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ecel(保護）\"/>
    </mc:Choice>
  </mc:AlternateContent>
  <bookViews>
    <workbookView xWindow="0" yWindow="0" windowWidth="26508" windowHeight="10860" tabRatio="887"/>
  </bookViews>
  <sheets>
    <sheet name="196.197 " sheetId="96" r:id="rId1"/>
    <sheet name="19８" sheetId="95" r:id="rId2"/>
    <sheet name="199(1)・200(1)(2)" sheetId="92" r:id="rId3"/>
    <sheet name="201" sheetId="104" r:id="rId4"/>
    <sheet name="202" sheetId="105" r:id="rId5"/>
    <sheet name="203" sheetId="94" r:id="rId6"/>
    <sheet name="204" sheetId="97" r:id="rId7"/>
    <sheet name="205" sheetId="37" r:id="rId8"/>
    <sheet name="206・207" sheetId="98" r:id="rId9"/>
    <sheet name="208・209" sheetId="99" r:id="rId10"/>
    <sheet name="210" sheetId="100" r:id="rId11"/>
    <sheet name="211" sheetId="67" r:id="rId12"/>
    <sheet name="212" sheetId="77" r:id="rId13"/>
    <sheet name="213" sheetId="101" r:id="rId14"/>
    <sheet name="214(1)" sheetId="90" r:id="rId15"/>
    <sheet name="214(2)(3)" sheetId="79" r:id="rId16"/>
    <sheet name="215(1)(2)" sheetId="93" r:id="rId17"/>
    <sheet name="216-1(1)(2)" sheetId="112" r:id="rId18"/>
    <sheet name="216-1(3)" sheetId="113" r:id="rId19"/>
    <sheet name="216-2(1)(2)" sheetId="114" r:id="rId20"/>
    <sheet name="216－２(3)" sheetId="115" r:id="rId21"/>
    <sheet name="217（1)(2)" sheetId="85" r:id="rId22"/>
    <sheet name="217(3)" sheetId="116" r:id="rId23"/>
    <sheet name="218(1)" sheetId="50" r:id="rId24"/>
    <sheet name="218(2)" sheetId="82" r:id="rId25"/>
    <sheet name="219" sheetId="117" r:id="rId26"/>
    <sheet name="220" sheetId="118" r:id="rId27"/>
    <sheet name="221" sheetId="106" r:id="rId28"/>
    <sheet name="222~224" sheetId="72" r:id="rId29"/>
    <sheet name="225・226・227" sheetId="107" r:id="rId30"/>
  </sheets>
  <definedNames>
    <definedName name="_xlnm.Print_Area" localSheetId="0">'196.197 '!$A$1:$S$45</definedName>
    <definedName name="_xlnm.Print_Area" localSheetId="1">'19８'!$A$1:$Y$151</definedName>
    <definedName name="_xlnm.Print_Area" localSheetId="2">'199(1)・200(1)(2)'!$A$1:$U$45</definedName>
    <definedName name="_xlnm.Print_Area" localSheetId="3">'201'!$A$1:$AL$38</definedName>
    <definedName name="_xlnm.Print_Area" localSheetId="5">'203'!$A$1:$I$50</definedName>
    <definedName name="_xlnm.Print_Area" localSheetId="6">'204'!$A$1:$S$15</definedName>
    <definedName name="_xlnm.Print_Area" localSheetId="7">'205'!$A$1:$O$14</definedName>
    <definedName name="_xlnm.Print_Area" localSheetId="10">'210'!$A$1:$AH$40</definedName>
    <definedName name="_xlnm.Print_Area" localSheetId="12">'212'!$A$1:$BF$45</definedName>
    <definedName name="_xlnm.Print_Area" localSheetId="14">'214(1)'!$A$1:$AT$55</definedName>
    <definedName name="_xlnm.Print_Area" localSheetId="15">'214(2)(3)'!$A$1:$AR$40</definedName>
    <definedName name="_xlnm.Print_Area" localSheetId="17">'216-1(1)(2)'!$A$1:$K$75</definedName>
    <definedName name="_xlnm.Print_Area" localSheetId="19">'216-2(1)(2)'!$A$1:$K$78</definedName>
    <definedName name="_xlnm.Print_Area" localSheetId="21">'217（1)(2)'!$A$1:$H$33</definedName>
    <definedName name="_xlnm.Print_Area" localSheetId="22">'217(3)'!$A$1:$I$18</definedName>
    <definedName name="_xlnm.Print_Area" localSheetId="23">'218(1)'!$A$1:$W$46</definedName>
    <definedName name="_xlnm.Print_Area" localSheetId="24">'218(2)'!$A$1:$U$30</definedName>
  </definedNames>
  <calcPr calcId="162913" calcOnSave="0"/>
</workbook>
</file>

<file path=xl/calcChain.xml><?xml version="1.0" encoding="utf-8"?>
<calcChain xmlns="http://schemas.openxmlformats.org/spreadsheetml/2006/main">
  <c r="X7" i="90" l="1"/>
  <c r="E35" i="72" l="1"/>
  <c r="E34" i="72"/>
  <c r="E7" i="72"/>
  <c r="E6" i="72"/>
  <c r="I6" i="106"/>
  <c r="F6" i="106"/>
  <c r="O6" i="106"/>
  <c r="L6" i="106"/>
  <c r="V24" i="79" l="1"/>
  <c r="B24" i="79"/>
  <c r="V23" i="79"/>
  <c r="B23" i="79"/>
  <c r="AP23" i="79" s="1"/>
  <c r="V22" i="79"/>
  <c r="B22" i="79"/>
  <c r="V21" i="79"/>
  <c r="B21" i="79"/>
  <c r="V20" i="79"/>
  <c r="B20" i="79"/>
  <c r="AP20" i="79" s="1"/>
  <c r="AP21" i="79" l="1"/>
  <c r="AP24" i="79"/>
  <c r="AP22" i="79"/>
  <c r="K27" i="113"/>
  <c r="I27" i="113"/>
  <c r="G27" i="113"/>
  <c r="E27" i="113"/>
  <c r="C27" i="113"/>
  <c r="K20" i="113"/>
  <c r="I20" i="113"/>
  <c r="G20" i="113"/>
  <c r="E20" i="113"/>
  <c r="C20" i="113"/>
  <c r="K19" i="113"/>
  <c r="I19" i="113"/>
  <c r="G19" i="113"/>
  <c r="E19" i="113"/>
  <c r="C19" i="113"/>
  <c r="K13" i="113"/>
  <c r="I13" i="113"/>
  <c r="G13" i="113"/>
  <c r="E13" i="113"/>
  <c r="C13" i="113"/>
  <c r="E25" i="107" l="1"/>
  <c r="B25" i="107"/>
  <c r="J24" i="107"/>
  <c r="I24" i="107"/>
  <c r="E24" i="107"/>
  <c r="B24" i="107"/>
  <c r="J23" i="107"/>
  <c r="I23" i="107"/>
  <c r="E23" i="107"/>
  <c r="B23" i="107"/>
  <c r="E21" i="107"/>
  <c r="B21" i="107"/>
  <c r="E20" i="107"/>
  <c r="B20" i="107"/>
  <c r="E19" i="107"/>
  <c r="B19" i="107"/>
  <c r="E18" i="107"/>
  <c r="B18" i="107"/>
  <c r="J11" i="107"/>
  <c r="I11" i="107"/>
  <c r="H11" i="107"/>
  <c r="J10" i="107"/>
  <c r="I10" i="107"/>
  <c r="H10" i="107"/>
  <c r="J9" i="107"/>
  <c r="I9" i="107"/>
  <c r="H9" i="107"/>
  <c r="E7" i="107"/>
  <c r="B7" i="107"/>
  <c r="E6" i="107"/>
  <c r="B6" i="107"/>
  <c r="J39" i="72"/>
  <c r="I39" i="72"/>
  <c r="H39" i="72"/>
  <c r="J38" i="72"/>
  <c r="I38" i="72"/>
  <c r="H38" i="72"/>
  <c r="J37" i="72"/>
  <c r="I37" i="72"/>
  <c r="H37" i="72"/>
  <c r="E36" i="72"/>
  <c r="B36" i="72"/>
  <c r="B35" i="72"/>
  <c r="B34" i="72"/>
  <c r="E12" i="72"/>
  <c r="B12" i="72"/>
  <c r="E11" i="72"/>
  <c r="B11" i="72"/>
  <c r="E10" i="72"/>
  <c r="B10" i="72"/>
  <c r="E9" i="72"/>
  <c r="B9" i="72"/>
  <c r="E8" i="72"/>
  <c r="B8" i="72"/>
  <c r="B7" i="72"/>
  <c r="B6" i="72"/>
  <c r="R43" i="106"/>
  <c r="O43" i="106"/>
  <c r="L43" i="106"/>
  <c r="I43" i="106"/>
  <c r="F43" i="106"/>
  <c r="C43" i="106"/>
  <c r="R42" i="106"/>
  <c r="O42" i="106"/>
  <c r="L42" i="106"/>
  <c r="I42" i="106"/>
  <c r="F42" i="106"/>
  <c r="C42" i="106"/>
  <c r="R41" i="106"/>
  <c r="O41" i="106"/>
  <c r="L41" i="106"/>
  <c r="I41" i="106"/>
  <c r="F41" i="106"/>
  <c r="C41" i="106"/>
  <c r="R40" i="106"/>
  <c r="O40" i="106"/>
  <c r="L40" i="106"/>
  <c r="I40" i="106"/>
  <c r="F40" i="106"/>
  <c r="C40" i="106"/>
  <c r="R39" i="106"/>
  <c r="O39" i="106"/>
  <c r="L39" i="106"/>
  <c r="I39" i="106"/>
  <c r="F39" i="106"/>
  <c r="C39" i="106"/>
  <c r="R38" i="106"/>
  <c r="O38" i="106"/>
  <c r="L38" i="106"/>
  <c r="I38" i="106"/>
  <c r="F38" i="106"/>
  <c r="C38" i="106"/>
  <c r="R37" i="106"/>
  <c r="O37" i="106"/>
  <c r="L37" i="106"/>
  <c r="I37" i="106"/>
  <c r="F37" i="106"/>
  <c r="C37" i="106"/>
  <c r="R36" i="106"/>
  <c r="O36" i="106"/>
  <c r="L36" i="106"/>
  <c r="I36" i="106"/>
  <c r="F36" i="106"/>
  <c r="C36" i="106"/>
  <c r="R35" i="106"/>
  <c r="O35" i="106"/>
  <c r="L35" i="106"/>
  <c r="I35" i="106"/>
  <c r="F35" i="106"/>
  <c r="C35" i="106"/>
  <c r="R34" i="106"/>
  <c r="O34" i="106"/>
  <c r="L34" i="106"/>
  <c r="I34" i="106"/>
  <c r="F34" i="106"/>
  <c r="C34" i="106"/>
  <c r="R33" i="106"/>
  <c r="O33" i="106"/>
  <c r="L33" i="106"/>
  <c r="I33" i="106"/>
  <c r="F33" i="106"/>
  <c r="C33" i="106"/>
  <c r="R32" i="106"/>
  <c r="O32" i="106"/>
  <c r="L32" i="106"/>
  <c r="I32" i="106"/>
  <c r="F32" i="106"/>
  <c r="C32" i="106"/>
  <c r="R31" i="106"/>
  <c r="O31" i="106"/>
  <c r="L31" i="106"/>
  <c r="I31" i="106"/>
  <c r="F31" i="106"/>
  <c r="C31" i="106"/>
  <c r="R30" i="106"/>
  <c r="O30" i="106"/>
  <c r="L30" i="106"/>
  <c r="I30" i="106"/>
  <c r="F30" i="106"/>
  <c r="C30" i="106"/>
  <c r="R29" i="106"/>
  <c r="O29" i="106"/>
  <c r="L29" i="106"/>
  <c r="I29" i="106"/>
  <c r="F29" i="106"/>
  <c r="C29" i="106"/>
  <c r="R28" i="106"/>
  <c r="O28" i="106"/>
  <c r="L28" i="106"/>
  <c r="I28" i="106"/>
  <c r="F28" i="106"/>
  <c r="C28" i="106"/>
  <c r="R27" i="106"/>
  <c r="O27" i="106"/>
  <c r="L27" i="106"/>
  <c r="I27" i="106"/>
  <c r="F27" i="106"/>
  <c r="C27" i="106"/>
  <c r="R26" i="106"/>
  <c r="O26" i="106"/>
  <c r="L26" i="106"/>
  <c r="I26" i="106"/>
  <c r="F26" i="106"/>
  <c r="C26" i="106"/>
  <c r="R25" i="106"/>
  <c r="O25" i="106"/>
  <c r="L25" i="106"/>
  <c r="I25" i="106"/>
  <c r="F25" i="106"/>
  <c r="C25" i="106"/>
  <c r="R24" i="106"/>
  <c r="O24" i="106"/>
  <c r="L24" i="106"/>
  <c r="I24" i="106"/>
  <c r="F24" i="106"/>
  <c r="C24" i="106"/>
  <c r="R23" i="106"/>
  <c r="O23" i="106"/>
  <c r="L23" i="106"/>
  <c r="I23" i="106"/>
  <c r="F23" i="106"/>
  <c r="C23" i="106"/>
  <c r="R22" i="106"/>
  <c r="O22" i="106"/>
  <c r="L22" i="106"/>
  <c r="I22" i="106"/>
  <c r="F22" i="106"/>
  <c r="C22" i="106"/>
  <c r="R21" i="106"/>
  <c r="O21" i="106"/>
  <c r="L21" i="106"/>
  <c r="I21" i="106"/>
  <c r="F21" i="106"/>
  <c r="C21" i="106"/>
  <c r="R20" i="106"/>
  <c r="O20" i="106"/>
  <c r="L20" i="106"/>
  <c r="I20" i="106"/>
  <c r="F20" i="106"/>
  <c r="C20" i="106"/>
  <c r="R19" i="106"/>
  <c r="O19" i="106"/>
  <c r="L19" i="106"/>
  <c r="I19" i="106"/>
  <c r="F19" i="106"/>
  <c r="C19" i="106"/>
  <c r="R18" i="106"/>
  <c r="O18" i="106"/>
  <c r="L18" i="106"/>
  <c r="I18" i="106"/>
  <c r="F18" i="106"/>
  <c r="C18" i="106"/>
  <c r="R17" i="106"/>
  <c r="O17" i="106"/>
  <c r="L17" i="106"/>
  <c r="I17" i="106"/>
  <c r="F17" i="106"/>
  <c r="C17" i="106"/>
  <c r="R16" i="106"/>
  <c r="O16" i="106"/>
  <c r="L16" i="106"/>
  <c r="I16" i="106"/>
  <c r="F16" i="106"/>
  <c r="C16" i="106"/>
  <c r="R15" i="106"/>
  <c r="O15" i="106"/>
  <c r="L15" i="106"/>
  <c r="I15" i="106"/>
  <c r="F15" i="106"/>
  <c r="C15" i="106"/>
  <c r="R14" i="106"/>
  <c r="O14" i="106"/>
  <c r="L14" i="106"/>
  <c r="I14" i="106"/>
  <c r="F14" i="106"/>
  <c r="C14" i="106"/>
  <c r="R13" i="106"/>
  <c r="O13" i="106"/>
  <c r="L13" i="106"/>
  <c r="I13" i="106"/>
  <c r="F13" i="106"/>
  <c r="C13" i="106"/>
  <c r="R12" i="106"/>
  <c r="O12" i="106"/>
  <c r="L12" i="106"/>
  <c r="I12" i="106"/>
  <c r="F12" i="106"/>
  <c r="C12" i="106"/>
  <c r="R11" i="106"/>
  <c r="O11" i="106"/>
  <c r="L11" i="106"/>
  <c r="I11" i="106"/>
  <c r="F11" i="106"/>
  <c r="C11" i="106"/>
  <c r="R10" i="106"/>
  <c r="O10" i="106"/>
  <c r="L10" i="106"/>
  <c r="I10" i="106"/>
  <c r="F10" i="106"/>
  <c r="C10" i="106"/>
  <c r="R9" i="106"/>
  <c r="O9" i="106"/>
  <c r="L9" i="106"/>
  <c r="I9" i="106"/>
  <c r="F9" i="106"/>
  <c r="C9" i="106"/>
  <c r="R8" i="106"/>
  <c r="O8" i="106"/>
  <c r="L8" i="106"/>
  <c r="I8" i="106"/>
  <c r="F8" i="106"/>
  <c r="C8" i="106"/>
  <c r="R7" i="106"/>
  <c r="O7" i="106"/>
  <c r="L7" i="106"/>
  <c r="I7" i="106"/>
  <c r="F7" i="106"/>
  <c r="C7" i="106"/>
  <c r="T6" i="106"/>
  <c r="S6" i="106"/>
  <c r="R6" i="106" s="1"/>
  <c r="Q6" i="106"/>
  <c r="P6" i="106"/>
  <c r="N6" i="106"/>
  <c r="M6" i="106"/>
  <c r="K6" i="106"/>
  <c r="J6" i="106"/>
  <c r="H6" i="106"/>
  <c r="G6" i="106"/>
  <c r="E6" i="106"/>
  <c r="D6" i="106"/>
  <c r="C6" i="106"/>
  <c r="H6" i="116"/>
  <c r="G24" i="85"/>
  <c r="G15" i="85"/>
  <c r="G14" i="85"/>
  <c r="G13" i="85"/>
  <c r="G12" i="85"/>
  <c r="G11" i="85"/>
  <c r="G10" i="85"/>
  <c r="G8" i="85"/>
  <c r="G7" i="85"/>
  <c r="K28" i="115"/>
  <c r="I28" i="115"/>
  <c r="G28" i="115"/>
  <c r="E28" i="115"/>
  <c r="C28" i="115"/>
  <c r="I18" i="115"/>
  <c r="G18" i="115"/>
  <c r="E18" i="115"/>
  <c r="K17" i="115"/>
  <c r="I17" i="115"/>
  <c r="G17" i="115"/>
  <c r="E17" i="115"/>
  <c r="C17" i="115"/>
  <c r="C18" i="115" s="1"/>
  <c r="K12" i="115"/>
  <c r="K18" i="115" s="1"/>
  <c r="I12" i="115"/>
  <c r="G12" i="115"/>
  <c r="E12" i="115"/>
  <c r="C12" i="115"/>
  <c r="J69" i="114"/>
  <c r="H69" i="114"/>
  <c r="F69" i="114"/>
  <c r="D69" i="114"/>
  <c r="B69" i="114"/>
  <c r="J62" i="114"/>
  <c r="H62" i="114"/>
  <c r="F62" i="114"/>
  <c r="D62" i="114"/>
  <c r="B62" i="114"/>
  <c r="D61" i="114"/>
  <c r="J47" i="114"/>
  <c r="H47" i="114"/>
  <c r="F47" i="114"/>
  <c r="D47" i="114"/>
  <c r="B47" i="114"/>
  <c r="J42" i="114"/>
  <c r="J61" i="114" s="1"/>
  <c r="J72" i="114" s="1"/>
  <c r="J75" i="114" s="1"/>
  <c r="H42" i="114"/>
  <c r="H61" i="114" s="1"/>
  <c r="H72" i="114" s="1"/>
  <c r="H75" i="114" s="1"/>
  <c r="F42" i="114"/>
  <c r="F61" i="114" s="1"/>
  <c r="F72" i="114" s="1"/>
  <c r="F75" i="114" s="1"/>
  <c r="D42" i="114"/>
  <c r="B42" i="114"/>
  <c r="B61" i="114" s="1"/>
  <c r="B72" i="114" s="1"/>
  <c r="B75" i="114" s="1"/>
  <c r="J32" i="114"/>
  <c r="H32" i="114"/>
  <c r="F32" i="114"/>
  <c r="F29" i="114" s="1"/>
  <c r="D32" i="114"/>
  <c r="B32" i="114"/>
  <c r="J30" i="114"/>
  <c r="J29" i="114" s="1"/>
  <c r="H30" i="114"/>
  <c r="H29" i="114" s="1"/>
  <c r="H35" i="114" s="1"/>
  <c r="F30" i="114"/>
  <c r="D30" i="114"/>
  <c r="D29" i="114" s="1"/>
  <c r="B30" i="114"/>
  <c r="B29" i="114" s="1"/>
  <c r="J26" i="114"/>
  <c r="H26" i="114"/>
  <c r="F26" i="114"/>
  <c r="D26" i="114"/>
  <c r="B26" i="114"/>
  <c r="J19" i="114"/>
  <c r="F19" i="114"/>
  <c r="D19" i="114"/>
  <c r="B19" i="114"/>
  <c r="J17" i="114"/>
  <c r="J16" i="114" s="1"/>
  <c r="H17" i="114"/>
  <c r="F17" i="114"/>
  <c r="F16" i="114" s="1"/>
  <c r="D17" i="114"/>
  <c r="D16" i="114" s="1"/>
  <c r="B17" i="114"/>
  <c r="H16" i="114"/>
  <c r="B16" i="114"/>
  <c r="B35" i="114" s="1"/>
  <c r="J11" i="114"/>
  <c r="H11" i="114"/>
  <c r="F11" i="114"/>
  <c r="D11" i="114"/>
  <c r="B11" i="114"/>
  <c r="B6" i="114" s="1"/>
  <c r="J7" i="114"/>
  <c r="J6" i="114" s="1"/>
  <c r="H7" i="114"/>
  <c r="F7" i="114"/>
  <c r="F6" i="114" s="1"/>
  <c r="D7" i="114"/>
  <c r="D6" i="114" s="1"/>
  <c r="B7" i="114"/>
  <c r="H6" i="114"/>
  <c r="B68" i="112"/>
  <c r="B71" i="112" s="1"/>
  <c r="J65" i="112"/>
  <c r="H65" i="112"/>
  <c r="F65" i="112"/>
  <c r="D65" i="112"/>
  <c r="B65" i="112"/>
  <c r="J58" i="112"/>
  <c r="H58" i="112"/>
  <c r="F58" i="112"/>
  <c r="D58" i="112"/>
  <c r="B58" i="112"/>
  <c r="J57" i="112"/>
  <c r="J68" i="112" s="1"/>
  <c r="J71" i="112" s="1"/>
  <c r="H57" i="112"/>
  <c r="H68" i="112" s="1"/>
  <c r="H71" i="112" s="1"/>
  <c r="B57" i="112"/>
  <c r="J48" i="112"/>
  <c r="H48" i="112"/>
  <c r="F48" i="112"/>
  <c r="D48" i="112"/>
  <c r="B48" i="112"/>
  <c r="J44" i="112"/>
  <c r="H44" i="112"/>
  <c r="F44" i="112"/>
  <c r="F57" i="112" s="1"/>
  <c r="F68" i="112" s="1"/>
  <c r="F71" i="112" s="1"/>
  <c r="D44" i="112"/>
  <c r="D57" i="112" s="1"/>
  <c r="D68" i="112" s="1"/>
  <c r="D71" i="112" s="1"/>
  <c r="B44" i="112"/>
  <c r="J34" i="112"/>
  <c r="H34" i="112"/>
  <c r="F34" i="112"/>
  <c r="D34" i="112"/>
  <c r="B34" i="112"/>
  <c r="J32" i="112"/>
  <c r="H32" i="112"/>
  <c r="H31" i="112" s="1"/>
  <c r="F32" i="112"/>
  <c r="F31" i="112" s="1"/>
  <c r="D32" i="112"/>
  <c r="D31" i="112" s="1"/>
  <c r="B32" i="112"/>
  <c r="B31" i="112" s="1"/>
  <c r="J31" i="112"/>
  <c r="J28" i="112"/>
  <c r="H28" i="112"/>
  <c r="F28" i="112"/>
  <c r="D28" i="112"/>
  <c r="B28" i="112"/>
  <c r="J20" i="112"/>
  <c r="H20" i="112"/>
  <c r="F20" i="112"/>
  <c r="D20" i="112"/>
  <c r="B20" i="112"/>
  <c r="J17" i="112"/>
  <c r="J16" i="112" s="1"/>
  <c r="J37" i="112" s="1"/>
  <c r="H17" i="112"/>
  <c r="H16" i="112" s="1"/>
  <c r="F17" i="112"/>
  <c r="F16" i="112" s="1"/>
  <c r="D17" i="112"/>
  <c r="D16" i="112" s="1"/>
  <c r="B17" i="112"/>
  <c r="B16" i="112"/>
  <c r="J11" i="112"/>
  <c r="H11" i="112"/>
  <c r="F11" i="112"/>
  <c r="D11" i="112"/>
  <c r="B11" i="112"/>
  <c r="J7" i="112"/>
  <c r="J6" i="112" s="1"/>
  <c r="H7" i="112"/>
  <c r="D7" i="112"/>
  <c r="D6" i="112" s="1"/>
  <c r="B7" i="112"/>
  <c r="B6" i="112" s="1"/>
  <c r="H6" i="112"/>
  <c r="F6" i="112"/>
  <c r="X11" i="90"/>
  <c r="B11" i="90"/>
  <c r="AT11" i="90" s="1"/>
  <c r="X10" i="90"/>
  <c r="AT10" i="90" s="1"/>
  <c r="B10" i="90"/>
  <c r="X9" i="90"/>
  <c r="B9" i="90"/>
  <c r="AT9" i="90" s="1"/>
  <c r="AT8" i="90"/>
  <c r="AR7" i="90"/>
  <c r="T7" i="90"/>
  <c r="B7" i="90" s="1"/>
  <c r="Z35" i="79"/>
  <c r="N35" i="79"/>
  <c r="B35" i="79"/>
  <c r="N34" i="79"/>
  <c r="B34" i="79"/>
  <c r="Z34" i="79" s="1"/>
  <c r="N33" i="79"/>
  <c r="B33" i="79"/>
  <c r="N31" i="79"/>
  <c r="B31" i="79"/>
  <c r="AA20" i="101"/>
  <c r="AI20" i="101" s="1"/>
  <c r="AA19" i="101"/>
  <c r="AI19" i="101" s="1"/>
  <c r="AA17" i="101"/>
  <c r="AI17" i="101" s="1"/>
  <c r="AA16" i="101"/>
  <c r="AI16" i="101" s="1"/>
  <c r="AA15" i="101"/>
  <c r="AI15" i="101" s="1"/>
  <c r="AA14" i="101"/>
  <c r="AI14" i="101" s="1"/>
  <c r="AA13" i="101"/>
  <c r="AI13" i="101" s="1"/>
  <c r="AA12" i="101"/>
  <c r="AI12" i="101" s="1"/>
  <c r="AA11" i="101"/>
  <c r="AI11" i="101" s="1"/>
  <c r="AA10" i="101"/>
  <c r="AI10" i="101" s="1"/>
  <c r="AI9" i="101" s="1"/>
  <c r="AI7" i="101" s="1"/>
  <c r="AG9" i="101"/>
  <c r="AG7" i="101" s="1"/>
  <c r="AE9" i="101"/>
  <c r="AC9" i="101"/>
  <c r="Y9" i="101"/>
  <c r="Y7" i="101" s="1"/>
  <c r="W9" i="101"/>
  <c r="W7" i="101" s="1"/>
  <c r="U9" i="101"/>
  <c r="U7" i="101" s="1"/>
  <c r="S9" i="101"/>
  <c r="Q9" i="101"/>
  <c r="O9" i="101"/>
  <c r="M9" i="101"/>
  <c r="M7" i="101" s="1"/>
  <c r="I9" i="101"/>
  <c r="I7" i="101" s="1"/>
  <c r="G9" i="101"/>
  <c r="G7" i="101" s="1"/>
  <c r="E9" i="101"/>
  <c r="AE7" i="101"/>
  <c r="AC7" i="101"/>
  <c r="S7" i="101"/>
  <c r="Q7" i="101"/>
  <c r="O7" i="101"/>
  <c r="E7" i="101"/>
  <c r="C11" i="77"/>
  <c r="I11" i="77" s="1"/>
  <c r="C10" i="77"/>
  <c r="I10" i="77" s="1"/>
  <c r="C9" i="77"/>
  <c r="I9" i="77" s="1"/>
  <c r="C8" i="77"/>
  <c r="I8" i="77" s="1"/>
  <c r="C7" i="77"/>
  <c r="I7" i="77" s="1"/>
  <c r="C6" i="77"/>
  <c r="I6" i="77" s="1"/>
  <c r="AK13" i="67"/>
  <c r="AE13" i="67"/>
  <c r="AC13" i="67"/>
  <c r="Y13" i="67"/>
  <c r="U13" i="67"/>
  <c r="Q13" i="67"/>
  <c r="AF16" i="100"/>
  <c r="Z16" i="100"/>
  <c r="T16" i="100"/>
  <c r="N16" i="100"/>
  <c r="L16" i="100"/>
  <c r="AF15" i="100"/>
  <c r="Z15" i="100"/>
  <c r="X15" i="100"/>
  <c r="T15" i="100"/>
  <c r="N15" i="100"/>
  <c r="AF14" i="100"/>
  <c r="Z14" i="100"/>
  <c r="T14" i="100"/>
  <c r="N14" i="100"/>
  <c r="L14" i="100"/>
  <c r="AF13" i="100"/>
  <c r="Z13" i="100"/>
  <c r="X13" i="100"/>
  <c r="T13" i="100"/>
  <c r="N13" i="100"/>
  <c r="AF12" i="100"/>
  <c r="Z12" i="100"/>
  <c r="X12" i="100"/>
  <c r="T12" i="100"/>
  <c r="N12" i="100"/>
  <c r="L12" i="100"/>
  <c r="F12" i="100"/>
  <c r="AF11" i="100"/>
  <c r="Z11" i="100"/>
  <c r="X11" i="100"/>
  <c r="T11" i="100"/>
  <c r="N11" i="100"/>
  <c r="AF10" i="100"/>
  <c r="Z10" i="100"/>
  <c r="X10" i="100"/>
  <c r="T10" i="100"/>
  <c r="N10" i="100"/>
  <c r="L10" i="100"/>
  <c r="F10" i="100"/>
  <c r="AF9" i="100"/>
  <c r="Z9" i="100"/>
  <c r="X9" i="100"/>
  <c r="T9" i="100"/>
  <c r="N9" i="100"/>
  <c r="AF8" i="100"/>
  <c r="Z8" i="100"/>
  <c r="X8" i="100"/>
  <c r="T8" i="100"/>
  <c r="N8" i="100"/>
  <c r="L8" i="100"/>
  <c r="F8" i="100"/>
  <c r="AF7" i="100"/>
  <c r="Z7" i="100"/>
  <c r="X7" i="100"/>
  <c r="T7" i="100"/>
  <c r="N7" i="100"/>
  <c r="AB6" i="100"/>
  <c r="AD14" i="100" s="1"/>
  <c r="Z6" i="100"/>
  <c r="V6" i="100"/>
  <c r="X14" i="100" s="1"/>
  <c r="P6" i="100"/>
  <c r="R13" i="100" s="1"/>
  <c r="N6" i="100"/>
  <c r="J6" i="100"/>
  <c r="L13" i="100" s="1"/>
  <c r="D6" i="100"/>
  <c r="F15" i="100" s="1"/>
  <c r="T47" i="99"/>
  <c r="AF46" i="99"/>
  <c r="Z46" i="99"/>
  <c r="T46" i="99"/>
  <c r="N46" i="99"/>
  <c r="F46" i="99"/>
  <c r="AF45" i="99"/>
  <c r="Z45" i="99"/>
  <c r="T45" i="99"/>
  <c r="N45" i="99"/>
  <c r="F45" i="99"/>
  <c r="AF44" i="99"/>
  <c r="Z44" i="99"/>
  <c r="T44" i="99"/>
  <c r="R44" i="99"/>
  <c r="N44" i="99"/>
  <c r="F44" i="99"/>
  <c r="AF43" i="99"/>
  <c r="AD43" i="99"/>
  <c r="Z43" i="99"/>
  <c r="T43" i="99"/>
  <c r="N43" i="99"/>
  <c r="L43" i="99"/>
  <c r="F43" i="99"/>
  <c r="AF42" i="99"/>
  <c r="Z42" i="99"/>
  <c r="T42" i="99"/>
  <c r="R42" i="99"/>
  <c r="N42" i="99"/>
  <c r="F42" i="99"/>
  <c r="AF41" i="99"/>
  <c r="AD41" i="99"/>
  <c r="Z41" i="99"/>
  <c r="T41" i="99"/>
  <c r="N41" i="99"/>
  <c r="L41" i="99"/>
  <c r="F41" i="99"/>
  <c r="AF40" i="99"/>
  <c r="Z40" i="99"/>
  <c r="T40" i="99"/>
  <c r="R40" i="99"/>
  <c r="N40" i="99"/>
  <c r="F40" i="99"/>
  <c r="AF39" i="99"/>
  <c r="AD39" i="99"/>
  <c r="Z39" i="99"/>
  <c r="T39" i="99"/>
  <c r="N39" i="99"/>
  <c r="L39" i="99"/>
  <c r="F39" i="99"/>
  <c r="AF38" i="99"/>
  <c r="Z38" i="99"/>
  <c r="T38" i="99"/>
  <c r="R38" i="99"/>
  <c r="N38" i="99"/>
  <c r="F38" i="99"/>
  <c r="AF37" i="99"/>
  <c r="AD37" i="99"/>
  <c r="Z37" i="99"/>
  <c r="T37" i="99"/>
  <c r="N37" i="99"/>
  <c r="L37" i="99"/>
  <c r="F37" i="99"/>
  <c r="F35" i="99" s="1"/>
  <c r="AB35" i="99"/>
  <c r="AD45" i="99" s="1"/>
  <c r="Z35" i="99"/>
  <c r="V35" i="99"/>
  <c r="X45" i="99" s="1"/>
  <c r="P35" i="99"/>
  <c r="R47" i="99" s="1"/>
  <c r="N35" i="99"/>
  <c r="J35" i="99"/>
  <c r="L45" i="99" s="1"/>
  <c r="D35" i="99"/>
  <c r="N29" i="99"/>
  <c r="AF28" i="99"/>
  <c r="Z28" i="99"/>
  <c r="T28" i="99"/>
  <c r="N28" i="99"/>
  <c r="F28" i="99"/>
  <c r="AF27" i="99"/>
  <c r="Z27" i="99"/>
  <c r="T27" i="99"/>
  <c r="N27" i="99"/>
  <c r="AF26" i="99"/>
  <c r="Z26" i="99"/>
  <c r="T26" i="99"/>
  <c r="N26" i="99"/>
  <c r="L26" i="99"/>
  <c r="F26" i="99"/>
  <c r="AF25" i="99"/>
  <c r="Z25" i="99"/>
  <c r="T25" i="99"/>
  <c r="N25" i="99"/>
  <c r="AF24" i="99"/>
  <c r="Z24" i="99"/>
  <c r="T24" i="99"/>
  <c r="N24" i="99"/>
  <c r="L24" i="99"/>
  <c r="F24" i="99"/>
  <c r="AF23" i="99"/>
  <c r="Z23" i="99"/>
  <c r="T23" i="99"/>
  <c r="N23" i="99"/>
  <c r="AF22" i="99"/>
  <c r="Z22" i="99"/>
  <c r="T22" i="99"/>
  <c r="N22" i="99"/>
  <c r="L22" i="99"/>
  <c r="F22" i="99"/>
  <c r="AF21" i="99"/>
  <c r="Z21" i="99"/>
  <c r="T21" i="99"/>
  <c r="N21" i="99"/>
  <c r="AF20" i="99"/>
  <c r="Z20" i="99"/>
  <c r="T20" i="99"/>
  <c r="N20" i="99"/>
  <c r="L20" i="99"/>
  <c r="F20" i="99"/>
  <c r="AF19" i="99"/>
  <c r="Z19" i="99"/>
  <c r="T19" i="99"/>
  <c r="N19" i="99"/>
  <c r="AF18" i="99"/>
  <c r="Z18" i="99"/>
  <c r="T18" i="99"/>
  <c r="N18" i="99"/>
  <c r="L18" i="99"/>
  <c r="F18" i="99"/>
  <c r="AF17" i="99"/>
  <c r="Z17" i="99"/>
  <c r="T17" i="99"/>
  <c r="N17" i="99"/>
  <c r="AF16" i="99"/>
  <c r="Z16" i="99"/>
  <c r="T16" i="99"/>
  <c r="N16" i="99"/>
  <c r="L16" i="99"/>
  <c r="F16" i="99"/>
  <c r="AF15" i="99"/>
  <c r="Z15" i="99"/>
  <c r="T15" i="99"/>
  <c r="AF14" i="99"/>
  <c r="Z14" i="99"/>
  <c r="X14" i="99"/>
  <c r="T14" i="99"/>
  <c r="N14" i="99"/>
  <c r="AF13" i="99"/>
  <c r="Z13" i="99"/>
  <c r="T13" i="99"/>
  <c r="N13" i="99"/>
  <c r="L13" i="99"/>
  <c r="AF12" i="99"/>
  <c r="Z12" i="99"/>
  <c r="X12" i="99"/>
  <c r="AF11" i="99"/>
  <c r="Z11" i="99"/>
  <c r="T11" i="99"/>
  <c r="N11" i="99"/>
  <c r="AF10" i="99"/>
  <c r="Z10" i="99"/>
  <c r="T10" i="99"/>
  <c r="N10" i="99"/>
  <c r="L10" i="99"/>
  <c r="F10" i="99"/>
  <c r="AF9" i="99"/>
  <c r="Z9" i="99"/>
  <c r="T9" i="99"/>
  <c r="N9" i="99"/>
  <c r="AF8" i="99"/>
  <c r="Z8" i="99"/>
  <c r="T8" i="99"/>
  <c r="N8" i="99"/>
  <c r="L8" i="99"/>
  <c r="F8" i="99"/>
  <c r="AF7" i="99"/>
  <c r="Z7" i="99"/>
  <c r="T7" i="99"/>
  <c r="N7" i="99"/>
  <c r="AB6" i="99"/>
  <c r="AD9" i="99" s="1"/>
  <c r="V6" i="99"/>
  <c r="X28" i="99" s="1"/>
  <c r="P6" i="99"/>
  <c r="R14" i="99" s="1"/>
  <c r="J6" i="99"/>
  <c r="L15" i="99" s="1"/>
  <c r="D6" i="99"/>
  <c r="F13" i="99" s="1"/>
  <c r="AG33" i="98"/>
  <c r="AA33" i="98"/>
  <c r="U33" i="98"/>
  <c r="O33" i="98"/>
  <c r="M33" i="98"/>
  <c r="AG32" i="98"/>
  <c r="AA32" i="98"/>
  <c r="U32" i="98"/>
  <c r="O32" i="98"/>
  <c r="AG31" i="98"/>
  <c r="AC31" i="98"/>
  <c r="W31" i="98"/>
  <c r="AA31" i="98" s="1"/>
  <c r="U31" i="98"/>
  <c r="Q31" i="98"/>
  <c r="E31" i="98"/>
  <c r="O31" i="98" s="1"/>
  <c r="AG30" i="98"/>
  <c r="AA30" i="98"/>
  <c r="U30" i="98"/>
  <c r="O30" i="98"/>
  <c r="AG29" i="98"/>
  <c r="AA29" i="98"/>
  <c r="U29" i="98"/>
  <c r="O29" i="98"/>
  <c r="M29" i="98"/>
  <c r="AG28" i="98"/>
  <c r="AA28" i="98"/>
  <c r="U28" i="98"/>
  <c r="O28" i="98"/>
  <c r="AG27" i="98"/>
  <c r="AA27" i="98"/>
  <c r="U27" i="98"/>
  <c r="M27" i="98"/>
  <c r="E27" i="98"/>
  <c r="O27" i="98" s="1"/>
  <c r="AG26" i="98"/>
  <c r="AA26" i="98"/>
  <c r="U26" i="98"/>
  <c r="O26" i="98"/>
  <c r="AC24" i="98"/>
  <c r="AE30" i="98" s="1"/>
  <c r="Q24" i="98"/>
  <c r="S32" i="98" s="1"/>
  <c r="K24" i="98"/>
  <c r="M30" i="98" s="1"/>
  <c r="AG15" i="98"/>
  <c r="AA15" i="98"/>
  <c r="Y15" i="98"/>
  <c r="U15" i="98"/>
  <c r="O15" i="98"/>
  <c r="AG14" i="98"/>
  <c r="AA14" i="98"/>
  <c r="U14" i="98"/>
  <c r="O14" i="98"/>
  <c r="AC13" i="98"/>
  <c r="AG13" i="98" s="1"/>
  <c r="AA13" i="98"/>
  <c r="W13" i="98"/>
  <c r="Q13" i="98"/>
  <c r="U13" i="98" s="1"/>
  <c r="O13" i="98"/>
  <c r="K13" i="98"/>
  <c r="E13" i="98"/>
  <c r="G13" i="98" s="1"/>
  <c r="AG12" i="98"/>
  <c r="AA12" i="98"/>
  <c r="U12" i="98"/>
  <c r="O12" i="98"/>
  <c r="AG11" i="98"/>
  <c r="AA11" i="98"/>
  <c r="Y11" i="98"/>
  <c r="U11" i="98"/>
  <c r="O11" i="98"/>
  <c r="AG10" i="98"/>
  <c r="AA10" i="98"/>
  <c r="U10" i="98"/>
  <c r="O10" i="98"/>
  <c r="AG9" i="98"/>
  <c r="AA9" i="98"/>
  <c r="Y9" i="98"/>
  <c r="U9" i="98"/>
  <c r="Q9" i="98"/>
  <c r="K9" i="98"/>
  <c r="O9" i="98" s="1"/>
  <c r="E9" i="98"/>
  <c r="AG8" i="98"/>
  <c r="AA8" i="98"/>
  <c r="Y8" i="98"/>
  <c r="U8" i="98"/>
  <c r="O8" i="98"/>
  <c r="W6" i="98"/>
  <c r="Y14" i="98" s="1"/>
  <c r="E6" i="98"/>
  <c r="G8" i="98" s="1"/>
  <c r="L13" i="97"/>
  <c r="H13" i="97"/>
  <c r="D13" i="97"/>
  <c r="L12" i="97"/>
  <c r="H12" i="97"/>
  <c r="D12" i="97"/>
  <c r="L11" i="97"/>
  <c r="H11" i="97"/>
  <c r="D11" i="97"/>
  <c r="L10" i="97"/>
  <c r="H10" i="97"/>
  <c r="D10" i="97"/>
  <c r="L9" i="97"/>
  <c r="H9" i="97"/>
  <c r="D9" i="97"/>
  <c r="Z33" i="79" l="1"/>
  <c r="AT7" i="90"/>
  <c r="D72" i="114"/>
  <c r="D75" i="114" s="1"/>
  <c r="H24" i="107"/>
  <c r="H23" i="107"/>
  <c r="D35" i="114"/>
  <c r="F35" i="114"/>
  <c r="J35" i="114"/>
  <c r="B37" i="112"/>
  <c r="D37" i="112"/>
  <c r="F37" i="112"/>
  <c r="H37" i="112"/>
  <c r="AA9" i="101"/>
  <c r="AA7" i="101" s="1"/>
  <c r="X6" i="100"/>
  <c r="R9" i="100"/>
  <c r="R11" i="100"/>
  <c r="AD10" i="100"/>
  <c r="AD12" i="100"/>
  <c r="F7" i="100"/>
  <c r="R8" i="100"/>
  <c r="F9" i="100"/>
  <c r="R10" i="100"/>
  <c r="F11" i="100"/>
  <c r="R12" i="100"/>
  <c r="F13" i="100"/>
  <c r="L15" i="100"/>
  <c r="AD15" i="100"/>
  <c r="X16" i="100"/>
  <c r="R7" i="100"/>
  <c r="AD8" i="100"/>
  <c r="R16" i="100"/>
  <c r="T6" i="100"/>
  <c r="AF6" i="100"/>
  <c r="R14" i="100"/>
  <c r="L7" i="100"/>
  <c r="AD7" i="100"/>
  <c r="L9" i="100"/>
  <c r="AD9" i="100"/>
  <c r="L11" i="100"/>
  <c r="AD11" i="100"/>
  <c r="AD13" i="100"/>
  <c r="R15" i="100"/>
  <c r="AD16" i="100"/>
  <c r="X38" i="99"/>
  <c r="X40" i="99"/>
  <c r="X42" i="99"/>
  <c r="X44" i="99"/>
  <c r="X46" i="99"/>
  <c r="R37" i="99"/>
  <c r="R39" i="99"/>
  <c r="R41" i="99"/>
  <c r="R43" i="99"/>
  <c r="R45" i="99"/>
  <c r="L38" i="99"/>
  <c r="AD38" i="99"/>
  <c r="AD35" i="99" s="1"/>
  <c r="L40" i="99"/>
  <c r="AD40" i="99"/>
  <c r="L42" i="99"/>
  <c r="AD42" i="99"/>
  <c r="L44" i="99"/>
  <c r="AD44" i="99"/>
  <c r="L46" i="99"/>
  <c r="AD46" i="99"/>
  <c r="T35" i="99"/>
  <c r="AF35" i="99"/>
  <c r="X37" i="99"/>
  <c r="X39" i="99"/>
  <c r="X41" i="99"/>
  <c r="X43" i="99"/>
  <c r="R46" i="99"/>
  <c r="R17" i="99"/>
  <c r="AD8" i="99"/>
  <c r="AD16" i="99"/>
  <c r="AD24" i="99"/>
  <c r="AD26" i="99"/>
  <c r="L28" i="99"/>
  <c r="AD28" i="99"/>
  <c r="T6" i="99"/>
  <c r="AF6" i="99"/>
  <c r="X7" i="99"/>
  <c r="X9" i="99"/>
  <c r="X11" i="99"/>
  <c r="R13" i="99"/>
  <c r="F14" i="99"/>
  <c r="X15" i="99"/>
  <c r="X17" i="99"/>
  <c r="X19" i="99"/>
  <c r="X21" i="99"/>
  <c r="X23" i="99"/>
  <c r="X25" i="99"/>
  <c r="X27" i="99"/>
  <c r="R9" i="99"/>
  <c r="R11" i="99"/>
  <c r="R21" i="99"/>
  <c r="R25" i="99"/>
  <c r="AD10" i="99"/>
  <c r="AD18" i="99"/>
  <c r="AD20" i="99"/>
  <c r="AD22" i="99"/>
  <c r="F7" i="99"/>
  <c r="F9" i="99"/>
  <c r="AD14" i="99"/>
  <c r="F17" i="99"/>
  <c r="R18" i="99"/>
  <c r="F19" i="99"/>
  <c r="R20" i="99"/>
  <c r="F21" i="99"/>
  <c r="R22" i="99"/>
  <c r="F23" i="99"/>
  <c r="R24" i="99"/>
  <c r="F25" i="99"/>
  <c r="R26" i="99"/>
  <c r="F27" i="99"/>
  <c r="R28" i="99"/>
  <c r="F29" i="99"/>
  <c r="R23" i="99"/>
  <c r="R10" i="99"/>
  <c r="F11" i="99"/>
  <c r="AD12" i="99"/>
  <c r="L14" i="99"/>
  <c r="R16" i="99"/>
  <c r="L7" i="99"/>
  <c r="AD7" i="99"/>
  <c r="AD11" i="99"/>
  <c r="X13" i="99"/>
  <c r="AD15" i="99"/>
  <c r="L17" i="99"/>
  <c r="AD17" i="99"/>
  <c r="L19" i="99"/>
  <c r="AD19" i="99"/>
  <c r="L21" i="99"/>
  <c r="AD21" i="99"/>
  <c r="L23" i="99"/>
  <c r="AD23" i="99"/>
  <c r="L25" i="99"/>
  <c r="AD25" i="99"/>
  <c r="L27" i="99"/>
  <c r="AD27" i="99"/>
  <c r="L29" i="99"/>
  <c r="R7" i="99"/>
  <c r="R12" i="99"/>
  <c r="AD13" i="99"/>
  <c r="R15" i="99"/>
  <c r="R19" i="99"/>
  <c r="R27" i="99"/>
  <c r="R8" i="99"/>
  <c r="L9" i="99"/>
  <c r="L11" i="99"/>
  <c r="N6" i="99"/>
  <c r="Z6" i="99"/>
  <c r="X8" i="99"/>
  <c r="X10" i="99"/>
  <c r="X16" i="99"/>
  <c r="X18" i="99"/>
  <c r="X20" i="99"/>
  <c r="X22" i="99"/>
  <c r="X24" i="99"/>
  <c r="X26" i="99"/>
  <c r="S31" i="98"/>
  <c r="E24" i="98"/>
  <c r="S28" i="98"/>
  <c r="S30" i="98"/>
  <c r="U24" i="98"/>
  <c r="AE27" i="98"/>
  <c r="AE29" i="98"/>
  <c r="W24" i="98"/>
  <c r="M31" i="98"/>
  <c r="M32" i="98"/>
  <c r="AE32" i="98"/>
  <c r="S26" i="98"/>
  <c r="S24" i="98" s="1"/>
  <c r="AE31" i="98"/>
  <c r="AE33" i="98"/>
  <c r="S33" i="98"/>
  <c r="M26" i="98"/>
  <c r="M24" i="98" s="1"/>
  <c r="AE26" i="98"/>
  <c r="AE24" i="98" s="1"/>
  <c r="S27" i="98"/>
  <c r="S29" i="98"/>
  <c r="M28" i="98"/>
  <c r="AE28" i="98"/>
  <c r="M13" i="98"/>
  <c r="G11" i="98"/>
  <c r="S13" i="98"/>
  <c r="Y10" i="98"/>
  <c r="Y12" i="98"/>
  <c r="G14" i="98"/>
  <c r="G15" i="98"/>
  <c r="AE13" i="98"/>
  <c r="Q6" i="98"/>
  <c r="AC6" i="98"/>
  <c r="G10" i="98"/>
  <c r="G12" i="98"/>
  <c r="Y13" i="98"/>
  <c r="Y6" i="98" s="1"/>
  <c r="G9" i="98"/>
  <c r="G6" i="98" s="1"/>
  <c r="K6" i="98"/>
  <c r="M9" i="98"/>
  <c r="F6" i="100" l="1"/>
  <c r="AD6" i="100"/>
  <c r="L6" i="100"/>
  <c r="R6" i="100"/>
  <c r="R35" i="99"/>
  <c r="X35" i="99"/>
  <c r="L35" i="99"/>
  <c r="F6" i="99"/>
  <c r="AD6" i="99"/>
  <c r="R6" i="99"/>
  <c r="L6" i="99"/>
  <c r="X6" i="99"/>
  <c r="AA24" i="98"/>
  <c r="Y33" i="98"/>
  <c r="Y32" i="98"/>
  <c r="Y27" i="98"/>
  <c r="Y30" i="98"/>
  <c r="Y28" i="98"/>
  <c r="Y26" i="98"/>
  <c r="Y29" i="98"/>
  <c r="G33" i="98"/>
  <c r="G30" i="98"/>
  <c r="G28" i="98"/>
  <c r="G26" i="98"/>
  <c r="G32" i="98"/>
  <c r="G29" i="98"/>
  <c r="O24" i="98"/>
  <c r="G31" i="98"/>
  <c r="AG24" i="98"/>
  <c r="G27" i="98"/>
  <c r="Y31" i="98"/>
  <c r="AE12" i="98"/>
  <c r="AE14" i="98"/>
  <c r="AE15" i="98"/>
  <c r="AG6" i="98"/>
  <c r="AE11" i="98"/>
  <c r="AE9" i="98"/>
  <c r="AE8" i="98"/>
  <c r="AE6" i="98" s="1"/>
  <c r="AE10" i="98"/>
  <c r="M14" i="98"/>
  <c r="M11" i="98"/>
  <c r="M10" i="98"/>
  <c r="O6" i="98"/>
  <c r="M8" i="98"/>
  <c r="M6" i="98" s="1"/>
  <c r="M15" i="98"/>
  <c r="M12" i="98"/>
  <c r="S11" i="98"/>
  <c r="S8" i="98"/>
  <c r="S12" i="98"/>
  <c r="U6" i="98"/>
  <c r="S15" i="98"/>
  <c r="S10" i="98"/>
  <c r="S14" i="98"/>
  <c r="AA6" i="98"/>
  <c r="S9" i="98"/>
  <c r="G24" i="98" l="1"/>
  <c r="Y24" i="98"/>
  <c r="S6" i="98"/>
  <c r="D13" i="104" l="1"/>
  <c r="D12" i="104"/>
  <c r="D11" i="104"/>
  <c r="D10" i="104"/>
  <c r="D9" i="104"/>
  <c r="D8" i="104"/>
  <c r="L45" i="92"/>
  <c r="L44" i="92"/>
  <c r="L43" i="92"/>
  <c r="L42" i="92"/>
  <c r="L41" i="92"/>
  <c r="L40" i="92"/>
  <c r="T35" i="92"/>
  <c r="T34" i="92"/>
  <c r="T33" i="92"/>
  <c r="T32" i="92"/>
  <c r="T31" i="92"/>
  <c r="T30" i="92"/>
  <c r="P22" i="92"/>
  <c r="P21" i="92"/>
  <c r="P20" i="92"/>
  <c r="P19" i="92"/>
  <c r="P18" i="92"/>
  <c r="P17" i="92"/>
  <c r="T12" i="92"/>
  <c r="T11" i="92"/>
  <c r="T10" i="92"/>
  <c r="T9" i="92"/>
  <c r="T8" i="92"/>
  <c r="T7" i="92"/>
  <c r="X145" i="95"/>
  <c r="V145" i="95"/>
  <c r="T145" i="95"/>
  <c r="R145" i="95"/>
  <c r="P145" i="95"/>
  <c r="N145" i="95"/>
  <c r="L145" i="95"/>
  <c r="J145" i="95"/>
  <c r="F145" i="95"/>
  <c r="H145" i="95"/>
  <c r="D145" i="95"/>
  <c r="B145" i="95"/>
  <c r="Y143" i="95" l="1"/>
  <c r="B143" i="95"/>
  <c r="Y142" i="95"/>
  <c r="Y141" i="95" s="1"/>
  <c r="Y140" i="95" s="1"/>
  <c r="Y139" i="95" s="1"/>
  <c r="Y138" i="95" s="1"/>
  <c r="Y137" i="95" s="1"/>
  <c r="B142" i="95"/>
  <c r="B141" i="95"/>
  <c r="B140" i="95"/>
  <c r="B138" i="95"/>
  <c r="B137" i="95"/>
  <c r="B136" i="95"/>
  <c r="B135" i="95"/>
  <c r="B134" i="95"/>
  <c r="L133" i="95"/>
  <c r="H133" i="95"/>
  <c r="F133" i="95"/>
  <c r="D133" i="95"/>
  <c r="B133" i="95" s="1"/>
  <c r="B130" i="95"/>
  <c r="B129" i="95"/>
  <c r="B128" i="95"/>
  <c r="B126" i="95"/>
  <c r="B125" i="95"/>
  <c r="B124" i="95"/>
  <c r="B123" i="95"/>
  <c r="B122" i="95"/>
  <c r="X121" i="95"/>
  <c r="V121" i="95"/>
  <c r="T121" i="95"/>
  <c r="R121" i="95"/>
  <c r="P121" i="95"/>
  <c r="J121" i="95"/>
  <c r="H121" i="95"/>
  <c r="F121" i="95"/>
  <c r="D121" i="95"/>
  <c r="B118" i="95"/>
  <c r="B117" i="95"/>
  <c r="B116" i="95"/>
  <c r="B115" i="95"/>
  <c r="B112" i="95"/>
  <c r="B111" i="95"/>
  <c r="B110" i="95"/>
  <c r="B109" i="95"/>
  <c r="B108" i="95"/>
  <c r="N107" i="95"/>
  <c r="J107" i="95"/>
  <c r="H107" i="95"/>
  <c r="F107" i="95"/>
  <c r="B107" i="95" s="1"/>
  <c r="D107" i="95"/>
  <c r="B104" i="95"/>
  <c r="B101" i="95"/>
  <c r="B100" i="95"/>
  <c r="B99" i="95"/>
  <c r="B98" i="95"/>
  <c r="B97" i="95"/>
  <c r="B96" i="95"/>
  <c r="B95" i="95"/>
  <c r="P94" i="95"/>
  <c r="J94" i="95"/>
  <c r="H94" i="95"/>
  <c r="F94" i="95"/>
  <c r="D94" i="95"/>
  <c r="B94" i="95" s="1"/>
  <c r="B91" i="95"/>
  <c r="B90" i="95"/>
  <c r="B89" i="95"/>
  <c r="B88" i="95"/>
  <c r="B87" i="95"/>
  <c r="B86" i="95"/>
  <c r="B85" i="95"/>
  <c r="J84" i="95"/>
  <c r="H84" i="95"/>
  <c r="F84" i="95"/>
  <c r="D84" i="95"/>
  <c r="B84" i="95"/>
  <c r="B75" i="95"/>
  <c r="B74" i="95"/>
  <c r="B73" i="95"/>
  <c r="B72" i="95"/>
  <c r="B71" i="95"/>
  <c r="B70" i="95"/>
  <c r="B69" i="95"/>
  <c r="B68" i="95"/>
  <c r="B67" i="95"/>
  <c r="N66" i="95"/>
  <c r="J66" i="95"/>
  <c r="H66" i="95"/>
  <c r="F66" i="95"/>
  <c r="D66" i="95"/>
  <c r="B66" i="95"/>
  <c r="B63" i="95"/>
  <c r="B62" i="95"/>
  <c r="B61" i="95"/>
  <c r="B60" i="95"/>
  <c r="B59" i="95"/>
  <c r="B58" i="95"/>
  <c r="B57" i="95"/>
  <c r="B56" i="95"/>
  <c r="V55" i="95"/>
  <c r="P55" i="95"/>
  <c r="J55" i="95"/>
  <c r="H55" i="95"/>
  <c r="F55" i="95"/>
  <c r="D55" i="95"/>
  <c r="B52" i="95"/>
  <c r="B51" i="95"/>
  <c r="B50" i="95"/>
  <c r="B49" i="95"/>
  <c r="B48" i="95"/>
  <c r="B47" i="95"/>
  <c r="J46" i="95"/>
  <c r="H46" i="95"/>
  <c r="F46" i="95"/>
  <c r="D46" i="95"/>
  <c r="B46" i="95" s="1"/>
  <c r="B43" i="95"/>
  <c r="B42" i="95"/>
  <c r="B41" i="95"/>
  <c r="B40" i="95"/>
  <c r="B39" i="95"/>
  <c r="B38" i="95"/>
  <c r="X37" i="95"/>
  <c r="H37" i="95"/>
  <c r="F37" i="95"/>
  <c r="D37" i="95"/>
  <c r="B34" i="95"/>
  <c r="B33" i="95"/>
  <c r="B32" i="95"/>
  <c r="B31" i="95"/>
  <c r="B30" i="95"/>
  <c r="B29" i="95"/>
  <c r="H28" i="95"/>
  <c r="F28" i="95"/>
  <c r="D28" i="95"/>
  <c r="B25" i="95"/>
  <c r="B24" i="95"/>
  <c r="B23" i="95"/>
  <c r="B22" i="95"/>
  <c r="B21" i="95"/>
  <c r="B20" i="95"/>
  <c r="B19" i="95"/>
  <c r="B18" i="95"/>
  <c r="B17" i="95"/>
  <c r="N16" i="95"/>
  <c r="J16" i="95"/>
  <c r="H16" i="95"/>
  <c r="F16" i="95"/>
  <c r="D16" i="95"/>
  <c r="B16" i="95"/>
  <c r="B13" i="95"/>
  <c r="B12" i="95"/>
  <c r="B11" i="95"/>
  <c r="B10" i="95"/>
  <c r="B9" i="95"/>
  <c r="B8" i="95"/>
  <c r="H7" i="95"/>
  <c r="F7" i="95"/>
  <c r="B7" i="95" s="1"/>
  <c r="D7" i="95"/>
  <c r="B32" i="96"/>
  <c r="B30" i="96"/>
  <c r="B28" i="96"/>
  <c r="B26" i="96"/>
  <c r="B24" i="96"/>
  <c r="B12" i="96"/>
  <c r="B11" i="96"/>
  <c r="B10" i="96"/>
  <c r="B9" i="96"/>
  <c r="B8" i="96"/>
  <c r="B55" i="95" l="1"/>
  <c r="B121" i="95"/>
  <c r="B37" i="95"/>
  <c r="B28" i="95"/>
</calcChain>
</file>

<file path=xl/comments1.xml><?xml version="1.0" encoding="utf-8"?>
<comments xmlns="http://schemas.openxmlformats.org/spreadsheetml/2006/main">
  <authors>
    <author>井上 裕大</author>
    <author>Windows ユーザー</author>
    <author>行谷 まどか</author>
  </authors>
  <commentLis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秦野市文化振興基金
63020590</t>
        </r>
      </text>
    </comment>
    <comment ref="K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秦野市国民健康保険療養給付費支払準備基金</t>
        </r>
      </text>
    </comment>
    <comment ref="L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住宅新築当資金借入金償還準備基金</t>
        </r>
      </text>
    </comment>
    <comment ref="M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みどり基金＋地下水汚染対策基金
みどり　￥10,817,270 
地下水 ￥ 1,489,606 
=10,817,270 + 1,489,606
=12,306,876円</t>
        </r>
      </text>
    </comment>
    <comment ref="N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秦野市土地開発基金
新型コロナ感染症対策利子補給基金</t>
        </r>
      </text>
    </comment>
    <comment ref="O1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財政調整基金
　4,326,438千円
公共施設整備基金
　　249,196千円
ふるさと基金
　　549,676千円</t>
        </r>
      </text>
    </comment>
    <comment ref="P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秦野市介護保険給付費等準備基金</t>
        </r>
      </text>
    </comment>
    <comment ref="R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カルチャーパーク基金</t>
        </r>
      </text>
    </comment>
    <comment ref="S1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スポーツ振興基金
2431623</t>
        </r>
      </text>
    </comment>
    <comment ref="T1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行谷 まどか:</t>
        </r>
        <r>
          <rPr>
            <sz val="9"/>
            <color indexed="81"/>
            <rFont val="ＭＳ Ｐゴシック"/>
            <family val="3"/>
            <charset val="128"/>
          </rPr>
          <t xml:space="preserve">
新型コロナウイルス感染症対策利子補給基金</t>
        </r>
      </text>
    </comment>
  </commentList>
</comments>
</file>

<file path=xl/sharedStrings.xml><?xml version="1.0" encoding="utf-8"?>
<sst xmlns="http://schemas.openxmlformats.org/spreadsheetml/2006/main" count="2745" uniqueCount="990">
  <si>
    <t>年次別</t>
  </si>
  <si>
    <t>総　数</t>
  </si>
  <si>
    <t>議　会</t>
  </si>
  <si>
    <t>市　長
事　務
部　局</t>
    <rPh sb="0" eb="1">
      <t>シ</t>
    </rPh>
    <rPh sb="2" eb="3">
      <t>チョウ</t>
    </rPh>
    <rPh sb="4" eb="5">
      <t>コト</t>
    </rPh>
    <rPh sb="6" eb="7">
      <t>ツトム</t>
    </rPh>
    <rPh sb="8" eb="9">
      <t>ブ</t>
    </rPh>
    <rPh sb="10" eb="11">
      <t>キョク</t>
    </rPh>
    <phoneticPr fontId="6"/>
  </si>
  <si>
    <t>監　査
事務局</t>
    <rPh sb="4" eb="7">
      <t>ジムキョク</t>
    </rPh>
    <phoneticPr fontId="6"/>
  </si>
  <si>
    <t>選挙管理
委 員 会
事 務 局</t>
    <rPh sb="5" eb="6">
      <t>クワシ</t>
    </rPh>
    <rPh sb="7" eb="8">
      <t>イン</t>
    </rPh>
    <rPh sb="9" eb="10">
      <t>カイ</t>
    </rPh>
    <rPh sb="11" eb="12">
      <t>コト</t>
    </rPh>
    <rPh sb="13" eb="14">
      <t>ツトム</t>
    </rPh>
    <rPh sb="15" eb="16">
      <t>キョク</t>
    </rPh>
    <phoneticPr fontId="6"/>
  </si>
  <si>
    <t>農　業
委員会
事務局</t>
    <rPh sb="4" eb="7">
      <t>イインカイ</t>
    </rPh>
    <rPh sb="8" eb="11">
      <t>ジムキョク</t>
    </rPh>
    <phoneticPr fontId="6"/>
  </si>
  <si>
    <t>幼稚園</t>
  </si>
  <si>
    <t>区　　　　分</t>
  </si>
  <si>
    <t>決算額</t>
  </si>
  <si>
    <t>構成比</t>
  </si>
  <si>
    <t>前年比</t>
  </si>
  <si>
    <t>一般会計</t>
  </si>
  <si>
    <t>特別会計</t>
  </si>
  <si>
    <t>－</t>
  </si>
  <si>
    <t>企業会計</t>
  </si>
  <si>
    <t>単位：千円、％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</si>
  <si>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総額</t>
  </si>
  <si>
    <t>市税</t>
  </si>
  <si>
    <t>地方譲与税</t>
  </si>
  <si>
    <t>利子割交付金</t>
  </si>
  <si>
    <t>地方消費税交付金</t>
  </si>
  <si>
    <t>ゴルフ場利用税交付金</t>
  </si>
  <si>
    <t>地方特例交付金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</si>
  <si>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</si>
  <si>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</si>
  <si>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</si>
  <si>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</si>
  <si>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</si>
  <si>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</si>
  <si>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財産収入</t>
  </si>
  <si>
    <t>寄附金</t>
  </si>
  <si>
    <t>繰入金</t>
  </si>
  <si>
    <t>繰越金</t>
  </si>
  <si>
    <t>諸収入</t>
  </si>
  <si>
    <t>市債</t>
  </si>
  <si>
    <t>議会費</t>
  </si>
  <si>
    <t>総務費</t>
  </si>
  <si>
    <t>民生費</t>
  </si>
  <si>
    <t>衛生費</t>
  </si>
  <si>
    <t>商工費</t>
  </si>
  <si>
    <t>土木費</t>
  </si>
  <si>
    <t>消防費</t>
  </si>
  <si>
    <t>教育費</t>
  </si>
  <si>
    <t>公債費</t>
  </si>
  <si>
    <t>諸支出金</t>
  </si>
  <si>
    <t>人件費</t>
  </si>
  <si>
    <t>物件費</t>
  </si>
  <si>
    <t>維持補修費</t>
  </si>
  <si>
    <t>積立金</t>
  </si>
  <si>
    <t>繰出金</t>
  </si>
  <si>
    <t>（市民税は各年７月１日現在、固定資産税は各年１月１日現在、軽自動車税は各年４月１日現在）</t>
  </si>
  <si>
    <t>市民税課、資産税課調</t>
  </si>
  <si>
    <t>市　　　民　　　税</t>
  </si>
  <si>
    <t>固　定　資　産　税</t>
  </si>
  <si>
    <t>納　税　義　務　者　数</t>
  </si>
  <si>
    <t>土地</t>
  </si>
  <si>
    <t>家屋</t>
  </si>
  <si>
    <t>総排気量</t>
  </si>
  <si>
    <t>ミニカー</t>
  </si>
  <si>
    <t>二輪車</t>
  </si>
  <si>
    <t>三輪車</t>
  </si>
  <si>
    <t>四輪車</t>
  </si>
  <si>
    <t>農耕用</t>
  </si>
  <si>
    <t>（乗用）</t>
  </si>
  <si>
    <t>（貨物）</t>
  </si>
  <si>
    <t>総　　　額</t>
  </si>
  <si>
    <t>固定資産税</t>
  </si>
  <si>
    <t>軽自動車税</t>
  </si>
  <si>
    <t>市たばこ税</t>
  </si>
  <si>
    <t>特別土地保有税</t>
  </si>
  <si>
    <t>入　　湯　　税</t>
  </si>
  <si>
    <t>都市計画税</t>
  </si>
  <si>
    <t>収入額</t>
  </si>
  <si>
    <t>単位：千円</t>
  </si>
  <si>
    <t>年度末</t>
  </si>
  <si>
    <t>元 利 償 還 額</t>
  </si>
  <si>
    <t>元　金</t>
  </si>
  <si>
    <t>利　子</t>
  </si>
  <si>
    <t>計</t>
  </si>
  <si>
    <t>普通</t>
  </si>
  <si>
    <t>臨時財政対策債</t>
  </si>
  <si>
    <t>県支出金</t>
    <rPh sb="0" eb="1">
      <t>ケン</t>
    </rPh>
    <phoneticPr fontId="6"/>
  </si>
  <si>
    <t>償却資産</t>
    <rPh sb="0" eb="2">
      <t>ショウキャク</t>
    </rPh>
    <rPh sb="2" eb="4">
      <t>シサン</t>
    </rPh>
    <phoneticPr fontId="6"/>
  </si>
  <si>
    <t>特　殊
作業用</t>
    <rPh sb="2" eb="3">
      <t>コト</t>
    </rPh>
    <rPh sb="4" eb="6">
      <t>サギョウ</t>
    </rPh>
    <rPh sb="6" eb="7">
      <t>ヨウ</t>
    </rPh>
    <phoneticPr fontId="6"/>
  </si>
  <si>
    <t>部　　課　　別</t>
  </si>
  <si>
    <t>総　　　数</t>
  </si>
  <si>
    <t>事 務</t>
  </si>
  <si>
    <t>技 術</t>
  </si>
  <si>
    <t>消 防</t>
  </si>
  <si>
    <t>技能員</t>
  </si>
  <si>
    <t>業務員</t>
  </si>
  <si>
    <t>学校栄</t>
  </si>
  <si>
    <t>指 導</t>
  </si>
  <si>
    <t>司書・</t>
  </si>
  <si>
    <t>男</t>
  </si>
  <si>
    <t>女</t>
  </si>
  <si>
    <t>吏 員</t>
  </si>
  <si>
    <t>養職員</t>
  </si>
  <si>
    <t>主 事</t>
  </si>
  <si>
    <t>教　諭</t>
  </si>
  <si>
    <t>学芸員</t>
  </si>
  <si>
    <t>部　　長</t>
  </si>
  <si>
    <t>水道施設課</t>
  </si>
  <si>
    <t>農業委員会事務局</t>
  </si>
  <si>
    <t>監査事務局</t>
  </si>
  <si>
    <t>選挙管理委員会事務局</t>
  </si>
  <si>
    <t>教育総務課</t>
  </si>
  <si>
    <t>学校教育課</t>
  </si>
  <si>
    <t>教育研究所</t>
  </si>
  <si>
    <t>（小学校）</t>
  </si>
  <si>
    <t>（幼稚園）</t>
  </si>
  <si>
    <t>　消防総務課</t>
  </si>
  <si>
    <t>　予防課</t>
  </si>
  <si>
    <t>　警備第一課</t>
  </si>
  <si>
    <t>　警備第二課</t>
  </si>
  <si>
    <t>　(1)　実施機関別利用状況</t>
  </si>
  <si>
    <t>年度別</t>
    <rPh sb="0" eb="2">
      <t>ネンド</t>
    </rPh>
    <rPh sb="2" eb="3">
      <t>ベツ</t>
    </rPh>
    <phoneticPr fontId="6"/>
  </si>
  <si>
    <t>市　長</t>
  </si>
  <si>
    <t>教　育
委員会</t>
    <rPh sb="4" eb="7">
      <t>イインカイ</t>
    </rPh>
    <phoneticPr fontId="6"/>
  </si>
  <si>
    <t>農　業
委員会</t>
    <rPh sb="4" eb="7">
      <t>イインカイ</t>
    </rPh>
    <phoneticPr fontId="6"/>
  </si>
  <si>
    <t>固定資産
評価審査
委 員 会</t>
    <rPh sb="5" eb="7">
      <t>ヒョウカ</t>
    </rPh>
    <rPh sb="7" eb="9">
      <t>シンサ</t>
    </rPh>
    <rPh sb="10" eb="11">
      <t>クワシ</t>
    </rPh>
    <rPh sb="12" eb="13">
      <t>イン</t>
    </rPh>
    <rPh sb="14" eb="15">
      <t>カイ</t>
    </rPh>
    <phoneticPr fontId="6"/>
  </si>
  <si>
    <t>監査委員</t>
  </si>
  <si>
    <t>合　計</t>
  </si>
  <si>
    <t>　(2)　処理状況</t>
  </si>
  <si>
    <t>全部公開</t>
  </si>
  <si>
    <t>一部公開</t>
  </si>
  <si>
    <t>非公開</t>
  </si>
  <si>
    <t>不存在</t>
  </si>
  <si>
    <t>全部開示</t>
    <rPh sb="2" eb="4">
      <t>カイジ</t>
    </rPh>
    <phoneticPr fontId="6"/>
  </si>
  <si>
    <t>一部開示</t>
    <rPh sb="2" eb="4">
      <t>カイジ</t>
    </rPh>
    <phoneticPr fontId="6"/>
  </si>
  <si>
    <t>非開示</t>
    <rPh sb="1" eb="3">
      <t>カイジ</t>
    </rPh>
    <phoneticPr fontId="6"/>
  </si>
  <si>
    <t>年度別</t>
  </si>
  <si>
    <t>市　　　　　　　　民　　　　　　　　相　　　　　　　　談</t>
  </si>
  <si>
    <t>法律</t>
  </si>
  <si>
    <t>行政</t>
  </si>
  <si>
    <t>人権</t>
  </si>
  <si>
    <t>登記</t>
  </si>
  <si>
    <t>建築</t>
  </si>
  <si>
    <t>不動産</t>
  </si>
  <si>
    <t>消費
生活</t>
    <rPh sb="3" eb="5">
      <t>セイカツ</t>
    </rPh>
    <phoneticPr fontId="6"/>
  </si>
  <si>
    <t>年金</t>
  </si>
  <si>
    <t>特　設
相談会</t>
    <rPh sb="4" eb="6">
      <t>ソウダン</t>
    </rPh>
    <rPh sb="6" eb="7">
      <t>カイ</t>
    </rPh>
    <phoneticPr fontId="6"/>
  </si>
  <si>
    <t>戸籍関係</t>
  </si>
  <si>
    <t>住民票関係</t>
  </si>
  <si>
    <t>諸証明</t>
  </si>
  <si>
    <t>転出証明書</t>
  </si>
  <si>
    <t>印鑑証明書</t>
  </si>
  <si>
    <t>一　般</t>
  </si>
  <si>
    <t>公　用</t>
  </si>
  <si>
    <t>無　料</t>
  </si>
  <si>
    <t>年　度　別</t>
  </si>
  <si>
    <t>歳入決算額　Ａ</t>
  </si>
  <si>
    <t>自主財源　Ｂ</t>
  </si>
  <si>
    <t>依存財源　Ｃ</t>
  </si>
  <si>
    <t>Ｂ／Ａ（％）</t>
  </si>
  <si>
    <t>年 度 別</t>
  </si>
  <si>
    <t>歳　　入</t>
  </si>
  <si>
    <t>歳　　出</t>
  </si>
  <si>
    <t>市　　税</t>
  </si>
  <si>
    <t>歳 出 決 算 額</t>
  </si>
  <si>
    <t>決 算 額</t>
  </si>
  <si>
    <t>収入済額</t>
  </si>
  <si>
    <t>１世帯</t>
  </si>
  <si>
    <t>Ａ</t>
  </si>
  <si>
    <t>Ｂ</t>
  </si>
  <si>
    <t>Ｃ</t>
  </si>
  <si>
    <t>予 算 額</t>
  </si>
  <si>
    <t>調 定 額</t>
  </si>
  <si>
    <t>収 入 額</t>
  </si>
  <si>
    <t>徴収率</t>
  </si>
  <si>
    <t>１人当たり</t>
  </si>
  <si>
    <t>負　担　額</t>
  </si>
  <si>
    <t>千円</t>
  </si>
  <si>
    <t>％</t>
  </si>
  <si>
    <t>円</t>
  </si>
  <si>
    <t>歳　　　　　　　　　　　出</t>
  </si>
  <si>
    <t>収支差引</t>
  </si>
  <si>
    <t>総　額</t>
  </si>
  <si>
    <t>国民健康</t>
  </si>
  <si>
    <t>国　庫</t>
  </si>
  <si>
    <t>県支出金</t>
  </si>
  <si>
    <t>保　険</t>
  </si>
  <si>
    <t>老人保険</t>
  </si>
  <si>
    <t>介　護</t>
  </si>
  <si>
    <t>共同事業</t>
  </si>
  <si>
    <t>支出金</t>
  </si>
  <si>
    <t>給付費</t>
  </si>
  <si>
    <t>納付金</t>
  </si>
  <si>
    <t>予備費</t>
  </si>
  <si>
    <t>支払基金</t>
  </si>
  <si>
    <t>保険料</t>
  </si>
  <si>
    <t>基　金</t>
  </si>
  <si>
    <t>交 付 金</t>
  </si>
  <si>
    <t>拠出金</t>
  </si>
  <si>
    <t>年　　度　　別</t>
  </si>
  <si>
    <t>東　財　産　区</t>
  </si>
  <si>
    <t>北　財　産　区</t>
  </si>
  <si>
    <t>西　財　産　区</t>
  </si>
  <si>
    <t>科　　　　目</t>
  </si>
  <si>
    <t>－　資産の部　－</t>
  </si>
  <si>
    <t>無形固定資産</t>
  </si>
  <si>
    <t>－　負債の部　－</t>
  </si>
  <si>
    <t>－　資本の部　－</t>
  </si>
  <si>
    <t>負債資本合計</t>
  </si>
  <si>
    <t>営　業　損　益</t>
  </si>
  <si>
    <t>収　　　　　入</t>
  </si>
  <si>
    <t>企業債</t>
  </si>
  <si>
    <t>工事負担金</t>
  </si>
  <si>
    <t>固定資産売却代金</t>
  </si>
  <si>
    <t>合計（資本的収入）</t>
  </si>
  <si>
    <t>支　　出</t>
  </si>
  <si>
    <t>建設改良費</t>
  </si>
  <si>
    <t>企業債償還金</t>
  </si>
  <si>
    <t>基金積立金</t>
  </si>
  <si>
    <t>その他資本的支出</t>
  </si>
  <si>
    <t>合計（資本的支出）</t>
  </si>
  <si>
    <t>収入支出差引額</t>
  </si>
  <si>
    <t>区　　　分</t>
  </si>
  <si>
    <t>　　土　　　　　地</t>
  </si>
  <si>
    <t>　　建　　　　　物</t>
  </si>
  <si>
    <t>有　価　証　券（千円）</t>
  </si>
  <si>
    <t>出資による権利（千円）</t>
  </si>
  <si>
    <t>債　　　　　権（千円）</t>
  </si>
  <si>
    <t>基　　　　　金（千円）</t>
  </si>
  <si>
    <t>有形固定資産（計）</t>
  </si>
  <si>
    <t>　　土　　　　地</t>
  </si>
  <si>
    <t>　　建　　　　物</t>
  </si>
  <si>
    <t>　　構　 築 　物</t>
  </si>
  <si>
    <t>　　機械及び装置</t>
  </si>
  <si>
    <t>　　そ　 の 　他</t>
  </si>
  <si>
    <t>投　　　　資</t>
  </si>
  <si>
    <t>諸収入等</t>
    <rPh sb="3" eb="4">
      <t>トウ</t>
    </rPh>
    <phoneticPr fontId="6"/>
  </si>
  <si>
    <t>諸支出金等</t>
    <rPh sb="4" eb="5">
      <t>トウ</t>
    </rPh>
    <phoneticPr fontId="6"/>
  </si>
  <si>
    <t>歳　　　　　　　　　　　　　　出</t>
    <rPh sb="15" eb="16">
      <t>シュツ</t>
    </rPh>
    <phoneticPr fontId="6"/>
  </si>
  <si>
    <t>その他資本的収入</t>
    <rPh sb="2" eb="3">
      <t>タ</t>
    </rPh>
    <rPh sb="3" eb="5">
      <t>シホン</t>
    </rPh>
    <rPh sb="5" eb="6">
      <t>テキ</t>
    </rPh>
    <rPh sb="6" eb="8">
      <t>シュウニュウ</t>
    </rPh>
    <phoneticPr fontId="6"/>
  </si>
  <si>
    <t>自　由</t>
  </si>
  <si>
    <t>社　会</t>
  </si>
  <si>
    <t>公明党</t>
  </si>
  <si>
    <t>日　本</t>
  </si>
  <si>
    <t>無所属</t>
  </si>
  <si>
    <t>民主党</t>
  </si>
  <si>
    <t>共産党</t>
  </si>
  <si>
    <t>年 齢 別</t>
  </si>
  <si>
    <t>25～29歳</t>
  </si>
  <si>
    <t>30～39歳</t>
  </si>
  <si>
    <t>40～49歳</t>
  </si>
  <si>
    <t>50～59歳</t>
  </si>
  <si>
    <t>60～64歳</t>
  </si>
  <si>
    <t>65歳以上</t>
  </si>
  <si>
    <t>平均年齢</t>
  </si>
  <si>
    <t>議 員 数</t>
  </si>
  <si>
    <t>回　数</t>
  </si>
  <si>
    <t>会　期</t>
  </si>
  <si>
    <t>日　数</t>
  </si>
  <si>
    <t>議案数</t>
  </si>
  <si>
    <t>可決</t>
  </si>
  <si>
    <t>修正</t>
  </si>
  <si>
    <t>否決</t>
  </si>
  <si>
    <t>撤回</t>
  </si>
  <si>
    <t>審議</t>
  </si>
  <si>
    <t>継続</t>
  </si>
  <si>
    <t>未了</t>
  </si>
  <si>
    <t>請　願
件　数</t>
    <rPh sb="4" eb="5">
      <t>ケン</t>
    </rPh>
    <rPh sb="6" eb="7">
      <t>カズ</t>
    </rPh>
    <phoneticPr fontId="6"/>
  </si>
  <si>
    <t>陳　情
件　数</t>
    <rPh sb="4" eb="5">
      <t>ケン</t>
    </rPh>
    <rPh sb="6" eb="7">
      <t>カズ</t>
    </rPh>
    <phoneticPr fontId="6"/>
  </si>
  <si>
    <t>傍　聴
人　数</t>
    <rPh sb="4" eb="5">
      <t>ヒト</t>
    </rPh>
    <rPh sb="6" eb="7">
      <t>カズ</t>
    </rPh>
    <phoneticPr fontId="6"/>
  </si>
  <si>
    <t>第 １ 投票区</t>
  </si>
  <si>
    <t>　秦野市立本町公民館</t>
  </si>
  <si>
    <t>第 ２ 投票区</t>
  </si>
  <si>
    <t>　秦野市立本町中学校体育館</t>
  </si>
  <si>
    <t>第 ３ 投票区</t>
  </si>
  <si>
    <t>第 ４ 投票区</t>
  </si>
  <si>
    <t>第 ５ 投票区</t>
  </si>
  <si>
    <t>　秦野市ほうらい会館</t>
  </si>
  <si>
    <t>第 ６ 投票区</t>
  </si>
  <si>
    <t>第 ７ 投票区</t>
  </si>
  <si>
    <t>　秦野市保健福祉センター</t>
  </si>
  <si>
    <t>第 ８ 投票区</t>
  </si>
  <si>
    <t>　秦野市立平沢児童館</t>
  </si>
  <si>
    <t>第 ９ 投票区</t>
  </si>
  <si>
    <t>　秦野市立南公民館</t>
  </si>
  <si>
    <t>第１０投票区</t>
  </si>
  <si>
    <t>第１１投票区</t>
  </si>
  <si>
    <t>　秦野市立南が丘公民館</t>
  </si>
  <si>
    <t>第１２投票区</t>
  </si>
  <si>
    <t>第１３投票区</t>
  </si>
  <si>
    <t>第１４投票区</t>
  </si>
  <si>
    <t>　くず葉台自治会館</t>
  </si>
  <si>
    <t>第１５投票区</t>
  </si>
  <si>
    <t>　秦野市立北公民館</t>
  </si>
  <si>
    <t>第１６投票区</t>
  </si>
  <si>
    <t>　秦野市立戸川児童館</t>
  </si>
  <si>
    <t>第１７投票区</t>
  </si>
  <si>
    <t>　秦野市立三屋台児童館</t>
  </si>
  <si>
    <t>第１８投票区</t>
  </si>
  <si>
    <t>　秦野市広畑ふれあいプラザ</t>
  </si>
  <si>
    <t>第１９投票区</t>
  </si>
  <si>
    <t>　秦野市立大根公民館</t>
  </si>
  <si>
    <t>第２０投票区</t>
  </si>
  <si>
    <t>　南矢名下部自治会館</t>
  </si>
  <si>
    <t>第２１投票区</t>
  </si>
  <si>
    <t>　秦野市立北矢名児童館</t>
  </si>
  <si>
    <t>第２２投票区</t>
  </si>
  <si>
    <t>第２３投票区</t>
  </si>
  <si>
    <t>第２４投票区</t>
  </si>
  <si>
    <t>　ひかりの街コミュニティセンター</t>
  </si>
  <si>
    <t>第２５投票区</t>
  </si>
  <si>
    <t>　秦野市立堀山下児童館</t>
  </si>
  <si>
    <t>第２６投票区</t>
  </si>
  <si>
    <t>　秦野市老人いこいの家ほりかわ荘</t>
  </si>
  <si>
    <t>第２７投票区</t>
  </si>
  <si>
    <t>　秦野市立西小学校体育館</t>
  </si>
  <si>
    <t>第２８投票区</t>
  </si>
  <si>
    <t>第２９投票区</t>
  </si>
  <si>
    <t>　秦野市立西公民館</t>
  </si>
  <si>
    <t>第３０投票区</t>
  </si>
  <si>
    <t>　秦野市曲松児童センター</t>
  </si>
  <si>
    <t>第３１投票区</t>
  </si>
  <si>
    <t>　秦野市立渋沢中学校体育館</t>
  </si>
  <si>
    <t>第３２投票区</t>
  </si>
  <si>
    <t>第３３投票区</t>
  </si>
  <si>
    <t>第３４投票区</t>
  </si>
  <si>
    <t>第３５投票区</t>
  </si>
  <si>
    <t>　湯の沢団地自治会館</t>
  </si>
  <si>
    <t>選挙執行年月日</t>
  </si>
  <si>
    <t>選挙当日の有権者数</t>
  </si>
  <si>
    <t>投　 票　 者　 数</t>
  </si>
  <si>
    <t>平 均</t>
  </si>
  <si>
    <t>平成１５年１１月　９日</t>
  </si>
  <si>
    <t>投　　 票　 　率</t>
  </si>
  <si>
    <t>会計課</t>
    <rPh sb="0" eb="3">
      <t>カイケイカ</t>
    </rPh>
    <phoneticPr fontId="12"/>
  </si>
  <si>
    <t>局　　長</t>
    <rPh sb="0" eb="1">
      <t>キョク</t>
    </rPh>
    <phoneticPr fontId="12"/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</si>
  <si>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</si>
  <si>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0">
      <t>コウフ</t>
    </rPh>
    <rPh sb="10" eb="11">
      <t>キン</t>
    </rPh>
    <phoneticPr fontId="6"/>
  </si>
  <si>
    <t>個 人 市 民 税</t>
    <rPh sb="0" eb="1">
      <t>コ</t>
    </rPh>
    <rPh sb="2" eb="3">
      <t>ヒト</t>
    </rPh>
    <rPh sb="4" eb="5">
      <t>シ</t>
    </rPh>
    <rPh sb="6" eb="7">
      <t>タミ</t>
    </rPh>
    <rPh sb="8" eb="9">
      <t>ゼイ</t>
    </rPh>
    <phoneticPr fontId="6"/>
  </si>
  <si>
    <t>法 人 市 民 税</t>
    <rPh sb="0" eb="1">
      <t>ホウ</t>
    </rPh>
    <rPh sb="2" eb="3">
      <t>ヒト</t>
    </rPh>
    <rPh sb="4" eb="5">
      <t>シ</t>
    </rPh>
    <rPh sb="6" eb="7">
      <t>タミ</t>
    </rPh>
    <rPh sb="8" eb="9">
      <t>ゼイ</t>
    </rPh>
    <phoneticPr fontId="6"/>
  </si>
  <si>
    <t>個人市民税</t>
    <rPh sb="0" eb="2">
      <t>コジン</t>
    </rPh>
    <phoneticPr fontId="6"/>
  </si>
  <si>
    <t>法人市民税</t>
    <rPh sb="0" eb="2">
      <t>ホウジン</t>
    </rPh>
    <phoneticPr fontId="6"/>
  </si>
  <si>
    <t>農　業
委員会
事務局</t>
    <rPh sb="4" eb="6">
      <t>イイン</t>
    </rPh>
    <rPh sb="6" eb="7">
      <t>カイ</t>
    </rPh>
    <rPh sb="8" eb="11">
      <t>ジムキョク</t>
    </rPh>
    <phoneticPr fontId="6"/>
  </si>
  <si>
    <t>　秦野市立堀川公民館</t>
    <rPh sb="5" eb="7">
      <t>ホリカワ</t>
    </rPh>
    <rPh sb="7" eb="10">
      <t>コウミンカン</t>
    </rPh>
    <phoneticPr fontId="6"/>
  </si>
  <si>
    <t>平成１７年１０月２３日
（　　補　　欠　　）</t>
    <rPh sb="10" eb="11">
      <t>ニチ</t>
    </rPh>
    <rPh sb="15" eb="16">
      <t>タスク</t>
    </rPh>
    <rPh sb="18" eb="19">
      <t>ケツ</t>
    </rPh>
    <phoneticPr fontId="6"/>
  </si>
  <si>
    <t>司法書
士法律
相　談</t>
    <rPh sb="0" eb="2">
      <t>シホウ</t>
    </rPh>
    <rPh sb="2" eb="3">
      <t>ショ</t>
    </rPh>
    <rPh sb="4" eb="5">
      <t>シ</t>
    </rPh>
    <rPh sb="5" eb="7">
      <t>ホウリツ</t>
    </rPh>
    <rPh sb="8" eb="9">
      <t>ソウ</t>
    </rPh>
    <rPh sb="10" eb="11">
      <t>ダン</t>
    </rPh>
    <phoneticPr fontId="6"/>
  </si>
  <si>
    <t>　(1)　山　林</t>
    <phoneticPr fontId="6"/>
  </si>
  <si>
    <t>地域支援</t>
    <rPh sb="0" eb="4">
      <t>チイキシエン</t>
    </rPh>
    <phoneticPr fontId="6"/>
  </si>
  <si>
    <t>事 業 費</t>
    <rPh sb="0" eb="1">
      <t>コト</t>
    </rPh>
    <rPh sb="2" eb="3">
      <t>ギョウ</t>
    </rPh>
    <rPh sb="4" eb="5">
      <t>ヒ</t>
    </rPh>
    <phoneticPr fontId="6"/>
  </si>
  <si>
    <t>給付費</t>
    <rPh sb="2" eb="3">
      <t>ヒ</t>
    </rPh>
    <phoneticPr fontId="6"/>
  </si>
  <si>
    <t>職 員</t>
    <rPh sb="0" eb="1">
      <t>ショク</t>
    </rPh>
    <phoneticPr fontId="6"/>
  </si>
  <si>
    <t>教育指導課</t>
    <rPh sb="0" eb="2">
      <t>キョウイク</t>
    </rPh>
    <rPh sb="2" eb="4">
      <t>シドウ</t>
    </rPh>
    <rPh sb="4" eb="5">
      <t>カ</t>
    </rPh>
    <phoneticPr fontId="6"/>
  </si>
  <si>
    <t>部　　長</t>
    <rPh sb="0" eb="1">
      <t>ブ</t>
    </rPh>
    <rPh sb="3" eb="4">
      <t>チョウ</t>
    </rPh>
    <phoneticPr fontId="6"/>
  </si>
  <si>
    <t>国保年金課</t>
    <rPh sb="0" eb="2">
      <t>コクホ</t>
    </rPh>
    <rPh sb="2" eb="4">
      <t>ネンキン</t>
    </rPh>
    <phoneticPr fontId="6"/>
  </si>
  <si>
    <t>こども育成課</t>
    <rPh sb="3" eb="5">
      <t>イクセイ</t>
    </rPh>
    <rPh sb="5" eb="6">
      <t>カ</t>
    </rPh>
    <phoneticPr fontId="6"/>
  </si>
  <si>
    <t>健康づくり課</t>
    <rPh sb="0" eb="2">
      <t>ケンコウ</t>
    </rPh>
    <rPh sb="5" eb="6">
      <t>カ</t>
    </rPh>
    <phoneticPr fontId="6"/>
  </si>
  <si>
    <t>　情報指令課</t>
    <rPh sb="1" eb="3">
      <t>ジョウホウ</t>
    </rPh>
    <rPh sb="3" eb="5">
      <t>シレイ</t>
    </rPh>
    <phoneticPr fontId="6"/>
  </si>
  <si>
    <t>消防長</t>
    <rPh sb="0" eb="2">
      <t>ショウボウ</t>
    </rPh>
    <rPh sb="2" eb="3">
      <t>チョウ</t>
    </rPh>
    <phoneticPr fontId="6"/>
  </si>
  <si>
    <t>公　平
委員会</t>
    <rPh sb="0" eb="1">
      <t>オオヤケ</t>
    </rPh>
    <rPh sb="2" eb="3">
      <t>ヒラ</t>
    </rPh>
    <rPh sb="4" eb="7">
      <t>イインカイ</t>
    </rPh>
    <phoneticPr fontId="6"/>
  </si>
  <si>
    <t>単位：千円、％　　　　　　　　　　　　　　　　　　　　　　　　　　　　　　　　　　　　　　　　　　　　　　　　　　　　　　　　　　　　　　　　　　</t>
    <phoneticPr fontId="6"/>
  </si>
  <si>
    <t>投資的経費</t>
    <rPh sb="0" eb="3">
      <t>トウシテキ</t>
    </rPh>
    <rPh sb="3" eb="5">
      <t>ケイヒ</t>
    </rPh>
    <phoneticPr fontId="6"/>
  </si>
  <si>
    <t>　単位：人　　　　　　　　　　　　　　　　　　　　　（各年４月１日現在）行政経営課調　</t>
    <rPh sb="36" eb="38">
      <t>ギョウセイ</t>
    </rPh>
    <rPh sb="38" eb="40">
      <t>ケイエイ</t>
    </rPh>
    <rPh sb="40" eb="41">
      <t>カ</t>
    </rPh>
    <rPh sb="41" eb="42">
      <t>チョウ</t>
    </rPh>
    <phoneticPr fontId="6"/>
  </si>
  <si>
    <t>　秦野市立南小学校体育館</t>
    <rPh sb="1" eb="5">
      <t>ハダノシリツ</t>
    </rPh>
    <rPh sb="5" eb="6">
      <t>ミナミ</t>
    </rPh>
    <rPh sb="6" eb="9">
      <t>ショウガッコウ</t>
    </rPh>
    <rPh sb="9" eb="12">
      <t>タイイクカン</t>
    </rPh>
    <phoneticPr fontId="6"/>
  </si>
  <si>
    <t>収益的支出</t>
    <rPh sb="3" eb="5">
      <t>シシュツ</t>
    </rPh>
    <phoneticPr fontId="6"/>
  </si>
  <si>
    <t>資本的支出</t>
    <rPh sb="3" eb="5">
      <t>シシュツ</t>
    </rPh>
    <phoneticPr fontId="6"/>
  </si>
  <si>
    <t>　単位:千円、％　</t>
    <phoneticPr fontId="6"/>
  </si>
  <si>
    <t>後期高齢者</t>
    <rPh sb="0" eb="2">
      <t>コウキ</t>
    </rPh>
    <rPh sb="2" eb="5">
      <t>コウレイシャ</t>
    </rPh>
    <phoneticPr fontId="6"/>
  </si>
  <si>
    <t>支　援　金</t>
    <rPh sb="0" eb="1">
      <t>ササ</t>
    </rPh>
    <rPh sb="2" eb="3">
      <t>エン</t>
    </rPh>
    <rPh sb="4" eb="5">
      <t>キン</t>
    </rPh>
    <phoneticPr fontId="6"/>
  </si>
  <si>
    <t>前期高齢者</t>
    <rPh sb="0" eb="2">
      <t>ゼンキ</t>
    </rPh>
    <rPh sb="2" eb="5">
      <t>コウレイシャ</t>
    </rPh>
    <phoneticPr fontId="6"/>
  </si>
  <si>
    <t>納　付　金</t>
    <rPh sb="0" eb="1">
      <t>オサム</t>
    </rPh>
    <rPh sb="2" eb="3">
      <t>ヅケ</t>
    </rPh>
    <rPh sb="4" eb="5">
      <t>キン</t>
    </rPh>
    <phoneticPr fontId="6"/>
  </si>
  <si>
    <t>平成２１年１０月２５日
（　　補　　欠　　）</t>
    <rPh sb="10" eb="11">
      <t>ニチ</t>
    </rPh>
    <rPh sb="15" eb="16">
      <t>タスク</t>
    </rPh>
    <rPh sb="18" eb="19">
      <t>ケツ</t>
    </rPh>
    <phoneticPr fontId="6"/>
  </si>
  <si>
    <t>委員会</t>
    <rPh sb="0" eb="3">
      <t>イインカイ</t>
    </rPh>
    <phoneticPr fontId="6"/>
  </si>
  <si>
    <t>提出議案</t>
    <rPh sb="0" eb="2">
      <t>テイシュツ</t>
    </rPh>
    <rPh sb="2" eb="4">
      <t>ギアン</t>
    </rPh>
    <phoneticPr fontId="6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</si>
  <si>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6"/>
  </si>
  <si>
    <t>単位：千円</t>
    <rPh sb="0" eb="2">
      <t>タンイ</t>
    </rPh>
    <rPh sb="3" eb="5">
      <t>センエン</t>
    </rPh>
    <phoneticPr fontId="6"/>
  </si>
  <si>
    <t>後期高齢者</t>
  </si>
  <si>
    <t>　県営秦野団地集会所</t>
    <rPh sb="3" eb="5">
      <t>ハダノ</t>
    </rPh>
    <rPh sb="5" eb="7">
      <t>ダンチ</t>
    </rPh>
    <phoneticPr fontId="6"/>
  </si>
  <si>
    <t>　新田町自治会館</t>
    <rPh sb="4" eb="6">
      <t>ジチ</t>
    </rPh>
    <phoneticPr fontId="6"/>
  </si>
  <si>
    <t>繰越金</t>
    <rPh sb="0" eb="2">
      <t>クリコシ</t>
    </rPh>
    <rPh sb="2" eb="3">
      <t>キン</t>
    </rPh>
    <phoneticPr fontId="6"/>
  </si>
  <si>
    <t>第３６投票区</t>
  </si>
  <si>
    <t>第３７投票区</t>
  </si>
  <si>
    <t>前年度比</t>
    <rPh sb="2" eb="3">
      <t>ド</t>
    </rPh>
    <phoneticPr fontId="6"/>
  </si>
  <si>
    <t>原 動 機 付 自 転 車</t>
    <rPh sb="10" eb="11">
      <t>テン</t>
    </rPh>
    <phoneticPr fontId="6"/>
  </si>
  <si>
    <t>（1）国民健康保険事業特別会計</t>
    <rPh sb="11" eb="13">
      <t>トクベツ</t>
    </rPh>
    <phoneticPr fontId="6"/>
  </si>
  <si>
    <t>市　債</t>
    <rPh sb="0" eb="1">
      <t>シ</t>
    </rPh>
    <rPh sb="2" eb="3">
      <t>サイ</t>
    </rPh>
    <phoneticPr fontId="6"/>
  </si>
  <si>
    <t>年度別</t>
    <rPh sb="1" eb="2">
      <t>ド</t>
    </rPh>
    <phoneticPr fontId="6"/>
  </si>
  <si>
    <t>マン
ション
管理
相談</t>
    <rPh sb="7" eb="9">
      <t>カンリ</t>
    </rPh>
    <rPh sb="10" eb="12">
      <t>ソウダン</t>
    </rPh>
    <phoneticPr fontId="6"/>
  </si>
  <si>
    <t>－　福　祉　部　－</t>
    <rPh sb="2" eb="3">
      <t>フク</t>
    </rPh>
    <rPh sb="4" eb="5">
      <t>シ</t>
    </rPh>
    <rPh sb="6" eb="7">
      <t>ブ</t>
    </rPh>
    <phoneticPr fontId="6"/>
  </si>
  <si>
    <t>国保年金課調　</t>
  </si>
  <si>
    <t>　　財政課調　</t>
    <phoneticPr fontId="6"/>
  </si>
  <si>
    <t>－　政  策  部　－</t>
    <rPh sb="2" eb="3">
      <t>セイ</t>
    </rPh>
    <rPh sb="5" eb="6">
      <t>サク</t>
    </rPh>
    <rPh sb="8" eb="9">
      <t>ブ</t>
    </rPh>
    <phoneticPr fontId="6"/>
  </si>
  <si>
    <t>－　都　市　部　－</t>
  </si>
  <si>
    <t>債権回収課</t>
    <rPh sb="0" eb="2">
      <t>サイケン</t>
    </rPh>
    <rPh sb="2" eb="4">
      <t>カイシュウ</t>
    </rPh>
    <rPh sb="4" eb="5">
      <t>カ</t>
    </rPh>
    <phoneticPr fontId="6"/>
  </si>
  <si>
    <t>－</t>
    <phoneticPr fontId="6"/>
  </si>
  <si>
    <t xml:space="preserve">  </t>
    <phoneticPr fontId="6"/>
  </si>
  <si>
    <t>国民健康保険事業会計</t>
    <phoneticPr fontId="6"/>
  </si>
  <si>
    <t>教　育
委員会</t>
    <phoneticPr fontId="6"/>
  </si>
  <si>
    <t>選挙管理
委 員 会</t>
    <phoneticPr fontId="6"/>
  </si>
  <si>
    <t>　単位：件　　　　　　　　　　　　　　　　　　　　　　　　　 　　　　　文書法制課調　</t>
    <rPh sb="37" eb="38">
      <t>ショ</t>
    </rPh>
    <phoneticPr fontId="6"/>
  </si>
  <si>
    <t>（％）</t>
  </si>
  <si>
    <t>（注）　算出の基礎にした人口及び世帯は、各年度末（３月３１日現在）の住民基本台帳登録人口及び世帯</t>
    <rPh sb="1" eb="2">
      <t>チュウ</t>
    </rPh>
    <phoneticPr fontId="6"/>
  </si>
  <si>
    <t xml:space="preserve">      8　第２８投票区　Ｈ１８．　１．２２　…　市長選から堀川小学校体育館を変更</t>
    <rPh sb="27" eb="30">
      <t>シチョウセン</t>
    </rPh>
    <rPh sb="32" eb="34">
      <t>ホリカワ</t>
    </rPh>
    <rPh sb="34" eb="37">
      <t>ショウガッコウ</t>
    </rPh>
    <rPh sb="37" eb="40">
      <t>タイイクカン</t>
    </rPh>
    <phoneticPr fontId="6"/>
  </si>
  <si>
    <t xml:space="preserve">    12　第２１投票区　Ｈ２２．　１．２４　…　市長選から東海大学前駅連絡所を新設</t>
    <rPh sb="31" eb="33">
      <t>トウカイ</t>
    </rPh>
    <rPh sb="33" eb="35">
      <t>ダイガク</t>
    </rPh>
    <rPh sb="35" eb="36">
      <t>マエ</t>
    </rPh>
    <rPh sb="36" eb="37">
      <t>エキ</t>
    </rPh>
    <rPh sb="37" eb="39">
      <t>レンラク</t>
    </rPh>
    <rPh sb="39" eb="40">
      <t>ジョ</t>
    </rPh>
    <rPh sb="41" eb="43">
      <t>シンセツ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</si>
  <si>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</si>
  <si>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高齢介護課</t>
    <rPh sb="0" eb="2">
      <t>コウレイ</t>
    </rPh>
    <rPh sb="2" eb="4">
      <t>カイゴ</t>
    </rPh>
    <rPh sb="4" eb="5">
      <t>カ</t>
    </rPh>
    <phoneticPr fontId="6"/>
  </si>
  <si>
    <t>当たり(円)</t>
    <rPh sb="4" eb="5">
      <t>エン</t>
    </rPh>
    <phoneticPr fontId="6"/>
  </si>
  <si>
    <t>市民生
活相談</t>
    <rPh sb="0" eb="2">
      <t>シミン</t>
    </rPh>
    <rPh sb="4" eb="5">
      <t>カツ</t>
    </rPh>
    <rPh sb="5" eb="7">
      <t>ソウダン</t>
    </rPh>
    <phoneticPr fontId="6"/>
  </si>
  <si>
    <t>行政書
士相談</t>
    <rPh sb="0" eb="2">
      <t>ギョウセイ</t>
    </rPh>
    <rPh sb="2" eb="3">
      <t>ショ</t>
    </rPh>
    <rPh sb="4" eb="5">
      <t>シ</t>
    </rPh>
    <rPh sb="5" eb="7">
      <t>ソウダン</t>
    </rPh>
    <phoneticPr fontId="6"/>
  </si>
  <si>
    <t>女性の
ための
悩　み</t>
    <phoneticPr fontId="6"/>
  </si>
  <si>
    <t>広 聴</t>
    <phoneticPr fontId="6"/>
  </si>
  <si>
    <t>　単位：件　　　　　　　　　　　　　　　文書法制課調　</t>
    <rPh sb="21" eb="22">
      <t>ショ</t>
    </rPh>
    <phoneticPr fontId="6"/>
  </si>
  <si>
    <t>保健事業費</t>
    <rPh sb="0" eb="2">
      <t>ホケン</t>
    </rPh>
    <rPh sb="2" eb="5">
      <t>ジギョウヒ</t>
    </rPh>
    <phoneticPr fontId="6"/>
  </si>
  <si>
    <t>審査</t>
    <rPh sb="0" eb="2">
      <t>シンサ</t>
    </rPh>
    <phoneticPr fontId="6"/>
  </si>
  <si>
    <t>　　　　</t>
    <phoneticPr fontId="6"/>
  </si>
  <si>
    <t>介護保険事業会計</t>
    <phoneticPr fontId="6"/>
  </si>
  <si>
    <t>収益的収入</t>
    <phoneticPr fontId="6"/>
  </si>
  <si>
    <t>資本的収入</t>
    <phoneticPr fontId="6"/>
  </si>
  <si>
    <t>扶助費</t>
    <phoneticPr fontId="6"/>
  </si>
  <si>
    <t>投資・出資金・貸付金</t>
    <phoneticPr fontId="6"/>
  </si>
  <si>
    <t>減税補填債</t>
    <rPh sb="2" eb="4">
      <t>ホテン</t>
    </rPh>
    <phoneticPr fontId="6"/>
  </si>
  <si>
    <t>発行額</t>
    <rPh sb="2" eb="3">
      <t>ガク</t>
    </rPh>
    <phoneticPr fontId="6"/>
  </si>
  <si>
    <t>前年比</t>
    <phoneticPr fontId="6"/>
  </si>
  <si>
    <t>発行額</t>
    <phoneticPr fontId="6"/>
  </si>
  <si>
    <t>　単位：件　　　　　　　　　　　　　　　　　　　　　 　　　  　    　　戸籍住民課調　</t>
    <rPh sb="39" eb="41">
      <t>コセキ</t>
    </rPh>
    <rPh sb="41" eb="43">
      <t>ジュウミン</t>
    </rPh>
    <phoneticPr fontId="6"/>
  </si>
  <si>
    <t>衛生債</t>
    <phoneticPr fontId="6"/>
  </si>
  <si>
    <t>使用料及び</t>
    <rPh sb="0" eb="3">
      <t>シヨウリョウ</t>
    </rPh>
    <rPh sb="3" eb="4">
      <t>オヨ</t>
    </rPh>
    <phoneticPr fontId="6"/>
  </si>
  <si>
    <t>合計（補填財源）</t>
    <rPh sb="3" eb="5">
      <t>ホテン</t>
    </rPh>
    <phoneticPr fontId="6"/>
  </si>
  <si>
    <t>みんなの改革</t>
    <rPh sb="4" eb="6">
      <t>カイカク</t>
    </rPh>
    <phoneticPr fontId="6"/>
  </si>
  <si>
    <t>年次別</t>
    <rPh sb="0" eb="3">
      <t>ネンジベツ</t>
    </rPh>
    <phoneticPr fontId="6"/>
  </si>
  <si>
    <t>軽　自　動　車　税</t>
  </si>
  <si>
    <t>納 　税 　義 　務 　者　 数</t>
    <rPh sb="0" eb="1">
      <t>オサメ</t>
    </rPh>
    <rPh sb="3" eb="4">
      <t>ゼイ</t>
    </rPh>
    <rPh sb="6" eb="7">
      <t>ギ</t>
    </rPh>
    <rPh sb="9" eb="10">
      <t>ツトム</t>
    </rPh>
    <rPh sb="12" eb="13">
      <t>シャ</t>
    </rPh>
    <rPh sb="15" eb="16">
      <t>スウ</t>
    </rPh>
    <phoneticPr fontId="6"/>
  </si>
  <si>
    <t>総排気量</t>
    <rPh sb="0" eb="1">
      <t>ソウ</t>
    </rPh>
    <rPh sb="1" eb="3">
      <t>ハイキ</t>
    </rPh>
    <rPh sb="3" eb="4">
      <t>リョウ</t>
    </rPh>
    <phoneticPr fontId="6"/>
  </si>
  <si>
    <t>均 等 割</t>
    <rPh sb="0" eb="1">
      <t>ヒトシ</t>
    </rPh>
    <rPh sb="2" eb="3">
      <t>トウ</t>
    </rPh>
    <rPh sb="4" eb="5">
      <t>ワリ</t>
    </rPh>
    <phoneticPr fontId="6"/>
  </si>
  <si>
    <t xml:space="preserve">所 得 割   </t>
    <rPh sb="4" eb="5">
      <t>ワリ</t>
    </rPh>
    <phoneticPr fontId="6"/>
  </si>
  <si>
    <t xml:space="preserve">均 等 割   </t>
    <rPh sb="4" eb="5">
      <t>ワリ</t>
    </rPh>
    <phoneticPr fontId="6"/>
  </si>
  <si>
    <t xml:space="preserve">税    割     </t>
    <rPh sb="5" eb="6">
      <t>ワリ</t>
    </rPh>
    <phoneticPr fontId="6"/>
  </si>
  <si>
    <t>0.05ℓ以下</t>
    <phoneticPr fontId="6"/>
  </si>
  <si>
    <t>保育こども園課</t>
    <rPh sb="0" eb="2">
      <t>ホイク</t>
    </rPh>
    <rPh sb="5" eb="6">
      <t>エン</t>
    </rPh>
    <rPh sb="6" eb="7">
      <t>カ</t>
    </rPh>
    <phoneticPr fontId="12"/>
  </si>
  <si>
    <t>環境資源対策課</t>
    <rPh sb="2" eb="4">
      <t>シゲン</t>
    </rPh>
    <rPh sb="4" eb="6">
      <t>タイサク</t>
    </rPh>
    <rPh sb="6" eb="7">
      <t>カ</t>
    </rPh>
    <phoneticPr fontId="6"/>
  </si>
  <si>
    <t>都市整備課</t>
    <rPh sb="0" eb="2">
      <t>トシ</t>
    </rPh>
    <rPh sb="2" eb="5">
      <t>セイビカ</t>
    </rPh>
    <phoneticPr fontId="6"/>
  </si>
  <si>
    <t>（中学校）</t>
    <rPh sb="1" eb="2">
      <t>ナカ</t>
    </rPh>
    <phoneticPr fontId="6"/>
  </si>
  <si>
    <t>（2） 利益剰余金</t>
    <rPh sb="4" eb="6">
      <t>リエキ</t>
    </rPh>
    <rPh sb="6" eb="9">
      <t>ジョウヨキン</t>
    </rPh>
    <phoneticPr fontId="6"/>
  </si>
  <si>
    <t>（1） 資本剰余金</t>
    <rPh sb="4" eb="6">
      <t>シホン</t>
    </rPh>
    <rPh sb="6" eb="9">
      <t>ジョウヨキン</t>
    </rPh>
    <phoneticPr fontId="6"/>
  </si>
  <si>
    <t>７　剰余金</t>
    <rPh sb="2" eb="5">
      <t>ジョウヨキン</t>
    </rPh>
    <phoneticPr fontId="6"/>
  </si>
  <si>
    <t>６　資本金</t>
    <rPh sb="2" eb="4">
      <t>シホン</t>
    </rPh>
    <rPh sb="4" eb="5">
      <t>キン</t>
    </rPh>
    <phoneticPr fontId="6"/>
  </si>
  <si>
    <t>（2） 収益化累計額</t>
    <rPh sb="4" eb="6">
      <t>シュウエキ</t>
    </rPh>
    <rPh sb="6" eb="7">
      <t>カ</t>
    </rPh>
    <rPh sb="7" eb="9">
      <t>ルイケイ</t>
    </rPh>
    <rPh sb="9" eb="10">
      <t>ガク</t>
    </rPh>
    <phoneticPr fontId="6"/>
  </si>
  <si>
    <t>（1） 長期前受金</t>
    <rPh sb="4" eb="9">
      <t>チョウ</t>
    </rPh>
    <phoneticPr fontId="6"/>
  </si>
  <si>
    <t>５　繰延収益</t>
    <rPh sb="2" eb="4">
      <t>クリノベ</t>
    </rPh>
    <rPh sb="4" eb="6">
      <t>シュウエキ</t>
    </rPh>
    <phoneticPr fontId="6"/>
  </si>
  <si>
    <t>（6）その他流動負債</t>
    <rPh sb="5" eb="6">
      <t>タ</t>
    </rPh>
    <rPh sb="6" eb="8">
      <t>リュウドウ</t>
    </rPh>
    <rPh sb="8" eb="10">
      <t>フサイ</t>
    </rPh>
    <phoneticPr fontId="6"/>
  </si>
  <si>
    <t>（5）引当金</t>
    <rPh sb="3" eb="5">
      <t>ヒキアテ</t>
    </rPh>
    <rPh sb="5" eb="6">
      <t>キン</t>
    </rPh>
    <phoneticPr fontId="6"/>
  </si>
  <si>
    <t>（4）預り金</t>
    <rPh sb="3" eb="4">
      <t>アズカ</t>
    </rPh>
    <rPh sb="5" eb="6">
      <t>キン</t>
    </rPh>
    <phoneticPr fontId="6"/>
  </si>
  <si>
    <t>（1）建設改良費等の財源に
　 　充てるための企業債</t>
    <rPh sb="3" eb="5">
      <t>ケンセツ</t>
    </rPh>
    <rPh sb="5" eb="7">
      <t>カイリョウ</t>
    </rPh>
    <rPh sb="7" eb="8">
      <t>ヒ</t>
    </rPh>
    <rPh sb="8" eb="9">
      <t>トウ</t>
    </rPh>
    <rPh sb="10" eb="12">
      <t>ザイゲン</t>
    </rPh>
    <rPh sb="17" eb="18">
      <t>ア</t>
    </rPh>
    <rPh sb="23" eb="25">
      <t>キギョウ</t>
    </rPh>
    <rPh sb="25" eb="26">
      <t>サイ</t>
    </rPh>
    <phoneticPr fontId="6"/>
  </si>
  <si>
    <t>４　流動負債</t>
    <rPh sb="2" eb="4">
      <t>リュウドウ</t>
    </rPh>
    <rPh sb="4" eb="6">
      <t>フサイ</t>
    </rPh>
    <phoneticPr fontId="6"/>
  </si>
  <si>
    <t>（2）引当金</t>
    <rPh sb="3" eb="5">
      <t>ヒキアテ</t>
    </rPh>
    <rPh sb="5" eb="6">
      <t>キン</t>
    </rPh>
    <phoneticPr fontId="6"/>
  </si>
  <si>
    <t>（1）建設改良費等の財源に
　　 充てるための企業債</t>
    <rPh sb="3" eb="5">
      <t>ケンセツ</t>
    </rPh>
    <rPh sb="5" eb="7">
      <t>カイリョウ</t>
    </rPh>
    <rPh sb="7" eb="8">
      <t>ヒ</t>
    </rPh>
    <rPh sb="8" eb="9">
      <t>トウ</t>
    </rPh>
    <rPh sb="10" eb="12">
      <t>ザイゲン</t>
    </rPh>
    <rPh sb="17" eb="18">
      <t>ア</t>
    </rPh>
    <rPh sb="23" eb="25">
      <t>キギョウ</t>
    </rPh>
    <rPh sb="25" eb="26">
      <t>サイ</t>
    </rPh>
    <phoneticPr fontId="6"/>
  </si>
  <si>
    <t>３　固定負債</t>
    <rPh sb="2" eb="4">
      <t>コテイ</t>
    </rPh>
    <rPh sb="4" eb="6">
      <t>フサイ</t>
    </rPh>
    <phoneticPr fontId="6"/>
  </si>
  <si>
    <t>（4）前払金</t>
    <rPh sb="3" eb="4">
      <t>マエ</t>
    </rPh>
    <rPh sb="4" eb="5">
      <t>バライ</t>
    </rPh>
    <rPh sb="5" eb="6">
      <t>キン</t>
    </rPh>
    <phoneticPr fontId="6"/>
  </si>
  <si>
    <t>（3）貯蔵品</t>
    <rPh sb="3" eb="6">
      <t>チョゾウヒン</t>
    </rPh>
    <phoneticPr fontId="6"/>
  </si>
  <si>
    <t>（2）未収金</t>
    <rPh sb="3" eb="6">
      <t>ミシュウキン</t>
    </rPh>
    <phoneticPr fontId="6"/>
  </si>
  <si>
    <t>（1）現金預金</t>
    <rPh sb="3" eb="5">
      <t>ゲンキン</t>
    </rPh>
    <rPh sb="5" eb="7">
      <t>ヨキン</t>
    </rPh>
    <phoneticPr fontId="6"/>
  </si>
  <si>
    <t>２　流動資産</t>
    <rPh sb="2" eb="4">
      <t>リュウドウ</t>
    </rPh>
    <rPh sb="4" eb="6">
      <t>シサン</t>
    </rPh>
    <phoneticPr fontId="6"/>
  </si>
  <si>
    <t>（3）投資</t>
    <rPh sb="3" eb="5">
      <t>トウシ</t>
    </rPh>
    <phoneticPr fontId="6"/>
  </si>
  <si>
    <t>（2）無形固定資産</t>
    <rPh sb="3" eb="4">
      <t>ム</t>
    </rPh>
    <rPh sb="5" eb="7">
      <t>コテイ</t>
    </rPh>
    <rPh sb="7" eb="9">
      <t>シサン</t>
    </rPh>
    <phoneticPr fontId="6"/>
  </si>
  <si>
    <t>（1）有形固定資産</t>
    <rPh sb="3" eb="5">
      <t>ユウケイ</t>
    </rPh>
    <rPh sb="5" eb="7">
      <t>コテイ</t>
    </rPh>
    <rPh sb="7" eb="9">
      <t>シサン</t>
    </rPh>
    <phoneticPr fontId="6"/>
  </si>
  <si>
    <t>１　固定資産</t>
    <rPh sb="2" eb="4">
      <t>コテイ</t>
    </rPh>
    <rPh sb="4" eb="6">
      <t>シサン</t>
    </rPh>
    <phoneticPr fontId="6"/>
  </si>
  <si>
    <t>諾否決定拒否</t>
    <rPh sb="0" eb="2">
      <t>ダクヒ</t>
    </rPh>
    <rPh sb="2" eb="4">
      <t>ケッテイ</t>
    </rPh>
    <rPh sb="4" eb="6">
      <t>キョヒ</t>
    </rPh>
    <phoneticPr fontId="6"/>
  </si>
  <si>
    <t>公開拒否</t>
    <rPh sb="0" eb="2">
      <t>コウカイ</t>
    </rPh>
    <rPh sb="2" eb="4">
      <t>キョヒ</t>
    </rPh>
    <phoneticPr fontId="6"/>
  </si>
  <si>
    <t>市民相談人権課</t>
    <rPh sb="0" eb="2">
      <t>シミン</t>
    </rPh>
    <rPh sb="2" eb="4">
      <t>ソウダン</t>
    </rPh>
    <rPh sb="4" eb="6">
      <t>ジンケン</t>
    </rPh>
    <rPh sb="6" eb="7">
      <t>カ</t>
    </rPh>
    <phoneticPr fontId="6"/>
  </si>
  <si>
    <t>スポーツ推進課</t>
    <rPh sb="4" eb="7">
      <t>スイシンカ</t>
    </rPh>
    <phoneticPr fontId="6"/>
  </si>
  <si>
    <t xml:space="preserve"> －　上下水道局　－　</t>
    <rPh sb="3" eb="5">
      <t>ジョウゲ</t>
    </rPh>
    <rPh sb="7" eb="8">
      <t>キョク</t>
    </rPh>
    <phoneticPr fontId="12"/>
  </si>
  <si>
    <t>経営総務課</t>
    <rPh sb="0" eb="2">
      <t>ケイエイ</t>
    </rPh>
    <rPh sb="2" eb="5">
      <t>ソウムカ</t>
    </rPh>
    <phoneticPr fontId="6"/>
  </si>
  <si>
    <t>営業課</t>
    <rPh sb="0" eb="3">
      <t>エイギョウカ</t>
    </rPh>
    <phoneticPr fontId="6"/>
  </si>
  <si>
    <t>下水道施設課</t>
    <rPh sb="0" eb="1">
      <t>ゲ</t>
    </rPh>
    <phoneticPr fontId="6"/>
  </si>
  <si>
    <t>-</t>
    <phoneticPr fontId="6"/>
  </si>
  <si>
    <t>手 数 料</t>
    <rPh sb="0" eb="1">
      <t>テ</t>
    </rPh>
    <rPh sb="2" eb="3">
      <t>カズ</t>
    </rPh>
    <rPh sb="4" eb="5">
      <t>リョウ</t>
    </rPh>
    <phoneticPr fontId="6"/>
  </si>
  <si>
    <t>　(2)　財政調整基金（現金）</t>
    <rPh sb="12" eb="14">
      <t>ゲンキン</t>
    </rPh>
    <phoneticPr fontId="6"/>
  </si>
  <si>
    <t>　(1)　一般会計・特別会計</t>
    <phoneticPr fontId="6"/>
  </si>
  <si>
    <t xml:space="preserve">   単位：千円　　　　　　　　　　　　　　　　　　　　　　    　上下水道局経営総務課調　</t>
    <rPh sb="35" eb="37">
      <t>ジョウゲ</t>
    </rPh>
    <rPh sb="37" eb="40">
      <t>スイドウキョク</t>
    </rPh>
    <rPh sb="40" eb="42">
      <t>ケイエイ</t>
    </rPh>
    <rPh sb="42" eb="45">
      <t>ソウムカ</t>
    </rPh>
    <phoneticPr fontId="6"/>
  </si>
  <si>
    <t xml:space="preserve">      9　第　４投票区　Ｈ２１．　８．３０　…　衆院選から本町保育園を変更</t>
    <rPh sb="27" eb="30">
      <t>シュウインセン</t>
    </rPh>
    <rPh sb="29" eb="30">
      <t>セン</t>
    </rPh>
    <rPh sb="32" eb="33">
      <t>ホン</t>
    </rPh>
    <rPh sb="33" eb="34">
      <t>チョウ</t>
    </rPh>
    <rPh sb="34" eb="37">
      <t>ホイクエン</t>
    </rPh>
    <rPh sb="38" eb="40">
      <t>ヘンコウ</t>
    </rPh>
    <phoneticPr fontId="6"/>
  </si>
  <si>
    <t xml:space="preserve">    10   第　６投票区　Ｈ２１．　８．３０　…　衆院選から末広小学校体育館を変更</t>
    <rPh sb="28" eb="31">
      <t>シュウインセン</t>
    </rPh>
    <rPh sb="30" eb="31">
      <t>セン</t>
    </rPh>
    <rPh sb="33" eb="35">
      <t>スエヒロ</t>
    </rPh>
    <rPh sb="35" eb="38">
      <t>ショウガッコウ</t>
    </rPh>
    <rPh sb="38" eb="41">
      <t>タイイクカン</t>
    </rPh>
    <rPh sb="42" eb="44">
      <t>ヘンコウ</t>
    </rPh>
    <phoneticPr fontId="6"/>
  </si>
  <si>
    <t xml:space="preserve">    11　第１０投票区　Ｈ２１．　８．３０　…　衆院選から南小学校体育館を新設</t>
    <rPh sb="26" eb="29">
      <t>シュウインセン</t>
    </rPh>
    <rPh sb="28" eb="29">
      <t>セン</t>
    </rPh>
    <rPh sb="31" eb="32">
      <t>ミナミ</t>
    </rPh>
    <rPh sb="32" eb="35">
      <t>ショウガッコウ</t>
    </rPh>
    <rPh sb="35" eb="38">
      <t>タイイクカン</t>
    </rPh>
    <rPh sb="39" eb="41">
      <t>シンセツ</t>
    </rPh>
    <phoneticPr fontId="6"/>
  </si>
  <si>
    <t>　虹と風保育園</t>
    <rPh sb="1" eb="2">
      <t>ニジ</t>
    </rPh>
    <rPh sb="3" eb="4">
      <t>カゼ</t>
    </rPh>
    <rPh sb="4" eb="7">
      <t>ホイクエン</t>
    </rPh>
    <phoneticPr fontId="6"/>
  </si>
  <si>
    <t>平成１６年　７月１１日</t>
  </si>
  <si>
    <t>平成１９年　７月２９日</t>
  </si>
  <si>
    <t>平成２２年　７月１１日</t>
  </si>
  <si>
    <t>平成２５年　７月２１日</t>
  </si>
  <si>
    <t>わたしの提案</t>
    <rPh sb="4" eb="6">
      <t>テイアン</t>
    </rPh>
    <phoneticPr fontId="6"/>
  </si>
  <si>
    <t>税理士相談</t>
    <rPh sb="0" eb="2">
      <t>ゼイリ</t>
    </rPh>
    <rPh sb="2" eb="3">
      <t>シ</t>
    </rPh>
    <rPh sb="3" eb="5">
      <t>ソウダン</t>
    </rPh>
    <phoneticPr fontId="6"/>
  </si>
  <si>
    <t>その他</t>
    <rPh sb="2" eb="3">
      <t>タ</t>
    </rPh>
    <phoneticPr fontId="6"/>
  </si>
  <si>
    <t>皆減</t>
    <rPh sb="0" eb="1">
      <t>ミナ</t>
    </rPh>
    <rPh sb="1" eb="2">
      <t>ゲン</t>
    </rPh>
    <phoneticPr fontId="6"/>
  </si>
  <si>
    <t>△ 0.0</t>
    <phoneticPr fontId="6"/>
  </si>
  <si>
    <t>市　長
事　務
部　局
※1</t>
    <rPh sb="4" eb="5">
      <t>コト</t>
    </rPh>
    <rPh sb="6" eb="7">
      <t>ツトム</t>
    </rPh>
    <rPh sb="8" eb="9">
      <t>ブ</t>
    </rPh>
    <rPh sb="10" eb="11">
      <t>キョク</t>
    </rPh>
    <phoneticPr fontId="6"/>
  </si>
  <si>
    <t>(3)</t>
    <phoneticPr fontId="6"/>
  </si>
  <si>
    <t>市民活動支援課</t>
    <rPh sb="0" eb="2">
      <t>シミン</t>
    </rPh>
    <rPh sb="2" eb="4">
      <t>カツドウ</t>
    </rPh>
    <rPh sb="4" eb="6">
      <t>シエン</t>
    </rPh>
    <rPh sb="6" eb="7">
      <t>カ</t>
    </rPh>
    <phoneticPr fontId="12"/>
  </si>
  <si>
    <t>（公民館）</t>
    <rPh sb="1" eb="3">
      <t>コウミン</t>
    </rPh>
    <rPh sb="3" eb="4">
      <t>カン</t>
    </rPh>
    <phoneticPr fontId="6"/>
  </si>
  <si>
    <t>図書館</t>
    <rPh sb="0" eb="3">
      <t>トショカン</t>
    </rPh>
    <phoneticPr fontId="6"/>
  </si>
  <si>
    <t>　</t>
    <phoneticPr fontId="6"/>
  </si>
  <si>
    <t>負　担　額</t>
    <phoneticPr fontId="6"/>
  </si>
  <si>
    <t>　(1)　貸借対照表</t>
    <phoneticPr fontId="6"/>
  </si>
  <si>
    <t>国庫補助金</t>
    <rPh sb="0" eb="2">
      <t>コッコ</t>
    </rPh>
    <rPh sb="2" eb="5">
      <t>ホジョキン</t>
    </rPh>
    <phoneticPr fontId="6"/>
  </si>
  <si>
    <t>負担金等</t>
    <rPh sb="0" eb="3">
      <t>フタンキン</t>
    </rPh>
    <rPh sb="3" eb="4">
      <t>トウ</t>
    </rPh>
    <phoneticPr fontId="6"/>
  </si>
  <si>
    <t>他会計補助金</t>
    <rPh sb="0" eb="1">
      <t>タ</t>
    </rPh>
    <rPh sb="1" eb="3">
      <t>カイケイ</t>
    </rPh>
    <rPh sb="3" eb="6">
      <t>ホジョキン</t>
    </rPh>
    <phoneticPr fontId="6"/>
  </si>
  <si>
    <t>　単位：千円　　　　　　　　　　　　　　  　　　　　　　　　上下水道局経営総務課調　</t>
    <rPh sb="31" eb="33">
      <t>ジョウゲ</t>
    </rPh>
    <rPh sb="33" eb="36">
      <t>スイドウキョク</t>
    </rPh>
    <phoneticPr fontId="6"/>
  </si>
  <si>
    <t>単位：千円　　　　　　　　　　　　　　　　　　　　　　　　　上下水道局経営総務課調　</t>
    <rPh sb="30" eb="32">
      <t>ジョウゲ</t>
    </rPh>
    <rPh sb="32" eb="35">
      <t>スイドウキョク</t>
    </rPh>
    <phoneticPr fontId="6"/>
  </si>
  <si>
    <t>　　　　　　　　－　水道事業会計　－（つづき）</t>
    <phoneticPr fontId="6"/>
  </si>
  <si>
    <t>単位：千円　　　　　　　　　　　　　　　　　　 　　　　　　　上下水道局経営総務課調　</t>
    <rPh sb="31" eb="33">
      <t>ジョウゲ</t>
    </rPh>
    <rPh sb="33" eb="36">
      <t>スイドウキョク</t>
    </rPh>
    <phoneticPr fontId="6"/>
  </si>
  <si>
    <t>　単位：千円　　　　　　　　　　　　　　  　　　　　　　　 　上下水道局経営総務課調　</t>
    <rPh sb="32" eb="34">
      <t>ジョウゲ</t>
    </rPh>
    <rPh sb="34" eb="37">
      <t>スイドウキョク</t>
    </rPh>
    <phoneticPr fontId="6"/>
  </si>
  <si>
    <t>0.05ℓ超</t>
    <phoneticPr fontId="6"/>
  </si>
  <si>
    <t>0.09ℓ超</t>
    <phoneticPr fontId="6"/>
  </si>
  <si>
    <t xml:space="preserve"> ～0.09ℓ</t>
    <phoneticPr fontId="6"/>
  </si>
  <si>
    <t>高齢介護課調　</t>
    <phoneticPr fontId="6"/>
  </si>
  <si>
    <t>歳　　　　　　　　　　　　　入</t>
    <phoneticPr fontId="6"/>
  </si>
  <si>
    <t>行　政　財　産（ ㎡ ）</t>
    <phoneticPr fontId="6"/>
  </si>
  <si>
    <t>普　通　財　産（ ㎡ ）</t>
    <phoneticPr fontId="6"/>
  </si>
  <si>
    <t>　　　２　行政財産の内、道水路の面積は除く</t>
    <phoneticPr fontId="6"/>
  </si>
  <si>
    <t>　　　３　財産の面積は、小数点以下切り捨て</t>
    <phoneticPr fontId="6"/>
  </si>
  <si>
    <t>人事課</t>
    <rPh sb="0" eb="3">
      <t>ジンジカ</t>
    </rPh>
    <phoneticPr fontId="6"/>
  </si>
  <si>
    <t>消　防</t>
    <phoneticPr fontId="6"/>
  </si>
  <si>
    <t>(10)</t>
    <phoneticPr fontId="6"/>
  </si>
  <si>
    <t>（注）１　流動資産については省略</t>
    <rPh sb="5" eb="7">
      <t>リュウドウ</t>
    </rPh>
    <rPh sb="7" eb="9">
      <t>シサン</t>
    </rPh>
    <rPh sb="14" eb="16">
      <t>ショウリャク</t>
    </rPh>
    <phoneticPr fontId="6"/>
  </si>
  <si>
    <t>３０年度</t>
    <rPh sb="3" eb="4">
      <t>ド</t>
    </rPh>
    <phoneticPr fontId="6"/>
  </si>
  <si>
    <t>　　３１年</t>
    <rPh sb="4" eb="5">
      <t>ネン</t>
    </rPh>
    <phoneticPr fontId="6"/>
  </si>
  <si>
    <t>財政課</t>
    <rPh sb="0" eb="2">
      <t>ザイセイ</t>
    </rPh>
    <rPh sb="2" eb="3">
      <t>カ</t>
    </rPh>
    <phoneticPr fontId="6"/>
  </si>
  <si>
    <t>　　　　　　　　－　公共下水道事業会計　－（つづき）</t>
    <phoneticPr fontId="6"/>
  </si>
  <si>
    <t>　単位：千円　　　　　　　　　　　　　　　　　　 　 　      上下水道局経営総務課調</t>
    <phoneticPr fontId="6"/>
  </si>
  <si>
    <t>　　　　　　　　　　　　　　</t>
    <phoneticPr fontId="6"/>
  </si>
  <si>
    <t>(1)</t>
    <phoneticPr fontId="6"/>
  </si>
  <si>
    <t>　単位:千円、％　　　　　　　　　　　　　　　　　　　　　　　　　　　　　　　　　　　　　　　　　　　　　　　　　　　　　　　　　　　　　　　　　　</t>
    <phoneticPr fontId="6"/>
  </si>
  <si>
    <t>市民税課調　</t>
    <phoneticPr fontId="6"/>
  </si>
  <si>
    <t>１世帯当たり</t>
    <phoneticPr fontId="6"/>
  </si>
  <si>
    <t>単位：千円、％　　　　　　　　　　　　　　　　　　　　　　　　　　　　　　　　　　　　　　　　　　　　　</t>
    <phoneticPr fontId="6"/>
  </si>
  <si>
    <t>建設総務課</t>
    <rPh sb="0" eb="2">
      <t>ケンセツ</t>
    </rPh>
    <rPh sb="2" eb="4">
      <t>ソウム</t>
    </rPh>
    <rPh sb="4" eb="5">
      <t>カ</t>
    </rPh>
    <phoneticPr fontId="6"/>
  </si>
  <si>
    <t>消防署</t>
    <phoneticPr fontId="6"/>
  </si>
  <si>
    <t>総　　　　　数</t>
    <phoneticPr fontId="6"/>
  </si>
  <si>
    <t>　秦野市末広ふれあいセンター</t>
    <phoneticPr fontId="6"/>
  </si>
  <si>
    <t>　秦野市立東中学校体育館</t>
    <phoneticPr fontId="6"/>
  </si>
  <si>
    <t>　田原ふるさと公園ふるさと伝承館</t>
    <phoneticPr fontId="6"/>
  </si>
  <si>
    <t>　東海大学前駅連絡所</t>
    <phoneticPr fontId="6"/>
  </si>
  <si>
    <t>　秦野市立渋沢公民館</t>
    <phoneticPr fontId="6"/>
  </si>
  <si>
    <t>　秦野市立上公民館</t>
    <phoneticPr fontId="6"/>
  </si>
  <si>
    <t>　単位：人　　 　　　　　　　　　　　　　　 　　 　</t>
    <phoneticPr fontId="6"/>
  </si>
  <si>
    <t>　単位：人、％</t>
    <phoneticPr fontId="6"/>
  </si>
  <si>
    <t>投　　 票　 　率</t>
    <phoneticPr fontId="6"/>
  </si>
  <si>
    <t>　単位：件　　　　　　　　　　　                 　　　文書法制課調　</t>
    <rPh sb="37" eb="38">
      <t>ショ</t>
    </rPh>
    <phoneticPr fontId="6"/>
  </si>
  <si>
    <t>（注）１　重要物品、無体財産等は省略</t>
    <rPh sb="1" eb="2">
      <t>チュウ</t>
    </rPh>
    <phoneticPr fontId="6"/>
  </si>
  <si>
    <t>　　　４　基金内の有価証券、土地を含む</t>
    <rPh sb="5" eb="7">
      <t>キキン</t>
    </rPh>
    <rPh sb="7" eb="8">
      <t>ナイ</t>
    </rPh>
    <rPh sb="9" eb="11">
      <t>ユウカ</t>
    </rPh>
    <rPh sb="11" eb="13">
      <t>ショウケン</t>
    </rPh>
    <rPh sb="14" eb="16">
      <t>トチ</t>
    </rPh>
    <rPh sb="17" eb="18">
      <t>フク</t>
    </rPh>
    <phoneticPr fontId="6"/>
  </si>
  <si>
    <t>　　　　ため、平成２７年度から転出証明書の件数は記載しない</t>
    <rPh sb="7" eb="9">
      <t>ヘイセイ</t>
    </rPh>
    <phoneticPr fontId="6"/>
  </si>
  <si>
    <t>（注）　平成２８年１月から交付を開始した個人番号カードによる転出届出の場合には転出証明書が発行されない</t>
    <rPh sb="1" eb="2">
      <t>チュウ</t>
    </rPh>
    <phoneticPr fontId="6"/>
  </si>
  <si>
    <t>　　３１年</t>
    <phoneticPr fontId="6"/>
  </si>
  <si>
    <t>３０年度</t>
    <phoneticPr fontId="6"/>
  </si>
  <si>
    <t>30年度</t>
    <phoneticPr fontId="6"/>
  </si>
  <si>
    <t>　　３０年度</t>
    <rPh sb="4" eb="6">
      <t>ネンド</t>
    </rPh>
    <phoneticPr fontId="6"/>
  </si>
  <si>
    <t>　　30年度</t>
    <rPh sb="4" eb="6">
      <t>ネンド</t>
    </rPh>
    <phoneticPr fontId="6"/>
  </si>
  <si>
    <t>平 成 ３０ 年 度</t>
    <phoneticPr fontId="6"/>
  </si>
  <si>
    <t>30年度</t>
    <rPh sb="2" eb="4">
      <t>ネンド</t>
    </rPh>
    <phoneticPr fontId="6"/>
  </si>
  <si>
    <t>平成３０年度</t>
    <phoneticPr fontId="6"/>
  </si>
  <si>
    <t>平　成　３０　年</t>
    <phoneticPr fontId="6"/>
  </si>
  <si>
    <t>文化振興課</t>
    <rPh sb="0" eb="2">
      <t>ブンカ</t>
    </rPh>
    <rPh sb="2" eb="4">
      <t>シンコウ</t>
    </rPh>
    <rPh sb="4" eb="5">
      <t>カ</t>
    </rPh>
    <phoneticPr fontId="6"/>
  </si>
  <si>
    <t>環境共生課</t>
    <rPh sb="0" eb="2">
      <t>カンキョウ</t>
    </rPh>
    <rPh sb="2" eb="4">
      <t>キョウセイ</t>
    </rPh>
    <rPh sb="4" eb="5">
      <t>カ</t>
    </rPh>
    <phoneticPr fontId="6"/>
  </si>
  <si>
    <t>財産管理課</t>
    <rPh sb="0" eb="2">
      <t>ザイサン</t>
    </rPh>
    <rPh sb="2" eb="4">
      <t>カンリ</t>
    </rPh>
    <rPh sb="4" eb="5">
      <t>カ</t>
    </rPh>
    <phoneticPr fontId="6"/>
  </si>
  <si>
    <t>公園課</t>
    <rPh sb="0" eb="2">
      <t>コウエン</t>
    </rPh>
    <rPh sb="2" eb="3">
      <t>カ</t>
    </rPh>
    <phoneticPr fontId="6"/>
  </si>
  <si>
    <t>人事課、財政課、財産管理課、市民相談人権課、公園課、文化振興課、　　</t>
    <rPh sb="8" eb="10">
      <t>ザイサン</t>
    </rPh>
    <rPh sb="10" eb="12">
      <t>カンリ</t>
    </rPh>
    <rPh sb="12" eb="13">
      <t>カ</t>
    </rPh>
    <rPh sb="22" eb="24">
      <t>コウエン</t>
    </rPh>
    <phoneticPr fontId="6"/>
  </si>
  <si>
    <t xml:space="preserve">      ３０ 年 度</t>
    <phoneticPr fontId="6"/>
  </si>
  <si>
    <t>立　憲</t>
    <rPh sb="0" eb="1">
      <t>タチ</t>
    </rPh>
    <rPh sb="2" eb="3">
      <t>ケン</t>
    </rPh>
    <phoneticPr fontId="6"/>
  </si>
  <si>
    <t>民主党</t>
    <rPh sb="0" eb="3">
      <t>ミンシュトウ</t>
    </rPh>
    <phoneticPr fontId="6"/>
  </si>
  <si>
    <t>　　　自己資本金</t>
    <rPh sb="3" eb="5">
      <t>ジコ</t>
    </rPh>
    <rPh sb="5" eb="7">
      <t>シホン</t>
    </rPh>
    <rPh sb="7" eb="8">
      <t>キン</t>
    </rPh>
    <phoneticPr fontId="6"/>
  </si>
  <si>
    <t>（3）前払金</t>
    <rPh sb="3" eb="4">
      <t>マエ</t>
    </rPh>
    <rPh sb="4" eb="5">
      <t>バライ</t>
    </rPh>
    <rPh sb="5" eb="6">
      <t>キン</t>
    </rPh>
    <phoneticPr fontId="6"/>
  </si>
  <si>
    <t>補助金</t>
    <rPh sb="0" eb="3">
      <t>ホジョキン</t>
    </rPh>
    <phoneticPr fontId="6"/>
  </si>
  <si>
    <t>　単位：件　　　　               　　　   　 　　　　 　広報広聴課、市民相談人権課調　</t>
    <phoneticPr fontId="6"/>
  </si>
  <si>
    <t>教　育 
委員会</t>
    <phoneticPr fontId="6"/>
  </si>
  <si>
    <t>　単位：人　　　　　　　　　　　　　　　　　　　　　（各年４月１日現在）行政経営課調　　　　　　　　　　　　　　　　　　</t>
    <phoneticPr fontId="6"/>
  </si>
  <si>
    <t>(12)</t>
    <phoneticPr fontId="6"/>
  </si>
  <si>
    <t>－</t>
    <phoneticPr fontId="44"/>
  </si>
  <si>
    <t>国民健康保険</t>
    <rPh sb="0" eb="2">
      <t>コクミン</t>
    </rPh>
    <rPh sb="2" eb="4">
      <t>ケンコウ</t>
    </rPh>
    <rPh sb="4" eb="6">
      <t>ホケン</t>
    </rPh>
    <phoneticPr fontId="44"/>
  </si>
  <si>
    <t>事業費納付金</t>
    <rPh sb="0" eb="3">
      <t>ジギョウヒ</t>
    </rPh>
    <rPh sb="3" eb="4">
      <t>オサム</t>
    </rPh>
    <rPh sb="4" eb="5">
      <t>ヅケ</t>
    </rPh>
    <rPh sb="5" eb="6">
      <t>キン</t>
    </rPh>
    <phoneticPr fontId="6"/>
  </si>
  <si>
    <t>Ｃ／Ａ
（％）</t>
    <phoneticPr fontId="6"/>
  </si>
  <si>
    <t>対前年比</t>
    <phoneticPr fontId="6"/>
  </si>
  <si>
    <t>１　人</t>
    <phoneticPr fontId="6"/>
  </si>
  <si>
    <t>補助費等</t>
    <phoneticPr fontId="6"/>
  </si>
  <si>
    <t>総務債</t>
    <phoneticPr fontId="6"/>
  </si>
  <si>
    <t>民生債</t>
    <phoneticPr fontId="6"/>
  </si>
  <si>
    <t>農林債</t>
    <phoneticPr fontId="6"/>
  </si>
  <si>
    <t>商工債</t>
    <phoneticPr fontId="6"/>
  </si>
  <si>
    <t>土木債</t>
    <phoneticPr fontId="6"/>
  </si>
  <si>
    <t>消防債</t>
    <phoneticPr fontId="6"/>
  </si>
  <si>
    <t>教育債</t>
    <phoneticPr fontId="6"/>
  </si>
  <si>
    <t>単位：人　　　</t>
    <phoneticPr fontId="6"/>
  </si>
  <si>
    <t>軽　自　動　車　税</t>
    <phoneticPr fontId="6"/>
  </si>
  <si>
    <t>軽　自　動　車</t>
    <phoneticPr fontId="6"/>
  </si>
  <si>
    <t>小型特殊自動車</t>
    <phoneticPr fontId="6"/>
  </si>
  <si>
    <t>資料：「市町村課税状況等の調」市民税課、「固定資産税概要調書」資産税課</t>
    <phoneticPr fontId="6"/>
  </si>
  <si>
    <t>指数</t>
    <phoneticPr fontId="6"/>
  </si>
  <si>
    <t>　単位：人</t>
    <phoneticPr fontId="6"/>
  </si>
  <si>
    <t>総合政策課</t>
    <rPh sb="0" eb="2">
      <t>ソウゴウ</t>
    </rPh>
    <rPh sb="2" eb="4">
      <t>セイサク</t>
    </rPh>
    <rPh sb="4" eb="5">
      <t>カ</t>
    </rPh>
    <phoneticPr fontId="12"/>
  </si>
  <si>
    <t>行政経営課</t>
    <rPh sb="0" eb="2">
      <t>ギョウセイ</t>
    </rPh>
    <rPh sb="2" eb="4">
      <t>ケイエイ</t>
    </rPh>
    <rPh sb="4" eb="5">
      <t>カ</t>
    </rPh>
    <phoneticPr fontId="6"/>
  </si>
  <si>
    <t>広報広聴課</t>
    <rPh sb="0" eb="2">
      <t>コウホウ</t>
    </rPh>
    <rPh sb="2" eb="4">
      <t>コウチョウ</t>
    </rPh>
    <rPh sb="4" eb="5">
      <t>カ</t>
    </rPh>
    <phoneticPr fontId="6"/>
  </si>
  <si>
    <t>秘書課</t>
    <rPh sb="0" eb="3">
      <t>ヒショカ</t>
    </rPh>
    <phoneticPr fontId="6"/>
  </si>
  <si>
    <t xml:space="preserve"> －　総　務　部　－</t>
    <rPh sb="3" eb="4">
      <t>ソウ</t>
    </rPh>
    <rPh sb="5" eb="6">
      <t>ツトム</t>
    </rPh>
    <rPh sb="7" eb="8">
      <t>ブ</t>
    </rPh>
    <phoneticPr fontId="12"/>
  </si>
  <si>
    <t>部　　長</t>
    <rPh sb="0" eb="1">
      <t>ブ</t>
    </rPh>
    <phoneticPr fontId="6"/>
  </si>
  <si>
    <t>文書法制課</t>
    <rPh sb="0" eb="2">
      <t>ブンショ</t>
    </rPh>
    <rPh sb="2" eb="4">
      <t>ホウセイ</t>
    </rPh>
    <rPh sb="4" eb="5">
      <t>カ</t>
    </rPh>
    <phoneticPr fontId="6"/>
  </si>
  <si>
    <t>契約検査課</t>
    <rPh sb="0" eb="2">
      <t>ケイヤク</t>
    </rPh>
    <rPh sb="2" eb="5">
      <t>ケンサカ</t>
    </rPh>
    <phoneticPr fontId="6"/>
  </si>
  <si>
    <t>市民税課</t>
    <rPh sb="0" eb="3">
      <t>シミンゼイ</t>
    </rPh>
    <rPh sb="3" eb="4">
      <t>カ</t>
    </rPh>
    <phoneticPr fontId="6"/>
  </si>
  <si>
    <t>資産税課</t>
    <rPh sb="0" eb="3">
      <t>シサンゼイ</t>
    </rPh>
    <rPh sb="3" eb="4">
      <t>カ</t>
    </rPh>
    <phoneticPr fontId="6"/>
  </si>
  <si>
    <t>－　くらし安心部　－</t>
    <rPh sb="5" eb="7">
      <t>アンシン</t>
    </rPh>
    <rPh sb="7" eb="8">
      <t>ブ</t>
    </rPh>
    <phoneticPr fontId="6"/>
  </si>
  <si>
    <t>地域安全課</t>
    <rPh sb="0" eb="2">
      <t>チイキ</t>
    </rPh>
    <rPh sb="2" eb="4">
      <t>アンゼン</t>
    </rPh>
    <rPh sb="4" eb="5">
      <t>カ</t>
    </rPh>
    <phoneticPr fontId="6"/>
  </si>
  <si>
    <t>防災課</t>
    <rPh sb="0" eb="2">
      <t>ボウサイ</t>
    </rPh>
    <rPh sb="2" eb="3">
      <t>カ</t>
    </rPh>
    <phoneticPr fontId="12"/>
  </si>
  <si>
    <t>戸籍住民課</t>
    <rPh sb="0" eb="2">
      <t>コセキ</t>
    </rPh>
    <rPh sb="2" eb="5">
      <t>ジュウミンカ</t>
    </rPh>
    <phoneticPr fontId="6"/>
  </si>
  <si>
    <t>－　文化スポーツ部　－</t>
    <rPh sb="2" eb="4">
      <t>ブンカ</t>
    </rPh>
    <rPh sb="8" eb="9">
      <t>ブ</t>
    </rPh>
    <phoneticPr fontId="6"/>
  </si>
  <si>
    <t>生涯学習課</t>
    <rPh sb="0" eb="5">
      <t>ショウガイガクシュウカ</t>
    </rPh>
    <phoneticPr fontId="6"/>
  </si>
  <si>
    <t>文化振興課</t>
    <rPh sb="0" eb="2">
      <t>ブンカ</t>
    </rPh>
    <rPh sb="2" eb="4">
      <t>シンコウ</t>
    </rPh>
    <rPh sb="4" eb="5">
      <t>カ</t>
    </rPh>
    <phoneticPr fontId="12"/>
  </si>
  <si>
    <t>地域共生推進課</t>
    <rPh sb="0" eb="2">
      <t>チイキ</t>
    </rPh>
    <rPh sb="2" eb="4">
      <t>キョウセイ</t>
    </rPh>
    <rPh sb="4" eb="7">
      <t>スイシンカ</t>
    </rPh>
    <phoneticPr fontId="6"/>
  </si>
  <si>
    <t>生活援護課</t>
    <rPh sb="0" eb="2">
      <t>セイカツ</t>
    </rPh>
    <rPh sb="2" eb="4">
      <t>エンゴ</t>
    </rPh>
    <rPh sb="4" eb="5">
      <t>カ</t>
    </rPh>
    <phoneticPr fontId="6"/>
  </si>
  <si>
    <t>障害福祉課</t>
    <rPh sb="0" eb="2">
      <t>ショウガイ</t>
    </rPh>
    <rPh sb="2" eb="5">
      <t>フクシカ</t>
    </rPh>
    <phoneticPr fontId="6"/>
  </si>
  <si>
    <t>－　こども健康部　－</t>
    <rPh sb="5" eb="7">
      <t>ケンコウ</t>
    </rPh>
    <rPh sb="7" eb="8">
      <t>ブ</t>
    </rPh>
    <phoneticPr fontId="6"/>
  </si>
  <si>
    <t>子育て総務課</t>
    <rPh sb="0" eb="2">
      <t>コソダ</t>
    </rPh>
    <rPh sb="3" eb="5">
      <t>ソウム</t>
    </rPh>
    <rPh sb="5" eb="6">
      <t>カ</t>
    </rPh>
    <phoneticPr fontId="6"/>
  </si>
  <si>
    <t>こども家庭支援課</t>
    <rPh sb="3" eb="5">
      <t>カテイ</t>
    </rPh>
    <rPh sb="5" eb="7">
      <t>シエン</t>
    </rPh>
    <rPh sb="7" eb="8">
      <t>カ</t>
    </rPh>
    <phoneticPr fontId="6"/>
  </si>
  <si>
    <t>－　環境産業部　－</t>
    <rPh sb="4" eb="5">
      <t>サン</t>
    </rPh>
    <rPh sb="5" eb="6">
      <t>ギョウ</t>
    </rPh>
    <rPh sb="6" eb="7">
      <t>ブ</t>
    </rPh>
    <phoneticPr fontId="6"/>
  </si>
  <si>
    <t>環境共生課</t>
    <rPh sb="2" eb="4">
      <t>キョウセイ</t>
    </rPh>
    <rPh sb="4" eb="5">
      <t>カ</t>
    </rPh>
    <phoneticPr fontId="6"/>
  </si>
  <si>
    <t>生活環境課</t>
    <rPh sb="0" eb="2">
      <t>セイカツ</t>
    </rPh>
    <rPh sb="2" eb="4">
      <t>カンキョウ</t>
    </rPh>
    <rPh sb="4" eb="5">
      <t>カ</t>
    </rPh>
    <phoneticPr fontId="6"/>
  </si>
  <si>
    <t>産業振興課</t>
    <rPh sb="0" eb="2">
      <t>サンギョウ</t>
    </rPh>
    <rPh sb="2" eb="5">
      <t>シンコウカ</t>
    </rPh>
    <phoneticPr fontId="6"/>
  </si>
  <si>
    <t>農業振興課</t>
    <rPh sb="0" eb="2">
      <t>ノウギョウ</t>
    </rPh>
    <rPh sb="2" eb="4">
      <t>シンコウ</t>
    </rPh>
    <rPh sb="4" eb="5">
      <t>カ</t>
    </rPh>
    <phoneticPr fontId="6"/>
  </si>
  <si>
    <t>観光振興課</t>
    <rPh sb="0" eb="2">
      <t>カンコウ</t>
    </rPh>
    <rPh sb="2" eb="4">
      <t>シンコウ</t>
    </rPh>
    <rPh sb="4" eb="5">
      <t>カ</t>
    </rPh>
    <phoneticPr fontId="6"/>
  </si>
  <si>
    <t>（こども園）</t>
    <phoneticPr fontId="6"/>
  </si>
  <si>
    <t>まちづくり計画課</t>
    <rPh sb="5" eb="7">
      <t>ケイカク</t>
    </rPh>
    <rPh sb="7" eb="8">
      <t>カ</t>
    </rPh>
    <phoneticPr fontId="6"/>
  </si>
  <si>
    <t>交通住宅課</t>
    <rPh sb="0" eb="2">
      <t>コウツウ</t>
    </rPh>
    <rPh sb="2" eb="4">
      <t>ジュウタク</t>
    </rPh>
    <rPh sb="4" eb="5">
      <t>カ</t>
    </rPh>
    <phoneticPr fontId="6"/>
  </si>
  <si>
    <t>開発指導課</t>
    <rPh sb="0" eb="2">
      <t>カイハツ</t>
    </rPh>
    <rPh sb="2" eb="4">
      <t>シドウ</t>
    </rPh>
    <rPh sb="4" eb="5">
      <t>カ</t>
    </rPh>
    <phoneticPr fontId="6"/>
  </si>
  <si>
    <t>建築指導課</t>
    <rPh sb="0" eb="2">
      <t>ケンチク</t>
    </rPh>
    <rPh sb="2" eb="5">
      <t>シドウカ</t>
    </rPh>
    <phoneticPr fontId="6"/>
  </si>
  <si>
    <t>公共建築課</t>
    <rPh sb="0" eb="2">
      <t>コウキョウ</t>
    </rPh>
    <rPh sb="2" eb="4">
      <t>ケンチク</t>
    </rPh>
    <rPh sb="4" eb="5">
      <t>カ</t>
    </rPh>
    <phoneticPr fontId="6"/>
  </si>
  <si>
    <t>－　建　設　部　－</t>
    <rPh sb="2" eb="3">
      <t>タツル</t>
    </rPh>
    <rPh sb="4" eb="5">
      <t>セツ</t>
    </rPh>
    <phoneticPr fontId="6"/>
  </si>
  <si>
    <t>建設管理課</t>
    <rPh sb="0" eb="2">
      <t>ケンセツ</t>
    </rPh>
    <rPh sb="2" eb="4">
      <t>カンリ</t>
    </rPh>
    <rPh sb="4" eb="5">
      <t>カ</t>
    </rPh>
    <phoneticPr fontId="6"/>
  </si>
  <si>
    <t>道路整備課</t>
    <rPh sb="0" eb="2">
      <t>ドウロ</t>
    </rPh>
    <rPh sb="2" eb="4">
      <t>セイビ</t>
    </rPh>
    <rPh sb="4" eb="5">
      <t>カ</t>
    </rPh>
    <phoneticPr fontId="6"/>
  </si>
  <si>
    <t>公園課</t>
    <rPh sb="0" eb="3">
      <t>コウエンカ</t>
    </rPh>
    <phoneticPr fontId="6"/>
  </si>
  <si>
    <t>議会局 議事政策課</t>
    <rPh sb="4" eb="6">
      <t>ギジ</t>
    </rPh>
    <rPh sb="6" eb="9">
      <t>セイサクカ</t>
    </rPh>
    <phoneticPr fontId="6"/>
  </si>
  <si>
    <t>－　教　育　部　－</t>
    <phoneticPr fontId="6"/>
  </si>
  <si>
    <t>教職員課</t>
    <rPh sb="0" eb="3">
      <t>キョウショクイン</t>
    </rPh>
    <rPh sb="3" eb="4">
      <t>カ</t>
    </rPh>
    <phoneticPr fontId="6"/>
  </si>
  <si>
    <t>消 防 長</t>
    <phoneticPr fontId="6"/>
  </si>
  <si>
    <t>国県事業推進課</t>
    <phoneticPr fontId="6"/>
  </si>
  <si>
    <t>－　消　　防　－</t>
    <phoneticPr fontId="6"/>
  </si>
  <si>
    <t>取下げ</t>
    <phoneticPr fontId="6"/>
  </si>
  <si>
    <t>　秦野市立鶴巻公民館</t>
    <phoneticPr fontId="44"/>
  </si>
  <si>
    <t>　県営鶴巻団地集会所</t>
    <phoneticPr fontId="44"/>
  </si>
  <si>
    <t xml:space="preserve">    14　第　３投票区　R　 １．　７．２１　…　参院選から本町小学校多目的室を変更</t>
    <rPh sb="27" eb="30">
      <t>サンインセン</t>
    </rPh>
    <rPh sb="32" eb="34">
      <t>ホンチョウ</t>
    </rPh>
    <rPh sb="34" eb="37">
      <t>ショウガッコウ</t>
    </rPh>
    <rPh sb="37" eb="40">
      <t>タモクテキ</t>
    </rPh>
    <rPh sb="40" eb="41">
      <t>シツ</t>
    </rPh>
    <rPh sb="42" eb="44">
      <t>ヘンコウ</t>
    </rPh>
    <phoneticPr fontId="6"/>
  </si>
  <si>
    <t>　秦野市立本町小学校体育館</t>
    <rPh sb="10" eb="13">
      <t>タイイクカン</t>
    </rPh>
    <phoneticPr fontId="6"/>
  </si>
  <si>
    <t>（注）1　第　５投票区　Ｈ１１．　４．１１　…　知事選からほうらい会館を新設</t>
    <rPh sb="1" eb="2">
      <t>チュウ</t>
    </rPh>
    <phoneticPr fontId="6"/>
  </si>
  <si>
    <t>　　　3　第１０投票区　Ｈ１２．　６．２５　…　衆院選から新田町会館を変更</t>
    <rPh sb="25" eb="26">
      <t>イン</t>
    </rPh>
    <phoneticPr fontId="6"/>
  </si>
  <si>
    <t>　　　4　第１３投票区　Ｈ１２．　６．２５　…　衆院選から田原児童館を変更</t>
    <rPh sb="25" eb="26">
      <t>イン</t>
    </rPh>
    <phoneticPr fontId="6"/>
  </si>
  <si>
    <t xml:space="preserve">         5　第１８投票区　Ｈ１２．　６．２５　…　衆院選から広畑児童館を変更</t>
    <rPh sb="31" eb="32">
      <t>イン</t>
    </rPh>
    <phoneticPr fontId="6"/>
  </si>
  <si>
    <t xml:space="preserve">         6　第１０投票区　Ｈ１３．　７．２９　…　参院選から臼井戸公民館を変更</t>
    <rPh sb="31" eb="32">
      <t>イン</t>
    </rPh>
    <phoneticPr fontId="6"/>
  </si>
  <si>
    <t xml:space="preserve">         7　第３０投票区　Ｈ１３．　７．２９　…　参院選から曲松児童館を変更</t>
    <rPh sb="31" eb="32">
      <t>イン</t>
    </rPh>
    <phoneticPr fontId="6"/>
  </si>
  <si>
    <t xml:space="preserve">    13　第３４投票区　Ｈ２８．　７．１０　…　参院選から渋沢保育園を変更</t>
    <rPh sb="26" eb="29">
      <t>サンインセン</t>
    </rPh>
    <rPh sb="31" eb="33">
      <t>シブサワ</t>
    </rPh>
    <rPh sb="33" eb="36">
      <t>ホイクエン</t>
    </rPh>
    <rPh sb="37" eb="39">
      <t>ヘンコウ</t>
    </rPh>
    <phoneticPr fontId="6"/>
  </si>
  <si>
    <t>　　　2　第　７投票区　Ｈ１１．　９．　５　…　市議選から南中学校体育館を変更</t>
    <phoneticPr fontId="6"/>
  </si>
  <si>
    <t>令和　元年　７月２１日</t>
    <rPh sb="0" eb="2">
      <t>レイワ</t>
    </rPh>
    <rPh sb="3" eb="4">
      <t>モト</t>
    </rPh>
    <phoneticPr fontId="6"/>
  </si>
  <si>
    <t>令和　元年　８月２５日</t>
    <rPh sb="0" eb="2">
      <t>レイワ</t>
    </rPh>
    <rPh sb="3" eb="4">
      <t>モト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</si>
  <si>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</si>
  <si>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　２年</t>
    <rPh sb="0" eb="2">
      <t>レイワ</t>
    </rPh>
    <phoneticPr fontId="6"/>
  </si>
  <si>
    <t>令和　２年</t>
    <rPh sb="0" eb="2">
      <t>レイワ</t>
    </rPh>
    <rPh sb="4" eb="5">
      <t>ネン</t>
    </rPh>
    <phoneticPr fontId="6"/>
  </si>
  <si>
    <t>令和　元年度</t>
    <rPh sb="0" eb="2">
      <t>レイワ</t>
    </rPh>
    <rPh sb="3" eb="5">
      <t>ガンネン</t>
    </rPh>
    <phoneticPr fontId="6"/>
  </si>
  <si>
    <t>令和元年度</t>
    <rPh sb="0" eb="2">
      <t>レイワ</t>
    </rPh>
    <rPh sb="2" eb="4">
      <t>ガンネン</t>
    </rPh>
    <phoneticPr fontId="6"/>
  </si>
  <si>
    <t>令和　元年度</t>
    <rPh sb="0" eb="2">
      <t>レイワ</t>
    </rPh>
    <rPh sb="3" eb="5">
      <t>ガンネン</t>
    </rPh>
    <rPh sb="4" eb="6">
      <t>ネンド</t>
    </rPh>
    <phoneticPr fontId="6"/>
  </si>
  <si>
    <t>令和元年度</t>
    <rPh sb="0" eb="2">
      <t>レイワ</t>
    </rPh>
    <rPh sb="2" eb="4">
      <t>ガンネン</t>
    </rPh>
    <rPh sb="3" eb="5">
      <t>ネンド</t>
    </rPh>
    <phoneticPr fontId="6"/>
  </si>
  <si>
    <t>令 和 元 年 度</t>
    <rPh sb="0" eb="1">
      <t>レイ</t>
    </rPh>
    <rPh sb="2" eb="3">
      <t>ワ</t>
    </rPh>
    <rPh sb="4" eb="5">
      <t>モト</t>
    </rPh>
    <phoneticPr fontId="6"/>
  </si>
  <si>
    <t>令 和　 元 年 度</t>
    <rPh sb="0" eb="1">
      <t>レイ</t>
    </rPh>
    <rPh sb="2" eb="3">
      <t>ワ</t>
    </rPh>
    <rPh sb="5" eb="6">
      <t>ガン</t>
    </rPh>
    <phoneticPr fontId="6"/>
  </si>
  <si>
    <t>　　　３年</t>
    <rPh sb="4" eb="5">
      <t>ネン</t>
    </rPh>
    <phoneticPr fontId="6"/>
  </si>
  <si>
    <t>令　和　元　年</t>
    <rPh sb="0" eb="1">
      <t>レイ</t>
    </rPh>
    <rPh sb="2" eb="3">
      <t>ワ</t>
    </rPh>
    <rPh sb="4" eb="5">
      <t>モト</t>
    </rPh>
    <phoneticPr fontId="6"/>
  </si>
  <si>
    <t>令　和　２　年</t>
    <rPh sb="0" eb="1">
      <t>レイ</t>
    </rPh>
    <rPh sb="2" eb="3">
      <t>ワ</t>
    </rPh>
    <phoneticPr fontId="6"/>
  </si>
  <si>
    <t>議会局</t>
    <rPh sb="0" eb="2">
      <t>ギカイ</t>
    </rPh>
    <rPh sb="2" eb="3">
      <t>キョク</t>
    </rPh>
    <phoneticPr fontId="6"/>
  </si>
  <si>
    <t>(4)</t>
    <phoneticPr fontId="6"/>
  </si>
  <si>
    <t>(22)</t>
    <phoneticPr fontId="6"/>
  </si>
  <si>
    <t>(15)</t>
    <phoneticPr fontId="6"/>
  </si>
  <si>
    <t>日本</t>
    <rPh sb="0" eb="2">
      <t>ニホン</t>
    </rPh>
    <phoneticPr fontId="6"/>
  </si>
  <si>
    <t>維新の会</t>
    <rPh sb="0" eb="2">
      <t>イシン</t>
    </rPh>
    <rPh sb="3" eb="4">
      <t>カイ</t>
    </rPh>
    <phoneticPr fontId="6"/>
  </si>
  <si>
    <t>現員</t>
    <phoneticPr fontId="6"/>
  </si>
  <si>
    <t>　単位：人　　　　　　　　　　　　　  　　         （各年１月１日現在）議事政策課調　</t>
    <rPh sb="41" eb="43">
      <t>ギジ</t>
    </rPh>
    <rPh sb="43" eb="46">
      <t>セイサクカ</t>
    </rPh>
    <phoneticPr fontId="6"/>
  </si>
  <si>
    <t>　警防課</t>
    <rPh sb="1" eb="3">
      <t>ケイボウ</t>
    </rPh>
    <rPh sb="3" eb="4">
      <t>カ</t>
    </rPh>
    <phoneticPr fontId="6"/>
  </si>
  <si>
    <t>消防署長</t>
    <phoneticPr fontId="6"/>
  </si>
  <si>
    <t xml:space="preserve">  消防管理課</t>
    <rPh sb="2" eb="4">
      <t>ショウボウ</t>
    </rPh>
    <rPh sb="4" eb="6">
      <t>カンリ</t>
    </rPh>
    <rPh sb="6" eb="7">
      <t>カ</t>
    </rPh>
    <phoneticPr fontId="6"/>
  </si>
  <si>
    <t xml:space="preserve">選挙管理委員会事務局調 </t>
    <rPh sb="7" eb="10">
      <t>ジムキョク</t>
    </rPh>
    <phoneticPr fontId="6"/>
  </si>
  <si>
    <t>△ 0.4</t>
    <phoneticPr fontId="6"/>
  </si>
  <si>
    <t>△ 0.6</t>
    <phoneticPr fontId="6"/>
  </si>
  <si>
    <t>△ 8.0</t>
    <phoneticPr fontId="6"/>
  </si>
  <si>
    <t>環境性能割交付金</t>
    <rPh sb="0" eb="2">
      <t>カンキョウ</t>
    </rPh>
    <rPh sb="2" eb="4">
      <t>セイノウ</t>
    </rPh>
    <rPh sb="4" eb="5">
      <t>ワリ</t>
    </rPh>
    <phoneticPr fontId="6"/>
  </si>
  <si>
    <t>皆増</t>
    <rPh sb="0" eb="1">
      <t>ミナ</t>
    </rPh>
    <rPh sb="1" eb="2">
      <t>ゾウ</t>
    </rPh>
    <phoneticPr fontId="6"/>
  </si>
  <si>
    <t>(6)</t>
    <phoneticPr fontId="6"/>
  </si>
  <si>
    <t>(5)</t>
    <phoneticPr fontId="6"/>
  </si>
  <si>
    <t>歳　　　　　　　　　　入</t>
    <phoneticPr fontId="6"/>
  </si>
  <si>
    <t>療養給付費</t>
    <phoneticPr fontId="6"/>
  </si>
  <si>
    <t>前期高齢者</t>
    <phoneticPr fontId="6"/>
  </si>
  <si>
    <t>（注）　国民健康保険事業は、平成３０年度から制度改革により、予算の項目を変更</t>
    <rPh sb="1" eb="2">
      <t>チュウ</t>
    </rPh>
    <rPh sb="4" eb="6">
      <t>コクミン</t>
    </rPh>
    <rPh sb="6" eb="8">
      <t>ケンコウ</t>
    </rPh>
    <rPh sb="8" eb="10">
      <t>ホケン</t>
    </rPh>
    <rPh sb="10" eb="12">
      <t>ジギョウ</t>
    </rPh>
    <rPh sb="14" eb="16">
      <t>ヘイセイ</t>
    </rPh>
    <rPh sb="18" eb="20">
      <t>ネンド</t>
    </rPh>
    <rPh sb="22" eb="24">
      <t>セイド</t>
    </rPh>
    <rPh sb="24" eb="26">
      <t>カイカク</t>
    </rPh>
    <rPh sb="30" eb="32">
      <t>ヨサン</t>
    </rPh>
    <rPh sb="33" eb="35">
      <t>コウモク</t>
    </rPh>
    <rPh sb="36" eb="38">
      <t>ヘンコウ</t>
    </rPh>
    <phoneticPr fontId="6"/>
  </si>
  <si>
    <t>※1</t>
    <phoneticPr fontId="6"/>
  </si>
  <si>
    <t>※2</t>
    <phoneticPr fontId="6"/>
  </si>
  <si>
    <t xml:space="preserve">   単位：千円　　　　　　　　　　　　　　　　　　　　　   　上下水道局経営総務課調　</t>
    <rPh sb="33" eb="35">
      <t>ジョウゲ</t>
    </rPh>
    <rPh sb="35" eb="38">
      <t>スイドウキョク</t>
    </rPh>
    <rPh sb="38" eb="40">
      <t>ケイエイ</t>
    </rPh>
    <rPh sb="40" eb="43">
      <t>ソウムカ</t>
    </rPh>
    <phoneticPr fontId="6"/>
  </si>
  <si>
    <t>　　　３年</t>
    <phoneticPr fontId="6"/>
  </si>
  <si>
    <t>　　　２年度</t>
    <rPh sb="4" eb="6">
      <t>ネンド</t>
    </rPh>
    <phoneticPr fontId="6"/>
  </si>
  <si>
    <t>　２年度</t>
    <rPh sb="2" eb="4">
      <t>ネンド</t>
    </rPh>
    <phoneticPr fontId="6"/>
  </si>
  <si>
    <t>２年度</t>
    <rPh sb="1" eb="3">
      <t>ネンド</t>
    </rPh>
    <phoneticPr fontId="6"/>
  </si>
  <si>
    <t>　　２年度</t>
    <rPh sb="3" eb="5">
      <t>ネンド</t>
    </rPh>
    <phoneticPr fontId="6"/>
  </si>
  <si>
    <t>　　２年度</t>
    <rPh sb="3" eb="5">
      <t>ネンド</t>
    </rPh>
    <rPh sb="4" eb="5">
      <t>ド</t>
    </rPh>
    <phoneticPr fontId="6"/>
  </si>
  <si>
    <t>令 和 ２ 年 度</t>
    <rPh sb="0" eb="1">
      <t>レイ</t>
    </rPh>
    <rPh sb="2" eb="3">
      <t>ワ</t>
    </rPh>
    <phoneticPr fontId="6"/>
  </si>
  <si>
    <t>令 和 元 年 度</t>
    <phoneticPr fontId="6"/>
  </si>
  <si>
    <t>２年度</t>
    <rPh sb="1" eb="3">
      <t>ネンド</t>
    </rPh>
    <rPh sb="2" eb="3">
      <t>ド</t>
    </rPh>
    <phoneticPr fontId="6"/>
  </si>
  <si>
    <t>３年度</t>
    <rPh sb="1" eb="3">
      <t>ネンド</t>
    </rPh>
    <rPh sb="2" eb="3">
      <t>ド</t>
    </rPh>
    <phoneticPr fontId="6"/>
  </si>
  <si>
    <t>令　　　和　　　２　　　年　　　度</t>
    <rPh sb="0" eb="1">
      <t>レイ</t>
    </rPh>
    <rPh sb="4" eb="5">
      <t>ワ</t>
    </rPh>
    <phoneticPr fontId="6"/>
  </si>
  <si>
    <t xml:space="preserve">    ２年度</t>
    <rPh sb="5" eb="7">
      <t>ネンド</t>
    </rPh>
    <phoneticPr fontId="6"/>
  </si>
  <si>
    <t xml:space="preserve">     　 ２ 年 度</t>
    <phoneticPr fontId="6"/>
  </si>
  <si>
    <t>令和２年度</t>
    <rPh sb="0" eb="2">
      <t>レイワ</t>
    </rPh>
    <rPh sb="3" eb="5">
      <t>ネンド</t>
    </rPh>
    <phoneticPr fontId="6"/>
  </si>
  <si>
    <t>令和２年度末</t>
    <rPh sb="0" eb="2">
      <t>レイワ</t>
    </rPh>
    <rPh sb="3" eb="6">
      <t>ネンドマツ</t>
    </rPh>
    <phoneticPr fontId="6"/>
  </si>
  <si>
    <t>　　　４年</t>
    <rPh sb="4" eb="5">
      <t>ネン</t>
    </rPh>
    <phoneticPr fontId="6"/>
  </si>
  <si>
    <t>令　和　３　年</t>
    <rPh sb="0" eb="1">
      <t>レイ</t>
    </rPh>
    <rPh sb="2" eb="3">
      <t>ワ</t>
    </rPh>
    <phoneticPr fontId="6"/>
  </si>
  <si>
    <t>平成１７年　９月１１日</t>
    <phoneticPr fontId="6"/>
  </si>
  <si>
    <t>平成２１年　８月３０日</t>
    <phoneticPr fontId="6"/>
  </si>
  <si>
    <t>平成２４年１２月１６日</t>
    <phoneticPr fontId="6"/>
  </si>
  <si>
    <t>平成２６年１２月１４日</t>
    <phoneticPr fontId="6"/>
  </si>
  <si>
    <t>平成２９年１０月２２日</t>
    <phoneticPr fontId="6"/>
  </si>
  <si>
    <t>令和　３年１０月３１日</t>
    <rPh sb="0" eb="2">
      <t>レイワ</t>
    </rPh>
    <rPh sb="4" eb="5">
      <t>ネン</t>
    </rPh>
    <rPh sb="7" eb="8">
      <t>ガツ</t>
    </rPh>
    <rPh sb="10" eb="11">
      <t>ニチ</t>
    </rPh>
    <phoneticPr fontId="44"/>
  </si>
  <si>
    <t>平成２８年　７月１０日</t>
    <phoneticPr fontId="6"/>
  </si>
  <si>
    <t>平成１５年　４月１３日</t>
    <phoneticPr fontId="6"/>
  </si>
  <si>
    <t>平成１９年　４月　８日</t>
    <phoneticPr fontId="6"/>
  </si>
  <si>
    <t>平成２３年　４月１０日</t>
    <phoneticPr fontId="6"/>
  </si>
  <si>
    <t>平成２７年　４月１２日</t>
    <phoneticPr fontId="6"/>
  </si>
  <si>
    <t>平成３１年　４月　７日</t>
    <phoneticPr fontId="6"/>
  </si>
  <si>
    <t>(25)</t>
    <phoneticPr fontId="6"/>
  </si>
  <si>
    <t>歳入総額</t>
    <phoneticPr fontId="6"/>
  </si>
  <si>
    <t>歳出総額</t>
    <phoneticPr fontId="6"/>
  </si>
  <si>
    <t>災害復旧債</t>
    <rPh sb="0" eb="2">
      <t>サイガイ</t>
    </rPh>
    <rPh sb="2" eb="4">
      <t>フッキュウ</t>
    </rPh>
    <rPh sb="4" eb="5">
      <t>サイ</t>
    </rPh>
    <phoneticPr fontId="6"/>
  </si>
  <si>
    <t>法人事業税交付金</t>
    <rPh sb="0" eb="2">
      <t>ホウジン</t>
    </rPh>
    <rPh sb="2" eb="5">
      <t>ジギョウゼイ</t>
    </rPh>
    <rPh sb="5" eb="8">
      <t>コウフキン</t>
    </rPh>
    <phoneticPr fontId="6"/>
  </si>
  <si>
    <t>※１　歳出総額を千円単位で表記しているため、端数調整により各会計の決算額が一致しない場合があります。</t>
    <rPh sb="4" eb="5">
      <t>シュツ</t>
    </rPh>
    <phoneticPr fontId="6"/>
  </si>
  <si>
    <t>※２　収益的支出は、現金支出を伴わない減価償却費を減額</t>
    <phoneticPr fontId="6"/>
  </si>
  <si>
    <t>国保年金課</t>
    <phoneticPr fontId="6"/>
  </si>
  <si>
    <t>コロナ</t>
    <phoneticPr fontId="6"/>
  </si>
  <si>
    <t>　(1)　党派別</t>
    <phoneticPr fontId="6"/>
  </si>
  <si>
    <t>定数</t>
    <phoneticPr fontId="6"/>
  </si>
  <si>
    <t>　(2)　年齢別</t>
    <phoneticPr fontId="6"/>
  </si>
  <si>
    <t>市長</t>
    <phoneticPr fontId="6"/>
  </si>
  <si>
    <t>議員</t>
    <phoneticPr fontId="6"/>
  </si>
  <si>
    <t>継続</t>
    <phoneticPr fontId="6"/>
  </si>
  <si>
    <t xml:space="preserve">                                                                        議事政策課調</t>
    <phoneticPr fontId="6"/>
  </si>
  <si>
    <t>共同事業
交 付 金</t>
    <phoneticPr fontId="6"/>
  </si>
  <si>
    <t>保 険 税</t>
    <phoneticPr fontId="6"/>
  </si>
  <si>
    <t>交　付　金</t>
    <phoneticPr fontId="6"/>
  </si>
  <si>
    <t>国保年金課調　</t>
    <phoneticPr fontId="6"/>
  </si>
  <si>
    <t>拠 出 金</t>
    <phoneticPr fontId="6"/>
  </si>
  <si>
    <t>事業費</t>
    <phoneticPr fontId="6"/>
  </si>
  <si>
    <t>年度別</t>
    <phoneticPr fontId="6"/>
  </si>
  <si>
    <t>歳　　　　　　　　入</t>
    <phoneticPr fontId="6"/>
  </si>
  <si>
    <t>歳　　　　　　　　出</t>
    <phoneticPr fontId="6"/>
  </si>
  <si>
    <t>歳　　　　出</t>
    <phoneticPr fontId="6"/>
  </si>
  <si>
    <t>総　額</t>
    <phoneticPr fontId="6"/>
  </si>
  <si>
    <t>繰入金</t>
    <phoneticPr fontId="6"/>
  </si>
  <si>
    <t>諸収入等</t>
    <phoneticPr fontId="6"/>
  </si>
  <si>
    <t>総務費</t>
    <phoneticPr fontId="6"/>
  </si>
  <si>
    <t>広域連合</t>
    <phoneticPr fontId="6"/>
  </si>
  <si>
    <t>諸支出金等</t>
    <phoneticPr fontId="6"/>
  </si>
  <si>
    <t>予備費</t>
    <phoneticPr fontId="6"/>
  </si>
  <si>
    <t>保　険　料</t>
    <phoneticPr fontId="6"/>
  </si>
  <si>
    <t>納 付 金</t>
    <phoneticPr fontId="6"/>
  </si>
  <si>
    <t>　　財政課調</t>
    <phoneticPr fontId="6"/>
  </si>
  <si>
    <t>農林費</t>
    <phoneticPr fontId="6"/>
  </si>
  <si>
    <t>現在高</t>
    <rPh sb="2" eb="3">
      <t>ダカ</t>
    </rPh>
    <phoneticPr fontId="6"/>
  </si>
  <si>
    <t>（注）　年度末現在高＝前年度末現在高－元利償還額の元金＋発行額</t>
    <rPh sb="9" eb="10">
      <t>ダカ</t>
    </rPh>
    <rPh sb="17" eb="18">
      <t>ダカ</t>
    </rPh>
    <rPh sb="30" eb="31">
      <t>ガク</t>
    </rPh>
    <phoneticPr fontId="6"/>
  </si>
  <si>
    <t>　(2)　損益計算書</t>
    <phoneticPr fontId="6"/>
  </si>
  <si>
    <t>　単位：千円　　　　　　　　　　　　　　　　　　　　　       上下水道局経営総務課調　</t>
    <phoneticPr fontId="6"/>
  </si>
  <si>
    <t>　　　４年</t>
    <phoneticPr fontId="6"/>
  </si>
  <si>
    <t>消　防
※2</t>
    <phoneticPr fontId="6"/>
  </si>
  <si>
    <t>　　　３年度</t>
    <rPh sb="4" eb="6">
      <t>ネンド</t>
    </rPh>
    <phoneticPr fontId="6"/>
  </si>
  <si>
    <t>　３年度</t>
    <rPh sb="2" eb="4">
      <t>ネンド</t>
    </rPh>
    <phoneticPr fontId="6"/>
  </si>
  <si>
    <t>３年度</t>
    <rPh sb="1" eb="3">
      <t>ネンド</t>
    </rPh>
    <phoneticPr fontId="6"/>
  </si>
  <si>
    <t>　　３年度</t>
    <rPh sb="3" eb="5">
      <t>ネンド</t>
    </rPh>
    <phoneticPr fontId="6"/>
  </si>
  <si>
    <t xml:space="preserve">    ３年度</t>
    <rPh sb="5" eb="7">
      <t>ネンド</t>
    </rPh>
    <phoneticPr fontId="6"/>
  </si>
  <si>
    <t xml:space="preserve">        ３ 年 度</t>
    <rPh sb="10" eb="11">
      <t>トシ</t>
    </rPh>
    <phoneticPr fontId="6"/>
  </si>
  <si>
    <t xml:space="preserve">     　 ３ 年 度</t>
    <phoneticPr fontId="6"/>
  </si>
  <si>
    <t>令和３年度</t>
    <rPh sb="0" eb="2">
      <t>レイワ</t>
    </rPh>
    <rPh sb="3" eb="5">
      <t>ネンド</t>
    </rPh>
    <phoneticPr fontId="6"/>
  </si>
  <si>
    <t>　　　５年</t>
    <rPh sb="4" eb="5">
      <t>ネン</t>
    </rPh>
    <phoneticPr fontId="6"/>
  </si>
  <si>
    <t>令　和　４　年</t>
    <rPh sb="0" eb="1">
      <t>レイ</t>
    </rPh>
    <rPh sb="2" eb="3">
      <t>ワ</t>
    </rPh>
    <phoneticPr fontId="6"/>
  </si>
  <si>
    <t>　　３年度</t>
    <rPh sb="3" eb="5">
      <t>ネンド</t>
    </rPh>
    <rPh sb="4" eb="5">
      <t>ド</t>
    </rPh>
    <phoneticPr fontId="6"/>
  </si>
  <si>
    <t>４年度</t>
    <rPh sb="1" eb="3">
      <t>ネンド</t>
    </rPh>
    <rPh sb="2" eb="3">
      <t>ド</t>
    </rPh>
    <phoneticPr fontId="6"/>
  </si>
  <si>
    <t>令 和 ３ 年 度</t>
    <rPh sb="0" eb="1">
      <t>レイ</t>
    </rPh>
    <rPh sb="2" eb="3">
      <t>ワ</t>
    </rPh>
    <phoneticPr fontId="6"/>
  </si>
  <si>
    <t>※2　消防職員については、定数の定めにかかわらず、消防学校での初任の教育訓練を受ける職員（括弧内の職員）</t>
    <rPh sb="3" eb="5">
      <t>ショウボウ</t>
    </rPh>
    <rPh sb="5" eb="7">
      <t>ショクイン</t>
    </rPh>
    <rPh sb="13" eb="15">
      <t>テイスウ</t>
    </rPh>
    <rPh sb="16" eb="17">
      <t>サダ</t>
    </rPh>
    <rPh sb="25" eb="27">
      <t>ショウボウ</t>
    </rPh>
    <rPh sb="27" eb="29">
      <t>ガッコウ</t>
    </rPh>
    <rPh sb="31" eb="33">
      <t>ショニン</t>
    </rPh>
    <rPh sb="34" eb="36">
      <t>キョウイク</t>
    </rPh>
    <rPh sb="36" eb="38">
      <t>クンレン</t>
    </rPh>
    <rPh sb="39" eb="40">
      <t>ウ</t>
    </rPh>
    <phoneticPr fontId="6"/>
  </si>
  <si>
    <t>　　財政課調　　</t>
    <phoneticPr fontId="6"/>
  </si>
  <si>
    <t xml:space="preserve">二輪の小型
</t>
    <phoneticPr fontId="6"/>
  </si>
  <si>
    <t>自　動　車</t>
  </si>
  <si>
    <t>令　　　和　　　元　　　年　　　度</t>
    <rPh sb="0" eb="1">
      <t>レイ</t>
    </rPh>
    <rPh sb="4" eb="5">
      <t>ワ</t>
    </rPh>
    <rPh sb="8" eb="9">
      <t>ガン</t>
    </rPh>
    <phoneticPr fontId="6"/>
  </si>
  <si>
    <t>令　　　和　　　３　　　年　　　度</t>
    <rPh sb="0" eb="1">
      <t>レイ</t>
    </rPh>
    <rPh sb="4" eb="5">
      <t>ワ</t>
    </rPh>
    <phoneticPr fontId="6"/>
  </si>
  <si>
    <t>令和３年度末</t>
    <rPh sb="0" eb="2">
      <t>レイワ</t>
    </rPh>
    <rPh sb="3" eb="6">
      <t>ネンドマツ</t>
    </rPh>
    <phoneticPr fontId="6"/>
  </si>
  <si>
    <t>投票区・投票所建物の名称</t>
    <phoneticPr fontId="6"/>
  </si>
  <si>
    <t>　１９９　情報公開の状況</t>
    <phoneticPr fontId="6"/>
  </si>
  <si>
    <t>　２００　個人情報開示の状況</t>
    <phoneticPr fontId="6"/>
  </si>
  <si>
    <t>　２１５　財産区の財産状況</t>
    <phoneticPr fontId="6"/>
  </si>
  <si>
    <t>　単位：㎡　　　　　　　　　　　　　　　　　　　　　　　　　　　　森林ふれあい課調　</t>
    <rPh sb="33" eb="35">
      <t>シンリン</t>
    </rPh>
    <rPh sb="39" eb="40">
      <t>カ</t>
    </rPh>
    <phoneticPr fontId="6"/>
  </si>
  <si>
    <t>　単位：千円　　　　　　　　　　　　　　　　　　　　　　　　　　　　森林ふれあい課調　</t>
    <rPh sb="34" eb="36">
      <t>シンリン</t>
    </rPh>
    <rPh sb="40" eb="41">
      <t>カ</t>
    </rPh>
    <rPh sb="41" eb="42">
      <t>チョウ</t>
    </rPh>
    <phoneticPr fontId="6"/>
  </si>
  <si>
    <t>　２０３　一般会計財源別歳入決算額</t>
    <phoneticPr fontId="6"/>
  </si>
  <si>
    <t>　１９８　市　職　員　数　－　部　課　別　－</t>
    <phoneticPr fontId="6"/>
  </si>
  <si>
    <t>新型感染症ワクチン接種推進課</t>
    <rPh sb="0" eb="5">
      <t>シンガタカンセンショウ</t>
    </rPh>
    <rPh sb="9" eb="14">
      <t>セッシュスイシンカ</t>
    </rPh>
    <phoneticPr fontId="6"/>
  </si>
  <si>
    <t>森林ふれあい課</t>
    <rPh sb="0" eb="2">
      <t>シンリン</t>
    </rPh>
    <rPh sb="6" eb="7">
      <t>カ</t>
    </rPh>
    <phoneticPr fontId="6"/>
  </si>
  <si>
    <t>はだの魅力づくり推進課</t>
    <rPh sb="3" eb="5">
      <t>ミリョク</t>
    </rPh>
    <rPh sb="8" eb="11">
      <t>スイシンカ</t>
    </rPh>
    <phoneticPr fontId="6"/>
  </si>
  <si>
    <t>　１９６　市職員条例定数</t>
    <rPh sb="8" eb="10">
      <t>ジョウレイ</t>
    </rPh>
    <phoneticPr fontId="6"/>
  </si>
  <si>
    <t>　１９７　市職員数</t>
    <phoneticPr fontId="6"/>
  </si>
  <si>
    <t>上下水道局</t>
    <rPh sb="0" eb="2">
      <t>ジョウゲ</t>
    </rPh>
    <rPh sb="2" eb="4">
      <t>スイドウ</t>
    </rPh>
    <rPh sb="4" eb="5">
      <t>キョク</t>
    </rPh>
    <phoneticPr fontId="6"/>
  </si>
  <si>
    <t>※3</t>
    <phoneticPr fontId="6"/>
  </si>
  <si>
    <t>(23)</t>
    <phoneticPr fontId="6"/>
  </si>
  <si>
    <t>※1　定数の定めにかかわらず、育児休業をしている職員及び秦野市公益法人等や国、他の地方公共団体に派遣されて</t>
    <rPh sb="3" eb="5">
      <t>テイスウ</t>
    </rPh>
    <rPh sb="6" eb="7">
      <t>サダ</t>
    </rPh>
    <rPh sb="15" eb="17">
      <t>イクジ</t>
    </rPh>
    <rPh sb="17" eb="19">
      <t>キュウギョウ</t>
    </rPh>
    <rPh sb="24" eb="26">
      <t>ショクイン</t>
    </rPh>
    <rPh sb="26" eb="27">
      <t>オヨ</t>
    </rPh>
    <rPh sb="28" eb="31">
      <t>ハダノシ</t>
    </rPh>
    <rPh sb="31" eb="33">
      <t>コウエキ</t>
    </rPh>
    <rPh sb="33" eb="36">
      <t>ホウジントウ</t>
    </rPh>
    <rPh sb="37" eb="38">
      <t>クニ</t>
    </rPh>
    <rPh sb="39" eb="40">
      <t>ホカ</t>
    </rPh>
    <rPh sb="41" eb="43">
      <t>チホウ</t>
    </rPh>
    <rPh sb="43" eb="45">
      <t>コウキョウ</t>
    </rPh>
    <rPh sb="45" eb="47">
      <t>ダンタイ</t>
    </rPh>
    <rPh sb="48" eb="50">
      <t>ハケン</t>
    </rPh>
    <phoneticPr fontId="6"/>
  </si>
  <si>
    <t>　　　いる職員（括弧内の職員）は、定数外とする（秦野市職員の定数に関する条例第２条第２項に規定）</t>
    <rPh sb="17" eb="19">
      <t>テイスウ</t>
    </rPh>
    <rPh sb="33" eb="34">
      <t>カン</t>
    </rPh>
    <rPh sb="45" eb="47">
      <t>キテイ</t>
    </rPh>
    <phoneticPr fontId="6"/>
  </si>
  <si>
    <t>　　　はその年度内に限り、定数外とする（秦野市職員の定数に関する条例第２条第２項に規定）</t>
    <rPh sb="41" eb="43">
      <t>キテイ</t>
    </rPh>
    <phoneticPr fontId="6"/>
  </si>
  <si>
    <t>※３　令和2年4月1日現在の職員数は、定年延長等の職員数8名を含む</t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4" eb="17">
      <t>ショクインスウ</t>
    </rPh>
    <rPh sb="19" eb="21">
      <t>テイネン</t>
    </rPh>
    <rPh sb="21" eb="23">
      <t>エンチョウ</t>
    </rPh>
    <rPh sb="23" eb="24">
      <t>ナド</t>
    </rPh>
    <rPh sb="25" eb="28">
      <t>ショクインスウ</t>
    </rPh>
    <rPh sb="29" eb="30">
      <t>メイ</t>
    </rPh>
    <rPh sb="31" eb="32">
      <t>フク</t>
    </rPh>
    <phoneticPr fontId="6"/>
  </si>
  <si>
    <t>担当参事</t>
    <rPh sb="0" eb="2">
      <t>タントウ</t>
    </rPh>
    <rPh sb="2" eb="3">
      <t>サン</t>
    </rPh>
    <rPh sb="3" eb="4">
      <t>ジ</t>
    </rPh>
    <phoneticPr fontId="6"/>
  </si>
  <si>
    <t>　１９８　市　職　員　数　－　部　課　別　－（つづき）</t>
    <phoneticPr fontId="6"/>
  </si>
  <si>
    <t>　単位：件　　　　　　　　　　　　　　　　　　　 　　　　　　　 　　　文書法制課調　</t>
    <rPh sb="37" eb="38">
      <t>ショ</t>
    </rPh>
    <phoneticPr fontId="6"/>
  </si>
  <si>
    <t>　２０４　一般会計歳入歳出決算額及び市税収入済額</t>
    <phoneticPr fontId="6"/>
  </si>
  <si>
    <t>皆減</t>
    <rPh sb="0" eb="2">
      <t>ミナゲン</t>
    </rPh>
    <phoneticPr fontId="6"/>
  </si>
  <si>
    <t>　２２２　衆議院議員選挙執行状況　－　選挙区　－</t>
    <phoneticPr fontId="6"/>
  </si>
  <si>
    <t>　２２３　参議院議員選挙執行状況　－　選挙区　－</t>
    <phoneticPr fontId="6"/>
  </si>
  <si>
    <t>令和　４年　７月１０日</t>
    <rPh sb="0" eb="2">
      <t>レイワ</t>
    </rPh>
    <phoneticPr fontId="6"/>
  </si>
  <si>
    <t>　２０２　戸籍住民票の謄抄本及び写し発行件数</t>
    <phoneticPr fontId="6"/>
  </si>
  <si>
    <t>（2）介護保険事業特別会計</t>
    <rPh sb="9" eb="11">
      <t>トクベツ</t>
    </rPh>
    <phoneticPr fontId="6"/>
  </si>
  <si>
    <t>保健福祉
事 業 費</t>
    <rPh sb="0" eb="2">
      <t>ホケン</t>
    </rPh>
    <rPh sb="2" eb="4">
      <t>フクシ</t>
    </rPh>
    <rPh sb="5" eb="6">
      <t>コト</t>
    </rPh>
    <rPh sb="7" eb="8">
      <t>ゴウ</t>
    </rPh>
    <rPh sb="9" eb="10">
      <t>ヒ</t>
    </rPh>
    <phoneticPr fontId="44"/>
  </si>
  <si>
    <t>　２１７　市　有　財　産</t>
    <phoneticPr fontId="6"/>
  </si>
  <si>
    <t>　　　　　　　　　　　　高齢介護課、国保年金課、環境共生課、スポーツ推進課　調　　　　　　</t>
    <rPh sb="24" eb="26">
      <t>カンキョウ</t>
    </rPh>
    <rPh sb="26" eb="28">
      <t>キョウセイ</t>
    </rPh>
    <rPh sb="28" eb="29">
      <t>カ</t>
    </rPh>
    <phoneticPr fontId="6"/>
  </si>
  <si>
    <t>（3）後期高齢者医療事業特別会計</t>
    <rPh sb="3" eb="5">
      <t>コウキ</t>
    </rPh>
    <rPh sb="5" eb="8">
      <t>コウレイシャ</t>
    </rPh>
    <rPh sb="8" eb="10">
      <t>イリョウ</t>
    </rPh>
    <rPh sb="10" eb="12">
      <t>ジギョウ</t>
    </rPh>
    <rPh sb="12" eb="14">
      <t>トクベツ</t>
    </rPh>
    <rPh sb="14" eb="16">
      <t>カイケイ</t>
    </rPh>
    <phoneticPr fontId="6"/>
  </si>
  <si>
    <t>（注）１　下水道事業特別会計については、下水道事業が平成２８年４月から公共下水道事業という公営企業会計と</t>
    <rPh sb="1" eb="2">
      <t>チュウ</t>
    </rPh>
    <phoneticPr fontId="6"/>
  </si>
  <si>
    <t>　　　２　老人医療特別会計については、平成23年度から廃止</t>
    <phoneticPr fontId="6"/>
  </si>
  <si>
    <t>　　　　したため平成28年3月31日で打ち切り</t>
    <phoneticPr fontId="6"/>
  </si>
  <si>
    <t>　２０１　市民相談の状況</t>
    <phoneticPr fontId="6"/>
  </si>
  <si>
    <t>　２２４　県知事選挙執行状況</t>
    <phoneticPr fontId="6"/>
  </si>
  <si>
    <t>　２２５　県議会議員選挙執行状況</t>
    <phoneticPr fontId="6"/>
  </si>
  <si>
    <t>無　　　　投　　　　票</t>
    <rPh sb="0" eb="1">
      <t>ナシ</t>
    </rPh>
    <rPh sb="5" eb="6">
      <t>トウ</t>
    </rPh>
    <rPh sb="10" eb="11">
      <t>ヒョウ</t>
    </rPh>
    <phoneticPr fontId="6"/>
  </si>
  <si>
    <t>平成１５年　４月１３日</t>
  </si>
  <si>
    <t>　２２６　市長選挙執行状況</t>
    <phoneticPr fontId="6"/>
  </si>
  <si>
    <t>平成　６年　１月２３日</t>
  </si>
  <si>
    <t>平成１０年　１月２５日</t>
  </si>
  <si>
    <t>平成１４年　１月２７日</t>
  </si>
  <si>
    <t>平成１８年　１月２２日</t>
    <rPh sb="0" eb="2">
      <t>ヘイセイ</t>
    </rPh>
    <phoneticPr fontId="6"/>
  </si>
  <si>
    <t>平成２２年　１月２４日</t>
    <rPh sb="0" eb="2">
      <t>ヘイセイ</t>
    </rPh>
    <phoneticPr fontId="6"/>
  </si>
  <si>
    <t>平成２６年　１月１９日</t>
    <rPh sb="0" eb="2">
      <t>ヘイセイ</t>
    </rPh>
    <phoneticPr fontId="6"/>
  </si>
  <si>
    <t>平成３０年　１月２１日</t>
    <rPh sb="0" eb="2">
      <t>ヘイセイ</t>
    </rPh>
    <phoneticPr fontId="6"/>
  </si>
  <si>
    <t>令和　４年　１月２３日</t>
    <rPh sb="0" eb="2">
      <t>レイワ</t>
    </rPh>
    <phoneticPr fontId="44"/>
  </si>
  <si>
    <t>　２２７　市議会議員選挙執行状況</t>
    <phoneticPr fontId="6"/>
  </si>
  <si>
    <t>選挙執行年月日</t>
    <phoneticPr fontId="6"/>
  </si>
  <si>
    <t>平成１１年　９月　５日</t>
  </si>
  <si>
    <r>
      <t xml:space="preserve">平成１４年　１月２７日
</t>
    </r>
    <r>
      <rPr>
        <sz val="8"/>
        <rFont val="ＭＳ 明朝"/>
        <family val="1"/>
        <charset val="128"/>
      </rPr>
      <t>（　　補　　欠　　）</t>
    </r>
    <rPh sb="15" eb="16">
      <t>タスク</t>
    </rPh>
    <rPh sb="18" eb="19">
      <t>ケツ</t>
    </rPh>
    <phoneticPr fontId="6"/>
  </si>
  <si>
    <t>平成１５年　８月３１日</t>
  </si>
  <si>
    <t>　２０５　市税収入状況</t>
    <phoneticPr fontId="6"/>
  </si>
  <si>
    <t>-</t>
  </si>
  <si>
    <t>　２１８　市議会議員数</t>
    <phoneticPr fontId="6"/>
  </si>
  <si>
    <t>　２１９　市議会の開会状況</t>
    <phoneticPr fontId="6"/>
  </si>
  <si>
    <t>臨　　　時　　　会
（令和４年から臨時会議）</t>
    <rPh sb="11" eb="13">
      <t>レイワ</t>
    </rPh>
    <rPh sb="14" eb="15">
      <t>ネン</t>
    </rPh>
    <rPh sb="17" eb="21">
      <t>リンジカイギ</t>
    </rPh>
    <phoneticPr fontId="6"/>
  </si>
  <si>
    <t>　２２０　市議会の審議状況</t>
    <phoneticPr fontId="6"/>
  </si>
  <si>
    <t>定　　　　　例　　　　　会
（令和４年から定例月会議）</t>
    <rPh sb="15" eb="17">
      <t>レイワ</t>
    </rPh>
    <rPh sb="18" eb="19">
      <t>ネン</t>
    </rPh>
    <rPh sb="21" eb="24">
      <t>テイレイツキ</t>
    </rPh>
    <rPh sb="24" eb="26">
      <t>カイギ</t>
    </rPh>
    <phoneticPr fontId="6"/>
  </si>
  <si>
    <t>臨　　　　　時　　　　　会
（令和４年から臨時会議）</t>
    <rPh sb="15" eb="17">
      <t>レイワ</t>
    </rPh>
    <rPh sb="18" eb="19">
      <t>ネン</t>
    </rPh>
    <rPh sb="21" eb="23">
      <t>リンジ</t>
    </rPh>
    <rPh sb="23" eb="25">
      <t>カイギ</t>
    </rPh>
    <phoneticPr fontId="6"/>
  </si>
  <si>
    <t>過年度分損益勘定留保資金</t>
    <phoneticPr fontId="6"/>
  </si>
  <si>
    <t>減債積立金</t>
    <phoneticPr fontId="6"/>
  </si>
  <si>
    <t>建設改良積立金</t>
    <rPh sb="0" eb="2">
      <t>ケンセツ</t>
    </rPh>
    <rPh sb="2" eb="4">
      <t>カイリョウ</t>
    </rPh>
    <rPh sb="4" eb="6">
      <t>ツミタテ</t>
    </rPh>
    <rPh sb="6" eb="7">
      <t>キン</t>
    </rPh>
    <phoneticPr fontId="6"/>
  </si>
  <si>
    <t>　(3)　資本的収支計算書（税込）</t>
    <rPh sb="14" eb="16">
      <t>ゼイコ</t>
    </rPh>
    <phoneticPr fontId="6"/>
  </si>
  <si>
    <t>補 填 財 源</t>
    <rPh sb="0" eb="1">
      <t>ホ</t>
    </rPh>
    <rPh sb="2" eb="3">
      <t>テン</t>
    </rPh>
    <phoneticPr fontId="6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</si>
  <si>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6"/>
  </si>
  <si>
    <t>当年度分損益勘定留保資金</t>
    <rPh sb="0" eb="3">
      <t>トウネンド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6"/>
  </si>
  <si>
    <t>当年度利益剰余金処分額</t>
    <phoneticPr fontId="6"/>
  </si>
  <si>
    <t>　(3)　資本的収支計算書（税込）</t>
    <rPh sb="14" eb="16">
      <t>ゼイコミ</t>
    </rPh>
    <phoneticPr fontId="6"/>
  </si>
  <si>
    <t>　(2)　公営企業会計（水道事業）</t>
    <rPh sb="5" eb="7">
      <t>コウエイ</t>
    </rPh>
    <phoneticPr fontId="6"/>
  </si>
  <si>
    <t>　　　２　建物等の償却資産については、簿価を使用</t>
    <rPh sb="5" eb="7">
      <t>タテモノ</t>
    </rPh>
    <rPh sb="7" eb="8">
      <t>トウ</t>
    </rPh>
    <rPh sb="9" eb="11">
      <t>ショウキャク</t>
    </rPh>
    <rPh sb="11" eb="13">
      <t>シサン</t>
    </rPh>
    <rPh sb="19" eb="21">
      <t>ボカ</t>
    </rPh>
    <rPh sb="22" eb="24">
      <t>シヨウ</t>
    </rPh>
    <phoneticPr fontId="6"/>
  </si>
  <si>
    <t>　２１７　市　有　財　産（つづき）</t>
    <phoneticPr fontId="6"/>
  </si>
  <si>
    <t>　(3)　公営企業会計（公共下水道事業）</t>
    <rPh sb="5" eb="7">
      <t>コウエイ</t>
    </rPh>
    <rPh sb="12" eb="14">
      <t>コウキョウ</t>
    </rPh>
    <rPh sb="14" eb="15">
      <t>シタ</t>
    </rPh>
    <rPh sb="15" eb="17">
      <t>スイドウ</t>
    </rPh>
    <phoneticPr fontId="6"/>
  </si>
  <si>
    <t>定　　　例　　　会
（令和４年から定例月会議）</t>
    <rPh sb="11" eb="13">
      <t>レイワ</t>
    </rPh>
    <rPh sb="14" eb="15">
      <t>ネン</t>
    </rPh>
    <rPh sb="17" eb="22">
      <t>テイレイツキカイギ</t>
    </rPh>
    <phoneticPr fontId="6"/>
  </si>
  <si>
    <t>※　歳入総額を千円単位で表記しているため、端数調整により各会計の決算額が一致しない場合があります。</t>
    <rPh sb="2" eb="4">
      <t>サイニュウ</t>
    </rPh>
    <rPh sb="4" eb="6">
      <t>ソウガク</t>
    </rPh>
    <rPh sb="7" eb="9">
      <t>センエン</t>
    </rPh>
    <rPh sb="9" eb="11">
      <t>タンイ</t>
    </rPh>
    <rPh sb="12" eb="14">
      <t>ヒョウキ</t>
    </rPh>
    <rPh sb="21" eb="23">
      <t>ハスウ</t>
    </rPh>
    <rPh sb="23" eb="25">
      <t>チョウセイ</t>
    </rPh>
    <rPh sb="28" eb="31">
      <t>カクカイケイ</t>
    </rPh>
    <rPh sb="32" eb="34">
      <t>ケッサン</t>
    </rPh>
    <rPh sb="34" eb="35">
      <t>ガク</t>
    </rPh>
    <rPh sb="36" eb="38">
      <t>イッチ</t>
    </rPh>
    <rPh sb="41" eb="43">
      <t>バアイ</t>
    </rPh>
    <phoneticPr fontId="6"/>
  </si>
  <si>
    <t>令和　元年度</t>
    <rPh sb="0" eb="2">
      <t>レイワ</t>
    </rPh>
    <rPh sb="3" eb="5">
      <t>ガンネン</t>
    </rPh>
    <rPh sb="5" eb="6">
      <t>ド</t>
    </rPh>
    <phoneticPr fontId="6"/>
  </si>
  <si>
    <t>（注）　算出の基礎にした人口及び世帯は、各年度1月１日現在の住民基本台帳登録人口及び世帯</t>
    <rPh sb="1" eb="2">
      <t>チュウ</t>
    </rPh>
    <phoneticPr fontId="6"/>
  </si>
  <si>
    <t>保　健</t>
    <rPh sb="2" eb="3">
      <t>ケン</t>
    </rPh>
    <phoneticPr fontId="6"/>
  </si>
  <si>
    <t>△ 3.1</t>
    <phoneticPr fontId="6"/>
  </si>
  <si>
    <t>平成３０年</t>
    <rPh sb="0" eb="2">
      <t>ヘイセイ</t>
    </rPh>
    <phoneticPr fontId="6"/>
  </si>
  <si>
    <t>　　　５年</t>
  </si>
  <si>
    <t>平成３０年</t>
    <rPh sb="0" eb="2">
      <t>ヘイセイ</t>
    </rPh>
    <rPh sb="4" eb="5">
      <t>ネン</t>
    </rPh>
    <phoneticPr fontId="6"/>
  </si>
  <si>
    <t>　　令和５年４月１日現在　人事課調　</t>
    <rPh sb="2" eb="4">
      <t>レイワ</t>
    </rPh>
    <rPh sb="5" eb="6">
      <t>ネン</t>
    </rPh>
    <rPh sb="13" eb="15">
      <t>ジンジ</t>
    </rPh>
    <phoneticPr fontId="6"/>
  </si>
  <si>
    <t>平成２９年度</t>
    <rPh sb="0" eb="2">
      <t>ヘイセイ</t>
    </rPh>
    <phoneticPr fontId="6"/>
  </si>
  <si>
    <t>　　４年度</t>
    <rPh sb="3" eb="5">
      <t>ネンド</t>
    </rPh>
    <phoneticPr fontId="6"/>
  </si>
  <si>
    <t>　　　４年度</t>
    <rPh sb="4" eb="6">
      <t>ネンド</t>
    </rPh>
    <phoneticPr fontId="6"/>
  </si>
  <si>
    <t>　４年度</t>
    <rPh sb="2" eb="4">
      <t>ネンド</t>
    </rPh>
    <phoneticPr fontId="6"/>
  </si>
  <si>
    <t>平成29年度</t>
    <rPh sb="0" eb="2">
      <t>ヘイセイ</t>
    </rPh>
    <phoneticPr fontId="6"/>
  </si>
  <si>
    <t>４年度</t>
    <rPh sb="1" eb="3">
      <t>ネンド</t>
    </rPh>
    <phoneticPr fontId="6"/>
  </si>
  <si>
    <t>平成２９年度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</si>
  <si>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</si>
  <si>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　　４年度</t>
    <rPh sb="3" eb="5">
      <t>ネンド</t>
    </rPh>
    <rPh sb="4" eb="5">
      <t>ド</t>
    </rPh>
    <phoneticPr fontId="6"/>
  </si>
  <si>
    <t>令 和 ４ 年 度</t>
    <rPh sb="0" eb="1">
      <t>レイ</t>
    </rPh>
    <rPh sb="2" eb="3">
      <t>ワ</t>
    </rPh>
    <phoneticPr fontId="6"/>
  </si>
  <si>
    <t>平成２９年度</t>
    <rPh sb="0" eb="2">
      <t>ヘイセイ</t>
    </rPh>
    <rPh sb="5" eb="6">
      <t>ド</t>
    </rPh>
    <phoneticPr fontId="6"/>
  </si>
  <si>
    <t>５年度</t>
    <rPh sb="1" eb="3">
      <t>ネンド</t>
    </rPh>
    <rPh sb="2" eb="3">
      <t>ド</t>
    </rPh>
    <phoneticPr fontId="6"/>
  </si>
  <si>
    <t>（注）　指数については平成２９年度を基準として計算</t>
    <rPh sb="18" eb="20">
      <t>キジュン</t>
    </rPh>
    <rPh sb="23" eb="25">
      <t>ケイサン</t>
    </rPh>
    <phoneticPr fontId="6"/>
  </si>
  <si>
    <t>令　　　和　　　４　　　年　　　度</t>
    <rPh sb="0" eb="1">
      <t>レイ</t>
    </rPh>
    <rPh sb="4" eb="5">
      <t>ワ</t>
    </rPh>
    <phoneticPr fontId="6"/>
  </si>
  <si>
    <t>平成30年度</t>
    <rPh sb="0" eb="2">
      <t>ヘイセイ</t>
    </rPh>
    <phoneticPr fontId="6"/>
  </si>
  <si>
    <t xml:space="preserve">    ４年度</t>
    <rPh sb="5" eb="7">
      <t>ネンド</t>
    </rPh>
    <phoneticPr fontId="6"/>
  </si>
  <si>
    <t>平 成 ２９ 年 度</t>
  </si>
  <si>
    <t xml:space="preserve">     　 ４ 年 度</t>
    <phoneticPr fontId="6"/>
  </si>
  <si>
    <t xml:space="preserve">        ４ 年 度</t>
    <rPh sb="10" eb="11">
      <t>トシ</t>
    </rPh>
    <phoneticPr fontId="6"/>
  </si>
  <si>
    <t>令和４年度</t>
    <rPh sb="0" eb="2">
      <t>レイワ</t>
    </rPh>
    <rPh sb="3" eb="5">
      <t>ネンド</t>
    </rPh>
    <phoneticPr fontId="6"/>
  </si>
  <si>
    <t>令和４年度末</t>
    <rPh sb="0" eb="2">
      <t>レイワ</t>
    </rPh>
    <rPh sb="3" eb="6">
      <t>ネンドマツ</t>
    </rPh>
    <phoneticPr fontId="6"/>
  </si>
  <si>
    <t>　　　６年</t>
    <rPh sb="4" eb="5">
      <t>ネン</t>
    </rPh>
    <phoneticPr fontId="6"/>
  </si>
  <si>
    <t>　単位：人、歳　　　　　　 　   （令和６年１月１日現在）議事政策課調</t>
    <rPh sb="19" eb="21">
      <t>レイワ</t>
    </rPh>
    <rPh sb="30" eb="32">
      <t>ギジ</t>
    </rPh>
    <rPh sb="32" eb="35">
      <t>セイサクカ</t>
    </rPh>
    <phoneticPr fontId="6"/>
  </si>
  <si>
    <t>　　　５年</t>
    <phoneticPr fontId="6"/>
  </si>
  <si>
    <t>令　和　５　年</t>
    <rPh sb="0" eb="1">
      <t>レイ</t>
    </rPh>
    <rPh sb="2" eb="3">
      <t>ワ</t>
    </rPh>
    <phoneticPr fontId="6"/>
  </si>
  <si>
    <t xml:space="preserve">選挙管理委員会事務局調   </t>
    <rPh sb="7" eb="10">
      <t>ジムキョク</t>
    </rPh>
    <phoneticPr fontId="6"/>
  </si>
  <si>
    <t>令和　５年　４月　９日</t>
    <rPh sb="0" eb="2">
      <t>レイワ</t>
    </rPh>
    <phoneticPr fontId="6"/>
  </si>
  <si>
    <t>(23)</t>
  </si>
  <si>
    <t>(5)</t>
  </si>
  <si>
    <t>(4)</t>
  </si>
  <si>
    <t>デジタル推進課</t>
    <rPh sb="4" eb="6">
      <t>スイシン</t>
    </rPh>
    <rPh sb="6" eb="7">
      <t>カ</t>
    </rPh>
    <phoneticPr fontId="6"/>
  </si>
  <si>
    <t>（注）　令和２・３年度の「特設相談会」は、感染症対策のため中止</t>
    <rPh sb="4" eb="6">
      <t>レイワ</t>
    </rPh>
    <rPh sb="9" eb="11">
      <t>ネンド</t>
    </rPh>
    <rPh sb="13" eb="15">
      <t>トクセツ</t>
    </rPh>
    <rPh sb="15" eb="17">
      <t>ソウダン</t>
    </rPh>
    <rPh sb="17" eb="18">
      <t>カイ</t>
    </rPh>
    <rPh sb="21" eb="24">
      <t>カンセンショウ</t>
    </rPh>
    <rPh sb="24" eb="26">
      <t>タイサク</t>
    </rPh>
    <rPh sb="29" eb="31">
      <t>チュウシ</t>
    </rPh>
    <phoneticPr fontId="6"/>
  </si>
  <si>
    <t>　　　　令和４年度から「その他」は、「市民生活相談」に含む</t>
    <rPh sb="4" eb="6">
      <t>レイワ</t>
    </rPh>
    <rPh sb="7" eb="9">
      <t>ネンド</t>
    </rPh>
    <rPh sb="14" eb="15">
      <t>タ</t>
    </rPh>
    <rPh sb="19" eb="21">
      <t>シミン</t>
    </rPh>
    <rPh sb="21" eb="23">
      <t>セイカツ</t>
    </rPh>
    <rPh sb="23" eb="25">
      <t>ソウダン</t>
    </rPh>
    <rPh sb="27" eb="28">
      <t>フク</t>
    </rPh>
    <phoneticPr fontId="6"/>
  </si>
  <si>
    <t>　単位：千円　　　　　　　　　　　　　　　　　　  　　　　   　　　 　　　　財政課調　</t>
    <phoneticPr fontId="6"/>
  </si>
  <si>
    <t>　単位：千円　　　　　　　　　　　　　　　　　　　　　    　   　       　　財政課調　</t>
    <phoneticPr fontId="6"/>
  </si>
  <si>
    <t>1.7</t>
  </si>
  <si>
    <t xml:space="preserve">　市民税課調　 </t>
    <phoneticPr fontId="6"/>
  </si>
  <si>
    <r>
      <t>　２１６－１　公営企業会計</t>
    </r>
    <r>
      <rPr>
        <sz val="14"/>
        <color theme="1"/>
        <rFont val="ＭＳ ゴシック"/>
        <family val="3"/>
        <charset val="128"/>
      </rPr>
      <t>決算額　－　水道事業会計　－</t>
    </r>
    <rPh sb="7" eb="9">
      <t>コウエイ</t>
    </rPh>
    <rPh sb="13" eb="15">
      <t>ケッサン</t>
    </rPh>
    <phoneticPr fontId="6"/>
  </si>
  <si>
    <t>（2）起債前借金</t>
    <rPh sb="3" eb="5">
      <t>キサイ</t>
    </rPh>
    <rPh sb="5" eb="8">
      <t>マエガリキン</t>
    </rPh>
    <phoneticPr fontId="6"/>
  </si>
  <si>
    <t>（3）未払金</t>
    <rPh sb="3" eb="5">
      <t>ミハライ</t>
    </rPh>
    <rPh sb="5" eb="6">
      <t>キン</t>
    </rPh>
    <phoneticPr fontId="6"/>
  </si>
  <si>
    <t>（4）前受金</t>
    <rPh sb="3" eb="6">
      <t>マエウケキン</t>
    </rPh>
    <phoneticPr fontId="6"/>
  </si>
  <si>
    <t>（5）預り金</t>
    <rPh sb="3" eb="4">
      <t>アズカ</t>
    </rPh>
    <rPh sb="5" eb="6">
      <t>キン</t>
    </rPh>
    <phoneticPr fontId="6"/>
  </si>
  <si>
    <t>（6）引当金</t>
    <rPh sb="3" eb="5">
      <t>ヒキアテ</t>
    </rPh>
    <rPh sb="5" eb="6">
      <t>キン</t>
    </rPh>
    <phoneticPr fontId="6"/>
  </si>
  <si>
    <t>（7）その他流動負債</t>
    <rPh sb="5" eb="6">
      <t>タ</t>
    </rPh>
    <rPh sb="6" eb="8">
      <t>リュウドウ</t>
    </rPh>
    <rPh sb="8" eb="10">
      <t>フサイ</t>
    </rPh>
    <phoneticPr fontId="6"/>
  </si>
  <si>
    <r>
      <t>　２１６－１　公営企業会計</t>
    </r>
    <r>
      <rPr>
        <sz val="14"/>
        <color theme="1"/>
        <rFont val="ＭＳ ゴシック"/>
        <family val="3"/>
        <charset val="128"/>
      </rPr>
      <t>決算額</t>
    </r>
    <rPh sb="7" eb="9">
      <t>コウエイ</t>
    </rPh>
    <rPh sb="13" eb="15">
      <t>ケッサン</t>
    </rPh>
    <phoneticPr fontId="6"/>
  </si>
  <si>
    <t>１　営業収益</t>
    <phoneticPr fontId="6"/>
  </si>
  <si>
    <t>（1）給水収益</t>
    <phoneticPr fontId="6"/>
  </si>
  <si>
    <t>（2）受託給水工事収益</t>
    <phoneticPr fontId="6"/>
  </si>
  <si>
    <t>（3）その他営業収益</t>
    <phoneticPr fontId="44"/>
  </si>
  <si>
    <t>２　営業費用</t>
    <phoneticPr fontId="6"/>
  </si>
  <si>
    <t>（1）原水浄水費</t>
    <phoneticPr fontId="6"/>
  </si>
  <si>
    <t>（2）配水給水費</t>
    <phoneticPr fontId="6"/>
  </si>
  <si>
    <t>（3）受託工事費</t>
    <phoneticPr fontId="6"/>
  </si>
  <si>
    <t>（4）業務費</t>
    <phoneticPr fontId="6"/>
  </si>
  <si>
    <t>（5）総係費</t>
    <phoneticPr fontId="6"/>
  </si>
  <si>
    <t>（6）減価償却費</t>
    <phoneticPr fontId="6"/>
  </si>
  <si>
    <t>（7）資産減耗費</t>
    <phoneticPr fontId="6"/>
  </si>
  <si>
    <t>（8）その他営業費用</t>
    <rPh sb="5" eb="6">
      <t>タ</t>
    </rPh>
    <rPh sb="6" eb="10">
      <t>エイギョウヒヨウ</t>
    </rPh>
    <phoneticPr fontId="6"/>
  </si>
  <si>
    <t>３　営業外収益</t>
    <phoneticPr fontId="6"/>
  </si>
  <si>
    <t>（1）受取利息</t>
    <phoneticPr fontId="6"/>
  </si>
  <si>
    <t>（2）補助金</t>
    <phoneticPr fontId="6"/>
  </si>
  <si>
    <t>（3）水道利用加入金</t>
    <phoneticPr fontId="6"/>
  </si>
  <si>
    <t>（4）引当金戻入益</t>
    <rPh sb="3" eb="5">
      <t>ヒキアテ</t>
    </rPh>
    <rPh sb="5" eb="6">
      <t>キン</t>
    </rPh>
    <rPh sb="6" eb="8">
      <t>レイニュウ</t>
    </rPh>
    <rPh sb="8" eb="9">
      <t>エキ</t>
    </rPh>
    <phoneticPr fontId="6"/>
  </si>
  <si>
    <t>（5）長期前受金戻入</t>
    <rPh sb="3" eb="5">
      <t>チョウキ</t>
    </rPh>
    <rPh sb="5" eb="7">
      <t>マエウケ</t>
    </rPh>
    <rPh sb="7" eb="8">
      <t>キン</t>
    </rPh>
    <rPh sb="8" eb="10">
      <t>レイニュウ</t>
    </rPh>
    <phoneticPr fontId="6"/>
  </si>
  <si>
    <t>（6）雑収益</t>
    <phoneticPr fontId="6"/>
  </si>
  <si>
    <t>４　営業外費用</t>
    <phoneticPr fontId="6"/>
  </si>
  <si>
    <t>（1）支払利息及び企業債取
     扱諸費</t>
    <phoneticPr fontId="6"/>
  </si>
  <si>
    <t>（2）雑支出</t>
    <phoneticPr fontId="6"/>
  </si>
  <si>
    <t xml:space="preserve">  経　常　利　益</t>
    <rPh sb="6" eb="7">
      <t>リ</t>
    </rPh>
    <phoneticPr fontId="6"/>
  </si>
  <si>
    <t>５　特別利益</t>
    <phoneticPr fontId="6"/>
  </si>
  <si>
    <t>６　特別損失</t>
    <phoneticPr fontId="6"/>
  </si>
  <si>
    <t xml:space="preserve">  当 年 度 純 利 益</t>
    <phoneticPr fontId="6"/>
  </si>
  <si>
    <t xml:space="preserve">  前年度繰越利益剰余金</t>
    <rPh sb="2" eb="5">
      <t>ゼンネンド</t>
    </rPh>
    <rPh sb="5" eb="9">
      <t>クリコシリエキ</t>
    </rPh>
    <rPh sb="9" eb="12">
      <t>ジョウヨキン</t>
    </rPh>
    <phoneticPr fontId="6"/>
  </si>
  <si>
    <t xml:space="preserve">  当年度未処分利益剰余金</t>
    <rPh sb="2" eb="5">
      <t>トウネンド</t>
    </rPh>
    <rPh sb="5" eb="6">
      <t>ミ</t>
    </rPh>
    <rPh sb="6" eb="8">
      <t>ショブン</t>
    </rPh>
    <rPh sb="8" eb="10">
      <t>リエキ</t>
    </rPh>
    <rPh sb="10" eb="13">
      <t>ジョウヨキン</t>
    </rPh>
    <phoneticPr fontId="6"/>
  </si>
  <si>
    <t>　２１６－１　公営企業会計決算額</t>
    <rPh sb="7" eb="9">
      <t>コウエイ</t>
    </rPh>
    <rPh sb="9" eb="11">
      <t>キギョウ</t>
    </rPh>
    <rPh sb="13" eb="15">
      <t>ケッサン</t>
    </rPh>
    <phoneticPr fontId="6"/>
  </si>
  <si>
    <t>　２１６－２　公営企業会計決算額　－　公共下水道事業会計　－</t>
    <rPh sb="7" eb="9">
      <t>コウエイ</t>
    </rPh>
    <rPh sb="13" eb="15">
      <t>ケッサン</t>
    </rPh>
    <rPh sb="19" eb="21">
      <t>コウキョウ</t>
    </rPh>
    <rPh sb="21" eb="22">
      <t>シタ</t>
    </rPh>
    <phoneticPr fontId="6"/>
  </si>
  <si>
    <t>（4）その他流動資産</t>
    <rPh sb="5" eb="6">
      <t>タ</t>
    </rPh>
    <rPh sb="6" eb="10">
      <t>リュウドウシサン</t>
    </rPh>
    <phoneticPr fontId="6"/>
  </si>
  <si>
    <t>　２１６－２　公営企業会計決算額</t>
    <rPh sb="7" eb="9">
      <t>コウエイ</t>
    </rPh>
    <rPh sb="13" eb="15">
      <t>ケッサン</t>
    </rPh>
    <phoneticPr fontId="6"/>
  </si>
  <si>
    <t>（1）下水道使用料</t>
    <rPh sb="3" eb="6">
      <t>ゲスイドウ</t>
    </rPh>
    <rPh sb="6" eb="9">
      <t>シヨウリョウ</t>
    </rPh>
    <phoneticPr fontId="6"/>
  </si>
  <si>
    <t>（2）雨水処理負担金</t>
    <rPh sb="3" eb="5">
      <t>ウスイ</t>
    </rPh>
    <rPh sb="5" eb="7">
      <t>ショリ</t>
    </rPh>
    <rPh sb="7" eb="10">
      <t>フタンキン</t>
    </rPh>
    <phoneticPr fontId="6"/>
  </si>
  <si>
    <t>（3）受託事業収益</t>
    <rPh sb="5" eb="7">
      <t>ジギョウ</t>
    </rPh>
    <rPh sb="7" eb="9">
      <t>シュウエキ</t>
    </rPh>
    <phoneticPr fontId="6"/>
  </si>
  <si>
    <t>（1）管きょ費</t>
    <rPh sb="3" eb="4">
      <t>カン</t>
    </rPh>
    <rPh sb="6" eb="7">
      <t>ヒ</t>
    </rPh>
    <phoneticPr fontId="6"/>
  </si>
  <si>
    <t>（2）ポンプ場費</t>
    <rPh sb="6" eb="7">
      <t>ジョウ</t>
    </rPh>
    <rPh sb="7" eb="8">
      <t>ヒ</t>
    </rPh>
    <phoneticPr fontId="6"/>
  </si>
  <si>
    <t>（3）処理場費</t>
    <rPh sb="3" eb="6">
      <t>ショリジョウ</t>
    </rPh>
    <rPh sb="6" eb="7">
      <t>ヒ</t>
    </rPh>
    <phoneticPr fontId="6"/>
  </si>
  <si>
    <t>（4）受託事業費</t>
    <rPh sb="5" eb="7">
      <t>ジギョウ</t>
    </rPh>
    <rPh sb="7" eb="8">
      <t>ヒ</t>
    </rPh>
    <phoneticPr fontId="6"/>
  </si>
  <si>
    <t>（5）普及促進費</t>
    <rPh sb="3" eb="5">
      <t>フキュウ</t>
    </rPh>
    <rPh sb="5" eb="7">
      <t>ソクシン</t>
    </rPh>
    <rPh sb="7" eb="8">
      <t>ヒ</t>
    </rPh>
    <phoneticPr fontId="6"/>
  </si>
  <si>
    <t>（6）業務費</t>
    <rPh sb="3" eb="5">
      <t>ギョウム</t>
    </rPh>
    <rPh sb="5" eb="6">
      <t>ヒ</t>
    </rPh>
    <phoneticPr fontId="6"/>
  </si>
  <si>
    <t>（7）総係費</t>
    <phoneticPr fontId="6"/>
  </si>
  <si>
    <t>（8）流域下水道維持管理負
　　 担金</t>
    <rPh sb="3" eb="5">
      <t>リュウイキ</t>
    </rPh>
    <rPh sb="5" eb="8">
      <t>ゲスイドウ</t>
    </rPh>
    <rPh sb="8" eb="10">
      <t>イジ</t>
    </rPh>
    <rPh sb="10" eb="12">
      <t>カンリ</t>
    </rPh>
    <rPh sb="12" eb="13">
      <t>フ</t>
    </rPh>
    <rPh sb="17" eb="18">
      <t>カツ</t>
    </rPh>
    <rPh sb="18" eb="19">
      <t>キン</t>
    </rPh>
    <phoneticPr fontId="6"/>
  </si>
  <si>
    <t>（9）伊勢原市事務委託維持
     管理負担金</t>
    <rPh sb="3" eb="7">
      <t>イセハラシ</t>
    </rPh>
    <rPh sb="7" eb="9">
      <t>ジム</t>
    </rPh>
    <rPh sb="9" eb="11">
      <t>イタク</t>
    </rPh>
    <rPh sb="11" eb="13">
      <t>イジ</t>
    </rPh>
    <rPh sb="19" eb="21">
      <t>カンリ</t>
    </rPh>
    <rPh sb="21" eb="24">
      <t>フタンキン</t>
    </rPh>
    <phoneticPr fontId="6"/>
  </si>
  <si>
    <t>（10）流域下水道事業等維
      持管理負担金</t>
    <rPh sb="4" eb="9">
      <t>リュウイキゲスイドウ</t>
    </rPh>
    <rPh sb="9" eb="12">
      <t>ジギョウナド</t>
    </rPh>
    <rPh sb="12" eb="13">
      <t>イ</t>
    </rPh>
    <rPh sb="20" eb="21">
      <t>ジ</t>
    </rPh>
    <rPh sb="21" eb="23">
      <t>カンリ</t>
    </rPh>
    <rPh sb="23" eb="26">
      <t>フタンキン</t>
    </rPh>
    <phoneticPr fontId="6"/>
  </si>
  <si>
    <t>（11）減価償却費</t>
    <phoneticPr fontId="6"/>
  </si>
  <si>
    <t>（12）資産減耗費</t>
    <phoneticPr fontId="6"/>
  </si>
  <si>
    <t>（13）その他営業費用</t>
    <rPh sb="6" eb="7">
      <t>タ</t>
    </rPh>
    <rPh sb="7" eb="11">
      <t>エイギョウヒヨウ</t>
    </rPh>
    <phoneticPr fontId="6"/>
  </si>
  <si>
    <t>（2）他会計補助金</t>
    <rPh sb="3" eb="4">
      <t>ホカ</t>
    </rPh>
    <rPh sb="4" eb="6">
      <t>カイケイ</t>
    </rPh>
    <phoneticPr fontId="6"/>
  </si>
  <si>
    <t>（3）国庫補助金</t>
    <rPh sb="3" eb="5">
      <t>コッコ</t>
    </rPh>
    <rPh sb="5" eb="8">
      <t>ホジョキン</t>
    </rPh>
    <phoneticPr fontId="6"/>
  </si>
  <si>
    <t>（4）長期前受金戻入</t>
    <rPh sb="3" eb="5">
      <t>チョウキ</t>
    </rPh>
    <rPh sb="5" eb="7">
      <t>マエウケ</t>
    </rPh>
    <rPh sb="7" eb="8">
      <t>キン</t>
    </rPh>
    <rPh sb="8" eb="10">
      <t>レイニュウ</t>
    </rPh>
    <phoneticPr fontId="6"/>
  </si>
  <si>
    <t>（5）資本費繰入収益</t>
    <rPh sb="3" eb="5">
      <t>シホン</t>
    </rPh>
    <rPh sb="5" eb="6">
      <t>ヒ</t>
    </rPh>
    <rPh sb="6" eb="7">
      <t>ク</t>
    </rPh>
    <rPh sb="7" eb="8">
      <t>イ</t>
    </rPh>
    <rPh sb="8" eb="10">
      <t>シュウエキ</t>
    </rPh>
    <phoneticPr fontId="6"/>
  </si>
  <si>
    <t>５　特別利益</t>
    <rPh sb="2" eb="6">
      <t>トクベツリエキ</t>
    </rPh>
    <phoneticPr fontId="6"/>
  </si>
  <si>
    <t>（注）1　流動資産については省略</t>
    <phoneticPr fontId="6"/>
  </si>
  <si>
    <t>　　　2　建物等の償却資産については、簿価を使用</t>
    <phoneticPr fontId="6"/>
  </si>
  <si>
    <t>　　　  （各年９月３日現在）選挙管理委員会事務局調　</t>
    <rPh sb="22" eb="25">
      <t>ジムキョク</t>
    </rPh>
    <phoneticPr fontId="6"/>
  </si>
  <si>
    <t>平成１９年　８月２６日</t>
  </si>
  <si>
    <t>平成２３年　８月２８日</t>
  </si>
  <si>
    <t>平成２７年　８月３０日</t>
  </si>
  <si>
    <t>令和　５年　８月２７日</t>
    <rPh sb="0" eb="2">
      <t>レイワ</t>
    </rPh>
    <phoneticPr fontId="6"/>
  </si>
  <si>
    <t>当年分消費税及び地方消費</t>
    <phoneticPr fontId="6"/>
  </si>
  <si>
    <t>税資本的収支調整額</t>
    <phoneticPr fontId="6"/>
  </si>
  <si>
    <t>当年分消費税及び地方消費</t>
    <rPh sb="0" eb="2">
      <t>トウネン</t>
    </rPh>
    <rPh sb="2" eb="3">
      <t>ブン</t>
    </rPh>
    <rPh sb="3" eb="6">
      <t>ショウヒゼイ</t>
    </rPh>
    <rPh sb="6" eb="7">
      <t>オヨ</t>
    </rPh>
    <rPh sb="8" eb="10">
      <t>チホウ</t>
    </rPh>
    <rPh sb="10" eb="12">
      <t>ショウヒ</t>
    </rPh>
    <phoneticPr fontId="6"/>
  </si>
  <si>
    <t xml:space="preserve">  その他未処分利益剰余金
　変動額</t>
    <rPh sb="4" eb="5">
      <t>タ</t>
    </rPh>
    <rPh sb="5" eb="8">
      <t>ミショブン</t>
    </rPh>
    <rPh sb="8" eb="10">
      <t>リエキ</t>
    </rPh>
    <rPh sb="10" eb="13">
      <t>ジョウヨキン</t>
    </rPh>
    <rPh sb="15" eb="16">
      <t>ヘン</t>
    </rPh>
    <rPh sb="16" eb="17">
      <t>ドウ</t>
    </rPh>
    <rPh sb="17" eb="18">
      <t>ガク</t>
    </rPh>
    <phoneticPr fontId="6"/>
  </si>
  <si>
    <t>（4）その他営業収益</t>
    <phoneticPr fontId="6"/>
  </si>
  <si>
    <t>財産収入</t>
    <phoneticPr fontId="6"/>
  </si>
  <si>
    <t xml:space="preserve">  その他未処分利益剰余金
  変動額</t>
    <rPh sb="4" eb="5">
      <t>タ</t>
    </rPh>
    <rPh sb="5" eb="8">
      <t>ミショブン</t>
    </rPh>
    <rPh sb="8" eb="10">
      <t>リエキ</t>
    </rPh>
    <rPh sb="10" eb="13">
      <t>ジョウヨキン</t>
    </rPh>
    <rPh sb="16" eb="17">
      <t>ヘン</t>
    </rPh>
    <rPh sb="17" eb="18">
      <t>ドウ</t>
    </rPh>
    <rPh sb="18" eb="19">
      <t>ガク</t>
    </rPh>
    <phoneticPr fontId="6"/>
  </si>
  <si>
    <t>２０６　会　計　別　歳　入　決　算　額</t>
    <phoneticPr fontId="6"/>
  </si>
  <si>
    <t>２０７　会　計　別　歳　出　決　算　額</t>
    <phoneticPr fontId="6"/>
  </si>
  <si>
    <t>２０８　一 般 会 計 歳 入 決 算 額</t>
    <phoneticPr fontId="6"/>
  </si>
  <si>
    <t xml:space="preserve">２０９　一 般 会 計 歳 出 決 算 額  － 目 的 別  － </t>
    <phoneticPr fontId="6"/>
  </si>
  <si>
    <t>２１０　一　般　会　計 歳　出　決　算　額　－　性　質　別　－</t>
    <phoneticPr fontId="6"/>
  </si>
  <si>
    <t>軽自動車税の納税義務者数</t>
  </si>
  <si>
    <t>２１１　市民税・固定資産税・軽自動車税の納税義務者数</t>
    <phoneticPr fontId="6"/>
  </si>
  <si>
    <t>２１２　科　目　別 市　税　収　入　額</t>
    <phoneticPr fontId="6"/>
  </si>
  <si>
    <t>２１３　公　債　費　の　状　況</t>
    <phoneticPr fontId="6"/>
  </si>
  <si>
    <t xml:space="preserve">２２１　選　挙　人　名　簿　登　録　者　数 </t>
    <phoneticPr fontId="6"/>
  </si>
  <si>
    <t>２１４　特　別　会　計　歳　入　歳　出　決　算　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</si>
</sst>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;[Red]\(#,##0\)"/>
    <numFmt numFmtId="177" formatCode="#,##0;&quot;△ &quot;#,##0"/>
    <numFmt numFmtId="178" formatCode="#,##0.0;&quot;△ &quot;#,##0.0"/>
    <numFmt numFmtId="179" formatCode="#,##0.00_);[Red]\(#,##0.00\)"/>
    <numFmt numFmtId="180" formatCode="0_);\(0\)"/>
    <numFmt numFmtId="181" formatCode="0.0_);\(0.0\)"/>
    <numFmt numFmtId="182" formatCode="#,##0_);\(#,##0\)"/>
    <numFmt numFmtId="183" formatCode="#,##0.0_);\(#,##0.0\)"/>
    <numFmt numFmtId="184" formatCode="#,###_);&quot;△&quot;#,###_)"/>
    <numFmt numFmtId="185" formatCode="0_);[Red]\(0\)"/>
    <numFmt numFmtId="186" formatCode="#,##0.0_ "/>
    <numFmt numFmtId="187" formatCode="0.00_ 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MS UI Gothic"/>
      <family val="3"/>
      <charset val="128"/>
    </font>
    <font>
      <sz val="9"/>
      <name val="ＭＳ Ｐゴシック"/>
      <family val="3"/>
      <charset val="128"/>
    </font>
    <font>
      <sz val="8.5"/>
      <name val="ＭＳ 明朝"/>
      <family val="1"/>
      <charset val="128"/>
    </font>
    <font>
      <sz val="7.5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9"/>
      <name val="HG丸ｺﾞｼｯｸM-PRO"/>
      <family val="3"/>
      <charset val="128"/>
    </font>
    <font>
      <b/>
      <sz val="9"/>
      <name val="Calibri"/>
      <family val="2"/>
    </font>
    <font>
      <sz val="8"/>
      <name val="HG丸ｺﾞｼｯｸM-PRO"/>
      <family val="3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u/>
      <sz val="9"/>
      <name val="ＭＳ 明朝"/>
      <family val="1"/>
      <charset val="128"/>
    </font>
    <font>
      <sz val="11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7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7.5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7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7"/>
      <color rgb="FFFF0000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6.5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trike/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9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177" fontId="5" fillId="0" borderId="8" xfId="0" applyNumberFormat="1" applyFont="1" applyBorder="1" applyAlignment="1" applyProtection="1">
      <alignment horizontal="right" vertical="center" wrapText="1"/>
      <protection hidden="1"/>
    </xf>
    <xf numFmtId="177" fontId="5" fillId="0" borderId="7" xfId="0" applyNumberFormat="1" applyFont="1" applyBorder="1" applyAlignment="1" applyProtection="1">
      <alignment horizontal="right" vertical="center" wrapText="1"/>
      <protection hidden="1"/>
    </xf>
    <xf numFmtId="0" fontId="1" fillId="0" borderId="7" xfId="0" applyFont="1" applyBorder="1" applyAlignment="1" applyProtection="1">
      <alignment vertical="center"/>
      <protection hidden="1"/>
    </xf>
    <xf numFmtId="177" fontId="48" fillId="0" borderId="8" xfId="0" applyNumberFormat="1" applyFont="1" applyBorder="1" applyAlignment="1" applyProtection="1">
      <alignment horizontal="right" vertical="center" wrapText="1"/>
      <protection hidden="1"/>
    </xf>
    <xf numFmtId="177" fontId="48" fillId="0" borderId="7" xfId="0" applyNumberFormat="1" applyFont="1" applyBorder="1" applyAlignment="1" applyProtection="1">
      <alignment horizontal="right" vertical="center" wrapText="1"/>
      <protection hidden="1"/>
    </xf>
    <xf numFmtId="0" fontId="0" fillId="0" borderId="7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48" fillId="0" borderId="11" xfId="0" applyFont="1" applyBorder="1" applyAlignment="1" applyProtection="1">
      <alignment vertical="center"/>
      <protection hidden="1"/>
    </xf>
    <xf numFmtId="0" fontId="48" fillId="0" borderId="6" xfId="0" applyFont="1" applyBorder="1" applyAlignment="1" applyProtection="1">
      <alignment vertical="center"/>
      <protection hidden="1"/>
    </xf>
    <xf numFmtId="0" fontId="48" fillId="0" borderId="6" xfId="0" applyFont="1" applyBorder="1" applyAlignment="1" applyProtection="1">
      <alignment horizontal="justify" vertical="center"/>
      <protection hidden="1"/>
    </xf>
    <xf numFmtId="0" fontId="49" fillId="0" borderId="11" xfId="0" applyFont="1" applyBorder="1" applyAlignment="1" applyProtection="1">
      <alignment vertical="center"/>
      <protection hidden="1"/>
    </xf>
    <xf numFmtId="0" fontId="49" fillId="0" borderId="6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49" fillId="0" borderId="0" xfId="0" applyFont="1" applyBorder="1" applyAlignment="1" applyProtection="1">
      <alignment vertic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177" fontId="5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vertical="center"/>
      <protection hidden="1"/>
    </xf>
    <xf numFmtId="49" fontId="5" fillId="0" borderId="8" xfId="0" applyNumberFormat="1" applyFont="1" applyBorder="1" applyAlignment="1" applyProtection="1">
      <alignment horizontal="right" vertical="center" wrapText="1"/>
      <protection hidden="1"/>
    </xf>
    <xf numFmtId="177" fontId="48" fillId="0" borderId="1" xfId="0" applyNumberFormat="1" applyFont="1" applyBorder="1" applyAlignment="1" applyProtection="1">
      <alignment horizontal="left" vertical="center" wrapText="1"/>
      <protection hidden="1"/>
    </xf>
    <xf numFmtId="49" fontId="48" fillId="0" borderId="8" xfId="0" applyNumberFormat="1" applyFont="1" applyBorder="1" applyAlignment="1" applyProtection="1">
      <alignment horizontal="right" vertical="center" wrapText="1"/>
      <protection hidden="1"/>
    </xf>
    <xf numFmtId="177" fontId="5" fillId="0" borderId="5" xfId="0" applyNumberFormat="1" applyFont="1" applyBorder="1" applyAlignment="1" applyProtection="1">
      <alignment horizontal="center" vertical="center" wrapText="1"/>
      <protection hidden="1"/>
    </xf>
    <xf numFmtId="177" fontId="5" fillId="0" borderId="11" xfId="0" applyNumberFormat="1" applyFont="1" applyBorder="1" applyAlignment="1" applyProtection="1">
      <alignment horizontal="right" vertical="center" wrapText="1"/>
      <protection hidden="1"/>
    </xf>
    <xf numFmtId="177" fontId="5" fillId="0" borderId="6" xfId="0" applyNumberFormat="1" applyFont="1" applyBorder="1" applyAlignment="1" applyProtection="1">
      <alignment horizontal="right" vertical="center" wrapText="1"/>
      <protection hidden="1"/>
    </xf>
    <xf numFmtId="20" fontId="5" fillId="0" borderId="6" xfId="0" applyNumberFormat="1" applyFont="1" applyBorder="1" applyAlignment="1" applyProtection="1">
      <alignment horizontal="right" vertical="center" wrapText="1"/>
      <protection hidden="1"/>
    </xf>
    <xf numFmtId="49" fontId="5" fillId="0" borderId="11" xfId="0" applyNumberFormat="1" applyFont="1" applyBorder="1" applyAlignment="1" applyProtection="1">
      <alignment horizontal="right" vertical="center" wrapText="1"/>
      <protection hidden="1"/>
    </xf>
    <xf numFmtId="0" fontId="53" fillId="0" borderId="0" xfId="0" applyFont="1" applyAlignment="1" applyProtection="1">
      <alignment horizontal="left" vertical="center"/>
      <protection hidden="1"/>
    </xf>
    <xf numFmtId="0" fontId="49" fillId="0" borderId="0" xfId="0" applyFont="1" applyBorder="1" applyAlignment="1" applyProtection="1">
      <alignment horizontal="left" vertical="center"/>
      <protection hidden="1"/>
    </xf>
    <xf numFmtId="0" fontId="49" fillId="0" borderId="0" xfId="0" applyFont="1" applyAlignment="1" applyProtection="1">
      <alignment horizontal="left" vertical="center"/>
      <protection hidden="1"/>
    </xf>
    <xf numFmtId="0" fontId="53" fillId="0" borderId="0" xfId="0" applyFont="1" applyBorder="1" applyAlignment="1" applyProtection="1">
      <alignment vertical="center"/>
      <protection hidden="1"/>
    </xf>
    <xf numFmtId="49" fontId="3" fillId="0" borderId="0" xfId="0" applyNumberFormat="1" applyFont="1" applyFill="1" applyBorder="1" applyAlignment="1" applyProtection="1">
      <alignment vertical="center"/>
      <protection hidden="1"/>
    </xf>
    <xf numFmtId="49" fontId="0" fillId="0" borderId="0" xfId="0" applyNumberFormat="1" applyFill="1" applyAlignment="1" applyProtection="1">
      <alignment vertical="center"/>
      <protection hidden="1"/>
    </xf>
    <xf numFmtId="177" fontId="0" fillId="0" borderId="0" xfId="0" applyNumberFormat="1" applyFont="1" applyFill="1" applyAlignment="1" applyProtection="1">
      <alignment vertical="center"/>
      <protection hidden="1"/>
    </xf>
    <xf numFmtId="177" fontId="0" fillId="0" borderId="0" xfId="0" applyNumberFormat="1" applyFont="1" applyFill="1" applyBorder="1" applyAlignment="1" applyProtection="1">
      <alignment vertical="center"/>
      <protection hidden="1"/>
    </xf>
    <xf numFmtId="177" fontId="0" fillId="0" borderId="0" xfId="0" applyNumberFormat="1" applyFill="1" applyBorder="1" applyAlignment="1" applyProtection="1">
      <alignment vertical="center"/>
      <protection hidden="1"/>
    </xf>
    <xf numFmtId="177" fontId="0" fillId="0" borderId="0" xfId="0" applyNumberFormat="1" applyFill="1" applyAlignment="1" applyProtection="1">
      <alignment vertical="center"/>
      <protection hidden="1"/>
    </xf>
    <xf numFmtId="177" fontId="2" fillId="0" borderId="0" xfId="0" applyNumberFormat="1" applyFont="1" applyFill="1" applyAlignment="1" applyProtection="1">
      <alignment horizontal="left" vertical="center"/>
      <protection hidden="1"/>
    </xf>
    <xf numFmtId="177" fontId="2" fillId="0" borderId="0" xfId="0" applyNumberFormat="1" applyFont="1" applyFill="1" applyBorder="1" applyAlignment="1" applyProtection="1">
      <alignment horizontal="center" vertical="center"/>
      <protection hidden="1"/>
    </xf>
    <xf numFmtId="177" fontId="2" fillId="0" borderId="0" xfId="0" applyNumberFormat="1" applyFont="1" applyFill="1" applyAlignment="1" applyProtection="1">
      <alignment horizontal="center" vertical="center"/>
      <protection hidden="1"/>
    </xf>
    <xf numFmtId="177" fontId="2" fillId="0" borderId="0" xfId="0" applyNumberFormat="1" applyFont="1" applyFill="1" applyBorder="1" applyAlignment="1" applyProtection="1">
      <alignment vertical="center"/>
      <protection hidden="1"/>
    </xf>
    <xf numFmtId="177" fontId="4" fillId="0" borderId="0" xfId="0" applyNumberFormat="1" applyFont="1" applyFill="1" applyAlignment="1" applyProtection="1">
      <alignment vertical="center"/>
      <protection hidden="1"/>
    </xf>
    <xf numFmtId="177" fontId="32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32" fillId="0" borderId="8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7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4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8" xfId="0" applyNumberFormat="1" applyFont="1" applyFill="1" applyBorder="1" applyAlignment="1" applyProtection="1">
      <alignment horizontal="justify" vertical="center" wrapText="1"/>
      <protection hidden="1"/>
    </xf>
    <xf numFmtId="177" fontId="39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2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32" fillId="0" borderId="8" xfId="0" applyNumberFormat="1" applyFont="1" applyFill="1" applyBorder="1" applyAlignment="1" applyProtection="1">
      <alignment horizontal="center" vertical="center" wrapText="1"/>
      <protection hidden="1"/>
    </xf>
    <xf numFmtId="177" fontId="41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" xfId="0" applyNumberFormat="1" applyFont="1" applyFill="1" applyBorder="1" applyAlignment="1" applyProtection="1">
      <alignment horizontal="justify" vertical="center" wrapText="1"/>
      <protection hidden="1"/>
    </xf>
    <xf numFmtId="177" fontId="32" fillId="0" borderId="5" xfId="0" applyNumberFormat="1" applyFont="1" applyFill="1" applyBorder="1" applyAlignment="1" applyProtection="1">
      <alignment horizontal="justify" vertical="center" wrapText="1"/>
      <protection hidden="1"/>
    </xf>
    <xf numFmtId="177" fontId="32" fillId="0" borderId="11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6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2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2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7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6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8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3" xfId="0" applyNumberFormat="1" applyFont="1" applyFill="1" applyBorder="1" applyAlignment="1" applyProtection="1">
      <alignment horizontal="justify" vertical="center" wrapText="1"/>
      <protection hidden="1"/>
    </xf>
    <xf numFmtId="177" fontId="32" fillId="0" borderId="12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0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9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20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23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12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10" xfId="0" applyNumberFormat="1" applyFont="1" applyFill="1" applyBorder="1" applyAlignment="1" applyProtection="1">
      <alignment horizontal="right" vertical="center" wrapText="1"/>
      <protection hidden="1"/>
    </xf>
    <xf numFmtId="177" fontId="4" fillId="0" borderId="9" xfId="0" applyNumberFormat="1" applyFont="1" applyFill="1" applyBorder="1" applyAlignment="1" applyProtection="1">
      <alignment horizontal="right" vertical="center" wrapText="1"/>
      <protection hidden="1"/>
    </xf>
    <xf numFmtId="177" fontId="41" fillId="0" borderId="1" xfId="0" applyNumberFormat="1" applyFont="1" applyFill="1" applyBorder="1" applyAlignment="1" applyProtection="1">
      <alignment horizontal="justify" vertical="center" wrapText="1"/>
      <protection hidden="1"/>
    </xf>
    <xf numFmtId="177" fontId="32" fillId="0" borderId="0" xfId="0" applyNumberFormat="1" applyFont="1" applyFill="1" applyBorder="1" applyAlignment="1" applyProtection="1">
      <alignment vertical="center"/>
      <protection hidden="1"/>
    </xf>
    <xf numFmtId="177" fontId="4" fillId="0" borderId="11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18" xfId="0" applyNumberFormat="1" applyFont="1" applyFill="1" applyBorder="1" applyAlignment="1" applyProtection="1">
      <alignment horizontal="right" vertical="center" wrapText="1"/>
      <protection hidden="1"/>
    </xf>
    <xf numFmtId="177" fontId="32" fillId="0" borderId="0" xfId="0" applyNumberFormat="1" applyFont="1" applyFill="1" applyBorder="1" applyAlignment="1" applyProtection="1">
      <alignment horizontal="justify" vertical="center" wrapText="1"/>
      <protection hidden="1"/>
    </xf>
    <xf numFmtId="177" fontId="32" fillId="0" borderId="0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7" xfId="0" applyNumberFormat="1" applyFont="1" applyFill="1" applyBorder="1" applyAlignment="1" applyProtection="1">
      <alignment horizontal="right" vertical="center" wrapText="1"/>
      <protection hidden="1"/>
    </xf>
    <xf numFmtId="177" fontId="12" fillId="0" borderId="1" xfId="0" applyNumberFormat="1" applyFont="1" applyFill="1" applyBorder="1" applyAlignment="1" applyProtection="1">
      <alignment horizontal="justify" vertical="center"/>
      <protection hidden="1"/>
    </xf>
    <xf numFmtId="177" fontId="32" fillId="0" borderId="5" xfId="0" applyNumberFormat="1" applyFont="1" applyFill="1" applyBorder="1" applyAlignment="1" applyProtection="1">
      <alignment horizontal="justify" vertical="center"/>
      <protection hidden="1"/>
    </xf>
    <xf numFmtId="177" fontId="32" fillId="0" borderId="19" xfId="0" applyNumberFormat="1" applyFont="1" applyFill="1" applyBorder="1" applyAlignment="1" applyProtection="1">
      <alignment horizontal="right" vertical="center" wrapText="1"/>
      <protection hidden="1"/>
    </xf>
    <xf numFmtId="177" fontId="33" fillId="0" borderId="0" xfId="0" applyNumberFormat="1" applyFont="1" applyFill="1" applyBorder="1" applyAlignment="1" applyProtection="1">
      <alignment vertical="center"/>
      <protection hidden="1"/>
    </xf>
    <xf numFmtId="177" fontId="33" fillId="0" borderId="0" xfId="0" applyNumberFormat="1" applyFont="1" applyFill="1" applyBorder="1" applyAlignment="1" applyProtection="1">
      <alignment horizontal="center" vertical="center" wrapText="1"/>
      <protection hidden="1"/>
    </xf>
    <xf numFmtId="177" fontId="22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33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17" fillId="0" borderId="0" xfId="0" applyNumberFormat="1" applyFont="1" applyFill="1" applyBorder="1" applyAlignment="1" applyProtection="1">
      <alignment vertical="center"/>
      <protection hidden="1"/>
    </xf>
    <xf numFmtId="177" fontId="32" fillId="0" borderId="5" xfId="0" applyNumberFormat="1" applyFont="1" applyFill="1" applyBorder="1" applyAlignment="1" applyProtection="1">
      <alignment vertical="center" shrinkToFit="1"/>
      <protection hidden="1"/>
    </xf>
    <xf numFmtId="177" fontId="32" fillId="0" borderId="0" xfId="0" applyNumberFormat="1" applyFont="1" applyFill="1" applyBorder="1" applyAlignment="1" applyProtection="1">
      <alignment vertical="center" shrinkToFit="1"/>
      <protection hidden="1"/>
    </xf>
    <xf numFmtId="177" fontId="2" fillId="0" borderId="0" xfId="0" applyNumberFormat="1" applyFont="1" applyFill="1" applyAlignment="1" applyProtection="1">
      <alignment vertical="center"/>
      <protection hidden="1"/>
    </xf>
    <xf numFmtId="185" fontId="32" fillId="0" borderId="8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7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0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14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12" xfId="0" applyNumberFormat="1" applyFont="1" applyFill="1" applyBorder="1" applyAlignment="1" applyProtection="1">
      <alignment horizontal="right" vertical="center" wrapText="1"/>
      <protection hidden="1"/>
    </xf>
    <xf numFmtId="177" fontId="0" fillId="0" borderId="10" xfId="0" applyNumberFormat="1" applyFont="1" applyFill="1" applyBorder="1" applyAlignment="1" applyProtection="1">
      <alignment vertical="center"/>
      <protection hidden="1"/>
    </xf>
    <xf numFmtId="185" fontId="32" fillId="0" borderId="18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11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6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2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17" xfId="0" applyNumberFormat="1" applyFont="1" applyFill="1" applyBorder="1" applyAlignment="1" applyProtection="1">
      <alignment horizontal="right" vertical="center" wrapText="1"/>
      <protection hidden="1"/>
    </xf>
    <xf numFmtId="177" fontId="9" fillId="0" borderId="6" xfId="0" applyNumberFormat="1" applyFont="1" applyFill="1" applyBorder="1" applyAlignment="1" applyProtection="1">
      <alignment horizontal="right" vertical="center" wrapText="1"/>
      <protection hidden="1"/>
    </xf>
    <xf numFmtId="185" fontId="32" fillId="0" borderId="10" xfId="0" applyNumberFormat="1" applyFont="1" applyFill="1" applyBorder="1" applyAlignment="1" applyProtection="1">
      <alignment horizontal="right" vertical="center" wrapText="1"/>
      <protection hidden="1"/>
    </xf>
    <xf numFmtId="177" fontId="9" fillId="0" borderId="7" xfId="0" applyNumberFormat="1" applyFont="1" applyFill="1" applyBorder="1" applyAlignment="1" applyProtection="1">
      <alignment horizontal="right" vertical="center" wrapText="1"/>
      <protection hidden="1"/>
    </xf>
    <xf numFmtId="177" fontId="0" fillId="0" borderId="6" xfId="0" applyNumberFormat="1" applyFont="1" applyFill="1" applyBorder="1" applyAlignment="1" applyProtection="1">
      <alignment vertical="center"/>
      <protection hidden="1"/>
    </xf>
    <xf numFmtId="185" fontId="4" fillId="0" borderId="0" xfId="0" applyNumberFormat="1" applyFont="1" applyFill="1" applyBorder="1" applyAlignment="1" applyProtection="1">
      <alignment horizontal="right" vertical="center" wrapText="1"/>
      <protection hidden="1"/>
    </xf>
    <xf numFmtId="185" fontId="4" fillId="0" borderId="8" xfId="0" applyNumberFormat="1" applyFont="1" applyFill="1" applyBorder="1" applyAlignment="1" applyProtection="1">
      <alignment horizontal="right" vertical="center" wrapText="1"/>
      <protection hidden="1"/>
    </xf>
    <xf numFmtId="177" fontId="0" fillId="0" borderId="7" xfId="0" applyNumberFormat="1" applyFont="1" applyFill="1" applyBorder="1" applyAlignment="1" applyProtection="1">
      <alignment vertical="center"/>
      <protection hidden="1"/>
    </xf>
    <xf numFmtId="49" fontId="32" fillId="0" borderId="1" xfId="0" applyNumberFormat="1" applyFont="1" applyFill="1" applyBorder="1" applyAlignment="1" applyProtection="1">
      <alignment horizontal="justify" vertical="center" wrapText="1"/>
      <protection hidden="1"/>
    </xf>
    <xf numFmtId="185" fontId="43" fillId="0" borderId="0" xfId="0" applyNumberFormat="1" applyFont="1" applyFill="1" applyBorder="1" applyAlignment="1" applyProtection="1">
      <alignment horizontal="right" vertical="center" wrapText="1"/>
      <protection hidden="1"/>
    </xf>
    <xf numFmtId="185" fontId="43" fillId="0" borderId="7" xfId="0" applyNumberFormat="1" applyFont="1" applyFill="1" applyBorder="1" applyAlignment="1" applyProtection="1">
      <alignment horizontal="right" vertical="center" wrapText="1"/>
      <protection hidden="1"/>
    </xf>
    <xf numFmtId="185" fontId="43" fillId="0" borderId="14" xfId="0" applyNumberFormat="1" applyFont="1" applyFill="1" applyBorder="1" applyAlignment="1" applyProtection="1">
      <alignment horizontal="right" vertical="center" wrapText="1"/>
      <protection hidden="1"/>
    </xf>
    <xf numFmtId="177" fontId="0" fillId="0" borderId="8" xfId="0" applyNumberFormat="1" applyFill="1" applyBorder="1" applyAlignment="1" applyProtection="1">
      <alignment vertical="center"/>
      <protection hidden="1"/>
    </xf>
    <xf numFmtId="185" fontId="32" fillId="0" borderId="20" xfId="0" applyNumberFormat="1" applyFont="1" applyFill="1" applyBorder="1" applyAlignment="1" applyProtection="1">
      <alignment horizontal="right" vertical="center" wrapText="1"/>
      <protection hidden="1"/>
    </xf>
    <xf numFmtId="177" fontId="0" fillId="0" borderId="27" xfId="0" applyNumberFormat="1" applyFont="1" applyFill="1" applyBorder="1" applyAlignment="1" applyProtection="1">
      <alignment vertical="center"/>
      <protection hidden="1"/>
    </xf>
    <xf numFmtId="177" fontId="33" fillId="0" borderId="24" xfId="0" applyNumberFormat="1" applyFont="1" applyFill="1" applyBorder="1" applyAlignment="1" applyProtection="1">
      <alignment horizontal="center" vertical="center" wrapText="1"/>
      <protection hidden="1"/>
    </xf>
    <xf numFmtId="38" fontId="22" fillId="0" borderId="25" xfId="1" applyFont="1" applyFill="1" applyBorder="1" applyAlignment="1" applyProtection="1">
      <alignment vertical="center" wrapText="1"/>
      <protection hidden="1"/>
    </xf>
    <xf numFmtId="185" fontId="33" fillId="0" borderId="26" xfId="0" applyNumberFormat="1" applyFont="1" applyFill="1" applyBorder="1" applyAlignment="1" applyProtection="1">
      <alignment horizontal="right" vertical="center" wrapText="1"/>
      <protection hidden="1"/>
    </xf>
    <xf numFmtId="185" fontId="22" fillId="0" borderId="25" xfId="0" applyNumberFormat="1" applyFont="1" applyFill="1" applyBorder="1" applyAlignment="1" applyProtection="1">
      <alignment vertical="center" wrapText="1"/>
      <protection hidden="1"/>
    </xf>
    <xf numFmtId="177" fontId="33" fillId="0" borderId="26" xfId="0" applyNumberFormat="1" applyFont="1" applyFill="1" applyBorder="1" applyAlignment="1" applyProtection="1">
      <alignment horizontal="right" vertical="center" wrapText="1"/>
      <protection hidden="1"/>
    </xf>
    <xf numFmtId="177" fontId="0" fillId="0" borderId="0" xfId="0" applyNumberFormat="1" applyFill="1" applyBorder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vertical="top" wrapText="1"/>
      <protection hidden="1"/>
    </xf>
    <xf numFmtId="0" fontId="49" fillId="0" borderId="0" xfId="0" applyFont="1" applyBorder="1" applyAlignment="1" applyProtection="1">
      <alignment vertical="top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7" xfId="0" applyFont="1" applyBorder="1" applyAlignment="1" applyProtection="1">
      <alignment horizontal="center" vertical="center" wrapText="1"/>
      <protection hidden="1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4" fillId="0" borderId="16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13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21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11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19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vertical="center"/>
      <protection hidden="1"/>
    </xf>
    <xf numFmtId="17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15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23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10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12" xfId="0" applyNumberFormat="1" applyFont="1" applyFill="1" applyBorder="1" applyAlignment="1" applyProtection="1">
      <alignment horizontal="center" vertical="center" wrapText="1"/>
      <protection hidden="1"/>
    </xf>
    <xf numFmtId="177" fontId="4" fillId="0" borderId="8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0" xfId="0" applyNumberFormat="1" applyFont="1" applyFill="1" applyAlignment="1" applyProtection="1">
      <alignment horizontal="left" vertical="center"/>
      <protection hidden="1"/>
    </xf>
    <xf numFmtId="0" fontId="3" fillId="0" borderId="0" xfId="3" applyFont="1" applyFill="1" applyBorder="1" applyAlignment="1" applyProtection="1">
      <alignment vertical="center"/>
      <protection hidden="1"/>
    </xf>
    <xf numFmtId="0" fontId="1" fillId="0" borderId="0" xfId="3" applyFont="1" applyProtection="1">
      <alignment vertical="center"/>
      <protection hidden="1"/>
    </xf>
    <xf numFmtId="0" fontId="2" fillId="0" borderId="0" xfId="3" applyFont="1" applyFill="1" applyBorder="1" applyAlignment="1" applyProtection="1">
      <alignment horizontal="justify" vertical="center"/>
      <protection hidden="1"/>
    </xf>
    <xf numFmtId="0" fontId="1" fillId="0" borderId="0" xfId="3" applyFont="1" applyFill="1" applyBorder="1" applyProtection="1">
      <alignment vertical="center"/>
      <protection hidden="1"/>
    </xf>
    <xf numFmtId="0" fontId="2" fillId="0" borderId="2" xfId="3" applyFont="1" applyFill="1" applyBorder="1" applyAlignment="1" applyProtection="1">
      <alignment vertical="center"/>
      <protection hidden="1"/>
    </xf>
    <xf numFmtId="0" fontId="2" fillId="0" borderId="2" xfId="3" applyFont="1" applyFill="1" applyBorder="1" applyAlignment="1" applyProtection="1">
      <alignment horizontal="right" vertical="center"/>
      <protection hidden="1"/>
    </xf>
    <xf numFmtId="0" fontId="5" fillId="0" borderId="4" xfId="3" applyFont="1" applyFill="1" applyBorder="1" applyAlignment="1" applyProtection="1">
      <alignment horizontal="center" vertical="center" wrapText="1"/>
      <protection hidden="1"/>
    </xf>
    <xf numFmtId="0" fontId="5" fillId="0" borderId="4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Fill="1" applyBorder="1" applyAlignment="1" applyProtection="1">
      <alignment horizontal="center" vertical="center" wrapText="1"/>
      <protection hidden="1"/>
    </xf>
    <xf numFmtId="176" fontId="5" fillId="0" borderId="1" xfId="3" applyNumberFormat="1" applyFont="1" applyFill="1" applyBorder="1" applyAlignment="1" applyProtection="1">
      <alignment horizontal="right" vertical="center"/>
      <protection hidden="1"/>
    </xf>
    <xf numFmtId="179" fontId="5" fillId="0" borderId="8" xfId="3" applyNumberFormat="1" applyFont="1" applyFill="1" applyBorder="1" applyAlignment="1" applyProtection="1">
      <alignment horizontal="right" vertical="center"/>
      <protection hidden="1"/>
    </xf>
    <xf numFmtId="179" fontId="5" fillId="0" borderId="1" xfId="3" applyNumberFormat="1" applyFont="1" applyFill="1" applyBorder="1" applyAlignment="1" applyProtection="1">
      <alignment horizontal="right" vertical="center"/>
      <protection hidden="1"/>
    </xf>
    <xf numFmtId="179" fontId="5" fillId="0" borderId="7" xfId="3" applyNumberFormat="1" applyFont="1" applyFill="1" applyBorder="1" applyAlignment="1" applyProtection="1">
      <alignment horizontal="right" vertical="center"/>
      <protection hidden="1"/>
    </xf>
    <xf numFmtId="176" fontId="5" fillId="0" borderId="16" xfId="3" applyNumberFormat="1" applyFont="1" applyFill="1" applyBorder="1" applyAlignment="1" applyProtection="1">
      <alignment horizontal="center" vertical="center"/>
      <protection hidden="1"/>
    </xf>
    <xf numFmtId="176" fontId="5" fillId="0" borderId="15" xfId="3" applyNumberFormat="1" applyFont="1" applyFill="1" applyBorder="1" applyAlignment="1" applyProtection="1">
      <alignment horizontal="center" vertical="center"/>
      <protection hidden="1"/>
    </xf>
    <xf numFmtId="176" fontId="5" fillId="0" borderId="13" xfId="3" applyNumberFormat="1" applyFont="1" applyFill="1" applyBorder="1" applyAlignment="1" applyProtection="1">
      <alignment horizontal="center" vertical="center"/>
      <protection hidden="1"/>
    </xf>
    <xf numFmtId="176" fontId="5" fillId="0" borderId="3" xfId="3" applyNumberFormat="1" applyFont="1" applyFill="1" applyBorder="1" applyAlignment="1" applyProtection="1">
      <alignment horizontal="right" vertical="center"/>
      <protection hidden="1"/>
    </xf>
    <xf numFmtId="179" fontId="5" fillId="0" borderId="12" xfId="3" applyNumberFormat="1" applyFont="1" applyFill="1" applyBorder="1" applyAlignment="1" applyProtection="1">
      <alignment horizontal="right" vertical="center"/>
      <protection hidden="1"/>
    </xf>
    <xf numFmtId="179" fontId="5" fillId="0" borderId="3" xfId="3" applyNumberFormat="1" applyFont="1" applyFill="1" applyBorder="1" applyAlignment="1" applyProtection="1">
      <alignment horizontal="right" vertical="center"/>
      <protection hidden="1"/>
    </xf>
    <xf numFmtId="0" fontId="1" fillId="0" borderId="0" xfId="3" applyFont="1" applyBorder="1" applyProtection="1">
      <alignment vertical="center"/>
      <protection hidden="1"/>
    </xf>
    <xf numFmtId="0" fontId="5" fillId="0" borderId="5" xfId="3" applyFont="1" applyFill="1" applyBorder="1" applyAlignment="1" applyProtection="1">
      <alignment horizontal="center" vertical="center" wrapText="1"/>
      <protection hidden="1"/>
    </xf>
    <xf numFmtId="176" fontId="5" fillId="0" borderId="5" xfId="3" applyNumberFormat="1" applyFont="1" applyFill="1" applyBorder="1" applyAlignment="1" applyProtection="1">
      <alignment horizontal="right" vertical="center"/>
      <protection hidden="1"/>
    </xf>
    <xf numFmtId="179" fontId="5" fillId="0" borderId="11" xfId="3" applyNumberFormat="1" applyFont="1" applyFill="1" applyBorder="1" applyAlignment="1" applyProtection="1">
      <alignment horizontal="right" vertical="center"/>
      <protection hidden="1"/>
    </xf>
    <xf numFmtId="179" fontId="5" fillId="0" borderId="5" xfId="3" applyNumberFormat="1" applyFont="1" applyFill="1" applyBorder="1" applyAlignment="1" applyProtection="1">
      <alignment horizontal="right" vertical="center"/>
      <protection hidden="1"/>
    </xf>
    <xf numFmtId="187" fontId="5" fillId="0" borderId="3" xfId="12" applyNumberFormat="1" applyFont="1" applyFill="1" applyBorder="1" applyAlignment="1" applyProtection="1">
      <alignment horizontal="right" vertical="center"/>
      <protection hidden="1"/>
    </xf>
    <xf numFmtId="187" fontId="5" fillId="0" borderId="1" xfId="12" applyNumberFormat="1" applyFont="1" applyFill="1" applyBorder="1" applyAlignment="1" applyProtection="1">
      <alignment horizontal="right" vertical="center"/>
      <protection hidden="1"/>
    </xf>
    <xf numFmtId="0" fontId="48" fillId="0" borderId="5" xfId="3" applyFont="1" applyFill="1" applyBorder="1" applyAlignment="1" applyProtection="1">
      <alignment horizontal="center" vertical="center" wrapText="1"/>
      <protection hidden="1"/>
    </xf>
    <xf numFmtId="176" fontId="48" fillId="0" borderId="5" xfId="3" applyNumberFormat="1" applyFont="1" applyFill="1" applyBorder="1" applyAlignment="1" applyProtection="1">
      <alignment horizontal="right" vertical="center"/>
      <protection hidden="1"/>
    </xf>
    <xf numFmtId="187" fontId="48" fillId="0" borderId="5" xfId="12" applyNumberFormat="1" applyFont="1" applyFill="1" applyBorder="1" applyAlignment="1" applyProtection="1">
      <alignment horizontal="right"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176" fontId="5" fillId="0" borderId="0" xfId="3" applyNumberFormat="1" applyFont="1" applyFill="1" applyBorder="1" applyAlignment="1" applyProtection="1">
      <alignment horizontal="right" vertical="center"/>
      <protection hidden="1"/>
    </xf>
    <xf numFmtId="187" fontId="5" fillId="0" borderId="0" xfId="12" applyNumberFormat="1" applyFont="1" applyFill="1" applyBorder="1" applyAlignment="1" applyProtection="1">
      <alignment horizontal="right" vertical="center"/>
      <protection hidden="1"/>
    </xf>
    <xf numFmtId="0" fontId="3" fillId="0" borderId="0" xfId="3" applyFont="1" applyFill="1" applyBorder="1" applyAlignment="1" applyProtection="1">
      <alignment vertical="center"/>
      <protection hidden="1"/>
    </xf>
    <xf numFmtId="0" fontId="55" fillId="0" borderId="0" xfId="3" applyFont="1" applyFill="1" applyBorder="1" applyAlignment="1" applyProtection="1">
      <alignment horizontal="justify" vertical="center"/>
      <protection hidden="1"/>
    </xf>
    <xf numFmtId="176" fontId="5" fillId="0" borderId="1" xfId="3" applyNumberFormat="1" applyFont="1" applyFill="1" applyBorder="1" applyAlignment="1" applyProtection="1">
      <alignment vertical="center"/>
      <protection hidden="1"/>
    </xf>
    <xf numFmtId="179" fontId="5" fillId="0" borderId="1" xfId="3" applyNumberFormat="1" applyFont="1" applyFill="1" applyBorder="1" applyAlignment="1" applyProtection="1">
      <alignment vertical="center"/>
      <protection hidden="1"/>
    </xf>
    <xf numFmtId="176" fontId="5" fillId="0" borderId="5" xfId="3" applyNumberFormat="1" applyFont="1" applyFill="1" applyBorder="1" applyAlignment="1" applyProtection="1">
      <alignment vertical="center"/>
      <protection hidden="1"/>
    </xf>
    <xf numFmtId="179" fontId="5" fillId="0" borderId="5" xfId="3" applyNumberFormat="1" applyFont="1" applyFill="1" applyBorder="1" applyAlignment="1" applyProtection="1">
      <alignment vertical="center"/>
      <protection hidden="1"/>
    </xf>
    <xf numFmtId="0" fontId="5" fillId="0" borderId="3" xfId="3" applyFont="1" applyFill="1" applyBorder="1" applyAlignment="1" applyProtection="1">
      <alignment horizontal="center" vertical="center" wrapText="1"/>
      <protection hidden="1"/>
    </xf>
    <xf numFmtId="0" fontId="5" fillId="0" borderId="5" xfId="3" applyFont="1" applyFill="1" applyBorder="1" applyAlignment="1" applyProtection="1">
      <alignment horizontal="center" vertical="center" wrapText="1"/>
      <protection hidden="1"/>
    </xf>
    <xf numFmtId="49" fontId="5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5" fillId="0" borderId="5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3" applyFont="1" applyFill="1" applyBorder="1" applyAlignment="1" applyProtection="1">
      <alignment vertical="center"/>
      <protection hidden="1"/>
    </xf>
    <xf numFmtId="0" fontId="5" fillId="0" borderId="16" xfId="3" applyFont="1" applyFill="1" applyBorder="1" applyAlignment="1" applyProtection="1">
      <alignment horizontal="center" vertical="center" wrapText="1"/>
      <protection hidden="1"/>
    </xf>
    <xf numFmtId="0" fontId="5" fillId="0" borderId="13" xfId="3" applyFont="1" applyFill="1" applyBorder="1" applyAlignment="1" applyProtection="1">
      <alignment horizontal="center" vertical="center" wrapText="1"/>
      <protection hidden="1"/>
    </xf>
    <xf numFmtId="0" fontId="5" fillId="0" borderId="1" xfId="3" applyFont="1" applyFill="1" applyBorder="1" applyAlignment="1" applyProtection="1">
      <alignment horizontal="center" vertical="center" shrinkToFit="1"/>
      <protection hidden="1"/>
    </xf>
    <xf numFmtId="0" fontId="5" fillId="0" borderId="5" xfId="3" applyFont="1" applyFill="1" applyBorder="1" applyAlignment="1" applyProtection="1">
      <alignment horizontal="center" vertical="center" shrinkToFit="1"/>
      <protection hidden="1"/>
    </xf>
    <xf numFmtId="0" fontId="3" fillId="0" borderId="0" xfId="3" applyFont="1" applyAlignment="1" applyProtection="1">
      <alignment horizontal="center" vertical="center"/>
      <protection hidden="1"/>
    </xf>
    <xf numFmtId="0" fontId="1" fillId="0" borderId="0" xfId="3" applyFont="1" applyAlignment="1" applyProtection="1">
      <alignment vertical="center"/>
      <protection hidden="1"/>
    </xf>
    <xf numFmtId="0" fontId="2" fillId="0" borderId="0" xfId="3" applyFont="1" applyAlignment="1" applyProtection="1">
      <alignment horizontal="justify" vertical="center"/>
      <protection hidden="1"/>
    </xf>
    <xf numFmtId="0" fontId="2" fillId="0" borderId="0" xfId="3" applyFont="1" applyAlignment="1" applyProtection="1">
      <alignment vertical="center"/>
      <protection hidden="1"/>
    </xf>
    <xf numFmtId="0" fontId="42" fillId="0" borderId="0" xfId="3" applyFont="1" applyAlignment="1" applyProtection="1">
      <alignment vertical="center"/>
      <protection hidden="1"/>
    </xf>
    <xf numFmtId="0" fontId="2" fillId="0" borderId="0" xfId="3" applyFont="1" applyBorder="1" applyAlignment="1" applyProtection="1">
      <alignment horizontal="left" vertical="center"/>
      <protection hidden="1"/>
    </xf>
    <xf numFmtId="0" fontId="2" fillId="0" borderId="2" xfId="3" applyFont="1" applyBorder="1" applyAlignment="1" applyProtection="1">
      <alignment horizontal="right" vertical="center"/>
      <protection hidden="1"/>
    </xf>
    <xf numFmtId="0" fontId="13" fillId="0" borderId="4" xfId="3" applyFont="1" applyBorder="1" applyAlignment="1" applyProtection="1">
      <alignment horizontal="distributed" vertical="center" shrinkToFit="1"/>
      <protection hidden="1"/>
    </xf>
    <xf numFmtId="0" fontId="13" fillId="0" borderId="16" xfId="3" applyFont="1" applyBorder="1" applyAlignment="1" applyProtection="1">
      <alignment horizontal="center" vertical="center"/>
      <protection hidden="1"/>
    </xf>
    <xf numFmtId="0" fontId="13" fillId="0" borderId="15" xfId="3" applyFont="1" applyBorder="1" applyAlignment="1" applyProtection="1">
      <alignment horizontal="center" vertical="center"/>
      <protection hidden="1"/>
    </xf>
    <xf numFmtId="0" fontId="13" fillId="0" borderId="1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" fillId="0" borderId="0" xfId="3" applyFont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176" fontId="5" fillId="0" borderId="4" xfId="3" applyNumberFormat="1" applyFont="1" applyFill="1" applyBorder="1" applyAlignment="1" applyProtection="1">
      <alignment horizontal="right" vertical="center" wrapText="1"/>
      <protection hidden="1"/>
    </xf>
    <xf numFmtId="0" fontId="13" fillId="0" borderId="1" xfId="3" applyFont="1" applyFill="1" applyBorder="1" applyAlignment="1" applyProtection="1">
      <alignment horizontal="center" vertical="center"/>
      <protection hidden="1"/>
    </xf>
    <xf numFmtId="0" fontId="13" fillId="0" borderId="1" xfId="3" applyFont="1" applyFill="1" applyBorder="1" applyAlignment="1" applyProtection="1">
      <alignment horizontal="justify" vertical="center"/>
      <protection hidden="1"/>
    </xf>
    <xf numFmtId="176" fontId="5" fillId="0" borderId="3" xfId="3" applyNumberFormat="1" applyFont="1" applyFill="1" applyBorder="1" applyAlignment="1" applyProtection="1">
      <alignment horizontal="right" vertical="center" wrapText="1"/>
      <protection hidden="1"/>
    </xf>
    <xf numFmtId="184" fontId="5" fillId="0" borderId="3" xfId="1" applyNumberFormat="1" applyFont="1" applyFill="1" applyBorder="1" applyAlignment="1" applyProtection="1">
      <alignment vertical="center" wrapText="1"/>
      <protection hidden="1"/>
    </xf>
    <xf numFmtId="176" fontId="5" fillId="0" borderId="1" xfId="3" applyNumberFormat="1" applyFont="1" applyFill="1" applyBorder="1" applyAlignment="1" applyProtection="1">
      <alignment horizontal="right" vertical="center" wrapText="1"/>
      <protection hidden="1"/>
    </xf>
    <xf numFmtId="184" fontId="5" fillId="0" borderId="1" xfId="1" applyNumberFormat="1" applyFont="1" applyFill="1" applyBorder="1" applyAlignment="1" applyProtection="1">
      <alignment vertical="center" wrapText="1"/>
      <protection hidden="1"/>
    </xf>
    <xf numFmtId="0" fontId="13" fillId="0" borderId="5" xfId="3" applyFont="1" applyFill="1" applyBorder="1" applyAlignment="1" applyProtection="1">
      <alignment horizontal="center" vertical="center"/>
      <protection hidden="1"/>
    </xf>
    <xf numFmtId="0" fontId="13" fillId="0" borderId="5" xfId="3" applyFont="1" applyFill="1" applyBorder="1" applyAlignment="1" applyProtection="1">
      <alignment horizontal="justify" vertical="center"/>
      <protection hidden="1"/>
    </xf>
    <xf numFmtId="176" fontId="5" fillId="0" borderId="5" xfId="3" applyNumberFormat="1" applyFont="1" applyFill="1" applyBorder="1" applyAlignment="1" applyProtection="1">
      <alignment horizontal="right" vertical="center" wrapText="1"/>
      <protection hidden="1"/>
    </xf>
    <xf numFmtId="184" fontId="5" fillId="0" borderId="5" xfId="1" applyNumberFormat="1" applyFont="1" applyFill="1" applyBorder="1" applyAlignment="1" applyProtection="1">
      <alignment vertical="center" wrapText="1"/>
      <protection hidden="1"/>
    </xf>
    <xf numFmtId="0" fontId="8" fillId="0" borderId="0" xfId="3" applyFont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0" fontId="8" fillId="0" borderId="0" xfId="3" applyFont="1" applyAlignment="1" applyProtection="1">
      <alignment horizontal="left" vertical="center"/>
      <protection hidden="1"/>
    </xf>
    <xf numFmtId="0" fontId="1" fillId="0" borderId="0" xfId="3" applyFont="1" applyFill="1" applyAlignment="1" applyProtection="1">
      <alignment vertical="center"/>
      <protection hidden="1"/>
    </xf>
    <xf numFmtId="0" fontId="8" fillId="0" borderId="0" xfId="3" applyFont="1" applyFill="1" applyAlignment="1" applyProtection="1">
      <alignment vertical="center"/>
      <protection hidden="1"/>
    </xf>
    <xf numFmtId="0" fontId="8" fillId="0" borderId="0" xfId="3" applyFont="1" applyFill="1" applyAlignment="1" applyProtection="1">
      <alignment vertical="center" wrapText="1" shrinkToFit="1"/>
      <protection hidden="1"/>
    </xf>
    <xf numFmtId="0" fontId="21" fillId="0" borderId="0" xfId="3" applyFont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20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0" fillId="2" borderId="8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horizontal="right" vertical="center" wrapText="1"/>
      <protection hidden="1"/>
    </xf>
    <xf numFmtId="0" fontId="5" fillId="2" borderId="14" xfId="0" applyFont="1" applyFill="1" applyBorder="1" applyAlignment="1" applyProtection="1">
      <alignment horizontal="right" vertical="center" wrapText="1"/>
      <protection hidden="1"/>
    </xf>
    <xf numFmtId="0" fontId="5" fillId="2" borderId="0" xfId="0" applyFont="1" applyFill="1" applyBorder="1" applyAlignment="1" applyProtection="1">
      <alignment horizontal="right" vertical="center" wrapText="1"/>
      <protection hidden="1"/>
    </xf>
    <xf numFmtId="0" fontId="5" fillId="2" borderId="7" xfId="0" applyFont="1" applyFill="1" applyBorder="1" applyAlignment="1" applyProtection="1">
      <alignment horizontal="right" vertical="center" wrapText="1"/>
      <protection hidden="1"/>
    </xf>
    <xf numFmtId="0" fontId="0" fillId="2" borderId="7" xfId="0" applyFont="1" applyFill="1" applyBorder="1" applyAlignment="1" applyProtection="1">
      <alignment vertical="center"/>
      <protection hidden="1"/>
    </xf>
    <xf numFmtId="0" fontId="0" fillId="2" borderId="11" xfId="0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right" vertical="center" wrapText="1"/>
      <protection hidden="1"/>
    </xf>
    <xf numFmtId="0" fontId="5" fillId="0" borderId="17" xfId="0" applyFont="1" applyFill="1" applyBorder="1" applyAlignment="1" applyProtection="1">
      <alignment horizontal="right" vertical="center" wrapText="1"/>
      <protection hidden="1"/>
    </xf>
    <xf numFmtId="0" fontId="5" fillId="0" borderId="2" xfId="0" applyFont="1" applyFill="1" applyBorder="1" applyAlignment="1" applyProtection="1">
      <alignment horizontal="right" vertical="center" wrapText="1"/>
      <protection hidden="1"/>
    </xf>
    <xf numFmtId="0" fontId="5" fillId="0" borderId="6" xfId="0" applyFont="1" applyFill="1" applyBorder="1" applyAlignment="1" applyProtection="1">
      <alignment horizontal="right" vertical="center" wrapText="1"/>
      <protection hidden="1"/>
    </xf>
    <xf numFmtId="0" fontId="5" fillId="0" borderId="8" xfId="0" applyFont="1" applyFill="1" applyBorder="1" applyAlignment="1" applyProtection="1">
      <alignment horizontal="right" vertical="center" wrapText="1"/>
      <protection hidden="1"/>
    </xf>
    <xf numFmtId="0" fontId="5" fillId="0" borderId="7" xfId="0" applyFont="1" applyFill="1" applyBorder="1" applyAlignment="1" applyProtection="1">
      <alignment horizontal="right" vertical="center" wrapText="1"/>
      <protection hidden="1"/>
    </xf>
    <xf numFmtId="0" fontId="5" fillId="2" borderId="6" xfId="0" applyFont="1" applyFill="1" applyBorder="1" applyAlignment="1" applyProtection="1">
      <alignment horizontal="right" vertical="center" wrapText="1"/>
      <protection hidden="1"/>
    </xf>
    <xf numFmtId="0" fontId="1" fillId="0" borderId="9" xfId="0" applyFont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12" xfId="0" applyFont="1" applyFill="1" applyBorder="1" applyAlignment="1" applyProtection="1">
      <alignment vertical="center"/>
      <protection hidden="1"/>
    </xf>
    <xf numFmtId="0" fontId="16" fillId="2" borderId="9" xfId="0" applyFont="1" applyFill="1" applyBorder="1" applyAlignment="1" applyProtection="1">
      <alignment horizontal="center" vertical="center" wrapText="1"/>
      <protection hidden="1"/>
    </xf>
    <xf numFmtId="0" fontId="16" fillId="2" borderId="9" xfId="0" applyFont="1" applyFill="1" applyBorder="1" applyAlignment="1" applyProtection="1">
      <alignment horizontal="center" vertical="center" wrapText="1"/>
      <protection hidden="1"/>
    </xf>
    <xf numFmtId="0" fontId="16" fillId="2" borderId="16" xfId="0" applyFont="1" applyFill="1" applyBorder="1" applyAlignment="1" applyProtection="1">
      <alignment horizontal="center" vertical="center" wrapText="1"/>
      <protection hidden="1"/>
    </xf>
    <xf numFmtId="0" fontId="16" fillId="2" borderId="15" xfId="0" applyFon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10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16" fillId="2" borderId="8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16" fillId="2" borderId="2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11" xfId="0" applyFont="1" applyFill="1" applyBorder="1" applyAlignment="1" applyProtection="1">
      <alignment horizontal="center" vertical="center" wrapText="1"/>
      <protection hidden="1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11" xfId="0" applyFont="1" applyFill="1" applyBorder="1" applyAlignment="1" applyProtection="1">
      <alignment horizontal="center" vertical="center" shrinkToFit="1"/>
      <protection hidden="1"/>
    </xf>
    <xf numFmtId="0" fontId="16" fillId="2" borderId="6" xfId="0" applyFont="1" applyFill="1" applyBorder="1" applyAlignment="1" applyProtection="1">
      <alignment horizontal="center" vertical="center" shrinkToFit="1"/>
      <protection hidden="1"/>
    </xf>
    <xf numFmtId="0" fontId="5" fillId="2" borderId="7" xfId="0" applyFont="1" applyFill="1" applyBorder="1" applyAlignment="1" applyProtection="1">
      <alignment horizontal="center" vertical="center" wrapText="1"/>
      <protection hidden="1"/>
    </xf>
    <xf numFmtId="0" fontId="0" fillId="2" borderId="7" xfId="0" applyFont="1" applyFill="1" applyBorder="1" applyAlignment="1" applyProtection="1">
      <alignment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0" fillId="2" borderId="6" xfId="0" applyFont="1" applyFill="1" applyBorder="1" applyAlignment="1" applyProtection="1">
      <alignment vertical="center" wrapText="1"/>
      <protection hidden="1"/>
    </xf>
    <xf numFmtId="0" fontId="2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5" fillId="0" borderId="16" xfId="0" applyFont="1" applyFill="1" applyBorder="1" applyAlignment="1" applyProtection="1">
      <alignment horizontal="center" vertical="center" wrapText="1"/>
      <protection hidden="1"/>
    </xf>
    <xf numFmtId="0" fontId="5" fillId="0" borderId="15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5" fillId="0" borderId="16" xfId="0" applyFont="1" applyFill="1" applyBorder="1" applyAlignment="1" applyProtection="1">
      <alignment vertical="center"/>
      <protection hidden="1"/>
    </xf>
    <xf numFmtId="0" fontId="5" fillId="0" borderId="15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Fill="1" applyBorder="1" applyAlignment="1" applyProtection="1">
      <alignment horizontal="right" vertical="center" wrapText="1"/>
      <protection hidden="1"/>
    </xf>
    <xf numFmtId="0" fontId="15" fillId="0" borderId="6" xfId="0" applyFont="1" applyFill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50" fillId="0" borderId="9" xfId="0" applyFont="1" applyFill="1" applyBorder="1" applyAlignment="1" applyProtection="1">
      <alignment vertical="center"/>
      <protection hidden="1"/>
    </xf>
    <xf numFmtId="0" fontId="50" fillId="0" borderId="10" xfId="0" applyFont="1" applyFill="1" applyBorder="1" applyAlignment="1" applyProtection="1">
      <alignment vertical="center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0" fontId="16" fillId="0" borderId="20" xfId="0" applyFont="1" applyFill="1" applyBorder="1" applyAlignment="1" applyProtection="1">
      <alignment horizontal="center" vertical="center" wrapText="1"/>
      <protection hidden="1"/>
    </xf>
    <xf numFmtId="0" fontId="16" fillId="0" borderId="9" xfId="0" applyFont="1" applyFill="1" applyBorder="1" applyAlignment="1" applyProtection="1">
      <alignment horizontal="center" vertical="center" wrapText="1"/>
      <protection hidden="1"/>
    </xf>
    <xf numFmtId="0" fontId="50" fillId="0" borderId="11" xfId="0" applyFont="1" applyFill="1" applyBorder="1" applyAlignment="1" applyProtection="1">
      <alignment vertical="center"/>
      <protection hidden="1"/>
    </xf>
    <xf numFmtId="0" fontId="50" fillId="0" borderId="2" xfId="0" applyFont="1" applyFill="1" applyBorder="1" applyAlignment="1" applyProtection="1">
      <alignment vertical="center"/>
      <protection hidden="1"/>
    </xf>
    <xf numFmtId="0" fontId="50" fillId="0" borderId="6" xfId="0" applyFont="1" applyFill="1" applyBorder="1" applyAlignment="1" applyProtection="1">
      <alignment vertical="center"/>
      <protection hidden="1"/>
    </xf>
    <xf numFmtId="0" fontId="16" fillId="0" borderId="11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 applyProtection="1">
      <alignment horizontal="center" vertical="center" wrapText="1"/>
      <protection hidden="1"/>
    </xf>
    <xf numFmtId="0" fontId="16" fillId="0" borderId="17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Fill="1" applyBorder="1" applyAlignment="1" applyProtection="1">
      <alignment horizontal="right" vertical="center" wrapText="1"/>
      <protection hidden="1"/>
    </xf>
    <xf numFmtId="0" fontId="5" fillId="0" borderId="8" xfId="0" applyFont="1" applyFill="1" applyBorder="1" applyAlignment="1" applyProtection="1">
      <alignment horizontal="right" vertical="center"/>
      <protection hidden="1"/>
    </xf>
    <xf numFmtId="0" fontId="15" fillId="0" borderId="7" xfId="0" applyFont="1" applyFill="1" applyBorder="1" applyAlignment="1" applyProtection="1">
      <alignment vertical="center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justify" vertical="center" wrapText="1"/>
      <protection hidden="1"/>
    </xf>
    <xf numFmtId="0" fontId="2" fillId="0" borderId="0" xfId="0" applyFont="1" applyBorder="1" applyAlignment="1" applyProtection="1">
      <alignment horizontal="right" vertical="center" wrapText="1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 applyAlignment="1" applyProtection="1">
      <alignment horizontal="right" vertical="center" wrapText="1"/>
      <protection hidden="1"/>
    </xf>
    <xf numFmtId="0" fontId="57" fillId="0" borderId="0" xfId="0" applyFont="1" applyAlignment="1" applyProtection="1">
      <alignment vertical="center"/>
      <protection hidden="1"/>
    </xf>
    <xf numFmtId="0" fontId="57" fillId="0" borderId="0" xfId="0" applyFont="1" applyBorder="1" applyAlignment="1" applyProtection="1">
      <alignment vertical="center"/>
      <protection hidden="1"/>
    </xf>
    <xf numFmtId="0" fontId="57" fillId="0" borderId="2" xfId="0" applyFont="1" applyBorder="1" applyAlignment="1" applyProtection="1">
      <alignment horizontal="left" vertical="center"/>
      <protection hidden="1"/>
    </xf>
    <xf numFmtId="0" fontId="62" fillId="0" borderId="16" xfId="0" applyFont="1" applyBorder="1" applyAlignment="1" applyProtection="1">
      <alignment horizontal="center" vertical="center" wrapText="1"/>
      <protection hidden="1"/>
    </xf>
    <xf numFmtId="0" fontId="62" fillId="0" borderId="15" xfId="0" applyFont="1" applyBorder="1" applyAlignment="1" applyProtection="1">
      <alignment horizontal="center" vertical="center" wrapText="1"/>
      <protection hidden="1"/>
    </xf>
    <xf numFmtId="0" fontId="62" fillId="0" borderId="13" xfId="0" applyFont="1" applyBorder="1" applyAlignment="1" applyProtection="1">
      <alignment horizontal="center" vertical="center" wrapText="1"/>
      <protection hidden="1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57" fillId="0" borderId="8" xfId="0" applyFont="1" applyBorder="1" applyAlignment="1" applyProtection="1">
      <alignment vertical="center"/>
      <protection hidden="1"/>
    </xf>
    <xf numFmtId="0" fontId="62" fillId="0" borderId="9" xfId="0" applyFont="1" applyBorder="1" applyAlignment="1" applyProtection="1">
      <alignment horizontal="left" vertical="center" wrapText="1"/>
      <protection hidden="1"/>
    </xf>
    <xf numFmtId="0" fontId="62" fillId="0" borderId="10" xfId="0" applyFont="1" applyBorder="1" applyAlignment="1" applyProtection="1">
      <alignment horizontal="left" vertical="center" wrapText="1"/>
      <protection hidden="1"/>
    </xf>
    <xf numFmtId="177" fontId="62" fillId="0" borderId="0" xfId="7" applyNumberFormat="1" applyFont="1" applyBorder="1" applyAlignment="1" applyProtection="1">
      <alignment horizontal="right" vertical="center" wrapText="1"/>
      <protection hidden="1"/>
    </xf>
    <xf numFmtId="3" fontId="62" fillId="0" borderId="7" xfId="7" applyNumberFormat="1" applyFont="1" applyBorder="1" applyAlignment="1" applyProtection="1">
      <alignment horizontal="right" vertical="center" wrapText="1"/>
      <protection hidden="1"/>
    </xf>
    <xf numFmtId="0" fontId="62" fillId="0" borderId="0" xfId="0" applyFont="1" applyBorder="1" applyAlignment="1" applyProtection="1">
      <alignment horizontal="left" vertical="center" wrapText="1"/>
      <protection hidden="1"/>
    </xf>
    <xf numFmtId="0" fontId="62" fillId="0" borderId="7" xfId="0" applyFont="1" applyBorder="1" applyAlignment="1" applyProtection="1">
      <alignment horizontal="left" vertical="center" wrapText="1"/>
      <protection hidden="1"/>
    </xf>
    <xf numFmtId="177" fontId="62" fillId="0" borderId="8" xfId="7" applyNumberFormat="1" applyFont="1" applyBorder="1" applyAlignment="1" applyProtection="1">
      <alignment horizontal="right" vertical="center" wrapText="1"/>
      <protection hidden="1"/>
    </xf>
    <xf numFmtId="0" fontId="57" fillId="0" borderId="7" xfId="7" applyFont="1" applyBorder="1" applyAlignment="1" applyProtection="1">
      <alignment vertical="center"/>
      <protection hidden="1"/>
    </xf>
    <xf numFmtId="0" fontId="57" fillId="0" borderId="11" xfId="0" applyFont="1" applyBorder="1" applyAlignment="1" applyProtection="1">
      <alignment vertical="center"/>
      <protection hidden="1"/>
    </xf>
    <xf numFmtId="0" fontId="62" fillId="0" borderId="2" xfId="0" applyFont="1" applyBorder="1" applyAlignment="1" applyProtection="1">
      <alignment horizontal="left" vertical="center" wrapText="1"/>
      <protection hidden="1"/>
    </xf>
    <xf numFmtId="0" fontId="62" fillId="0" borderId="6" xfId="0" applyFont="1" applyBorder="1" applyAlignment="1" applyProtection="1">
      <alignment horizontal="left" vertical="center" wrapText="1"/>
      <protection hidden="1"/>
    </xf>
    <xf numFmtId="177" fontId="62" fillId="0" borderId="11" xfId="7" applyNumberFormat="1" applyFont="1" applyBorder="1" applyAlignment="1" applyProtection="1">
      <alignment horizontal="right" vertical="center" wrapText="1"/>
      <protection hidden="1"/>
    </xf>
    <xf numFmtId="0" fontId="57" fillId="0" borderId="6" xfId="7" applyFont="1" applyBorder="1" applyAlignment="1" applyProtection="1">
      <alignment vertical="center"/>
      <protection hidden="1"/>
    </xf>
    <xf numFmtId="0" fontId="53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7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7" fillId="4" borderId="4" xfId="2" applyFont="1" applyFill="1" applyBorder="1" applyAlignment="1" applyProtection="1">
      <alignment horizontal="center" vertical="center"/>
      <protection hidden="1"/>
    </xf>
    <xf numFmtId="0" fontId="11" fillId="4" borderId="4" xfId="2" applyFont="1" applyFill="1" applyBorder="1" applyAlignment="1" applyProtection="1">
      <alignment horizontal="center" vertical="center"/>
      <protection hidden="1"/>
    </xf>
    <xf numFmtId="0" fontId="0" fillId="4" borderId="4" xfId="2" applyFont="1" applyFill="1" applyBorder="1" applyAlignment="1" applyProtection="1">
      <alignment horizontal="center" vertical="center"/>
      <protection hidden="1"/>
    </xf>
    <xf numFmtId="0" fontId="1" fillId="4" borderId="4" xfId="2" applyFont="1" applyFill="1" applyBorder="1" applyAlignment="1" applyProtection="1">
      <alignment horizontal="center" vertical="center"/>
      <protection hidden="1"/>
    </xf>
    <xf numFmtId="0" fontId="27" fillId="0" borderId="4" xfId="2" applyFont="1" applyFill="1" applyBorder="1" applyAlignment="1" applyProtection="1">
      <alignment horizontal="center" vertical="center"/>
      <protection hidden="1"/>
    </xf>
    <xf numFmtId="0" fontId="27" fillId="0" borderId="4" xfId="2" applyFont="1" applyFill="1" applyBorder="1" applyAlignment="1" applyProtection="1">
      <alignment horizontal="center" vertical="center" wrapText="1"/>
      <protection hidden="1"/>
    </xf>
    <xf numFmtId="38" fontId="13" fillId="5" borderId="4" xfId="8" applyFont="1" applyFill="1" applyBorder="1" applyAlignment="1" applyProtection="1">
      <alignment vertical="center"/>
      <protection hidden="1"/>
    </xf>
    <xf numFmtId="0" fontId="1" fillId="0" borderId="8" xfId="0" applyFont="1" applyBorder="1" applyAlignment="1" applyProtection="1">
      <alignment vertical="center"/>
      <protection hidden="1"/>
    </xf>
    <xf numFmtId="0" fontId="13" fillId="0" borderId="7" xfId="0" applyFont="1" applyBorder="1" applyAlignment="1" applyProtection="1">
      <alignment horizontal="justify" vertical="center" wrapText="1"/>
      <protection hidden="1"/>
    </xf>
    <xf numFmtId="177" fontId="13" fillId="0" borderId="8" xfId="0" applyNumberFormat="1" applyFont="1" applyBorder="1" applyAlignment="1" applyProtection="1">
      <alignment horizontal="right" vertical="center" wrapText="1"/>
      <protection hidden="1"/>
    </xf>
    <xf numFmtId="177" fontId="13" fillId="4" borderId="4" xfId="0" applyNumberFormat="1" applyFont="1" applyFill="1" applyBorder="1" applyAlignment="1" applyProtection="1">
      <alignment vertical="center"/>
      <protection hidden="1"/>
    </xf>
    <xf numFmtId="177" fontId="13" fillId="0" borderId="4" xfId="0" applyNumberFormat="1" applyFont="1" applyFill="1" applyBorder="1" applyAlignment="1" applyProtection="1">
      <alignment vertical="center"/>
      <protection hidden="1"/>
    </xf>
    <xf numFmtId="177" fontId="37" fillId="0" borderId="4" xfId="0" applyNumberFormat="1" applyFont="1" applyFill="1" applyBorder="1" applyAlignment="1" applyProtection="1">
      <alignment vertical="center"/>
      <protection hidden="1"/>
    </xf>
    <xf numFmtId="177" fontId="13" fillId="0" borderId="0" xfId="0" applyNumberFormat="1" applyFont="1" applyBorder="1" applyAlignment="1" applyProtection="1">
      <alignment horizontal="right" vertical="center" wrapText="1"/>
      <protection hidden="1"/>
    </xf>
    <xf numFmtId="177" fontId="13" fillId="4" borderId="11" xfId="0" applyNumberFormat="1" applyFont="1" applyFill="1" applyBorder="1" applyAlignment="1" applyProtection="1">
      <alignment horizontal="right" vertical="center" wrapText="1"/>
      <protection hidden="1"/>
    </xf>
    <xf numFmtId="177" fontId="13" fillId="5" borderId="11" xfId="0" applyNumberFormat="1" applyFont="1" applyFill="1" applyBorder="1" applyAlignment="1" applyProtection="1">
      <alignment horizontal="right" vertical="center" shrinkToFit="1"/>
      <protection hidden="1"/>
    </xf>
    <xf numFmtId="177" fontId="13" fillId="4" borderId="4" xfId="0" applyNumberFormat="1" applyFont="1" applyFill="1" applyBorder="1" applyAlignment="1" applyProtection="1">
      <alignment horizontal="right" vertical="center" wrapText="1"/>
      <protection hidden="1"/>
    </xf>
    <xf numFmtId="177" fontId="13" fillId="0" borderId="4" xfId="0" applyNumberFormat="1" applyFont="1" applyFill="1" applyBorder="1" applyAlignment="1" applyProtection="1">
      <alignment horizontal="right" vertical="center" wrapText="1"/>
      <protection hidden="1"/>
    </xf>
    <xf numFmtId="177" fontId="37" fillId="0" borderId="4" xfId="0" applyNumberFormat="1" applyFont="1" applyFill="1" applyBorder="1" applyAlignment="1" applyProtection="1">
      <alignment horizontal="right" vertical="center" wrapText="1"/>
      <protection hidden="1"/>
    </xf>
    <xf numFmtId="177" fontId="13" fillId="4" borderId="11" xfId="0" applyNumberFormat="1" applyFont="1" applyFill="1" applyBorder="1" applyAlignment="1" applyProtection="1">
      <alignment horizontal="right" vertical="center" shrinkToFit="1"/>
      <protection hidden="1"/>
    </xf>
    <xf numFmtId="177" fontId="13" fillId="0" borderId="11" xfId="0" applyNumberFormat="1" applyFont="1" applyFill="1" applyBorder="1" applyAlignment="1" applyProtection="1">
      <alignment horizontal="right" vertical="center" wrapText="1"/>
      <protection hidden="1"/>
    </xf>
    <xf numFmtId="177" fontId="13" fillId="5" borderId="11" xfId="0" applyNumberFormat="1" applyFont="1" applyFill="1" applyBorder="1" applyAlignment="1" applyProtection="1">
      <alignment horizontal="right" vertical="center" wrapText="1"/>
      <protection hidden="1"/>
    </xf>
    <xf numFmtId="177" fontId="13" fillId="0" borderId="11" xfId="0" applyNumberFormat="1" applyFont="1" applyFill="1" applyBorder="1" applyAlignment="1" applyProtection="1">
      <alignment horizontal="right" vertical="center" shrinkToFit="1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3" fillId="0" borderId="6" xfId="0" applyFont="1" applyBorder="1" applyAlignment="1" applyProtection="1">
      <alignment horizontal="justify" vertical="center" wrapText="1"/>
      <protection hidden="1"/>
    </xf>
    <xf numFmtId="177" fontId="13" fillId="0" borderId="11" xfId="0" applyNumberFormat="1" applyFont="1" applyBorder="1" applyAlignment="1" applyProtection="1">
      <alignment horizontal="right" vertical="center" wrapText="1"/>
      <protection hidden="1"/>
    </xf>
    <xf numFmtId="0" fontId="0" fillId="0" borderId="6" xfId="0" applyFont="1" applyBorder="1" applyAlignment="1" applyProtection="1">
      <alignment vertical="center"/>
      <protection hidden="1"/>
    </xf>
    <xf numFmtId="177" fontId="13" fillId="5" borderId="11" xfId="2" applyNumberFormat="1" applyFont="1" applyFill="1" applyBorder="1" applyAlignment="1" applyProtection="1">
      <alignment horizontal="right" vertical="center" wrapText="1"/>
      <protection hidden="1"/>
    </xf>
    <xf numFmtId="177" fontId="13" fillId="5" borderId="4" xfId="0" applyNumberFormat="1" applyFont="1" applyFill="1" applyBorder="1" applyAlignment="1" applyProtection="1">
      <alignment horizontal="right" vertical="center" wrapText="1"/>
      <protection hidden="1"/>
    </xf>
    <xf numFmtId="177" fontId="13" fillId="5" borderId="4" xfId="2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57" fillId="0" borderId="0" xfId="0" applyFont="1" applyAlignment="1" applyProtection="1">
      <alignment horizontal="left" vertical="center"/>
      <protection hidden="1"/>
    </xf>
    <xf numFmtId="0" fontId="49" fillId="0" borderId="8" xfId="0" applyFont="1" applyBorder="1" applyAlignment="1" applyProtection="1">
      <alignment vertical="center"/>
      <protection hidden="1"/>
    </xf>
    <xf numFmtId="0" fontId="62" fillId="0" borderId="7" xfId="0" applyFont="1" applyBorder="1" applyAlignment="1" applyProtection="1">
      <alignment horizontal="justify" vertical="center" wrapText="1"/>
      <protection hidden="1"/>
    </xf>
    <xf numFmtId="0" fontId="49" fillId="0" borderId="7" xfId="7" applyFont="1" applyBorder="1" applyAlignment="1" applyProtection="1">
      <alignment vertical="center"/>
      <protection hidden="1"/>
    </xf>
    <xf numFmtId="0" fontId="62" fillId="0" borderId="6" xfId="0" applyFont="1" applyBorder="1" applyAlignment="1" applyProtection="1">
      <alignment horizontal="justify" vertical="center" wrapText="1"/>
      <protection hidden="1"/>
    </xf>
    <xf numFmtId="0" fontId="49" fillId="0" borderId="6" xfId="7" applyFont="1" applyBorder="1" applyAlignment="1" applyProtection="1">
      <alignment vertical="center"/>
      <protection hidden="1"/>
    </xf>
    <xf numFmtId="0" fontId="49" fillId="0" borderId="0" xfId="7" applyFont="1" applyBorder="1" applyAlignment="1" applyProtection="1">
      <alignment vertical="center"/>
      <protection hidden="1"/>
    </xf>
    <xf numFmtId="0" fontId="56" fillId="0" borderId="0" xfId="4" applyFont="1" applyAlignment="1" applyProtection="1">
      <alignment horizontal="left" vertical="center"/>
      <protection hidden="1"/>
    </xf>
    <xf numFmtId="0" fontId="49" fillId="0" borderId="0" xfId="4" applyFont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57" fillId="0" borderId="0" xfId="4" applyFont="1" applyAlignment="1" applyProtection="1">
      <alignment horizontal="left" vertical="center"/>
      <protection hidden="1"/>
    </xf>
    <xf numFmtId="0" fontId="57" fillId="0" borderId="2" xfId="4" applyFont="1" applyBorder="1" applyAlignment="1" applyProtection="1">
      <alignment horizontal="left" vertical="center"/>
      <protection hidden="1"/>
    </xf>
    <xf numFmtId="0" fontId="48" fillId="0" borderId="4" xfId="4" applyFont="1" applyBorder="1" applyAlignment="1" applyProtection="1">
      <alignment horizontal="center" vertical="center" wrapText="1"/>
      <protection hidden="1"/>
    </xf>
    <xf numFmtId="0" fontId="48" fillId="0" borderId="13" xfId="4" applyFont="1" applyBorder="1" applyAlignment="1" applyProtection="1">
      <alignment horizontal="center" vertical="center" wrapText="1"/>
      <protection hidden="1"/>
    </xf>
    <xf numFmtId="0" fontId="48" fillId="0" borderId="16" xfId="4" applyFont="1" applyBorder="1" applyAlignment="1" applyProtection="1">
      <alignment horizontal="center" vertical="center" wrapText="1"/>
      <protection hidden="1"/>
    </xf>
    <xf numFmtId="0" fontId="48" fillId="0" borderId="13" xfId="4" applyFont="1" applyBorder="1" applyAlignment="1" applyProtection="1">
      <alignment horizontal="center" vertical="center" wrapText="1"/>
      <protection hidden="1"/>
    </xf>
    <xf numFmtId="0" fontId="48" fillId="0" borderId="3" xfId="4" applyFont="1" applyBorder="1" applyAlignment="1" applyProtection="1">
      <alignment horizontal="center" vertical="center" textRotation="255" wrapText="1"/>
      <protection hidden="1"/>
    </xf>
    <xf numFmtId="0" fontId="48" fillId="0" borderId="7" xfId="4" applyFont="1" applyBorder="1" applyAlignment="1" applyProtection="1">
      <alignment horizontal="justify" vertical="center" wrapText="1"/>
      <protection hidden="1"/>
    </xf>
    <xf numFmtId="177" fontId="48" fillId="0" borderId="8" xfId="4" applyNumberFormat="1" applyFont="1" applyBorder="1" applyAlignment="1" applyProtection="1">
      <alignment horizontal="right" vertical="center" wrapText="1"/>
      <protection hidden="1"/>
    </xf>
    <xf numFmtId="0" fontId="60" fillId="0" borderId="7" xfId="4" applyFont="1" applyBorder="1" applyAlignment="1" applyProtection="1">
      <alignment vertical="center"/>
      <protection hidden="1"/>
    </xf>
    <xf numFmtId="0" fontId="60" fillId="0" borderId="1" xfId="4" applyFont="1" applyBorder="1" applyAlignment="1" applyProtection="1">
      <alignment horizontal="center" vertical="center" textRotation="255" wrapText="1"/>
      <protection hidden="1"/>
    </xf>
    <xf numFmtId="177" fontId="48" fillId="0" borderId="0" xfId="4" applyNumberFormat="1" applyFont="1" applyBorder="1" applyAlignment="1" applyProtection="1">
      <alignment horizontal="right" vertical="center" wrapText="1"/>
      <protection hidden="1"/>
    </xf>
    <xf numFmtId="177" fontId="48" fillId="0" borderId="7" xfId="4" applyNumberFormat="1" applyFont="1" applyBorder="1" applyAlignment="1" applyProtection="1">
      <alignment horizontal="right" vertical="center" wrapText="1"/>
      <protection hidden="1"/>
    </xf>
    <xf numFmtId="0" fontId="60" fillId="0" borderId="5" xfId="4" applyFont="1" applyBorder="1" applyAlignment="1" applyProtection="1">
      <alignment horizontal="center" vertical="center" textRotation="255" wrapText="1"/>
      <protection hidden="1"/>
    </xf>
    <xf numFmtId="0" fontId="58" fillId="0" borderId="6" xfId="4" applyFont="1" applyBorder="1" applyAlignment="1" applyProtection="1">
      <alignment horizontal="justify" vertical="center" wrapText="1"/>
      <protection hidden="1"/>
    </xf>
    <xf numFmtId="177" fontId="58" fillId="0" borderId="2" xfId="4" applyNumberFormat="1" applyFont="1" applyBorder="1" applyAlignment="1" applyProtection="1">
      <alignment horizontal="right" vertical="center" wrapText="1"/>
      <protection hidden="1"/>
    </xf>
    <xf numFmtId="0" fontId="60" fillId="0" borderId="6" xfId="4" applyFont="1" applyBorder="1" applyAlignment="1" applyProtection="1">
      <alignment vertical="center"/>
      <protection hidden="1"/>
    </xf>
    <xf numFmtId="0" fontId="48" fillId="0" borderId="1" xfId="4" applyFont="1" applyBorder="1" applyAlignment="1" applyProtection="1">
      <alignment horizontal="center" vertical="center" textRotation="255" wrapText="1"/>
      <protection hidden="1"/>
    </xf>
    <xf numFmtId="0" fontId="58" fillId="0" borderId="7" xfId="4" applyFont="1" applyBorder="1" applyAlignment="1" applyProtection="1">
      <alignment horizontal="justify" vertical="center" wrapText="1"/>
      <protection hidden="1"/>
    </xf>
    <xf numFmtId="177" fontId="58" fillId="0" borderId="0" xfId="4" applyNumberFormat="1" applyFont="1" applyBorder="1" applyAlignment="1" applyProtection="1">
      <alignment horizontal="right" vertical="center" wrapText="1"/>
      <protection hidden="1"/>
    </xf>
    <xf numFmtId="0" fontId="20" fillId="0" borderId="0" xfId="0" applyFont="1" applyProtection="1">
      <protection hidden="1"/>
    </xf>
    <xf numFmtId="177" fontId="48" fillId="0" borderId="16" xfId="4" applyNumberFormat="1" applyFont="1" applyBorder="1" applyAlignment="1" applyProtection="1">
      <alignment horizontal="right" vertical="center" wrapText="1"/>
      <protection hidden="1"/>
    </xf>
    <xf numFmtId="0" fontId="60" fillId="0" borderId="13" xfId="4" applyFont="1" applyBorder="1" applyAlignment="1" applyProtection="1">
      <alignment vertical="center"/>
      <protection hidden="1"/>
    </xf>
    <xf numFmtId="0" fontId="4" fillId="0" borderId="7" xfId="4" applyFont="1" applyBorder="1" applyAlignment="1" applyProtection="1">
      <alignment horizontal="justify" wrapText="1"/>
      <protection hidden="1"/>
    </xf>
    <xf numFmtId="177" fontId="48" fillId="0" borderId="12" xfId="4" applyNumberFormat="1" applyFont="1" applyBorder="1" applyAlignment="1" applyProtection="1">
      <alignment horizontal="right" vertical="center" wrapText="1"/>
      <protection hidden="1"/>
    </xf>
    <xf numFmtId="0" fontId="60" fillId="0" borderId="10" xfId="4" applyFont="1" applyBorder="1" applyAlignment="1" applyProtection="1">
      <alignment vertical="center"/>
      <protection hidden="1"/>
    </xf>
    <xf numFmtId="0" fontId="4" fillId="0" borderId="7" xfId="4" applyFont="1" applyBorder="1" applyAlignment="1" applyProtection="1">
      <alignment horizontal="justify" vertical="top" wrapText="1"/>
      <protection hidden="1"/>
    </xf>
    <xf numFmtId="177" fontId="48" fillId="0" borderId="8" xfId="4" applyNumberFormat="1" applyFont="1" applyBorder="1" applyAlignment="1" applyProtection="1">
      <alignment horizontal="right" vertical="center" wrapText="1"/>
      <protection hidden="1"/>
    </xf>
    <xf numFmtId="0" fontId="0" fillId="0" borderId="8" xfId="0" applyBorder="1" applyAlignment="1" applyProtection="1">
      <alignment horizontal="right" vertical="center" wrapText="1"/>
      <protection hidden="1"/>
    </xf>
    <xf numFmtId="0" fontId="61" fillId="0" borderId="7" xfId="4" applyFont="1" applyBorder="1" applyAlignment="1" applyProtection="1">
      <alignment horizontal="justify" vertical="center" wrapText="1"/>
      <protection hidden="1"/>
    </xf>
    <xf numFmtId="177" fontId="48" fillId="0" borderId="8" xfId="4" applyNumberFormat="1" applyFont="1" applyBorder="1" applyAlignment="1" applyProtection="1">
      <alignment vertical="center" wrapText="1"/>
      <protection hidden="1"/>
    </xf>
    <xf numFmtId="0" fontId="61" fillId="0" borderId="1" xfId="4" applyFont="1" applyBorder="1" applyAlignment="1" applyProtection="1">
      <alignment horizontal="left" vertical="center" wrapText="1"/>
      <protection hidden="1"/>
    </xf>
    <xf numFmtId="0" fontId="61" fillId="0" borderId="7" xfId="4" applyFont="1" applyBorder="1" applyAlignment="1" applyProtection="1">
      <alignment horizontal="justify" vertical="top" wrapText="1"/>
      <protection hidden="1"/>
    </xf>
    <xf numFmtId="0" fontId="48" fillId="0" borderId="5" xfId="4" applyFont="1" applyBorder="1" applyAlignment="1" applyProtection="1">
      <alignment horizontal="center" vertical="center" textRotation="255" wrapText="1"/>
      <protection hidden="1"/>
    </xf>
    <xf numFmtId="177" fontId="58" fillId="0" borderId="11" xfId="4" applyNumberFormat="1" applyFont="1" applyBorder="1" applyAlignment="1" applyProtection="1">
      <alignment horizontal="right" vertical="center" wrapText="1"/>
      <protection hidden="1"/>
    </xf>
    <xf numFmtId="0" fontId="56" fillId="0" borderId="0" xfId="4" applyFont="1" applyBorder="1" applyAlignment="1" applyProtection="1">
      <alignment horizontal="left" vertical="center"/>
      <protection hidden="1"/>
    </xf>
    <xf numFmtId="0" fontId="3" fillId="0" borderId="0" xfId="4" applyFont="1" applyBorder="1" applyAlignment="1" applyProtection="1">
      <alignment horizontal="left" vertical="center"/>
      <protection hidden="1"/>
    </xf>
    <xf numFmtId="0" fontId="3" fillId="0" borderId="0" xfId="4" applyFont="1" applyBorder="1" applyAlignment="1" applyProtection="1">
      <alignment horizontal="left" vertical="center"/>
      <protection hidden="1"/>
    </xf>
    <xf numFmtId="0" fontId="1" fillId="0" borderId="0" xfId="4" applyFont="1" applyBorder="1" applyAlignment="1" applyProtection="1">
      <alignment vertical="center"/>
      <protection hidden="1"/>
    </xf>
    <xf numFmtId="0" fontId="1" fillId="0" borderId="0" xfId="4" applyFont="1" applyAlignment="1" applyProtection="1">
      <alignment vertical="center"/>
      <protection hidden="1"/>
    </xf>
    <xf numFmtId="0" fontId="49" fillId="0" borderId="0" xfId="4" applyFont="1" applyBorder="1" applyAlignment="1" applyProtection="1">
      <alignment vertical="center"/>
      <protection hidden="1"/>
    </xf>
    <xf numFmtId="0" fontId="57" fillId="0" borderId="0" xfId="4" applyFont="1" applyBorder="1" applyAlignment="1" applyProtection="1">
      <alignment horizontal="left" vertical="center"/>
      <protection hidden="1"/>
    </xf>
    <xf numFmtId="0" fontId="2" fillId="0" borderId="0" xfId="4" applyFont="1" applyBorder="1" applyAlignment="1" applyProtection="1">
      <alignment horizontal="left" vertical="center"/>
      <protection hidden="1"/>
    </xf>
    <xf numFmtId="0" fontId="2" fillId="0" borderId="0" xfId="4" applyFont="1" applyBorder="1" applyAlignment="1" applyProtection="1">
      <alignment horizontal="left" vertical="center"/>
      <protection hidden="1"/>
    </xf>
    <xf numFmtId="0" fontId="57" fillId="0" borderId="0" xfId="4" applyFont="1" applyBorder="1" applyAlignment="1" applyProtection="1">
      <alignment horizontal="left" vertical="center"/>
      <protection hidden="1"/>
    </xf>
    <xf numFmtId="0" fontId="4" fillId="0" borderId="0" xfId="4" applyFont="1" applyBorder="1" applyAlignment="1" applyProtection="1">
      <alignment horizontal="center" vertical="center" wrapText="1"/>
      <protection hidden="1"/>
    </xf>
    <xf numFmtId="0" fontId="58" fillId="0" borderId="3" xfId="4" applyFont="1" applyBorder="1" applyAlignment="1" applyProtection="1">
      <alignment horizontal="center" vertical="center" wrapText="1"/>
      <protection hidden="1"/>
    </xf>
    <xf numFmtId="177" fontId="58" fillId="0" borderId="12" xfId="4" applyNumberFormat="1" applyFont="1" applyBorder="1" applyAlignment="1" applyProtection="1">
      <alignment horizontal="right" vertical="center" wrapText="1"/>
      <protection hidden="1"/>
    </xf>
    <xf numFmtId="0" fontId="59" fillId="0" borderId="10" xfId="4" applyFont="1" applyBorder="1" applyAlignment="1" applyProtection="1">
      <alignment vertical="center"/>
      <protection hidden="1"/>
    </xf>
    <xf numFmtId="0" fontId="23" fillId="0" borderId="0" xfId="4" applyFont="1" applyBorder="1" applyAlignment="1" applyProtection="1">
      <alignment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48" fillId="0" borderId="1" xfId="4" applyFont="1" applyBorder="1" applyAlignment="1" applyProtection="1">
      <alignment horizontal="justify" vertical="center" wrapText="1"/>
      <protection hidden="1"/>
    </xf>
    <xf numFmtId="177" fontId="4" fillId="0" borderId="0" xfId="4" applyNumberFormat="1" applyFont="1" applyBorder="1" applyAlignment="1" applyProtection="1">
      <alignment horizontal="right" vertical="center" wrapText="1"/>
      <protection hidden="1"/>
    </xf>
    <xf numFmtId="0" fontId="48" fillId="0" borderId="5" xfId="4" applyFont="1" applyBorder="1" applyAlignment="1" applyProtection="1">
      <alignment horizontal="justify" vertical="center" wrapText="1"/>
      <protection hidden="1"/>
    </xf>
    <xf numFmtId="177" fontId="48" fillId="0" borderId="11" xfId="4" applyNumberFormat="1" applyFont="1" applyBorder="1" applyAlignment="1" applyProtection="1">
      <alignment horizontal="right" vertical="center" wrapText="1"/>
      <protection hidden="1"/>
    </xf>
    <xf numFmtId="177" fontId="48" fillId="0" borderId="6" xfId="4" applyNumberFormat="1" applyFont="1" applyBorder="1" applyAlignment="1" applyProtection="1">
      <alignment horizontal="right" vertical="center" wrapText="1"/>
      <protection hidden="1"/>
    </xf>
    <xf numFmtId="177" fontId="58" fillId="0" borderId="6" xfId="4" applyNumberFormat="1" applyFont="1" applyBorder="1" applyAlignment="1" applyProtection="1">
      <alignment horizontal="right" vertical="center" wrapText="1"/>
      <protection hidden="1"/>
    </xf>
    <xf numFmtId="0" fontId="58" fillId="0" borderId="1" xfId="4" applyFont="1" applyBorder="1" applyAlignment="1" applyProtection="1">
      <alignment horizontal="center" vertical="center" wrapText="1"/>
      <protection hidden="1"/>
    </xf>
    <xf numFmtId="177" fontId="58" fillId="0" borderId="8" xfId="4" applyNumberFormat="1" applyFont="1" applyBorder="1" applyAlignment="1" applyProtection="1">
      <alignment horizontal="right" vertical="center" wrapText="1"/>
      <protection hidden="1"/>
    </xf>
    <xf numFmtId="0" fontId="59" fillId="0" borderId="7" xfId="4" applyFont="1" applyBorder="1" applyAlignment="1" applyProtection="1">
      <alignment vertical="center"/>
      <protection hidden="1"/>
    </xf>
    <xf numFmtId="0" fontId="48" fillId="0" borderId="1" xfId="4" applyFont="1" applyBorder="1" applyAlignment="1" applyProtection="1">
      <alignment vertical="center"/>
      <protection hidden="1"/>
    </xf>
    <xf numFmtId="0" fontId="1" fillId="0" borderId="8" xfId="4" applyFont="1" applyBorder="1" applyAlignment="1" applyProtection="1">
      <alignment vertical="center"/>
      <protection hidden="1"/>
    </xf>
    <xf numFmtId="177" fontId="5" fillId="0" borderId="0" xfId="4" applyNumberFormat="1" applyFont="1" applyBorder="1" applyAlignment="1" applyProtection="1">
      <alignment horizontal="right" vertical="center" wrapText="1"/>
      <protection hidden="1"/>
    </xf>
    <xf numFmtId="0" fontId="48" fillId="0" borderId="5" xfId="4" applyFont="1" applyBorder="1" applyAlignment="1" applyProtection="1">
      <alignment vertical="center"/>
      <protection hidden="1"/>
    </xf>
    <xf numFmtId="38" fontId="58" fillId="0" borderId="12" xfId="1" applyFont="1" applyBorder="1" applyAlignment="1" applyProtection="1">
      <alignment horizontal="right" vertical="center"/>
      <protection hidden="1"/>
    </xf>
    <xf numFmtId="38" fontId="48" fillId="0" borderId="8" xfId="1" applyFont="1" applyBorder="1" applyAlignment="1" applyProtection="1">
      <alignment horizontal="right" vertical="center"/>
      <protection hidden="1"/>
    </xf>
    <xf numFmtId="0" fontId="58" fillId="0" borderId="4" xfId="4" applyFont="1" applyBorder="1" applyAlignment="1" applyProtection="1">
      <alignment horizontal="center" vertical="center" wrapText="1"/>
      <protection hidden="1"/>
    </xf>
    <xf numFmtId="38" fontId="58" fillId="0" borderId="16" xfId="1" applyFont="1" applyBorder="1" applyAlignment="1" applyProtection="1">
      <alignment horizontal="right" vertical="center"/>
      <protection hidden="1"/>
    </xf>
    <xf numFmtId="0" fontId="60" fillId="0" borderId="13" xfId="4" applyFont="1" applyBorder="1" applyAlignment="1" applyProtection="1">
      <alignment horizontal="right" vertical="center"/>
      <protection hidden="1"/>
    </xf>
    <xf numFmtId="0" fontId="58" fillId="0" borderId="0" xfId="4" applyFont="1" applyBorder="1" applyAlignment="1" applyProtection="1">
      <alignment horizontal="center" vertical="center" wrapText="1"/>
      <protection hidden="1"/>
    </xf>
    <xf numFmtId="38" fontId="58" fillId="0" borderId="0" xfId="1" applyFont="1" applyBorder="1" applyAlignment="1" applyProtection="1">
      <alignment horizontal="right" vertical="center"/>
      <protection hidden="1"/>
    </xf>
    <xf numFmtId="0" fontId="60" fillId="0" borderId="0" xfId="4" applyFont="1" applyBorder="1" applyAlignment="1" applyProtection="1">
      <alignment horizontal="right" vertical="center"/>
      <protection hidden="1"/>
    </xf>
    <xf numFmtId="0" fontId="60" fillId="0" borderId="0" xfId="4" applyFont="1" applyBorder="1" applyAlignment="1" applyProtection="1">
      <alignment vertical="center"/>
      <protection hidden="1"/>
    </xf>
    <xf numFmtId="0" fontId="57" fillId="0" borderId="0" xfId="4" applyFont="1" applyAlignment="1" applyProtection="1">
      <alignment horizontal="justify" vertical="center"/>
      <protection hidden="1"/>
    </xf>
    <xf numFmtId="0" fontId="48" fillId="0" borderId="4" xfId="4" applyFont="1" applyFill="1" applyBorder="1" applyAlignment="1" applyProtection="1">
      <alignment horizontal="center" vertical="center" wrapText="1"/>
      <protection hidden="1"/>
    </xf>
    <xf numFmtId="0" fontId="48" fillId="0" borderId="1" xfId="4" applyFont="1" applyFill="1" applyBorder="1" applyAlignment="1" applyProtection="1">
      <alignment horizontal="left" vertical="center" wrapText="1"/>
      <protection hidden="1"/>
    </xf>
    <xf numFmtId="177" fontId="58" fillId="0" borderId="0" xfId="4" applyNumberFormat="1" applyFont="1" applyFill="1" applyBorder="1" applyAlignment="1" applyProtection="1">
      <alignment horizontal="right" vertical="center" wrapText="1"/>
      <protection hidden="1"/>
    </xf>
    <xf numFmtId="0" fontId="48" fillId="0" borderId="1" xfId="4" applyFont="1" applyFill="1" applyBorder="1" applyAlignment="1" applyProtection="1">
      <alignment horizontal="justify" vertical="center" wrapText="1"/>
      <protection hidden="1"/>
    </xf>
    <xf numFmtId="177" fontId="48" fillId="0" borderId="8" xfId="4" applyNumberFormat="1" applyFont="1" applyFill="1" applyBorder="1" applyAlignment="1" applyProtection="1">
      <alignment horizontal="right" vertical="center" wrapText="1"/>
      <protection hidden="1"/>
    </xf>
    <xf numFmtId="0" fontId="5" fillId="0" borderId="5" xfId="4" applyFont="1" applyFill="1" applyBorder="1" applyAlignment="1" applyProtection="1">
      <alignment horizontal="justify" vertical="center" wrapText="1"/>
      <protection hidden="1"/>
    </xf>
    <xf numFmtId="177" fontId="48" fillId="0" borderId="11" xfId="4" applyNumberFormat="1" applyFont="1" applyFill="1" applyBorder="1" applyAlignment="1" applyProtection="1">
      <alignment horizontal="right" vertical="center" wrapText="1"/>
      <protection hidden="1"/>
    </xf>
    <xf numFmtId="0" fontId="59" fillId="0" borderId="6" xfId="4" applyFont="1" applyBorder="1" applyAlignment="1" applyProtection="1">
      <alignment vertical="center"/>
      <protection hidden="1"/>
    </xf>
    <xf numFmtId="0" fontId="48" fillId="0" borderId="5" xfId="4" applyFont="1" applyFill="1" applyBorder="1" applyAlignment="1" applyProtection="1">
      <alignment horizontal="justify" vertical="center" wrapText="1"/>
      <protection hidden="1"/>
    </xf>
    <xf numFmtId="0" fontId="48" fillId="0" borderId="4" xfId="4" applyFont="1" applyFill="1" applyBorder="1" applyAlignment="1" applyProtection="1">
      <alignment horizontal="left" vertical="center" wrapText="1"/>
      <protection hidden="1"/>
    </xf>
    <xf numFmtId="177" fontId="48" fillId="0" borderId="16" xfId="4" applyNumberFormat="1" applyFont="1" applyFill="1" applyBorder="1" applyAlignment="1" applyProtection="1">
      <alignment horizontal="right" vertical="center" wrapText="1"/>
      <protection hidden="1"/>
    </xf>
    <xf numFmtId="177" fontId="48" fillId="0" borderId="13" xfId="4" applyNumberFormat="1" applyFont="1" applyBorder="1" applyAlignment="1" applyProtection="1">
      <alignment horizontal="right" vertical="center" wrapText="1"/>
      <protection hidden="1"/>
    </xf>
    <xf numFmtId="0" fontId="48" fillId="0" borderId="5" xfId="4" applyFont="1" applyFill="1" applyBorder="1" applyAlignment="1" applyProtection="1">
      <alignment horizontal="left" vertical="center" wrapText="1"/>
      <protection hidden="1"/>
    </xf>
    <xf numFmtId="0" fontId="36" fillId="0" borderId="13" xfId="4" applyFont="1" applyBorder="1" applyAlignment="1" applyProtection="1">
      <alignment vertical="center"/>
      <protection hidden="1"/>
    </xf>
    <xf numFmtId="0" fontId="49" fillId="0" borderId="13" xfId="4" applyFont="1" applyBorder="1" applyAlignment="1" applyProtection="1">
      <alignment vertical="center"/>
      <protection hidden="1"/>
    </xf>
    <xf numFmtId="0" fontId="5" fillId="0" borderId="4" xfId="4" applyFont="1" applyFill="1" applyBorder="1" applyAlignment="1" applyProtection="1">
      <alignment horizontal="left" vertical="center" wrapText="1"/>
      <protection hidden="1"/>
    </xf>
    <xf numFmtId="0" fontId="1" fillId="0" borderId="13" xfId="4" applyFont="1" applyBorder="1" applyAlignment="1" applyProtection="1">
      <alignment vertical="center"/>
      <protection hidden="1"/>
    </xf>
    <xf numFmtId="177" fontId="5" fillId="0" borderId="12" xfId="4" applyNumberFormat="1" applyFont="1" applyBorder="1" applyAlignment="1" applyProtection="1">
      <alignment horizontal="right" vertical="center" wrapText="1"/>
      <protection hidden="1"/>
    </xf>
    <xf numFmtId="0" fontId="15" fillId="0" borderId="10" xfId="4" applyFont="1" applyBorder="1" applyAlignment="1" applyProtection="1">
      <alignment vertical="center"/>
      <protection hidden="1"/>
    </xf>
    <xf numFmtId="0" fontId="15" fillId="0" borderId="7" xfId="4" applyFont="1" applyBorder="1" applyAlignment="1" applyProtection="1">
      <alignment vertical="center"/>
      <protection hidden="1"/>
    </xf>
    <xf numFmtId="0" fontId="4" fillId="0" borderId="7" xfId="4" applyFont="1" applyBorder="1" applyAlignment="1" applyProtection="1">
      <alignment horizontal="justify" vertical="center" wrapText="1"/>
      <protection hidden="1"/>
    </xf>
    <xf numFmtId="0" fontId="18" fillId="0" borderId="0" xfId="4" applyFont="1" applyProtection="1">
      <protection hidden="1"/>
    </xf>
    <xf numFmtId="177" fontId="58" fillId="0" borderId="7" xfId="4" applyNumberFormat="1" applyFont="1" applyBorder="1" applyAlignment="1" applyProtection="1">
      <alignment horizontal="right" vertical="center" wrapText="1"/>
      <protection hidden="1"/>
    </xf>
    <xf numFmtId="38" fontId="58" fillId="0" borderId="12" xfId="1" applyFont="1" applyBorder="1" applyAlignment="1" applyProtection="1">
      <alignment vertical="center"/>
      <protection hidden="1"/>
    </xf>
    <xf numFmtId="38" fontId="48" fillId="0" borderId="8" xfId="1" applyFont="1" applyBorder="1" applyAlignment="1" applyProtection="1">
      <alignment vertical="center"/>
      <protection hidden="1"/>
    </xf>
    <xf numFmtId="38" fontId="58" fillId="0" borderId="16" xfId="1" applyFont="1" applyBorder="1" applyAlignment="1" applyProtection="1">
      <alignment vertical="center"/>
      <protection hidden="1"/>
    </xf>
    <xf numFmtId="38" fontId="58" fillId="0" borderId="0" xfId="1" applyFont="1" applyBorder="1" applyAlignment="1" applyProtection="1">
      <alignment vertical="center"/>
      <protection hidden="1"/>
    </xf>
    <xf numFmtId="0" fontId="36" fillId="0" borderId="7" xfId="4" applyFont="1" applyBorder="1" applyAlignment="1" applyProtection="1">
      <alignment vertical="center"/>
      <protection hidden="1"/>
    </xf>
    <xf numFmtId="0" fontId="59" fillId="0" borderId="13" xfId="4" applyFont="1" applyBorder="1" applyAlignment="1" applyProtection="1">
      <alignment vertical="center"/>
      <protection hidden="1"/>
    </xf>
    <xf numFmtId="0" fontId="2" fillId="0" borderId="13" xfId="4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177" fontId="13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13" fillId="0" borderId="7" xfId="0" applyNumberFormat="1" applyFont="1" applyFill="1" applyBorder="1" applyAlignment="1" applyProtection="1">
      <alignment horizontal="right" vertical="center" wrapText="1"/>
      <protection hidden="1"/>
    </xf>
    <xf numFmtId="177" fontId="13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3" fillId="0" borderId="7" xfId="0" applyNumberFormat="1" applyFont="1" applyBorder="1" applyAlignment="1" applyProtection="1">
      <alignment horizontal="right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right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177" fontId="62" fillId="0" borderId="11" xfId="0" applyNumberFormat="1" applyFont="1" applyFill="1" applyBorder="1" applyAlignment="1" applyProtection="1">
      <alignment horizontal="right" vertical="center" wrapText="1"/>
      <protection hidden="1"/>
    </xf>
    <xf numFmtId="177" fontId="62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6" xfId="0" applyFont="1" applyBorder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77" fontId="13" fillId="0" borderId="7" xfId="0" applyNumberFormat="1" applyFont="1" applyBorder="1" applyAlignment="1" applyProtection="1">
      <alignment horizontal="right" vertical="center" wrapText="1"/>
      <protection hidden="1"/>
    </xf>
    <xf numFmtId="177" fontId="62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5" applyFont="1" applyAlignment="1" applyProtection="1">
      <alignment horizontal="center" vertical="center"/>
      <protection hidden="1"/>
    </xf>
    <xf numFmtId="0" fontId="3" fillId="0" borderId="0" xfId="5" applyFont="1" applyAlignment="1" applyProtection="1">
      <alignment horizontal="right" vertical="center"/>
      <protection hidden="1"/>
    </xf>
    <xf numFmtId="0" fontId="3" fillId="0" borderId="0" xfId="5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5" applyFont="1" applyBorder="1" applyAlignment="1" applyProtection="1">
      <alignment horizontal="left" vertical="center"/>
      <protection hidden="1"/>
    </xf>
    <xf numFmtId="0" fontId="2" fillId="0" borderId="0" xfId="5" applyFont="1" applyBorder="1" applyAlignment="1" applyProtection="1">
      <alignment horizontal="left" vertical="center"/>
      <protection hidden="1"/>
    </xf>
    <xf numFmtId="0" fontId="2" fillId="0" borderId="0" xfId="5" applyFont="1" applyBorder="1" applyAlignment="1" applyProtection="1">
      <alignment vertical="center"/>
      <protection hidden="1"/>
    </xf>
    <xf numFmtId="0" fontId="2" fillId="0" borderId="0" xfId="5" applyFont="1" applyBorder="1" applyAlignment="1" applyProtection="1">
      <alignment horizontal="right" vertical="center"/>
      <protection hidden="1"/>
    </xf>
    <xf numFmtId="0" fontId="4" fillId="0" borderId="0" xfId="5" applyFont="1" applyBorder="1" applyAlignment="1" applyProtection="1">
      <alignment horizontal="center" vertical="center" wrapText="1"/>
      <protection hidden="1"/>
    </xf>
    <xf numFmtId="0" fontId="9" fillId="0" borderId="0" xfId="5" applyFont="1" applyBorder="1" applyAlignment="1" applyProtection="1">
      <alignment horizontal="center" vertical="center" shrinkToFit="1"/>
      <protection hidden="1"/>
    </xf>
    <xf numFmtId="0" fontId="22" fillId="0" borderId="0" xfId="5" applyFont="1" applyFill="1" applyBorder="1" applyAlignment="1" applyProtection="1">
      <alignment horizontal="center" vertical="center" wrapText="1"/>
      <protection hidden="1"/>
    </xf>
    <xf numFmtId="0" fontId="4" fillId="0" borderId="0" xfId="5" applyFont="1" applyFill="1" applyBorder="1" applyAlignment="1" applyProtection="1">
      <alignment horizontal="center" vertical="center" wrapText="1"/>
      <protection hidden="1"/>
    </xf>
    <xf numFmtId="0" fontId="9" fillId="0" borderId="0" xfId="5" applyFont="1" applyFill="1" applyBorder="1" applyAlignment="1" applyProtection="1">
      <alignment horizontal="center" vertical="center" wrapText="1"/>
      <protection hidden="1"/>
    </xf>
    <xf numFmtId="0" fontId="9" fillId="0" borderId="0" xfId="5" applyFont="1" applyFill="1" applyBorder="1" applyAlignment="1" applyProtection="1">
      <alignment horizontal="center" vertical="center" shrinkToFit="1"/>
      <protection hidden="1"/>
    </xf>
    <xf numFmtId="0" fontId="4" fillId="0" borderId="0" xfId="5" applyFont="1" applyBorder="1" applyAlignment="1" applyProtection="1">
      <alignment horizontal="center" vertical="center" wrapText="1"/>
      <protection hidden="1"/>
    </xf>
    <xf numFmtId="177" fontId="31" fillId="0" borderId="0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0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0" xfId="5" applyNumberFormat="1" applyFont="1" applyFill="1" applyBorder="1" applyAlignment="1" applyProtection="1">
      <alignment vertical="center" wrapText="1"/>
      <protection hidden="1"/>
    </xf>
    <xf numFmtId="177" fontId="2" fillId="0" borderId="0" xfId="0" applyNumberFormat="1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5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22" fillId="0" borderId="12" xfId="0" applyFont="1" applyBorder="1" applyAlignment="1" applyProtection="1">
      <alignment horizontal="center" vertical="center" wrapText="1"/>
      <protection hidden="1"/>
    </xf>
    <xf numFmtId="0" fontId="22" fillId="0" borderId="10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 wrapText="1"/>
      <protection hidden="1"/>
    </xf>
    <xf numFmtId="0" fontId="22" fillId="0" borderId="6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1" xfId="5" applyFont="1" applyFill="1" applyBorder="1" applyAlignment="1" applyProtection="1">
      <alignment horizontal="center" vertical="center" wrapText="1"/>
      <protection hidden="1"/>
    </xf>
    <xf numFmtId="177" fontId="31" fillId="0" borderId="8" xfId="4" applyNumberFormat="1" applyFont="1" applyFill="1" applyBorder="1" applyAlignment="1" applyProtection="1">
      <alignment horizontal="right" vertical="center" wrapText="1"/>
      <protection hidden="1"/>
    </xf>
    <xf numFmtId="177" fontId="31" fillId="0" borderId="0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8" xfId="4" applyNumberFormat="1" applyFont="1" applyFill="1" applyBorder="1" applyAlignment="1" applyProtection="1">
      <alignment horizontal="right" vertical="center" shrinkToFit="1"/>
      <protection hidden="1"/>
    </xf>
    <xf numFmtId="177" fontId="9" fillId="0" borderId="0" xfId="4" applyNumberFormat="1" applyFont="1" applyFill="1" applyBorder="1" applyAlignment="1" applyProtection="1">
      <alignment horizontal="right" vertical="center" shrinkToFit="1"/>
      <protection hidden="1"/>
    </xf>
    <xf numFmtId="177" fontId="9" fillId="0" borderId="14" xfId="4" applyNumberFormat="1" applyFont="1" applyFill="1" applyBorder="1" applyAlignment="1" applyProtection="1">
      <alignment horizontal="right" vertical="center" shrinkToFit="1"/>
      <protection hidden="1"/>
    </xf>
    <xf numFmtId="177" fontId="31" fillId="0" borderId="8" xfId="4" applyNumberFormat="1" applyFont="1" applyFill="1" applyBorder="1" applyAlignment="1" applyProtection="1">
      <alignment horizontal="right" vertical="center" shrinkToFit="1"/>
      <protection hidden="1"/>
    </xf>
    <xf numFmtId="177" fontId="31" fillId="0" borderId="0" xfId="4" applyNumberFormat="1" applyFont="1" applyFill="1" applyBorder="1" applyAlignment="1" applyProtection="1">
      <alignment horizontal="right" vertical="center" shrinkToFit="1"/>
      <protection hidden="1"/>
    </xf>
    <xf numFmtId="49" fontId="9" fillId="0" borderId="8" xfId="4" applyNumberFormat="1" applyFont="1" applyFill="1" applyBorder="1" applyAlignment="1" applyProtection="1">
      <alignment horizontal="right" vertical="center" shrinkToFit="1"/>
      <protection hidden="1"/>
    </xf>
    <xf numFmtId="49" fontId="9" fillId="0" borderId="0" xfId="4" applyNumberFormat="1" applyFont="1" applyFill="1" applyBorder="1" applyAlignment="1" applyProtection="1">
      <alignment horizontal="right" vertical="center" shrinkToFit="1"/>
      <protection hidden="1"/>
    </xf>
    <xf numFmtId="49" fontId="9" fillId="0" borderId="14" xfId="4" applyNumberFormat="1" applyFont="1" applyFill="1" applyBorder="1" applyAlignment="1" applyProtection="1">
      <alignment horizontal="right" vertical="center" shrinkToFit="1"/>
      <protection hidden="1"/>
    </xf>
    <xf numFmtId="177" fontId="9" fillId="0" borderId="18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7" xfId="4" applyNumberFormat="1" applyFont="1" applyFill="1" applyBorder="1" applyAlignment="1" applyProtection="1">
      <alignment horizontal="right" vertical="center" wrapText="1"/>
      <protection hidden="1"/>
    </xf>
    <xf numFmtId="0" fontId="9" fillId="0" borderId="5" xfId="5" applyFont="1" applyFill="1" applyBorder="1" applyAlignment="1" applyProtection="1">
      <alignment horizontal="center" vertical="center" wrapText="1"/>
      <protection hidden="1"/>
    </xf>
    <xf numFmtId="177" fontId="31" fillId="0" borderId="11" xfId="4" applyNumberFormat="1" applyFont="1" applyFill="1" applyBorder="1" applyAlignment="1" applyProtection="1">
      <alignment horizontal="right" vertical="center" wrapText="1"/>
      <protection hidden="1"/>
    </xf>
    <xf numFmtId="177" fontId="31" fillId="0" borderId="2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11" xfId="4" applyNumberFormat="1" applyFont="1" applyFill="1" applyBorder="1" applyAlignment="1" applyProtection="1">
      <alignment horizontal="right" vertical="center" shrinkToFit="1"/>
      <protection hidden="1"/>
    </xf>
    <xf numFmtId="177" fontId="63" fillId="0" borderId="2" xfId="4" applyNumberFormat="1" applyFont="1" applyFill="1" applyBorder="1" applyAlignment="1" applyProtection="1">
      <alignment horizontal="right" vertical="center" shrinkToFit="1"/>
      <protection hidden="1"/>
    </xf>
    <xf numFmtId="177" fontId="63" fillId="0" borderId="11" xfId="4" applyNumberFormat="1" applyFont="1" applyFill="1" applyBorder="1" applyAlignment="1" applyProtection="1">
      <alignment horizontal="right" vertical="center" shrinkToFit="1"/>
      <protection hidden="1"/>
    </xf>
    <xf numFmtId="177" fontId="63" fillId="0" borderId="17" xfId="4" applyNumberFormat="1" applyFont="1" applyFill="1" applyBorder="1" applyAlignment="1" applyProtection="1">
      <alignment horizontal="right" vertical="center" shrinkToFit="1"/>
      <protection hidden="1"/>
    </xf>
    <xf numFmtId="177" fontId="64" fillId="0" borderId="11" xfId="4" applyNumberFormat="1" applyFont="1" applyFill="1" applyBorder="1" applyAlignment="1" applyProtection="1">
      <alignment horizontal="right" vertical="center" shrinkToFit="1"/>
      <protection hidden="1"/>
    </xf>
    <xf numFmtId="177" fontId="64" fillId="0" borderId="2" xfId="4" applyNumberFormat="1" applyFont="1" applyFill="1" applyBorder="1" applyAlignment="1" applyProtection="1">
      <alignment horizontal="right" vertical="center" shrinkToFit="1"/>
      <protection hidden="1"/>
    </xf>
    <xf numFmtId="49" fontId="63" fillId="0" borderId="11" xfId="4" applyNumberFormat="1" applyFont="1" applyFill="1" applyBorder="1" applyAlignment="1" applyProtection="1">
      <alignment horizontal="right" vertical="center" shrinkToFit="1"/>
      <protection hidden="1"/>
    </xf>
    <xf numFmtId="49" fontId="63" fillId="0" borderId="2" xfId="4" applyNumberFormat="1" applyFont="1" applyFill="1" applyBorder="1" applyAlignment="1" applyProtection="1">
      <alignment horizontal="right" vertical="center" shrinkToFit="1"/>
      <protection hidden="1"/>
    </xf>
    <xf numFmtId="49" fontId="9" fillId="0" borderId="17" xfId="4" applyNumberFormat="1" applyFont="1" applyFill="1" applyBorder="1" applyAlignment="1" applyProtection="1">
      <alignment horizontal="right" vertical="center" shrinkToFit="1"/>
      <protection hidden="1"/>
    </xf>
    <xf numFmtId="177" fontId="9" fillId="0" borderId="19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6" xfId="4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protection hidden="1"/>
    </xf>
    <xf numFmtId="177" fontId="1" fillId="0" borderId="0" xfId="0" applyNumberFormat="1" applyFont="1" applyProtection="1"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23" xfId="5" applyFont="1" applyBorder="1" applyAlignment="1" applyProtection="1">
      <alignment horizontal="center" vertical="center" wrapText="1"/>
      <protection hidden="1"/>
    </xf>
    <xf numFmtId="0" fontId="4" fillId="0" borderId="10" xfId="5" applyFont="1" applyBorder="1" applyAlignment="1" applyProtection="1">
      <alignment horizontal="center" vertical="center" wrapText="1"/>
      <protection hidden="1"/>
    </xf>
    <xf numFmtId="0" fontId="9" fillId="0" borderId="8" xfId="5" applyFont="1" applyBorder="1" applyAlignment="1" applyProtection="1">
      <alignment vertical="center" wrapText="1"/>
      <protection hidden="1"/>
    </xf>
    <xf numFmtId="0" fontId="9" fillId="0" borderId="0" xfId="5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2" fillId="0" borderId="12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4" fillId="0" borderId="18" xfId="5" applyFont="1" applyBorder="1" applyAlignment="1" applyProtection="1">
      <alignment horizontal="center" vertical="center" wrapText="1"/>
      <protection hidden="1"/>
    </xf>
    <xf numFmtId="0" fontId="4" fillId="0" borderId="7" xfId="5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4" fillId="0" borderId="19" xfId="5" applyFont="1" applyBorder="1" applyAlignment="1" applyProtection="1">
      <alignment horizontal="center" vertical="center" wrapText="1"/>
      <protection hidden="1"/>
    </xf>
    <xf numFmtId="0" fontId="4" fillId="0" borderId="6" xfId="5" applyFont="1" applyBorder="1" applyAlignment="1" applyProtection="1">
      <alignment horizontal="center" vertical="center" wrapText="1"/>
      <protection hidden="1"/>
    </xf>
    <xf numFmtId="0" fontId="9" fillId="0" borderId="1" xfId="5" applyFont="1" applyBorder="1" applyAlignment="1" applyProtection="1">
      <alignment horizontal="center" vertical="center" wrapText="1"/>
      <protection hidden="1"/>
    </xf>
    <xf numFmtId="177" fontId="9" fillId="0" borderId="8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0" xfId="4" applyNumberFormat="1" applyFont="1" applyFill="1" applyBorder="1" applyAlignment="1" applyProtection="1">
      <alignment horizontal="right" vertical="center" wrapText="1"/>
      <protection hidden="1"/>
    </xf>
    <xf numFmtId="38" fontId="9" fillId="0" borderId="8" xfId="1" applyFont="1" applyFill="1" applyBorder="1" applyAlignment="1" applyProtection="1">
      <alignment vertical="center"/>
      <protection hidden="1"/>
    </xf>
    <xf numFmtId="38" fontId="9" fillId="0" borderId="0" xfId="1" applyFont="1" applyFill="1" applyBorder="1" applyAlignment="1" applyProtection="1">
      <alignment vertical="center"/>
      <protection hidden="1"/>
    </xf>
    <xf numFmtId="38" fontId="9" fillId="0" borderId="14" xfId="1" applyFont="1" applyFill="1" applyBorder="1" applyAlignment="1" applyProtection="1">
      <alignment vertical="center"/>
      <protection hidden="1"/>
    </xf>
    <xf numFmtId="38" fontId="31" fillId="0" borderId="7" xfId="1" applyFont="1" applyFill="1" applyBorder="1" applyAlignment="1" applyProtection="1">
      <alignment vertical="center"/>
      <protection hidden="1"/>
    </xf>
    <xf numFmtId="38" fontId="9" fillId="0" borderId="7" xfId="1" applyFont="1" applyFill="1" applyBorder="1" applyAlignment="1" applyProtection="1">
      <alignment vertical="center"/>
      <protection hidden="1"/>
    </xf>
    <xf numFmtId="177" fontId="9" fillId="0" borderId="18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7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8" xfId="5" applyNumberFormat="1" applyFont="1" applyBorder="1" applyAlignment="1" applyProtection="1">
      <alignment horizontal="right" vertical="center" wrapText="1"/>
      <protection hidden="1"/>
    </xf>
    <xf numFmtId="177" fontId="9" fillId="0" borderId="0" xfId="5" applyNumberFormat="1" applyFont="1" applyBorder="1" applyAlignment="1" applyProtection="1">
      <alignment horizontal="right" vertical="center" wrapText="1"/>
      <protection hidden="1"/>
    </xf>
    <xf numFmtId="0" fontId="9" fillId="0" borderId="5" xfId="5" applyFont="1" applyBorder="1" applyAlignment="1" applyProtection="1">
      <alignment horizontal="center" vertical="center" wrapText="1"/>
      <protection hidden="1"/>
    </xf>
    <xf numFmtId="177" fontId="9" fillId="0" borderId="11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2" xfId="4" applyNumberFormat="1" applyFont="1" applyFill="1" applyBorder="1" applyAlignment="1" applyProtection="1">
      <alignment horizontal="right" vertical="center" wrapText="1"/>
      <protection hidden="1"/>
    </xf>
    <xf numFmtId="38" fontId="9" fillId="0" borderId="11" xfId="1" applyFont="1" applyFill="1" applyBorder="1" applyAlignment="1" applyProtection="1">
      <alignment vertical="center"/>
      <protection hidden="1"/>
    </xf>
    <xf numFmtId="38" fontId="9" fillId="0" borderId="2" xfId="1" applyFont="1" applyFill="1" applyBorder="1" applyAlignment="1" applyProtection="1">
      <alignment vertical="center"/>
      <protection hidden="1"/>
    </xf>
    <xf numFmtId="38" fontId="9" fillId="0" borderId="17" xfId="1" applyFont="1" applyFill="1" applyBorder="1" applyAlignment="1" applyProtection="1">
      <alignment vertical="center"/>
      <protection hidden="1"/>
    </xf>
    <xf numFmtId="38" fontId="31" fillId="0" borderId="6" xfId="1" applyFont="1" applyFill="1" applyBorder="1" applyAlignment="1" applyProtection="1">
      <alignment vertical="center"/>
      <protection hidden="1"/>
    </xf>
    <xf numFmtId="38" fontId="9" fillId="0" borderId="6" xfId="1" applyFont="1" applyFill="1" applyBorder="1" applyAlignment="1" applyProtection="1">
      <alignment vertical="center"/>
      <protection hidden="1"/>
    </xf>
    <xf numFmtId="177" fontId="9" fillId="0" borderId="19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6" xfId="5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5" applyFont="1" applyBorder="1" applyAlignment="1" applyProtection="1">
      <alignment horizontal="center" vertical="center" wrapText="1"/>
      <protection hidden="1"/>
    </xf>
    <xf numFmtId="38" fontId="31" fillId="0" borderId="0" xfId="1" applyFont="1" applyFill="1" applyBorder="1" applyAlignment="1" applyProtection="1">
      <alignment vertical="center"/>
      <protection hidden="1"/>
    </xf>
    <xf numFmtId="0" fontId="8" fillId="0" borderId="0" xfId="5" applyFont="1" applyBorder="1" applyAlignment="1" applyProtection="1">
      <alignment horizontal="left" vertical="center" wrapText="1"/>
      <protection hidden="1"/>
    </xf>
    <xf numFmtId="0" fontId="8" fillId="0" borderId="0" xfId="5" applyFont="1" applyBorder="1" applyAlignment="1" applyProtection="1">
      <alignment horizontal="left" vertical="center" wrapText="1"/>
      <protection hidden="1"/>
    </xf>
    <xf numFmtId="177" fontId="21" fillId="0" borderId="0" xfId="5" applyNumberFormat="1" applyFont="1" applyBorder="1" applyAlignment="1" applyProtection="1">
      <alignment horizontal="right" vertical="center" wrapText="1"/>
      <protection hidden="1"/>
    </xf>
    <xf numFmtId="49" fontId="21" fillId="0" borderId="0" xfId="4" applyNumberFormat="1" applyFont="1" applyBorder="1" applyAlignment="1" applyProtection="1">
      <alignment horizontal="right" vertical="center" wrapText="1"/>
      <protection hidden="1"/>
    </xf>
    <xf numFmtId="177" fontId="30" fillId="0" borderId="0" xfId="5" applyNumberFormat="1" applyFont="1" applyBorder="1" applyAlignment="1" applyProtection="1">
      <alignment horizontal="right" vertical="center" wrapText="1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8" fillId="0" borderId="0" xfId="5" applyFont="1" applyBorder="1" applyAlignment="1" applyProtection="1">
      <alignment horizontal="left" vertical="center"/>
      <protection hidden="1"/>
    </xf>
    <xf numFmtId="0" fontId="3" fillId="0" borderId="0" xfId="5" applyFont="1" applyAlignment="1" applyProtection="1">
      <alignment horizontal="right" vertical="center"/>
      <protection hidden="1"/>
    </xf>
    <xf numFmtId="0" fontId="2" fillId="0" borderId="0" xfId="5" applyFont="1" applyAlignment="1" applyProtection="1">
      <alignment horizontal="left" vertical="center"/>
      <protection hidden="1"/>
    </xf>
    <xf numFmtId="0" fontId="2" fillId="0" borderId="0" xfId="5" applyFont="1" applyAlignment="1" applyProtection="1">
      <alignment horizontal="left" vertical="center"/>
      <protection hidden="1"/>
    </xf>
    <xf numFmtId="0" fontId="2" fillId="0" borderId="0" xfId="5" applyFont="1" applyAlignment="1" applyProtection="1">
      <alignment vertical="center"/>
      <protection hidden="1"/>
    </xf>
    <xf numFmtId="0" fontId="2" fillId="0" borderId="2" xfId="5" applyFont="1" applyBorder="1" applyAlignment="1" applyProtection="1">
      <alignment horizontal="right" vertical="center"/>
      <protection hidden="1"/>
    </xf>
    <xf numFmtId="0" fontId="4" fillId="0" borderId="3" xfId="5" applyFont="1" applyBorder="1" applyAlignment="1" applyProtection="1">
      <alignment horizontal="center" vertical="center" wrapText="1"/>
      <protection hidden="1"/>
    </xf>
    <xf numFmtId="0" fontId="4" fillId="0" borderId="16" xfId="5" applyFont="1" applyBorder="1" applyAlignment="1" applyProtection="1">
      <alignment horizontal="center" vertical="center" wrapText="1"/>
      <protection hidden="1"/>
    </xf>
    <xf numFmtId="0" fontId="4" fillId="0" borderId="15" xfId="5" applyFont="1" applyBorder="1" applyAlignment="1" applyProtection="1">
      <alignment horizontal="center" vertical="center" wrapText="1"/>
      <protection hidden="1"/>
    </xf>
    <xf numFmtId="0" fontId="4" fillId="0" borderId="21" xfId="5" applyFont="1" applyBorder="1" applyAlignment="1" applyProtection="1">
      <alignment horizontal="center" vertical="center" wrapText="1"/>
      <protection hidden="1"/>
    </xf>
    <xf numFmtId="0" fontId="9" fillId="0" borderId="28" xfId="5" applyFont="1" applyBorder="1" applyAlignment="1" applyProtection="1">
      <alignment horizontal="center" vertical="center" shrinkToFit="1"/>
      <protection hidden="1"/>
    </xf>
    <xf numFmtId="0" fontId="4" fillId="0" borderId="1" xfId="5" applyFont="1" applyBorder="1" applyAlignment="1" applyProtection="1">
      <alignment horizontal="center" vertical="center" wrapText="1"/>
      <protection hidden="1"/>
    </xf>
    <xf numFmtId="0" fontId="22" fillId="0" borderId="12" xfId="5" applyFont="1" applyFill="1" applyBorder="1" applyAlignment="1" applyProtection="1">
      <alignment horizontal="center" vertical="center" wrapText="1"/>
      <protection hidden="1"/>
    </xf>
    <xf numFmtId="0" fontId="22" fillId="0" borderId="10" xfId="5" applyFont="1" applyFill="1" applyBorder="1" applyAlignment="1" applyProtection="1">
      <alignment horizontal="center" vertical="center" wrapText="1"/>
      <protection hidden="1"/>
    </xf>
    <xf numFmtId="0" fontId="4" fillId="0" borderId="12" xfId="5" applyFont="1" applyFill="1" applyBorder="1" applyAlignment="1" applyProtection="1">
      <alignment horizontal="center" vertical="center" wrapText="1"/>
      <protection hidden="1"/>
    </xf>
    <xf numFmtId="0" fontId="4" fillId="0" borderId="10" xfId="5" applyFont="1" applyFill="1" applyBorder="1" applyAlignment="1" applyProtection="1">
      <alignment horizontal="center" vertical="center" wrapText="1"/>
      <protection hidden="1"/>
    </xf>
    <xf numFmtId="0" fontId="9" fillId="0" borderId="12" xfId="5" applyFont="1" applyFill="1" applyBorder="1" applyAlignment="1" applyProtection="1">
      <alignment horizontal="center" vertical="center" shrinkToFit="1"/>
      <protection hidden="1"/>
    </xf>
    <xf numFmtId="0" fontId="9" fillId="0" borderId="10" xfId="5" applyFont="1" applyFill="1" applyBorder="1" applyAlignment="1" applyProtection="1">
      <alignment horizontal="center" vertical="center" shrinkToFit="1"/>
      <protection hidden="1"/>
    </xf>
    <xf numFmtId="0" fontId="9" fillId="0" borderId="12" xfId="5" applyFont="1" applyFill="1" applyBorder="1" applyAlignment="1" applyProtection="1">
      <alignment horizontal="center" vertical="center" wrapText="1"/>
      <protection hidden="1"/>
    </xf>
    <xf numFmtId="0" fontId="9" fillId="0" borderId="10" xfId="5" applyFont="1" applyFill="1" applyBorder="1" applyAlignment="1" applyProtection="1">
      <alignment horizontal="center" vertical="center" wrapText="1"/>
      <protection hidden="1"/>
    </xf>
    <xf numFmtId="0" fontId="4" fillId="0" borderId="20" xfId="5" applyFont="1" applyFill="1" applyBorder="1" applyAlignment="1" applyProtection="1">
      <alignment horizontal="center" vertical="center" wrapText="1"/>
      <protection hidden="1"/>
    </xf>
    <xf numFmtId="0" fontId="47" fillId="0" borderId="12" xfId="5" applyFont="1" applyFill="1" applyBorder="1" applyAlignment="1" applyProtection="1">
      <alignment horizontal="center" vertical="center" shrinkToFit="1"/>
      <protection hidden="1"/>
    </xf>
    <xf numFmtId="0" fontId="47" fillId="0" borderId="10" xfId="5" applyFont="1" applyFill="1" applyBorder="1" applyAlignment="1" applyProtection="1">
      <alignment horizontal="center" vertical="center" shrinkToFit="1"/>
      <protection hidden="1"/>
    </xf>
    <xf numFmtId="0" fontId="9" fillId="0" borderId="20" xfId="5" applyFont="1" applyFill="1" applyBorder="1" applyAlignment="1" applyProtection="1">
      <alignment horizontal="center" vertical="center" shrinkToFit="1"/>
      <protection hidden="1"/>
    </xf>
    <xf numFmtId="0" fontId="9" fillId="0" borderId="29" xfId="5" applyFont="1" applyBorder="1" applyAlignment="1" applyProtection="1">
      <alignment horizontal="center" vertical="center" shrinkToFit="1"/>
      <protection hidden="1"/>
    </xf>
    <xf numFmtId="0" fontId="4" fillId="0" borderId="5" xfId="5" applyFont="1" applyBorder="1" applyAlignment="1" applyProtection="1">
      <alignment horizontal="center" vertical="center" wrapText="1"/>
      <protection hidden="1"/>
    </xf>
    <xf numFmtId="0" fontId="22" fillId="0" borderId="11" xfId="5" applyFont="1" applyFill="1" applyBorder="1" applyAlignment="1" applyProtection="1">
      <alignment horizontal="center" vertical="center" wrapText="1"/>
      <protection hidden="1"/>
    </xf>
    <xf numFmtId="0" fontId="22" fillId="0" borderId="6" xfId="5" applyFont="1" applyFill="1" applyBorder="1" applyAlignment="1" applyProtection="1">
      <alignment horizontal="center" vertical="center" wrapText="1"/>
      <protection hidden="1"/>
    </xf>
    <xf numFmtId="0" fontId="4" fillId="0" borderId="11" xfId="5" applyFont="1" applyFill="1" applyBorder="1" applyAlignment="1" applyProtection="1">
      <alignment horizontal="center" vertical="center" wrapText="1"/>
      <protection hidden="1"/>
    </xf>
    <xf numFmtId="0" fontId="4" fillId="0" borderId="6" xfId="5" applyFont="1" applyFill="1" applyBorder="1" applyAlignment="1" applyProtection="1">
      <alignment horizontal="center" vertical="center" wrapText="1"/>
      <protection hidden="1"/>
    </xf>
    <xf numFmtId="0" fontId="9" fillId="0" borderId="11" xfId="5" applyFont="1" applyFill="1" applyBorder="1" applyAlignment="1" applyProtection="1">
      <alignment horizontal="center" vertical="center" shrinkToFit="1"/>
      <protection hidden="1"/>
    </xf>
    <xf numFmtId="0" fontId="9" fillId="0" borderId="6" xfId="5" applyFont="1" applyFill="1" applyBorder="1" applyAlignment="1" applyProtection="1">
      <alignment horizontal="center" vertical="center" shrinkToFit="1"/>
      <protection hidden="1"/>
    </xf>
    <xf numFmtId="0" fontId="9" fillId="0" borderId="11" xfId="5" applyFont="1" applyFill="1" applyBorder="1" applyAlignment="1" applyProtection="1">
      <alignment horizontal="center" vertical="center" wrapText="1"/>
      <protection hidden="1"/>
    </xf>
    <xf numFmtId="0" fontId="9" fillId="0" borderId="6" xfId="5" applyFont="1" applyFill="1" applyBorder="1" applyAlignment="1" applyProtection="1">
      <alignment horizontal="center" vertical="center" wrapText="1"/>
      <protection hidden="1"/>
    </xf>
    <xf numFmtId="0" fontId="4" fillId="0" borderId="17" xfId="5" applyFont="1" applyFill="1" applyBorder="1" applyAlignment="1" applyProtection="1">
      <alignment horizontal="center" vertical="center" wrapText="1"/>
      <protection hidden="1"/>
    </xf>
    <xf numFmtId="0" fontId="47" fillId="0" borderId="11" xfId="5" applyFont="1" applyFill="1" applyBorder="1" applyAlignment="1" applyProtection="1">
      <alignment horizontal="center" vertical="center" shrinkToFit="1"/>
      <protection hidden="1"/>
    </xf>
    <xf numFmtId="0" fontId="47" fillId="0" borderId="6" xfId="5" applyFont="1" applyFill="1" applyBorder="1" applyAlignment="1" applyProtection="1">
      <alignment horizontal="center" vertical="center" shrinkToFit="1"/>
      <protection hidden="1"/>
    </xf>
    <xf numFmtId="0" fontId="9" fillId="0" borderId="17" xfId="5" applyFont="1" applyFill="1" applyBorder="1" applyAlignment="1" applyProtection="1">
      <alignment horizontal="center" vertical="center" shrinkToFit="1"/>
      <protection hidden="1"/>
    </xf>
    <xf numFmtId="0" fontId="9" fillId="0" borderId="30" xfId="5" applyFont="1" applyBorder="1" applyAlignment="1" applyProtection="1">
      <alignment horizontal="center" vertical="center" shrinkToFit="1"/>
      <protection hidden="1"/>
    </xf>
    <xf numFmtId="177" fontId="31" fillId="0" borderId="8" xfId="5" applyNumberFormat="1" applyFont="1" applyFill="1" applyBorder="1" applyAlignment="1" applyProtection="1">
      <alignment horizontal="right" vertical="center" wrapText="1"/>
      <protection hidden="1"/>
    </xf>
    <xf numFmtId="177" fontId="31" fillId="0" borderId="7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8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14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7" xfId="5" applyNumberFormat="1" applyFont="1" applyFill="1" applyBorder="1" applyAlignment="1" applyProtection="1">
      <alignment vertical="center" wrapText="1"/>
      <protection hidden="1"/>
    </xf>
    <xf numFmtId="177" fontId="9" fillId="0" borderId="29" xfId="5" applyNumberFormat="1" applyFont="1" applyFill="1" applyBorder="1" applyAlignment="1" applyProtection="1">
      <alignment horizontal="right" vertical="center" wrapText="1"/>
      <protection hidden="1"/>
    </xf>
    <xf numFmtId="177" fontId="31" fillId="0" borderId="11" xfId="5" applyNumberFormat="1" applyFont="1" applyFill="1" applyBorder="1" applyAlignment="1" applyProtection="1">
      <alignment horizontal="right" vertical="center" wrapText="1"/>
      <protection hidden="1"/>
    </xf>
    <xf numFmtId="177" fontId="31" fillId="0" borderId="6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11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17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2" xfId="5" applyNumberFormat="1" applyFont="1" applyFill="1" applyBorder="1" applyAlignment="1" applyProtection="1">
      <alignment horizontal="right" vertical="center" wrapText="1"/>
      <protection hidden="1"/>
    </xf>
    <xf numFmtId="177" fontId="9" fillId="0" borderId="6" xfId="5" applyNumberFormat="1" applyFont="1" applyFill="1" applyBorder="1" applyAlignment="1" applyProtection="1">
      <alignment vertical="center" wrapText="1"/>
      <protection hidden="1"/>
    </xf>
    <xf numFmtId="177" fontId="9" fillId="0" borderId="30" xfId="5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42" fillId="0" borderId="0" xfId="0" applyFont="1" applyFill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9" fontId="9" fillId="0" borderId="0" xfId="4" applyNumberFormat="1" applyFont="1" applyFill="1" applyBorder="1" applyAlignment="1" applyProtection="1">
      <alignment horizontal="right" vertical="center" wrapText="1"/>
      <protection hidden="1"/>
    </xf>
    <xf numFmtId="177" fontId="9" fillId="0" borderId="0" xfId="4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9" fillId="0" borderId="0" xfId="5" applyFont="1" applyBorder="1" applyAlignment="1" applyProtection="1">
      <alignment horizontal="center" vertical="center" wrapText="1"/>
      <protection hidden="1"/>
    </xf>
    <xf numFmtId="0" fontId="22" fillId="0" borderId="0" xfId="5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shrinkToFit="1"/>
      <protection hidden="1"/>
    </xf>
    <xf numFmtId="0" fontId="4" fillId="0" borderId="0" xfId="5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77" fontId="45" fillId="0" borderId="0" xfId="4" applyNumberFormat="1" applyFont="1" applyFill="1" applyBorder="1" applyAlignment="1" applyProtection="1">
      <alignment horizontal="right" vertical="center" wrapText="1"/>
      <protection hidden="1"/>
    </xf>
    <xf numFmtId="177" fontId="46" fillId="0" borderId="0" xfId="4" applyNumberFormat="1" applyFont="1" applyFill="1" applyBorder="1" applyAlignment="1" applyProtection="1">
      <alignment horizontal="right" vertical="center" wrapText="1"/>
      <protection hidden="1"/>
    </xf>
    <xf numFmtId="38" fontId="46" fillId="0" borderId="0" xfId="1" applyFont="1" applyFill="1" applyBorder="1" applyAlignment="1" applyProtection="1">
      <alignment vertical="center"/>
      <protection hidden="1"/>
    </xf>
    <xf numFmtId="38" fontId="45" fillId="0" borderId="0" xfId="1" applyFont="1" applyFill="1" applyBorder="1" applyAlignment="1" applyProtection="1">
      <alignment vertical="center"/>
      <protection hidden="1"/>
    </xf>
    <xf numFmtId="177" fontId="46" fillId="0" borderId="0" xfId="5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12" xfId="0" applyFont="1" applyBorder="1" applyAlignment="1" applyProtection="1">
      <alignment vertical="center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38" fontId="1" fillId="0" borderId="0" xfId="1" applyFont="1" applyAlignment="1" applyProtection="1">
      <alignment vertical="center"/>
      <protection hidden="1"/>
    </xf>
    <xf numFmtId="0" fontId="0" fillId="0" borderId="8" xfId="0" applyFont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0" fillId="0" borderId="11" xfId="0" applyFont="1" applyBorder="1" applyAlignment="1" applyProtection="1">
      <alignment vertic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22" fillId="0" borderId="9" xfId="0" applyFont="1" applyBorder="1" applyAlignment="1" applyProtection="1">
      <alignment horizontal="center" vertical="center" wrapText="1"/>
      <protection hidden="1"/>
    </xf>
    <xf numFmtId="0" fontId="22" fillId="0" borderId="7" xfId="0" applyFont="1" applyBorder="1" applyAlignment="1" applyProtection="1">
      <alignment horizontal="distributed" vertical="center" wrapText="1"/>
      <protection hidden="1"/>
    </xf>
    <xf numFmtId="177" fontId="22" fillId="0" borderId="8" xfId="0" applyNumberFormat="1" applyFont="1" applyBorder="1" applyAlignment="1" applyProtection="1">
      <alignment horizontal="right" vertical="center" wrapText="1"/>
      <protection hidden="1"/>
    </xf>
    <xf numFmtId="177" fontId="22" fillId="0" borderId="7" xfId="0" applyNumberFormat="1" applyFont="1" applyBorder="1" applyAlignment="1" applyProtection="1">
      <alignment horizontal="right" vertical="center" wrapText="1"/>
      <protection hidden="1"/>
    </xf>
    <xf numFmtId="177" fontId="22" fillId="0" borderId="0" xfId="0" applyNumberFormat="1" applyFont="1" applyBorder="1" applyAlignment="1" applyProtection="1">
      <alignment horizontal="right" vertical="center" wrapText="1"/>
      <protection hidden="1"/>
    </xf>
    <xf numFmtId="177" fontId="22" fillId="0" borderId="8" xfId="0" applyNumberFormat="1" applyFont="1" applyFill="1" applyBorder="1" applyAlignment="1" applyProtection="1">
      <alignment horizontal="right" vertical="center" wrapText="1"/>
      <protection hidden="1"/>
    </xf>
    <xf numFmtId="177" fontId="22" fillId="0" borderId="7" xfId="0" applyNumberFormat="1" applyFont="1" applyFill="1" applyBorder="1" applyAlignment="1" applyProtection="1">
      <alignment horizontal="right" vertical="center" wrapText="1"/>
      <protection hidden="1"/>
    </xf>
    <xf numFmtId="177" fontId="11" fillId="0" borderId="0" xfId="0" applyNumberFormat="1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distributed" vertical="center" wrapText="1"/>
      <protection hidden="1"/>
    </xf>
    <xf numFmtId="177" fontId="4" fillId="0" borderId="8" xfId="0" applyNumberFormat="1" applyFont="1" applyBorder="1" applyAlignment="1" applyProtection="1">
      <alignment horizontal="right" vertical="center" wrapText="1"/>
      <protection hidden="1"/>
    </xf>
    <xf numFmtId="177" fontId="4" fillId="0" borderId="7" xfId="0" applyNumberFormat="1" applyFont="1" applyBorder="1" applyAlignment="1" applyProtection="1">
      <alignment horizontal="right" vertical="center" wrapText="1"/>
      <protection hidden="1"/>
    </xf>
    <xf numFmtId="177" fontId="4" fillId="0" borderId="0" xfId="0" applyNumberFormat="1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distributed" vertical="center" wrapText="1"/>
      <protection hidden="1"/>
    </xf>
    <xf numFmtId="0" fontId="4" fillId="0" borderId="0" xfId="0" applyFont="1" applyFill="1" applyBorder="1" applyAlignment="1" applyProtection="1">
      <alignment horizontal="distributed" vertical="center" wrapText="1"/>
      <protection hidden="1"/>
    </xf>
    <xf numFmtId="0" fontId="4" fillId="0" borderId="0" xfId="0" applyFont="1" applyFill="1" applyBorder="1" applyAlignment="1" applyProtection="1">
      <alignment horizontal="distributed" vertical="center" wrapText="1"/>
      <protection hidden="1"/>
    </xf>
    <xf numFmtId="0" fontId="4" fillId="0" borderId="2" xfId="0" applyFont="1" applyBorder="1" applyAlignment="1" applyProtection="1">
      <alignment horizontal="distributed" vertical="center" wrapText="1"/>
      <protection hidden="1"/>
    </xf>
    <xf numFmtId="0" fontId="4" fillId="0" borderId="6" xfId="0" applyFont="1" applyBorder="1" applyAlignment="1" applyProtection="1">
      <alignment horizontal="distributed" vertical="center" wrapText="1"/>
      <protection hidden="1"/>
    </xf>
    <xf numFmtId="177" fontId="4" fillId="0" borderId="11" xfId="0" applyNumberFormat="1" applyFont="1" applyBorder="1" applyAlignment="1" applyProtection="1">
      <alignment horizontal="right" vertical="center" wrapText="1"/>
      <protection hidden="1"/>
    </xf>
    <xf numFmtId="177" fontId="4" fillId="0" borderId="6" xfId="0" applyNumberFormat="1" applyFont="1" applyBorder="1" applyAlignment="1" applyProtection="1">
      <alignment horizontal="right" vertical="center" wrapText="1"/>
      <protection hidden="1"/>
    </xf>
    <xf numFmtId="177" fontId="4" fillId="0" borderId="2" xfId="0" applyNumberFormat="1" applyFont="1" applyBorder="1" applyAlignment="1" applyProtection="1">
      <alignment horizontal="right" vertical="center" wrapText="1"/>
      <protection hidden="1"/>
    </xf>
    <xf numFmtId="0" fontId="0" fillId="0" borderId="9" xfId="0" applyFont="1" applyBorder="1" applyAlignment="1" applyProtection="1">
      <alignment vertical="center"/>
      <protection hidden="1"/>
    </xf>
    <xf numFmtId="177" fontId="0" fillId="0" borderId="9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right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177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78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178" fontId="9" fillId="0" borderId="7" xfId="0" applyNumberFormat="1" applyFont="1" applyFill="1" applyBorder="1" applyAlignment="1" applyProtection="1">
      <alignment horizontal="right" vertical="center" wrapText="1"/>
      <protection hidden="1"/>
    </xf>
    <xf numFmtId="49" fontId="9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77" fontId="9" fillId="0" borderId="11" xfId="0" applyNumberFormat="1" applyFont="1" applyFill="1" applyBorder="1" applyAlignment="1" applyProtection="1">
      <alignment horizontal="right" vertical="center" wrapText="1"/>
      <protection hidden="1"/>
    </xf>
    <xf numFmtId="178" fontId="9" fillId="0" borderId="11" xfId="0" applyNumberFormat="1" applyFont="1" applyFill="1" applyBorder="1" applyAlignment="1" applyProtection="1">
      <alignment horizontal="right" vertical="center" wrapText="1"/>
      <protection hidden="1"/>
    </xf>
    <xf numFmtId="178" fontId="9" fillId="0" borderId="6" xfId="0" applyNumberFormat="1" applyFont="1" applyFill="1" applyBorder="1" applyAlignment="1" applyProtection="1">
      <alignment horizontal="right" vertical="center" wrapText="1"/>
      <protection hidden="1"/>
    </xf>
    <xf numFmtId="49" fontId="9" fillId="0" borderId="11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21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shrinkToFit="1"/>
      <protection hidden="1"/>
    </xf>
    <xf numFmtId="0" fontId="5" fillId="0" borderId="15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5" fillId="0" borderId="16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shrinkToFit="1"/>
      <protection hidden="1"/>
    </xf>
    <xf numFmtId="0" fontId="5" fillId="0" borderId="10" xfId="0" applyFont="1" applyBorder="1" applyAlignment="1" applyProtection="1">
      <alignment horizontal="center" shrinkToFi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21" xfId="0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1" fillId="0" borderId="15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5" fillId="0" borderId="8" xfId="0" applyFont="1" applyBorder="1" applyAlignment="1" applyProtection="1">
      <alignment horizontal="center" shrinkToFit="1"/>
      <protection hidden="1"/>
    </xf>
    <xf numFmtId="0" fontId="5" fillId="0" borderId="7" xfId="0" applyFont="1" applyBorder="1" applyAlignment="1" applyProtection="1">
      <alignment horizontal="center" shrinkToFi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right" vertical="center" shrinkToFit="1"/>
      <protection hidden="1"/>
    </xf>
    <xf numFmtId="177" fontId="5" fillId="0" borderId="0" xfId="0" applyNumberFormat="1" applyFont="1" applyBorder="1" applyAlignment="1" applyProtection="1">
      <alignment horizontal="right" vertical="center" wrapText="1"/>
      <protection hidden="1"/>
    </xf>
    <xf numFmtId="177" fontId="5" fillId="3" borderId="8" xfId="0" applyNumberFormat="1" applyFont="1" applyFill="1" applyBorder="1" applyAlignment="1" applyProtection="1">
      <alignment horizontal="right" vertical="center" wrapText="1"/>
      <protection hidden="1"/>
    </xf>
    <xf numFmtId="177" fontId="5" fillId="3" borderId="0" xfId="0" applyNumberFormat="1" applyFont="1" applyFill="1" applyBorder="1" applyAlignment="1" applyProtection="1">
      <alignment horizontal="right" vertical="center" wrapText="1"/>
      <protection hidden="1"/>
    </xf>
    <xf numFmtId="177" fontId="5" fillId="3" borderId="14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7" xfId="0" applyFont="1" applyFill="1" applyBorder="1" applyAlignment="1" applyProtection="1">
      <alignment horizontal="justify" vertical="center" wrapText="1"/>
      <protection hidden="1"/>
    </xf>
    <xf numFmtId="177" fontId="5" fillId="0" borderId="8" xfId="0" applyNumberFormat="1" applyFont="1" applyFill="1" applyBorder="1" applyAlignment="1" applyProtection="1">
      <alignment horizontal="right" vertical="center" wrapText="1"/>
      <protection hidden="1"/>
    </xf>
    <xf numFmtId="177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5" fillId="0" borderId="14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11" xfId="0" applyFont="1" applyBorder="1" applyAlignment="1" applyProtection="1">
      <alignment horizontal="right" vertical="center" shrinkToFit="1"/>
      <protection hidden="1"/>
    </xf>
    <xf numFmtId="177" fontId="5" fillId="0" borderId="2" xfId="0" applyNumberFormat="1" applyFont="1" applyBorder="1" applyAlignment="1" applyProtection="1">
      <alignment horizontal="right" vertical="center" wrapText="1"/>
      <protection hidden="1"/>
    </xf>
    <xf numFmtId="177" fontId="5" fillId="0" borderId="11" xfId="0" applyNumberFormat="1" applyFont="1" applyFill="1" applyBorder="1" applyAlignment="1" applyProtection="1">
      <alignment horizontal="right" vertical="center" wrapText="1"/>
      <protection hidden="1"/>
    </xf>
    <xf numFmtId="177" fontId="5" fillId="0" borderId="2" xfId="0" applyNumberFormat="1" applyFont="1" applyFill="1" applyBorder="1" applyAlignment="1" applyProtection="1">
      <alignment horizontal="right" vertical="center" wrapText="1"/>
      <protection hidden="1"/>
    </xf>
    <xf numFmtId="177" fontId="5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6" xfId="0" applyFont="1" applyFill="1" applyBorder="1" applyAlignment="1" applyProtection="1">
      <alignment horizontal="justify" vertical="center" wrapText="1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horizontal="right" vertical="center"/>
      <protection hidden="1"/>
    </xf>
    <xf numFmtId="0" fontId="1" fillId="0" borderId="12" xfId="0" applyFont="1" applyBorder="1" applyAlignment="1" applyProtection="1">
      <alignment vertical="center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hidden="1"/>
    </xf>
    <xf numFmtId="0" fontId="5" fillId="0" borderId="16" xfId="0" applyFont="1" applyFill="1" applyBorder="1" applyAlignment="1" applyProtection="1">
      <alignment horizontal="center" vertical="center" wrapText="1"/>
      <protection hidden="1"/>
    </xf>
    <xf numFmtId="0" fontId="24" fillId="0" borderId="9" xfId="0" applyFont="1" applyFill="1" applyBorder="1" applyAlignment="1" applyProtection="1">
      <alignment horizontal="distributed" vertical="center" wrapText="1"/>
      <protection hidden="1"/>
    </xf>
    <xf numFmtId="0" fontId="24" fillId="0" borderId="7" xfId="0" applyFont="1" applyFill="1" applyBorder="1" applyAlignment="1" applyProtection="1">
      <alignment horizontal="justify" vertical="center" wrapText="1"/>
      <protection hidden="1"/>
    </xf>
    <xf numFmtId="177" fontId="24" fillId="0" borderId="12" xfId="0" applyNumberFormat="1" applyFont="1" applyFill="1" applyBorder="1" applyAlignment="1" applyProtection="1">
      <alignment horizontal="right" vertical="center"/>
      <protection hidden="1"/>
    </xf>
    <xf numFmtId="49" fontId="24" fillId="0" borderId="10" xfId="0" applyNumberFormat="1" applyFont="1" applyFill="1" applyBorder="1" applyAlignment="1" applyProtection="1">
      <alignment horizontal="right" vertical="center" wrapText="1"/>
      <protection hidden="1"/>
    </xf>
    <xf numFmtId="178" fontId="24" fillId="0" borderId="12" xfId="0" applyNumberFormat="1" applyFont="1" applyFill="1" applyBorder="1" applyAlignment="1" applyProtection="1">
      <alignment horizontal="right" vertical="center"/>
      <protection hidden="1"/>
    </xf>
    <xf numFmtId="49" fontId="24" fillId="0" borderId="9" xfId="0" applyNumberFormat="1" applyFont="1" applyFill="1" applyBorder="1" applyAlignment="1" applyProtection="1">
      <alignment horizontal="right" vertical="center" wrapText="1"/>
      <protection hidden="1"/>
    </xf>
    <xf numFmtId="49" fontId="23" fillId="0" borderId="7" xfId="0" applyNumberFormat="1" applyFont="1" applyFill="1" applyBorder="1" applyAlignment="1" applyProtection="1">
      <alignment vertical="center"/>
      <protection hidden="1"/>
    </xf>
    <xf numFmtId="177" fontId="24" fillId="0" borderId="12" xfId="0" applyNumberFormat="1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distributed" vertical="center" wrapText="1"/>
      <protection hidden="1"/>
    </xf>
    <xf numFmtId="177" fontId="5" fillId="0" borderId="8" xfId="0" applyNumberFormat="1" applyFont="1" applyFill="1" applyBorder="1" applyAlignment="1" applyProtection="1">
      <alignment horizontal="right" vertical="center"/>
      <protection hidden="1"/>
    </xf>
    <xf numFmtId="49" fontId="5" fillId="0" borderId="7" xfId="0" applyNumberFormat="1" applyFont="1" applyFill="1" applyBorder="1" applyAlignment="1" applyProtection="1">
      <alignment horizontal="right" vertical="center" wrapText="1"/>
      <protection hidden="1"/>
    </xf>
    <xf numFmtId="178" fontId="5" fillId="0" borderId="8" xfId="0" applyNumberFormat="1" applyFont="1" applyFill="1" applyBorder="1" applyAlignment="1" applyProtection="1">
      <alignment horizontal="right" vertical="center"/>
      <protection hidden="1"/>
    </xf>
    <xf numFmtId="49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0" fillId="0" borderId="7" xfId="0" applyNumberFormat="1" applyFont="1" applyFill="1" applyBorder="1" applyAlignment="1" applyProtection="1">
      <alignment vertical="center"/>
      <protection hidden="1"/>
    </xf>
    <xf numFmtId="0" fontId="1" fillId="0" borderId="8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justify" vertical="center" wrapText="1"/>
      <protection hidden="1"/>
    </xf>
    <xf numFmtId="49" fontId="1" fillId="0" borderId="0" xfId="0" applyNumberFormat="1" applyFont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distributed" vertical="center" wrapText="1"/>
      <protection hidden="1"/>
    </xf>
    <xf numFmtId="177" fontId="5" fillId="0" borderId="11" xfId="0" applyNumberFormat="1" applyFont="1" applyFill="1" applyBorder="1" applyAlignment="1" applyProtection="1">
      <alignment horizontal="right" vertical="center"/>
      <protection hidden="1"/>
    </xf>
    <xf numFmtId="49" fontId="5" fillId="0" borderId="2" xfId="0" applyNumberFormat="1" applyFont="1" applyFill="1" applyBorder="1" applyAlignment="1" applyProtection="1">
      <alignment horizontal="right" vertical="center" wrapText="1"/>
      <protection hidden="1"/>
    </xf>
    <xf numFmtId="178" fontId="5" fillId="0" borderId="11" xfId="0" applyNumberFormat="1" applyFont="1" applyFill="1" applyBorder="1" applyAlignment="1" applyProtection="1">
      <alignment horizontal="right" vertical="center"/>
      <protection hidden="1"/>
    </xf>
    <xf numFmtId="49" fontId="5" fillId="0" borderId="6" xfId="0" applyNumberFormat="1" applyFont="1" applyFill="1" applyBorder="1" applyAlignment="1" applyProtection="1">
      <alignment horizontal="right" vertical="top"/>
      <protection hidden="1"/>
    </xf>
    <xf numFmtId="49" fontId="0" fillId="0" borderId="6" xfId="0" applyNumberFormat="1" applyFont="1" applyFill="1" applyBorder="1" applyAlignment="1" applyProtection="1">
      <alignment vertical="center"/>
      <protection hidden="1"/>
    </xf>
    <xf numFmtId="177" fontId="34" fillId="0" borderId="11" xfId="0" applyNumberFormat="1" applyFont="1" applyFill="1" applyBorder="1" applyAlignment="1" applyProtection="1">
      <alignment horizontal="right" vertical="center"/>
      <protection hidden="1"/>
    </xf>
    <xf numFmtId="178" fontId="0" fillId="0" borderId="0" xfId="0" applyNumberFormat="1" applyFont="1" applyBorder="1" applyAlignment="1" applyProtection="1">
      <alignment vertical="center"/>
      <protection hidden="1"/>
    </xf>
    <xf numFmtId="178" fontId="0" fillId="0" borderId="0" xfId="0" applyNumberFormat="1" applyFont="1" applyAlignment="1" applyProtection="1">
      <alignment vertical="center"/>
      <protection hidden="1"/>
    </xf>
    <xf numFmtId="0" fontId="16" fillId="0" borderId="12" xfId="0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11" xfId="0" applyFont="1" applyBorder="1" applyAlignment="1" applyProtection="1">
      <alignment vertical="center"/>
      <protection hidden="1"/>
    </xf>
    <xf numFmtId="178" fontId="5" fillId="0" borderId="16" xfId="0" applyNumberFormat="1" applyFont="1" applyBorder="1" applyAlignment="1" applyProtection="1">
      <alignment horizontal="center" vertical="center" wrapText="1"/>
      <protection hidden="1"/>
    </xf>
    <xf numFmtId="178" fontId="5" fillId="0" borderId="13" xfId="0" applyNumberFormat="1" applyFont="1" applyBorder="1" applyAlignment="1" applyProtection="1">
      <alignment horizontal="center" vertical="center" wrapText="1"/>
      <protection hidden="1"/>
    </xf>
    <xf numFmtId="178" fontId="5" fillId="0" borderId="15" xfId="0" applyNumberFormat="1" applyFont="1" applyBorder="1" applyAlignment="1" applyProtection="1">
      <alignment horizontal="center" vertical="center" wrapText="1"/>
      <protection hidden="1"/>
    </xf>
    <xf numFmtId="178" fontId="5" fillId="0" borderId="4" xfId="0" applyNumberFormat="1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vertical="center"/>
      <protection hidden="1"/>
    </xf>
    <xf numFmtId="0" fontId="24" fillId="0" borderId="9" xfId="0" applyFont="1" applyBorder="1" applyAlignment="1" applyProtection="1">
      <alignment horizontal="distributed" vertical="center" wrapText="1"/>
      <protection hidden="1"/>
    </xf>
    <xf numFmtId="0" fontId="24" fillId="0" borderId="7" xfId="0" applyFont="1" applyBorder="1" applyAlignment="1" applyProtection="1">
      <alignment horizontal="justify" vertical="center" wrapText="1"/>
      <protection hidden="1"/>
    </xf>
    <xf numFmtId="177" fontId="24" fillId="0" borderId="12" xfId="0" applyNumberFormat="1" applyFont="1" applyBorder="1" applyAlignment="1" applyProtection="1">
      <alignment horizontal="right" vertical="center" wrapText="1"/>
      <protection hidden="1"/>
    </xf>
    <xf numFmtId="0" fontId="25" fillId="0" borderId="7" xfId="0" applyFont="1" applyBorder="1" applyAlignment="1" applyProtection="1">
      <alignment horizontal="right" vertical="center" wrapText="1"/>
      <protection hidden="1"/>
    </xf>
    <xf numFmtId="178" fontId="24" fillId="0" borderId="12" xfId="0" applyNumberFormat="1" applyFont="1" applyFill="1" applyBorder="1" applyAlignment="1" applyProtection="1">
      <alignment horizontal="right" vertical="center" wrapText="1"/>
      <protection hidden="1"/>
    </xf>
    <xf numFmtId="178" fontId="24" fillId="0" borderId="0" xfId="0" applyNumberFormat="1" applyFont="1" applyBorder="1" applyAlignment="1" applyProtection="1">
      <alignment horizontal="right" vertical="center" wrapText="1"/>
      <protection hidden="1"/>
    </xf>
    <xf numFmtId="178" fontId="24" fillId="0" borderId="8" xfId="0" applyNumberFormat="1" applyFont="1" applyBorder="1" applyAlignment="1" applyProtection="1">
      <alignment horizontal="right" vertical="center" wrapText="1"/>
      <protection hidden="1"/>
    </xf>
    <xf numFmtId="0" fontId="4" fillId="0" borderId="10" xfId="0" applyFont="1" applyBorder="1" applyAlignment="1" applyProtection="1">
      <alignment horizontal="justify" vertical="center" wrapText="1"/>
      <protection hidden="1"/>
    </xf>
    <xf numFmtId="177" fontId="24" fillId="0" borderId="12" xfId="0" applyNumberFormat="1" applyFont="1" applyFill="1" applyBorder="1" applyAlignment="1" applyProtection="1">
      <alignment horizontal="right"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distributed" vertical="center" wrapText="1"/>
      <protection hidden="1"/>
    </xf>
    <xf numFmtId="0" fontId="5" fillId="0" borderId="7" xfId="0" applyFont="1" applyBorder="1" applyAlignment="1" applyProtection="1">
      <alignment horizontal="justify" vertical="center" wrapText="1"/>
      <protection hidden="1"/>
    </xf>
    <xf numFmtId="181" fontId="5" fillId="0" borderId="8" xfId="0" applyNumberFormat="1" applyFont="1" applyBorder="1" applyAlignment="1" applyProtection="1">
      <alignment horizontal="right" vertical="center" wrapText="1"/>
      <protection hidden="1"/>
    </xf>
    <xf numFmtId="178" fontId="5" fillId="0" borderId="0" xfId="0" applyNumberFormat="1" applyFont="1" applyBorder="1" applyAlignment="1" applyProtection="1">
      <alignment horizontal="right" vertical="center" wrapText="1"/>
      <protection hidden="1"/>
    </xf>
    <xf numFmtId="178" fontId="5" fillId="0" borderId="8" xfId="0" applyNumberFormat="1" applyFont="1" applyBorder="1" applyAlignment="1" applyProtection="1">
      <alignment horizontal="right" vertical="center" wrapText="1"/>
      <protection hidden="1"/>
    </xf>
    <xf numFmtId="0" fontId="4" fillId="0" borderId="7" xfId="0" applyFont="1" applyBorder="1" applyAlignment="1" applyProtection="1">
      <alignment horizontal="justify" vertical="center" wrapText="1"/>
      <protection hidden="1"/>
    </xf>
    <xf numFmtId="0" fontId="5" fillId="0" borderId="2" xfId="0" applyFont="1" applyBorder="1" applyAlignment="1" applyProtection="1">
      <alignment horizontal="distributed" vertical="center" wrapText="1"/>
      <protection hidden="1"/>
    </xf>
    <xf numFmtId="0" fontId="5" fillId="0" borderId="6" xfId="0" applyFont="1" applyBorder="1" applyAlignment="1" applyProtection="1">
      <alignment horizontal="justify" vertical="center" wrapText="1"/>
      <protection hidden="1"/>
    </xf>
    <xf numFmtId="181" fontId="5" fillId="0" borderId="11" xfId="0" applyNumberFormat="1" applyFont="1" applyBorder="1" applyAlignment="1" applyProtection="1">
      <alignment horizontal="right" vertical="center" wrapText="1"/>
      <protection hidden="1"/>
    </xf>
    <xf numFmtId="178" fontId="5" fillId="0" borderId="2" xfId="0" applyNumberFormat="1" applyFont="1" applyBorder="1" applyAlignment="1" applyProtection="1">
      <alignment horizontal="right" vertical="center" wrapText="1"/>
      <protection hidden="1"/>
    </xf>
    <xf numFmtId="178" fontId="5" fillId="0" borderId="11" xfId="0" applyNumberFormat="1" applyFont="1" applyBorder="1" applyAlignment="1" applyProtection="1">
      <alignment horizontal="right" vertical="center" wrapText="1"/>
      <protection hidden="1"/>
    </xf>
    <xf numFmtId="0" fontId="4" fillId="0" borderId="6" xfId="0" applyFont="1" applyBorder="1" applyAlignment="1" applyProtection="1">
      <alignment horizontal="justify" vertical="center" wrapText="1"/>
      <protection hidden="1"/>
    </xf>
    <xf numFmtId="178" fontId="0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178" fontId="5" fillId="0" borderId="16" xfId="0" applyNumberFormat="1" applyFont="1" applyFill="1" applyBorder="1" applyAlignment="1" applyProtection="1">
      <alignment horizontal="center" vertical="center" wrapText="1"/>
      <protection hidden="1"/>
    </xf>
    <xf numFmtId="178" fontId="5" fillId="0" borderId="13" xfId="0" applyNumberFormat="1" applyFont="1" applyFill="1" applyBorder="1" applyAlignment="1" applyProtection="1">
      <alignment horizontal="center" vertical="center" wrapText="1"/>
      <protection hidden="1"/>
    </xf>
    <xf numFmtId="178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178" fontId="5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Font="1" applyFill="1" applyBorder="1" applyAlignment="1" applyProtection="1">
      <alignment vertical="center"/>
      <protection hidden="1"/>
    </xf>
    <xf numFmtId="0" fontId="24" fillId="0" borderId="0" xfId="0" applyFont="1" applyFill="1" applyBorder="1" applyAlignment="1" applyProtection="1">
      <alignment horizontal="distributed" vertical="center" wrapText="1"/>
      <protection hidden="1"/>
    </xf>
    <xf numFmtId="177" fontId="24" fillId="0" borderId="7" xfId="0" applyNumberFormat="1" applyFont="1" applyFill="1" applyBorder="1" applyAlignment="1" applyProtection="1">
      <alignment horizontal="right" vertical="center" wrapText="1"/>
      <protection hidden="1"/>
    </xf>
    <xf numFmtId="178" fontId="24" fillId="0" borderId="0" xfId="0" applyNumberFormat="1" applyFont="1" applyFill="1" applyBorder="1" applyAlignment="1" applyProtection="1">
      <alignment wrapText="1"/>
      <protection hidden="1"/>
    </xf>
    <xf numFmtId="0" fontId="4" fillId="0" borderId="7" xfId="0" applyFont="1" applyFill="1" applyBorder="1" applyAlignment="1" applyProtection="1">
      <alignment horizontal="justify" vertical="center" wrapText="1"/>
      <protection hidden="1"/>
    </xf>
    <xf numFmtId="178" fontId="5" fillId="0" borderId="8" xfId="0" applyNumberFormat="1" applyFont="1" applyFill="1" applyBorder="1" applyAlignment="1" applyProtection="1">
      <alignment horizontal="right" vertical="center" wrapText="1"/>
      <protection hidden="1"/>
    </xf>
    <xf numFmtId="183" fontId="5" fillId="0" borderId="0" xfId="0" applyNumberFormat="1" applyFont="1" applyFill="1" applyBorder="1" applyAlignment="1" applyProtection="1">
      <alignment vertical="top" wrapText="1"/>
      <protection hidden="1"/>
    </xf>
    <xf numFmtId="0" fontId="0" fillId="0" borderId="7" xfId="0" applyFont="1" applyFill="1" applyBorder="1" applyAlignment="1" applyProtection="1">
      <protection hidden="1"/>
    </xf>
    <xf numFmtId="177" fontId="5" fillId="0" borderId="7" xfId="0" applyNumberFormat="1" applyFont="1" applyFill="1" applyBorder="1" applyAlignment="1" applyProtection="1">
      <alignment horizontal="right" vertical="center" wrapText="1"/>
      <protection hidden="1"/>
    </xf>
    <xf numFmtId="178" fontId="5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7" xfId="0" applyFont="1" applyFill="1" applyBorder="1" applyAlignment="1" applyProtection="1">
      <alignment horizontal="justify" vertical="center" wrapText="1"/>
      <protection hidden="1"/>
    </xf>
    <xf numFmtId="178" fontId="5" fillId="0" borderId="7" xfId="0" applyNumberFormat="1" applyFont="1" applyFill="1" applyBorder="1" applyAlignment="1" applyProtection="1">
      <alignment vertical="center" wrapText="1"/>
      <protection hidden="1"/>
    </xf>
    <xf numFmtId="0" fontId="0" fillId="0" borderId="11" xfId="0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justify" vertical="center" wrapText="1"/>
      <protection hidden="1"/>
    </xf>
    <xf numFmtId="177" fontId="5" fillId="0" borderId="6" xfId="0" applyNumberFormat="1" applyFont="1" applyFill="1" applyBorder="1" applyAlignment="1" applyProtection="1">
      <alignment horizontal="right" vertical="center" wrapText="1"/>
      <protection hidden="1"/>
    </xf>
    <xf numFmtId="178" fontId="5" fillId="0" borderId="11" xfId="0" applyNumberFormat="1" applyFont="1" applyFill="1" applyBorder="1" applyAlignment="1" applyProtection="1">
      <alignment horizontal="right" vertical="center" wrapText="1"/>
      <protection hidden="1"/>
    </xf>
    <xf numFmtId="183" fontId="5" fillId="0" borderId="6" xfId="0" applyNumberFormat="1" applyFont="1" applyFill="1" applyBorder="1" applyAlignment="1" applyProtection="1">
      <alignment vertical="top" wrapText="1"/>
      <protection hidden="1"/>
    </xf>
    <xf numFmtId="177" fontId="34" fillId="0" borderId="11" xfId="0" applyNumberFormat="1" applyFont="1" applyFill="1" applyBorder="1" applyAlignment="1" applyProtection="1">
      <alignment horizontal="right" vertical="center" wrapText="1"/>
      <protection hidden="1"/>
    </xf>
    <xf numFmtId="178" fontId="1" fillId="0" borderId="0" xfId="0" applyNumberFormat="1" applyFont="1" applyBorder="1" applyAlignment="1" applyProtection="1">
      <alignment vertical="center"/>
      <protection hidden="1"/>
    </xf>
    <xf numFmtId="178" fontId="1" fillId="0" borderId="0" xfId="0" applyNumberFormat="1" applyFont="1" applyAlignment="1" applyProtection="1">
      <alignment vertical="center"/>
      <protection hidden="1"/>
    </xf>
    <xf numFmtId="0" fontId="13" fillId="0" borderId="15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vertical="center" wrapText="1"/>
      <protection hidden="1"/>
    </xf>
    <xf numFmtId="0" fontId="26" fillId="0" borderId="9" xfId="0" applyFont="1" applyBorder="1" applyAlignment="1" applyProtection="1">
      <alignment horizontal="distributed" vertical="center" wrapText="1"/>
      <protection hidden="1"/>
    </xf>
    <xf numFmtId="0" fontId="24" fillId="0" borderId="7" xfId="0" applyFont="1" applyBorder="1" applyAlignment="1" applyProtection="1">
      <alignment horizontal="distributed" vertical="center" wrapText="1"/>
      <protection hidden="1"/>
    </xf>
    <xf numFmtId="177" fontId="24" fillId="0" borderId="10" xfId="0" applyNumberFormat="1" applyFont="1" applyFill="1" applyBorder="1" applyAlignment="1" applyProtection="1">
      <alignment horizontal="right" vertical="center" wrapText="1"/>
      <protection hidden="1"/>
    </xf>
    <xf numFmtId="178" fontId="24" fillId="0" borderId="9" xfId="0" applyNumberFormat="1" applyFont="1" applyFill="1" applyBorder="1" applyAlignment="1" applyProtection="1">
      <alignment horizontal="right" vertical="center" wrapText="1"/>
      <protection hidden="1"/>
    </xf>
    <xf numFmtId="178" fontId="24" fillId="0" borderId="0" xfId="0" applyNumberFormat="1" applyFont="1" applyFill="1" applyBorder="1" applyAlignment="1" applyProtection="1">
      <alignment horizontal="right" vertical="center" wrapText="1"/>
      <protection hidden="1"/>
    </xf>
    <xf numFmtId="186" fontId="24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 applyAlignment="1" applyProtection="1">
      <alignment horizontal="distributed" vertical="center" wrapText="1"/>
      <protection hidden="1"/>
    </xf>
    <xf numFmtId="0" fontId="5" fillId="0" borderId="7" xfId="0" applyFont="1" applyBorder="1" applyAlignment="1" applyProtection="1">
      <alignment horizontal="distributed" vertical="center" wrapText="1"/>
      <protection hidden="1"/>
    </xf>
    <xf numFmtId="178" fontId="5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Border="1" applyAlignment="1" applyProtection="1">
      <alignment horizontal="distributed" vertical="center" wrapText="1"/>
      <protection hidden="1"/>
    </xf>
    <xf numFmtId="0" fontId="5" fillId="0" borderId="7" xfId="0" applyFont="1" applyFill="1" applyBorder="1" applyAlignment="1" applyProtection="1">
      <alignment horizontal="distributed" vertical="center" wrapText="1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distributed" vertical="center" wrapText="1"/>
      <protection hidden="1"/>
    </xf>
    <xf numFmtId="0" fontId="8" fillId="0" borderId="0" xfId="0" applyFont="1" applyBorder="1" applyAlignment="1" applyProtection="1">
      <alignment vertical="center"/>
      <protection hidden="1"/>
    </xf>
    <xf numFmtId="177" fontId="8" fillId="0" borderId="0" xfId="0" applyNumberFormat="1" applyFont="1" applyBorder="1" applyAlignment="1" applyProtection="1">
      <alignment vertical="center"/>
      <protection hidden="1"/>
    </xf>
    <xf numFmtId="177" fontId="8" fillId="0" borderId="0" xfId="0" applyNumberFormat="1" applyFont="1" applyBorder="1" applyAlignment="1" applyProtection="1">
      <alignment horizontal="right" vertical="center" wrapText="1"/>
      <protection hidden="1"/>
    </xf>
    <xf numFmtId="178" fontId="8" fillId="0" borderId="0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177" fontId="24" fillId="0" borderId="10" xfId="0" applyNumberFormat="1" applyFont="1" applyBorder="1" applyAlignment="1" applyProtection="1">
      <alignment horizontal="right" vertical="center" wrapText="1"/>
      <protection hidden="1"/>
    </xf>
    <xf numFmtId="178" fontId="24" fillId="0" borderId="9" xfId="0" applyNumberFormat="1" applyFont="1" applyBorder="1" applyAlignment="1" applyProtection="1">
      <alignment horizontal="right" vertical="center" wrapText="1"/>
      <protection hidden="1"/>
    </xf>
    <xf numFmtId="0" fontId="7" fillId="0" borderId="10" xfId="0" applyFont="1" applyBorder="1" applyAlignment="1" applyProtection="1">
      <alignment horizontal="justify" vertical="center" wrapText="1"/>
      <protection hidden="1"/>
    </xf>
    <xf numFmtId="0" fontId="7" fillId="0" borderId="7" xfId="0" applyFont="1" applyBorder="1" applyAlignment="1" applyProtection="1">
      <alignment horizontal="justify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justify" vertical="center" wrapText="1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7" xfId="0" applyFont="1" applyBorder="1" applyAlignment="1" applyProtection="1">
      <alignment horizontal="right" vertical="center" wrapText="1"/>
      <protection hidden="1"/>
    </xf>
    <xf numFmtId="178" fontId="13" fillId="0" borderId="8" xfId="0" applyNumberFormat="1" applyFont="1" applyFill="1" applyBorder="1" applyAlignment="1" applyProtection="1">
      <alignment horizontal="right" vertical="center" wrapText="1"/>
      <protection hidden="1"/>
    </xf>
    <xf numFmtId="178" fontId="13" fillId="0" borderId="7" xfId="0" applyNumberFormat="1" applyFont="1" applyFill="1" applyBorder="1" applyAlignment="1" applyProtection="1">
      <alignment horizontal="right" vertical="center" wrapText="1"/>
      <protection hidden="1"/>
    </xf>
    <xf numFmtId="177" fontId="62" fillId="0" borderId="8" xfId="0" applyNumberFormat="1" applyFont="1" applyFill="1" applyBorder="1" applyAlignment="1" applyProtection="1">
      <alignment horizontal="right" vertical="center" wrapText="1"/>
      <protection hidden="1"/>
    </xf>
    <xf numFmtId="177" fontId="62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177" fontId="13" fillId="0" borderId="6" xfId="0" applyNumberFormat="1" applyFont="1" applyBorder="1" applyAlignment="1" applyProtection="1">
      <alignment horizontal="right" vertical="center" wrapText="1"/>
      <protection hidden="1"/>
    </xf>
    <xf numFmtId="178" fontId="13" fillId="0" borderId="11" xfId="0" applyNumberFormat="1" applyFont="1" applyBorder="1" applyAlignment="1" applyProtection="1">
      <alignment horizontal="right" vertical="center" wrapText="1"/>
      <protection hidden="1"/>
    </xf>
    <xf numFmtId="178" fontId="13" fillId="0" borderId="6" xfId="0" applyNumberFormat="1" applyFont="1" applyBorder="1" applyAlignment="1" applyProtection="1">
      <alignment horizontal="right" vertical="center" wrapText="1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0" borderId="13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right" vertical="center" wrapText="1"/>
      <protection hidden="1"/>
    </xf>
    <xf numFmtId="0" fontId="5" fillId="0" borderId="7" xfId="0" applyFont="1" applyBorder="1" applyAlignment="1" applyProtection="1">
      <alignment vertical="center" wrapText="1"/>
      <protection hidden="1"/>
    </xf>
    <xf numFmtId="182" fontId="5" fillId="0" borderId="8" xfId="0" applyNumberFormat="1" applyFont="1" applyBorder="1" applyAlignment="1" applyProtection="1">
      <alignment vertical="center" wrapText="1"/>
      <protection hidden="1"/>
    </xf>
    <xf numFmtId="182" fontId="5" fillId="0" borderId="7" xfId="0" applyNumberFormat="1" applyFont="1" applyBorder="1" applyAlignment="1" applyProtection="1">
      <alignment vertical="top" wrapText="1"/>
      <protection hidden="1"/>
    </xf>
    <xf numFmtId="178" fontId="5" fillId="0" borderId="7" xfId="0" applyNumberFormat="1" applyFont="1" applyBorder="1" applyAlignment="1" applyProtection="1">
      <alignment vertical="center" wrapText="1"/>
      <protection hidden="1"/>
    </xf>
    <xf numFmtId="177" fontId="5" fillId="0" borderId="8" xfId="0" applyNumberFormat="1" applyFont="1" applyBorder="1" applyAlignment="1" applyProtection="1">
      <alignment vertical="center" wrapText="1"/>
      <protection hidden="1"/>
    </xf>
    <xf numFmtId="177" fontId="5" fillId="0" borderId="0" xfId="0" applyNumberFormat="1" applyFont="1" applyBorder="1" applyAlignment="1" applyProtection="1">
      <alignment vertical="center" wrapText="1"/>
      <protection hidden="1"/>
    </xf>
    <xf numFmtId="183" fontId="5" fillId="0" borderId="8" xfId="0" applyNumberFormat="1" applyFont="1" applyBorder="1" applyAlignment="1" applyProtection="1">
      <alignment vertical="center" wrapText="1"/>
      <protection hidden="1"/>
    </xf>
    <xf numFmtId="183" fontId="5" fillId="0" borderId="7" xfId="0" applyNumberFormat="1" applyFont="1" applyBorder="1" applyAlignment="1" applyProtection="1">
      <alignment vertical="top" wrapText="1"/>
      <protection hidden="1"/>
    </xf>
    <xf numFmtId="182" fontId="5" fillId="0" borderId="8" xfId="1" applyNumberFormat="1" applyFont="1" applyBorder="1" applyAlignment="1" applyProtection="1">
      <alignment vertical="center" wrapText="1"/>
      <protection hidden="1"/>
    </xf>
    <xf numFmtId="182" fontId="5" fillId="0" borderId="7" xfId="1" applyNumberFormat="1" applyFont="1" applyBorder="1" applyAlignment="1" applyProtection="1">
      <alignment vertical="top" wrapText="1"/>
      <protection hidden="1"/>
    </xf>
    <xf numFmtId="182" fontId="5" fillId="0" borderId="8" xfId="0" applyNumberFormat="1" applyFont="1" applyFill="1" applyBorder="1" applyAlignment="1" applyProtection="1">
      <alignment vertical="center" wrapText="1"/>
      <protection hidden="1"/>
    </xf>
    <xf numFmtId="182" fontId="5" fillId="0" borderId="7" xfId="0" applyNumberFormat="1" applyFont="1" applyFill="1" applyBorder="1" applyAlignment="1" applyProtection="1">
      <alignment vertical="top" wrapText="1"/>
      <protection hidden="1"/>
    </xf>
    <xf numFmtId="177" fontId="5" fillId="0" borderId="8" xfId="0" applyNumberFormat="1" applyFont="1" applyFill="1" applyBorder="1" applyAlignment="1" applyProtection="1">
      <alignment vertical="center" wrapText="1"/>
      <protection hidden="1"/>
    </xf>
    <xf numFmtId="177" fontId="5" fillId="0" borderId="0" xfId="0" applyNumberFormat="1" applyFont="1" applyFill="1" applyBorder="1" applyAlignment="1" applyProtection="1">
      <alignment vertical="center" wrapText="1"/>
      <protection hidden="1"/>
    </xf>
    <xf numFmtId="183" fontId="5" fillId="0" borderId="8" xfId="0" applyNumberFormat="1" applyFont="1" applyFill="1" applyBorder="1" applyAlignment="1" applyProtection="1">
      <alignment vertical="center" wrapText="1"/>
      <protection hidden="1"/>
    </xf>
    <xf numFmtId="183" fontId="5" fillId="0" borderId="7" xfId="0" applyNumberFormat="1" applyFont="1" applyFill="1" applyBorder="1" applyAlignment="1" applyProtection="1">
      <alignment vertical="top" wrapText="1"/>
      <protection hidden="1"/>
    </xf>
    <xf numFmtId="182" fontId="5" fillId="0" borderId="8" xfId="1" applyNumberFormat="1" applyFont="1" applyFill="1" applyBorder="1" applyAlignment="1" applyProtection="1">
      <alignment vertical="center" wrapText="1"/>
      <protection hidden="1"/>
    </xf>
    <xf numFmtId="182" fontId="5" fillId="0" borderId="7" xfId="1" applyNumberFormat="1" applyFont="1" applyFill="1" applyBorder="1" applyAlignment="1" applyProtection="1">
      <alignment vertical="top" wrapText="1"/>
      <protection hidden="1"/>
    </xf>
    <xf numFmtId="0" fontId="0" fillId="0" borderId="7" xfId="0" applyFont="1" applyFill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 wrapText="1"/>
      <protection hidden="1"/>
    </xf>
    <xf numFmtId="182" fontId="5" fillId="0" borderId="11" xfId="0" applyNumberFormat="1" applyFont="1" applyBorder="1" applyAlignment="1" applyProtection="1">
      <alignment vertical="center" wrapText="1"/>
      <protection hidden="1"/>
    </xf>
    <xf numFmtId="182" fontId="5" fillId="0" borderId="6" xfId="0" applyNumberFormat="1" applyFont="1" applyBorder="1" applyAlignment="1" applyProtection="1">
      <alignment vertical="top" wrapText="1"/>
      <protection hidden="1"/>
    </xf>
    <xf numFmtId="178" fontId="5" fillId="0" borderId="11" xfId="0" applyNumberFormat="1" applyFont="1" applyBorder="1" applyAlignment="1" applyProtection="1">
      <alignment vertical="center" wrapText="1"/>
      <protection hidden="1"/>
    </xf>
    <xf numFmtId="178" fontId="5" fillId="0" borderId="6" xfId="0" applyNumberFormat="1" applyFont="1" applyBorder="1" applyAlignment="1" applyProtection="1">
      <alignment vertical="center" wrapText="1"/>
      <protection hidden="1"/>
    </xf>
    <xf numFmtId="177" fontId="5" fillId="0" borderId="11" xfId="0" applyNumberFormat="1" applyFont="1" applyBorder="1" applyAlignment="1" applyProtection="1">
      <alignment vertical="center" wrapText="1"/>
      <protection hidden="1"/>
    </xf>
    <xf numFmtId="177" fontId="5" fillId="0" borderId="2" xfId="0" applyNumberFormat="1" applyFont="1" applyBorder="1" applyAlignment="1" applyProtection="1">
      <alignment vertical="center" wrapText="1"/>
      <protection hidden="1"/>
    </xf>
    <xf numFmtId="183" fontId="5" fillId="0" borderId="11" xfId="0" applyNumberFormat="1" applyFont="1" applyBorder="1" applyAlignment="1" applyProtection="1">
      <alignment vertical="center" wrapText="1"/>
      <protection hidden="1"/>
    </xf>
    <xf numFmtId="183" fontId="5" fillId="0" borderId="6" xfId="0" applyNumberFormat="1" applyFont="1" applyBorder="1" applyAlignment="1" applyProtection="1">
      <alignment vertical="top" wrapText="1"/>
      <protection hidden="1"/>
    </xf>
    <xf numFmtId="182" fontId="5" fillId="0" borderId="11" xfId="1" applyNumberFormat="1" applyFont="1" applyBorder="1" applyAlignment="1" applyProtection="1">
      <alignment vertical="center" wrapText="1"/>
      <protection hidden="1"/>
    </xf>
    <xf numFmtId="182" fontId="5" fillId="0" borderId="6" xfId="1" applyNumberFormat="1" applyFont="1" applyBorder="1" applyAlignment="1" applyProtection="1">
      <alignment vertical="top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182" fontId="13" fillId="0" borderId="8" xfId="0" applyNumberFormat="1" applyFont="1" applyFill="1" applyBorder="1" applyAlignment="1" applyProtection="1">
      <alignment vertical="center" wrapText="1"/>
      <protection hidden="1"/>
    </xf>
    <xf numFmtId="182" fontId="13" fillId="0" borderId="7" xfId="0" applyNumberFormat="1" applyFont="1" applyFill="1" applyBorder="1" applyAlignment="1" applyProtection="1">
      <alignment vertical="center" wrapText="1"/>
      <protection hidden="1"/>
    </xf>
    <xf numFmtId="177" fontId="13" fillId="0" borderId="8" xfId="0" applyNumberFormat="1" applyFont="1" applyFill="1" applyBorder="1" applyAlignment="1" applyProtection="1">
      <alignment vertical="center" wrapText="1"/>
      <protection hidden="1"/>
    </xf>
    <xf numFmtId="180" fontId="13" fillId="0" borderId="0" xfId="0" applyNumberFormat="1" applyFont="1" applyFill="1" applyBorder="1" applyAlignment="1" applyProtection="1">
      <alignment horizontal="right" vertical="center" wrapText="1"/>
      <protection hidden="1"/>
    </xf>
    <xf numFmtId="181" fontId="13" fillId="0" borderId="8" xfId="0" applyNumberFormat="1" applyFont="1" applyFill="1" applyBorder="1" applyAlignment="1" applyProtection="1">
      <alignment vertical="center" wrapText="1"/>
      <protection hidden="1"/>
    </xf>
    <xf numFmtId="181" fontId="13" fillId="0" borderId="7" xfId="0" applyNumberFormat="1" applyFont="1" applyBorder="1" applyAlignment="1" applyProtection="1">
      <alignment vertical="center" wrapText="1"/>
      <protection hidden="1"/>
    </xf>
    <xf numFmtId="181" fontId="13" fillId="0" borderId="7" xfId="0" applyNumberFormat="1" applyFont="1" applyFill="1" applyBorder="1" applyAlignment="1" applyProtection="1">
      <alignment vertical="center" wrapText="1"/>
      <protection hidden="1"/>
    </xf>
    <xf numFmtId="182" fontId="13" fillId="0" borderId="11" xfId="0" applyNumberFormat="1" applyFont="1" applyBorder="1" applyAlignment="1" applyProtection="1">
      <alignment vertical="center" wrapText="1"/>
      <protection hidden="1"/>
    </xf>
    <xf numFmtId="182" fontId="13" fillId="0" borderId="6" xfId="0" applyNumberFormat="1" applyFont="1" applyBorder="1" applyAlignment="1" applyProtection="1">
      <alignment vertical="center" wrapText="1"/>
      <protection hidden="1"/>
    </xf>
    <xf numFmtId="177" fontId="13" fillId="0" borderId="11" xfId="0" applyNumberFormat="1" applyFont="1" applyBorder="1" applyAlignment="1" applyProtection="1">
      <alignment vertical="center" wrapText="1"/>
      <protection hidden="1"/>
    </xf>
    <xf numFmtId="180" fontId="13" fillId="0" borderId="2" xfId="0" applyNumberFormat="1" applyFont="1" applyBorder="1" applyAlignment="1" applyProtection="1">
      <alignment horizontal="right" vertical="center" wrapText="1"/>
      <protection hidden="1"/>
    </xf>
    <xf numFmtId="181" fontId="13" fillId="0" borderId="11" xfId="0" applyNumberFormat="1" applyFont="1" applyBorder="1" applyAlignment="1" applyProtection="1">
      <alignment vertical="center" wrapText="1"/>
      <protection hidden="1"/>
    </xf>
    <xf numFmtId="181" fontId="13" fillId="0" borderId="6" xfId="0" applyNumberFormat="1" applyFont="1" applyBorder="1" applyAlignment="1" applyProtection="1">
      <alignment vertical="center" wrapText="1"/>
      <protection hidden="1"/>
    </xf>
    <xf numFmtId="177" fontId="48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5" xfId="0" applyFont="1" applyBorder="1" applyAlignment="1" applyProtection="1">
      <alignment horizontal="right" vertical="center" wrapText="1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2" xfId="0" applyFont="1" applyFill="1" applyBorder="1" applyAlignment="1" applyProtection="1">
      <alignment horizontal="center" vertical="center" wrapText="1" shrinkToFit="1"/>
      <protection hidden="1"/>
    </xf>
    <xf numFmtId="0" fontId="9" fillId="0" borderId="10" xfId="0" applyFont="1" applyFill="1" applyBorder="1" applyAlignment="1" applyProtection="1">
      <alignment horizontal="center" vertical="center" wrapText="1" shrinkToFit="1"/>
      <protection hidden="1"/>
    </xf>
    <xf numFmtId="0" fontId="22" fillId="0" borderId="12" xfId="0" applyFont="1" applyFill="1" applyBorder="1" applyAlignment="1" applyProtection="1">
      <alignment horizontal="center" vertical="center" shrinkToFit="1"/>
      <protection hidden="1"/>
    </xf>
    <xf numFmtId="0" fontId="22" fillId="0" borderId="10" xfId="0" applyFont="1" applyFill="1" applyBorder="1" applyAlignment="1" applyProtection="1">
      <alignment horizontal="center" vertical="center" shrinkToFit="1"/>
      <protection hidden="1"/>
    </xf>
    <xf numFmtId="0" fontId="4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0" xfId="0" applyFont="1" applyFill="1" applyBorder="1" applyAlignment="1" applyProtection="1">
      <alignment horizontal="center" vertical="center" shrinkToFit="1"/>
      <protection hidden="1"/>
    </xf>
    <xf numFmtId="0" fontId="4" fillId="0" borderId="9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Fill="1" applyBorder="1" applyAlignment="1" applyProtection="1">
      <alignment horizontal="center" vertical="center" shrinkToFit="1"/>
      <protection hidden="1"/>
    </xf>
    <xf numFmtId="0" fontId="4" fillId="0" borderId="12" xfId="0" applyFont="1" applyFill="1" applyBorder="1" applyAlignment="1" applyProtection="1">
      <alignment horizontal="center" vertical="center" wrapText="1" shrinkToFit="1"/>
      <protection hidden="1"/>
    </xf>
    <xf numFmtId="0" fontId="4" fillId="0" borderId="10" xfId="0" applyFont="1" applyFill="1" applyBorder="1" applyAlignment="1" applyProtection="1">
      <alignment horizontal="center" vertical="center" wrapText="1" shrinkToFit="1"/>
      <protection hidden="1"/>
    </xf>
    <xf numFmtId="0" fontId="9" fillId="0" borderId="12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 shrinkToFit="1"/>
      <protection hidden="1"/>
    </xf>
    <xf numFmtId="0" fontId="9" fillId="0" borderId="6" xfId="0" applyFont="1" applyFill="1" applyBorder="1" applyAlignment="1" applyProtection="1">
      <alignment horizontal="center" vertical="center" wrapText="1" shrinkToFit="1"/>
      <protection hidden="1"/>
    </xf>
    <xf numFmtId="0" fontId="22" fillId="0" borderId="11" xfId="0" applyFont="1" applyFill="1" applyBorder="1" applyAlignment="1" applyProtection="1">
      <alignment horizontal="center" vertical="center" shrinkToFit="1"/>
      <protection hidden="1"/>
    </xf>
    <xf numFmtId="0" fontId="22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Fill="1" applyBorder="1" applyAlignment="1" applyProtection="1">
      <alignment horizontal="center" vertical="center" shrinkToFit="1"/>
      <protection hidden="1"/>
    </xf>
    <xf numFmtId="0" fontId="9" fillId="0" borderId="11" xfId="0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11" xfId="0" applyFont="1" applyFill="1" applyBorder="1" applyAlignment="1" applyProtection="1">
      <alignment horizontal="center" vertical="center" wrapText="1" shrinkToFit="1"/>
      <protection hidden="1"/>
    </xf>
    <xf numFmtId="0" fontId="4" fillId="0" borderId="6" xfId="0" applyFont="1" applyFill="1" applyBorder="1" applyAlignment="1" applyProtection="1">
      <alignment horizontal="center" vertical="center" wrapText="1" shrinkToFi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12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22" fillId="0" borderId="8" xfId="0" applyFont="1" applyFill="1" applyBorder="1" applyAlignment="1" applyProtection="1">
      <alignment horizontal="center" vertical="center" wrapText="1"/>
      <protection hidden="1"/>
    </xf>
    <xf numFmtId="0" fontId="22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right" vertical="center" wrapText="1"/>
      <protection hidden="1"/>
    </xf>
    <xf numFmtId="0" fontId="4" fillId="0" borderId="8" xfId="0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Border="1" applyAlignment="1" applyProtection="1">
      <alignment horizontal="right" vertical="center" wrapText="1"/>
      <protection hidden="1"/>
    </xf>
    <xf numFmtId="3" fontId="22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22" fillId="0" borderId="7" xfId="0" applyFont="1" applyFill="1" applyBorder="1" applyAlignment="1" applyProtection="1">
      <alignment horizontal="right" vertical="center" wrapText="1"/>
      <protection hidden="1"/>
    </xf>
    <xf numFmtId="0" fontId="4" fillId="0" borderId="7" xfId="0" applyFont="1" applyFill="1" applyBorder="1" applyAlignment="1" applyProtection="1">
      <alignment horizontal="right" vertical="center" wrapText="1"/>
      <protection hidden="1"/>
    </xf>
    <xf numFmtId="38" fontId="4" fillId="0" borderId="8" xfId="6" applyFont="1" applyFill="1" applyBorder="1" applyAlignment="1" applyProtection="1">
      <alignment horizontal="right" vertical="center" wrapText="1"/>
      <protection hidden="1"/>
    </xf>
    <xf numFmtId="0" fontId="11" fillId="0" borderId="7" xfId="0" applyFont="1" applyFill="1" applyBorder="1" applyAlignment="1" applyProtection="1">
      <alignment vertical="center"/>
      <protection hidden="1"/>
    </xf>
    <xf numFmtId="38" fontId="4" fillId="0" borderId="8" xfId="6" applyFont="1" applyFill="1" applyBorder="1" applyAlignment="1" applyProtection="1">
      <alignment horizontal="right" vertical="center" shrinkToFit="1"/>
      <protection hidden="1"/>
    </xf>
    <xf numFmtId="0" fontId="61" fillId="0" borderId="8" xfId="0" applyFont="1" applyFill="1" applyBorder="1" applyAlignment="1" applyProtection="1">
      <alignment horizontal="right" vertical="center" wrapText="1"/>
      <protection hidden="1"/>
    </xf>
    <xf numFmtId="0" fontId="34" fillId="0" borderId="5" xfId="0" applyFont="1" applyFill="1" applyBorder="1" applyAlignment="1" applyProtection="1">
      <alignment horizontal="right" vertical="center" wrapText="1"/>
      <protection hidden="1"/>
    </xf>
    <xf numFmtId="0" fontId="34" fillId="0" borderId="11" xfId="0" applyFont="1" applyFill="1" applyBorder="1" applyAlignment="1" applyProtection="1">
      <alignment horizontal="right" vertical="center" wrapText="1"/>
      <protection hidden="1"/>
    </xf>
    <xf numFmtId="0" fontId="34" fillId="0" borderId="2" xfId="0" applyFont="1" applyFill="1" applyBorder="1" applyAlignment="1" applyProtection="1">
      <alignment horizontal="right" vertical="center" wrapText="1"/>
      <protection hidden="1"/>
    </xf>
    <xf numFmtId="3" fontId="35" fillId="0" borderId="11" xfId="0" applyNumberFormat="1" applyFont="1" applyFill="1" applyBorder="1" applyAlignment="1" applyProtection="1">
      <alignment horizontal="right" vertical="center" wrapText="1"/>
      <protection hidden="1"/>
    </xf>
    <xf numFmtId="0" fontId="35" fillId="0" borderId="6" xfId="0" applyFont="1" applyFill="1" applyBorder="1" applyAlignment="1" applyProtection="1">
      <alignment horizontal="right" vertical="center" wrapText="1"/>
      <protection hidden="1"/>
    </xf>
    <xf numFmtId="0" fontId="34" fillId="0" borderId="6" xfId="0" applyFont="1" applyFill="1" applyBorder="1" applyAlignment="1" applyProtection="1">
      <alignment horizontal="right" vertical="center" wrapText="1"/>
      <protection hidden="1"/>
    </xf>
    <xf numFmtId="38" fontId="34" fillId="0" borderId="11" xfId="6" applyFont="1" applyFill="1" applyBorder="1" applyAlignment="1" applyProtection="1">
      <alignment horizontal="right" vertical="center" wrapText="1"/>
      <protection hidden="1"/>
    </xf>
    <xf numFmtId="0" fontId="36" fillId="0" borderId="6" xfId="0" applyFont="1" applyFill="1" applyBorder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0" fontId="53" fillId="0" borderId="0" xfId="0" applyFont="1" applyFill="1" applyBorder="1" applyAlignment="1" applyProtection="1">
      <alignment vertical="center"/>
      <protection hidden="1"/>
    </xf>
    <xf numFmtId="0" fontId="53" fillId="0" borderId="0" xfId="0" applyFont="1" applyFill="1" applyAlignment="1" applyProtection="1">
      <alignment vertical="center"/>
      <protection hidden="1"/>
    </xf>
    <xf numFmtId="0" fontId="24" fillId="0" borderId="12" xfId="0" applyFont="1" applyBorder="1" applyAlignment="1" applyProtection="1">
      <alignment horizontal="center" vertical="center" wrapText="1"/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0" fontId="24" fillId="0" borderId="8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horizontal="center" vertical="center" wrapText="1"/>
      <protection hidden="1"/>
    </xf>
    <xf numFmtId="0" fontId="24" fillId="0" borderId="11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8" xfId="0" applyFont="1" applyFill="1" applyBorder="1" applyAlignment="1" applyProtection="1">
      <alignment horizontal="right" vertical="center" wrapText="1"/>
      <protection hidden="1"/>
    </xf>
    <xf numFmtId="0" fontId="25" fillId="0" borderId="7" xfId="0" applyFont="1" applyBorder="1" applyAlignment="1" applyProtection="1">
      <alignment vertical="center"/>
      <protection hidden="1"/>
    </xf>
    <xf numFmtId="0" fontId="38" fillId="0" borderId="7" xfId="0" applyFont="1" applyBorder="1" applyAlignment="1" applyProtection="1">
      <alignment vertical="center"/>
      <protection hidden="1"/>
    </xf>
    <xf numFmtId="0" fontId="5" fillId="0" borderId="11" xfId="0" applyFont="1" applyBorder="1" applyAlignment="1" applyProtection="1">
      <alignment horizontal="right" vertical="center" wrapText="1"/>
      <protection hidden="1"/>
    </xf>
    <xf numFmtId="0" fontId="24" fillId="0" borderId="11" xfId="0" applyFont="1" applyFill="1" applyBorder="1" applyAlignment="1" applyProtection="1">
      <alignment horizontal="right" vertical="center" wrapText="1"/>
      <protection hidden="1"/>
    </xf>
    <xf numFmtId="0" fontId="25" fillId="0" borderId="6" xfId="0" applyFont="1" applyBorder="1" applyAlignment="1" applyProtection="1">
      <alignment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24" fillId="0" borderId="15" xfId="0" applyFont="1" applyBorder="1" applyAlignment="1" applyProtection="1">
      <alignment horizontal="center" vertical="center" wrapText="1"/>
      <protection hidden="1"/>
    </xf>
    <xf numFmtId="0" fontId="24" fillId="0" borderId="13" xfId="0" applyFont="1" applyBorder="1" applyAlignment="1" applyProtection="1">
      <alignment horizontal="center" vertical="center" wrapText="1"/>
      <protection hidden="1"/>
    </xf>
    <xf numFmtId="0" fontId="28" fillId="0" borderId="7" xfId="0" applyFont="1" applyFill="1" applyBorder="1" applyAlignment="1" applyProtection="1">
      <alignment horizontal="right" vertical="center" wrapText="1"/>
      <protection hidden="1"/>
    </xf>
    <xf numFmtId="0" fontId="24" fillId="0" borderId="7" xfId="0" applyFont="1" applyBorder="1" applyAlignment="1" applyProtection="1">
      <alignment horizontal="right" vertical="center" wrapText="1"/>
      <protection hidden="1"/>
    </xf>
    <xf numFmtId="0" fontId="28" fillId="0" borderId="6" xfId="0" applyFont="1" applyFill="1" applyBorder="1" applyAlignment="1" applyProtection="1">
      <alignment horizontal="right" vertical="center" wrapText="1"/>
      <protection hidden="1"/>
    </xf>
    <xf numFmtId="0" fontId="35" fillId="0" borderId="6" xfId="0" applyFont="1" applyBorder="1" applyAlignment="1" applyProtection="1">
      <alignment horizontal="right" vertical="center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center" vertical="center" wrapText="1"/>
      <protection hidden="1"/>
    </xf>
    <xf numFmtId="0" fontId="24" fillId="0" borderId="7" xfId="0" applyFont="1" applyBorder="1" applyAlignment="1" applyProtection="1">
      <alignment vertical="center"/>
      <protection hidden="1"/>
    </xf>
    <xf numFmtId="0" fontId="24" fillId="0" borderId="6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24" fillId="0" borderId="16" xfId="0" applyFont="1" applyBorder="1" applyAlignment="1" applyProtection="1">
      <alignment horizontal="center" vertical="center" wrapText="1"/>
      <protection hidden="1"/>
    </xf>
    <xf numFmtId="0" fontId="19" fillId="0" borderId="7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alignment horizontal="right" vertical="center" wrapText="1"/>
      <protection hidden="1"/>
    </xf>
    <xf numFmtId="0" fontId="19" fillId="0" borderId="6" xfId="0" applyFont="1" applyFill="1" applyBorder="1" applyAlignment="1" applyProtection="1">
      <alignment horizontal="left" vertical="center"/>
      <protection hidden="1"/>
    </xf>
  </cellXfs>
  <cellStyles count="13">
    <cellStyle name="パーセント" xfId="12" builtinId="5"/>
    <cellStyle name="桁区切り" xfId="1" builtinId="6"/>
    <cellStyle name="桁区切り 2" xfId="6"/>
    <cellStyle name="桁区切り 3" xfId="8"/>
    <cellStyle name="桁区切り 4" xfId="9"/>
    <cellStyle name="標準" xfId="0" builtinId="0"/>
    <cellStyle name="標準 2" xfId="2"/>
    <cellStyle name="標準 2 2" xfId="10"/>
    <cellStyle name="標準 2 3" xfId="7"/>
    <cellStyle name="標準 3" xfId="11"/>
    <cellStyle name="標準_230選挙人名簿登録者数_230～236選挙" xfId="3"/>
    <cellStyle name="標準_⑱　行政・財政・選挙" xfId="4"/>
    <cellStyle name="標準_⑱　行政・財政・選挙(1)" xfId="5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36</xdr:col>
          <xdr:colOff>266700</xdr:colOff>
          <xdr:row>36</xdr:row>
          <xdr:rowOff>47625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202'!$A$1:$S$15" spid="_x0000_s4048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829050"/>
              <a:ext cx="6696075" cy="3305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9</xdr:col>
          <xdr:colOff>0</xdr:colOff>
          <xdr:row>31</xdr:row>
          <xdr:rowOff>91440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204'!$A$1:$S$15" spid="_x0000_s3639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025140"/>
              <a:ext cx="6096000" cy="32308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11616</xdr:colOff>
          <xdr:row>18</xdr:row>
          <xdr:rowOff>0</xdr:rowOff>
        </xdr:from>
        <xdr:to>
          <xdr:col>34</xdr:col>
          <xdr:colOff>221166</xdr:colOff>
          <xdr:row>40</xdr:row>
          <xdr:rowOff>47625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11'!$A$1:$AM$16" spid="_x0000_s4001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616" y="5529146"/>
              <a:ext cx="13289001" cy="3880857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52</xdr:col>
          <xdr:colOff>352425</xdr:colOff>
          <xdr:row>41</xdr:row>
          <xdr:rowOff>66675</xdr:rowOff>
        </xdr:to>
        <xdr:pic>
          <xdr:nvPicPr>
            <xdr:cNvPr id="9" name="図 8"/>
            <xdr:cNvPicPr>
              <a:picLocks noChangeAspect="1" noChangeArrowheads="1"/>
              <a:extLst>
                <a:ext uri="{84589F7E-364E-4C9E-8A38-B11213B215E9}">
                  <a14:cameraTool cellRange="'213'!$A$1:$AJ$21" spid="_x0000_s4661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81350"/>
              <a:ext cx="12230100" cy="4867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43</xdr:col>
          <xdr:colOff>428625</xdr:colOff>
          <xdr:row>13</xdr:row>
          <xdr:rowOff>9525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214(1)'!$A$2:$AT$12" spid="_x0000_s49469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71500"/>
              <a:ext cx="13039725" cy="2276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257735</xdr:colOff>
      <xdr:row>16</xdr:row>
      <xdr:rowOff>56028</xdr:rowOff>
    </xdr:from>
    <xdr:to>
      <xdr:col>17</xdr:col>
      <xdr:colOff>324970</xdr:colOff>
      <xdr:row>18</xdr:row>
      <xdr:rowOff>56029</xdr:rowOff>
    </xdr:to>
    <xdr:sp macro="" textlink="">
      <xdr:nvSpPr>
        <xdr:cNvPr id="3" name="テキスト ボックス 2"/>
        <xdr:cNvSpPr txBox="1"/>
      </xdr:nvSpPr>
      <xdr:spPr>
        <a:xfrm>
          <a:off x="9687485" y="4094628"/>
          <a:ext cx="3667685" cy="3429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基金については、財政課で入力済み（財政課　橋本）</a:t>
          </a:r>
        </a:p>
      </xdr:txBody>
    </xdr:sp>
    <xdr:clientData/>
  </xdr:twoCellAnchor>
  <xdr:twoCellAnchor>
    <xdr:from>
      <xdr:col>12</xdr:col>
      <xdr:colOff>257735</xdr:colOff>
      <xdr:row>16</xdr:row>
      <xdr:rowOff>56028</xdr:rowOff>
    </xdr:from>
    <xdr:to>
      <xdr:col>17</xdr:col>
      <xdr:colOff>324970</xdr:colOff>
      <xdr:row>18</xdr:row>
      <xdr:rowOff>56029</xdr:rowOff>
    </xdr:to>
    <xdr:sp macro="" textlink="">
      <xdr:nvSpPr>
        <xdr:cNvPr id="4" name="テキスト ボックス 3"/>
        <xdr:cNvSpPr txBox="1"/>
      </xdr:nvSpPr>
      <xdr:spPr>
        <a:xfrm>
          <a:off x="9687485" y="4094628"/>
          <a:ext cx="3667685" cy="3429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基金については、財政課で入力済み（財政課　橋本）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17</xdr:col>
          <xdr:colOff>405468</xdr:colOff>
          <xdr:row>18</xdr:row>
          <xdr:rowOff>9525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218(2)'!$A$1:$Q$4" spid="_x0000_s4136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04903"/>
              <a:ext cx="5397211" cy="10733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21</xdr:col>
          <xdr:colOff>476250</xdr:colOff>
          <xdr:row>32</xdr:row>
          <xdr:rowOff>155440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219'!$A$1:$AC$13" spid="_x0000_s4136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448175"/>
              <a:ext cx="6610350" cy="26479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6804</xdr:colOff>
          <xdr:row>32</xdr:row>
          <xdr:rowOff>170090</xdr:rowOff>
        </xdr:from>
        <xdr:to>
          <xdr:col>21</xdr:col>
          <xdr:colOff>483054</xdr:colOff>
          <xdr:row>46</xdr:row>
          <xdr:rowOff>114301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20'!$A$1:$AE$13" spid="_x0000_s41364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804" y="7143751"/>
              <a:ext cx="6027964" cy="261121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1"/>
  <sheetViews>
    <sheetView showGridLines="0" tabSelected="1" zoomScaleNormal="100" zoomScaleSheetLayoutView="100" workbookViewId="0">
      <selection activeCell="T1" sqref="T1"/>
    </sheetView>
  </sheetViews>
  <sheetFormatPr defaultColWidth="9" defaultRowHeight="13.2"/>
  <cols>
    <col min="1" max="1" width="9.77734375" style="2" customWidth="1"/>
    <col min="2" max="2" width="8.33203125" style="2" customWidth="1"/>
    <col min="3" max="3" width="0.44140625" style="1" customWidth="1"/>
    <col min="4" max="4" width="8.33203125" style="2" customWidth="1"/>
    <col min="5" max="5" width="0.44140625" style="1" customWidth="1"/>
    <col min="6" max="6" width="8.33203125" style="1" customWidth="1"/>
    <col min="7" max="7" width="0.44140625" style="1" customWidth="1"/>
    <col min="8" max="8" width="8.33203125" style="2" customWidth="1"/>
    <col min="9" max="9" width="0.44140625" style="1" customWidth="1"/>
    <col min="10" max="10" width="8.33203125" style="2" customWidth="1"/>
    <col min="11" max="11" width="0.44140625" style="1" customWidth="1"/>
    <col min="12" max="12" width="8.33203125" style="2" customWidth="1"/>
    <col min="13" max="13" width="0.44140625" style="1" customWidth="1"/>
    <col min="14" max="14" width="8.109375" style="2" customWidth="1"/>
    <col min="15" max="15" width="0.44140625" style="1" customWidth="1"/>
    <col min="16" max="16" width="8.33203125" style="2" customWidth="1"/>
    <col min="17" max="17" width="0.44140625" style="1" customWidth="1"/>
    <col min="18" max="18" width="8.109375" style="2" customWidth="1"/>
    <col min="19" max="19" width="0.44140625" style="1" customWidth="1"/>
    <col min="20" max="16384" width="9" style="1"/>
  </cols>
  <sheetData>
    <row r="1" spans="1:20" ht="23.1" customHeight="1">
      <c r="A1" s="159" t="s">
        <v>790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20" ht="23.1" customHeight="1">
      <c r="B2" s="2" t="s">
        <v>409</v>
      </c>
      <c r="D2" s="2" t="s">
        <v>521</v>
      </c>
    </row>
    <row r="3" spans="1:20" s="4" customFormat="1" ht="23.1" customHeight="1">
      <c r="A3" s="152" t="s">
        <v>566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3"/>
    </row>
    <row r="4" spans="1:20" ht="15" customHeight="1">
      <c r="A4" s="153" t="s">
        <v>0</v>
      </c>
      <c r="B4" s="145" t="s">
        <v>1</v>
      </c>
      <c r="C4" s="146"/>
      <c r="D4" s="145" t="s">
        <v>3</v>
      </c>
      <c r="E4" s="146"/>
      <c r="F4" s="145" t="s">
        <v>565</v>
      </c>
      <c r="G4" s="146"/>
      <c r="H4" s="145" t="s">
        <v>5</v>
      </c>
      <c r="I4" s="146"/>
      <c r="J4" s="145" t="s">
        <v>4</v>
      </c>
      <c r="K4" s="146"/>
      <c r="L4" s="145" t="s">
        <v>6</v>
      </c>
      <c r="M4" s="146"/>
      <c r="N4" s="156" t="s">
        <v>513</v>
      </c>
      <c r="O4" s="146"/>
      <c r="P4" s="139" t="s">
        <v>792</v>
      </c>
      <c r="Q4" s="140"/>
      <c r="R4" s="145" t="s">
        <v>661</v>
      </c>
      <c r="S4" s="146"/>
    </row>
    <row r="5" spans="1:20" ht="15" customHeight="1">
      <c r="A5" s="154"/>
      <c r="B5" s="147"/>
      <c r="C5" s="148"/>
      <c r="D5" s="147"/>
      <c r="E5" s="148"/>
      <c r="F5" s="147"/>
      <c r="G5" s="148"/>
      <c r="H5" s="147"/>
      <c r="I5" s="148"/>
      <c r="J5" s="147"/>
      <c r="K5" s="148"/>
      <c r="L5" s="147"/>
      <c r="M5" s="148"/>
      <c r="N5" s="157"/>
      <c r="O5" s="148"/>
      <c r="P5" s="141"/>
      <c r="Q5" s="142"/>
      <c r="R5" s="147"/>
      <c r="S5" s="148"/>
    </row>
    <row r="6" spans="1:20" ht="15" customHeight="1">
      <c r="A6" s="155"/>
      <c r="B6" s="149"/>
      <c r="C6" s="150"/>
      <c r="D6" s="149"/>
      <c r="E6" s="150"/>
      <c r="F6" s="149"/>
      <c r="G6" s="150"/>
      <c r="H6" s="149"/>
      <c r="I6" s="150"/>
      <c r="J6" s="149"/>
      <c r="K6" s="150"/>
      <c r="L6" s="149"/>
      <c r="M6" s="150"/>
      <c r="N6" s="158"/>
      <c r="O6" s="150"/>
      <c r="P6" s="143"/>
      <c r="Q6" s="144"/>
      <c r="R6" s="149"/>
      <c r="S6" s="150"/>
    </row>
    <row r="7" spans="1:20" ht="3.75" customHeight="1">
      <c r="A7" s="8"/>
      <c r="B7" s="9"/>
      <c r="C7" s="10"/>
      <c r="D7" s="9"/>
      <c r="E7" s="10"/>
      <c r="F7" s="9"/>
      <c r="G7" s="10"/>
      <c r="H7" s="9"/>
      <c r="I7" s="10"/>
      <c r="J7" s="9"/>
      <c r="K7" s="10"/>
      <c r="L7" s="9"/>
      <c r="M7" s="10"/>
      <c r="N7" s="11"/>
      <c r="O7" s="12"/>
      <c r="P7" s="11"/>
      <c r="Q7" s="12"/>
      <c r="R7" s="11"/>
      <c r="S7" s="12"/>
    </row>
    <row r="8" spans="1:20" ht="18.899999999999999" customHeight="1">
      <c r="A8" s="13" t="s">
        <v>862</v>
      </c>
      <c r="B8" s="14">
        <f t="shared" ref="B8:B12" si="0">SUM(D8,F8,H8,J8,L8,N8,P8,R8)</f>
        <v>1100</v>
      </c>
      <c r="C8" s="15"/>
      <c r="D8" s="14">
        <v>710</v>
      </c>
      <c r="E8" s="15"/>
      <c r="F8" s="14">
        <v>105</v>
      </c>
      <c r="G8" s="15"/>
      <c r="H8" s="14">
        <v>4</v>
      </c>
      <c r="I8" s="15"/>
      <c r="J8" s="14">
        <v>4</v>
      </c>
      <c r="K8" s="15"/>
      <c r="L8" s="14">
        <v>5</v>
      </c>
      <c r="M8" s="15"/>
      <c r="N8" s="14">
        <v>189</v>
      </c>
      <c r="O8" s="15"/>
      <c r="P8" s="14">
        <v>73</v>
      </c>
      <c r="Q8" s="15"/>
      <c r="R8" s="14">
        <v>10</v>
      </c>
      <c r="S8" s="16"/>
    </row>
    <row r="9" spans="1:20" ht="18.899999999999999" customHeight="1">
      <c r="A9" s="13" t="s">
        <v>544</v>
      </c>
      <c r="B9" s="14">
        <f t="shared" si="0"/>
        <v>1100</v>
      </c>
      <c r="C9" s="15"/>
      <c r="D9" s="14">
        <v>710</v>
      </c>
      <c r="E9" s="15"/>
      <c r="F9" s="14">
        <v>105</v>
      </c>
      <c r="G9" s="15"/>
      <c r="H9" s="14">
        <v>4</v>
      </c>
      <c r="I9" s="15"/>
      <c r="J9" s="14">
        <v>4</v>
      </c>
      <c r="K9" s="15"/>
      <c r="L9" s="14">
        <v>5</v>
      </c>
      <c r="M9" s="15"/>
      <c r="N9" s="14">
        <v>189</v>
      </c>
      <c r="O9" s="15"/>
      <c r="P9" s="14">
        <v>73</v>
      </c>
      <c r="Q9" s="15"/>
      <c r="R9" s="14">
        <v>10</v>
      </c>
      <c r="S9" s="16"/>
      <c r="T9" s="2"/>
    </row>
    <row r="10" spans="1:20" s="21" customFormat="1" ht="18.899999999999999" customHeight="1">
      <c r="A10" s="13" t="s">
        <v>650</v>
      </c>
      <c r="B10" s="17">
        <f t="shared" si="0"/>
        <v>1112</v>
      </c>
      <c r="C10" s="18"/>
      <c r="D10" s="17">
        <v>710</v>
      </c>
      <c r="E10" s="18"/>
      <c r="F10" s="17">
        <v>105</v>
      </c>
      <c r="G10" s="18"/>
      <c r="H10" s="17">
        <v>4</v>
      </c>
      <c r="I10" s="18"/>
      <c r="J10" s="17">
        <v>4</v>
      </c>
      <c r="K10" s="18"/>
      <c r="L10" s="17">
        <v>5</v>
      </c>
      <c r="M10" s="18"/>
      <c r="N10" s="17">
        <v>201</v>
      </c>
      <c r="O10" s="18"/>
      <c r="P10" s="17">
        <v>73</v>
      </c>
      <c r="Q10" s="18"/>
      <c r="R10" s="17">
        <v>10</v>
      </c>
      <c r="S10" s="19"/>
      <c r="T10" s="20"/>
    </row>
    <row r="11" spans="1:20" s="21" customFormat="1" ht="18.899999999999999" customHeight="1">
      <c r="A11" s="13" t="s">
        <v>687</v>
      </c>
      <c r="B11" s="17">
        <f t="shared" si="0"/>
        <v>1112</v>
      </c>
      <c r="C11" s="18"/>
      <c r="D11" s="17">
        <v>710</v>
      </c>
      <c r="E11" s="18"/>
      <c r="F11" s="17">
        <v>105</v>
      </c>
      <c r="G11" s="18"/>
      <c r="H11" s="17">
        <v>4</v>
      </c>
      <c r="I11" s="18"/>
      <c r="J11" s="17">
        <v>4</v>
      </c>
      <c r="K11" s="18"/>
      <c r="L11" s="17">
        <v>5</v>
      </c>
      <c r="M11" s="18"/>
      <c r="N11" s="17">
        <v>201</v>
      </c>
      <c r="O11" s="18"/>
      <c r="P11" s="17">
        <v>73</v>
      </c>
      <c r="Q11" s="18"/>
      <c r="R11" s="17">
        <v>10</v>
      </c>
      <c r="S11" s="19"/>
      <c r="T11" s="20"/>
    </row>
    <row r="12" spans="1:20" s="21" customFormat="1" ht="18.899999999999999" customHeight="1">
      <c r="A12" s="13" t="s">
        <v>757</v>
      </c>
      <c r="B12" s="17">
        <f t="shared" si="0"/>
        <v>1112</v>
      </c>
      <c r="C12" s="18"/>
      <c r="D12" s="17">
        <v>710</v>
      </c>
      <c r="E12" s="18"/>
      <c r="F12" s="17">
        <v>105</v>
      </c>
      <c r="G12" s="18"/>
      <c r="H12" s="17">
        <v>4</v>
      </c>
      <c r="I12" s="18"/>
      <c r="J12" s="17">
        <v>4</v>
      </c>
      <c r="K12" s="18"/>
      <c r="L12" s="17">
        <v>5</v>
      </c>
      <c r="M12" s="18"/>
      <c r="N12" s="17">
        <v>201</v>
      </c>
      <c r="O12" s="18"/>
      <c r="P12" s="17">
        <v>73</v>
      </c>
      <c r="Q12" s="18"/>
      <c r="R12" s="17">
        <v>10</v>
      </c>
      <c r="S12" s="19"/>
      <c r="T12" s="20"/>
    </row>
    <row r="13" spans="1:20" s="21" customFormat="1" ht="18.899999999999999" customHeight="1">
      <c r="A13" s="13" t="s">
        <v>863</v>
      </c>
      <c r="B13" s="17">
        <v>1112</v>
      </c>
      <c r="C13" s="18"/>
      <c r="D13" s="17">
        <v>710</v>
      </c>
      <c r="E13" s="18"/>
      <c r="F13" s="17">
        <v>105</v>
      </c>
      <c r="G13" s="18"/>
      <c r="H13" s="17">
        <v>4</v>
      </c>
      <c r="I13" s="18"/>
      <c r="J13" s="17">
        <v>4</v>
      </c>
      <c r="K13" s="18"/>
      <c r="L13" s="17">
        <v>5</v>
      </c>
      <c r="M13" s="18"/>
      <c r="N13" s="17">
        <v>201</v>
      </c>
      <c r="O13" s="18"/>
      <c r="P13" s="17">
        <v>73</v>
      </c>
      <c r="Q13" s="18"/>
      <c r="R13" s="17">
        <v>10</v>
      </c>
      <c r="S13" s="19"/>
      <c r="T13" s="20"/>
    </row>
    <row r="14" spans="1:20" ht="3.75" customHeight="1">
      <c r="A14" s="22"/>
      <c r="B14" s="23"/>
      <c r="C14" s="24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5"/>
      <c r="P14" s="26"/>
      <c r="Q14" s="27"/>
      <c r="R14" s="26"/>
      <c r="S14" s="28"/>
    </row>
    <row r="15" spans="1:20" ht="13.5" customHeight="1">
      <c r="A15" s="29"/>
      <c r="B15" s="30"/>
      <c r="C15" s="31"/>
      <c r="D15" s="30"/>
      <c r="E15" s="31"/>
      <c r="F15" s="31"/>
      <c r="G15" s="31"/>
      <c r="H15" s="30"/>
      <c r="I15" s="31"/>
      <c r="J15" s="30"/>
      <c r="K15" s="31"/>
      <c r="L15" s="30"/>
      <c r="M15" s="31"/>
      <c r="N15" s="30"/>
      <c r="O15" s="31"/>
      <c r="P15" s="30"/>
      <c r="Q15" s="31"/>
      <c r="R15" s="30"/>
    </row>
    <row r="16" spans="1:20" ht="23.1" customHeight="1"/>
    <row r="17" spans="1:19" ht="23.1" customHeight="1">
      <c r="A17" s="151" t="s">
        <v>791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ht="23.1" customHeight="1">
      <c r="A18" s="1"/>
      <c r="F18" s="2"/>
    </row>
    <row r="19" spans="1:19" ht="23.1" customHeight="1">
      <c r="A19" s="152" t="s">
        <v>357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</row>
    <row r="20" spans="1:19" ht="15.6" customHeight="1">
      <c r="A20" s="153" t="s">
        <v>0</v>
      </c>
      <c r="B20" s="145" t="s">
        <v>1</v>
      </c>
      <c r="C20" s="146"/>
      <c r="D20" s="145" t="s">
        <v>487</v>
      </c>
      <c r="E20" s="146"/>
      <c r="F20" s="145" t="s">
        <v>119</v>
      </c>
      <c r="G20" s="146"/>
      <c r="H20" s="145" t="s">
        <v>5</v>
      </c>
      <c r="I20" s="146"/>
      <c r="J20" s="145" t="s">
        <v>4</v>
      </c>
      <c r="K20" s="146"/>
      <c r="L20" s="156" t="s">
        <v>338</v>
      </c>
      <c r="M20" s="146"/>
      <c r="N20" s="145" t="s">
        <v>758</v>
      </c>
      <c r="O20" s="146"/>
      <c r="P20" s="139" t="s">
        <v>792</v>
      </c>
      <c r="Q20" s="140"/>
      <c r="R20" s="145" t="s">
        <v>661</v>
      </c>
      <c r="S20" s="146"/>
    </row>
    <row r="21" spans="1:19" ht="15.6" customHeight="1">
      <c r="A21" s="154"/>
      <c r="B21" s="147"/>
      <c r="C21" s="148"/>
      <c r="D21" s="147"/>
      <c r="E21" s="148"/>
      <c r="F21" s="147"/>
      <c r="G21" s="148"/>
      <c r="H21" s="147"/>
      <c r="I21" s="148"/>
      <c r="J21" s="147"/>
      <c r="K21" s="148"/>
      <c r="L21" s="157"/>
      <c r="M21" s="148"/>
      <c r="N21" s="147"/>
      <c r="O21" s="148"/>
      <c r="P21" s="141"/>
      <c r="Q21" s="142"/>
      <c r="R21" s="147"/>
      <c r="S21" s="148"/>
    </row>
    <row r="22" spans="1:19" ht="15.6" customHeight="1">
      <c r="A22" s="155"/>
      <c r="B22" s="149"/>
      <c r="C22" s="150"/>
      <c r="D22" s="149"/>
      <c r="E22" s="150"/>
      <c r="F22" s="149"/>
      <c r="G22" s="150"/>
      <c r="H22" s="149"/>
      <c r="I22" s="150"/>
      <c r="J22" s="149"/>
      <c r="K22" s="150"/>
      <c r="L22" s="158"/>
      <c r="M22" s="150"/>
      <c r="N22" s="149"/>
      <c r="O22" s="150"/>
      <c r="P22" s="143"/>
      <c r="Q22" s="144"/>
      <c r="R22" s="149"/>
      <c r="S22" s="150"/>
    </row>
    <row r="23" spans="1:19" ht="3.75" customHeight="1">
      <c r="A23" s="33"/>
      <c r="B23" s="11"/>
      <c r="C23" s="12"/>
      <c r="D23" s="11"/>
      <c r="E23" s="12"/>
      <c r="F23" s="11"/>
      <c r="G23" s="12"/>
      <c r="H23" s="9"/>
      <c r="I23" s="10"/>
      <c r="J23" s="9"/>
      <c r="K23" s="10"/>
      <c r="L23" s="11"/>
      <c r="M23" s="12"/>
      <c r="N23" s="11"/>
      <c r="O23" s="12"/>
      <c r="P23" s="11"/>
      <c r="Q23" s="12"/>
      <c r="R23" s="11"/>
      <c r="S23" s="12"/>
    </row>
    <row r="24" spans="1:19">
      <c r="A24" s="34" t="s">
        <v>864</v>
      </c>
      <c r="B24" s="14">
        <f>SUM(D24,F24,H24,J24,L24,N24,P24,R24)</f>
        <v>1074</v>
      </c>
      <c r="C24" s="15"/>
      <c r="D24" s="14">
        <v>684</v>
      </c>
      <c r="E24" s="15"/>
      <c r="F24" s="14">
        <v>101</v>
      </c>
      <c r="G24" s="15"/>
      <c r="H24" s="14">
        <v>2</v>
      </c>
      <c r="I24" s="15"/>
      <c r="J24" s="14">
        <v>4</v>
      </c>
      <c r="K24" s="15"/>
      <c r="L24" s="14">
        <v>4</v>
      </c>
      <c r="M24" s="15"/>
      <c r="N24" s="14">
        <v>199</v>
      </c>
      <c r="O24" s="15"/>
      <c r="P24" s="14">
        <v>70</v>
      </c>
      <c r="Q24" s="15"/>
      <c r="R24" s="14">
        <v>10</v>
      </c>
      <c r="S24" s="35"/>
    </row>
    <row r="25" spans="1:19">
      <c r="A25" s="34"/>
      <c r="B25" s="14"/>
      <c r="C25" s="15"/>
      <c r="D25" s="36" t="s">
        <v>664</v>
      </c>
      <c r="E25" s="15"/>
      <c r="F25" s="36" t="s">
        <v>679</v>
      </c>
      <c r="G25" s="15"/>
      <c r="H25" s="14"/>
      <c r="I25" s="15"/>
      <c r="J25" s="14"/>
      <c r="K25" s="15"/>
      <c r="L25" s="14"/>
      <c r="M25" s="15"/>
      <c r="N25" s="36" t="s">
        <v>514</v>
      </c>
      <c r="O25" s="15"/>
      <c r="P25" s="14"/>
      <c r="Q25" s="15"/>
      <c r="R25" s="14"/>
      <c r="S25" s="35"/>
    </row>
    <row r="26" spans="1:19">
      <c r="A26" s="34" t="s">
        <v>517</v>
      </c>
      <c r="B26" s="14">
        <f>SUM(D26,F26,H26,J26,L26,N26,P26,R26)</f>
        <v>1083</v>
      </c>
      <c r="C26" s="15"/>
      <c r="D26" s="14">
        <v>688</v>
      </c>
      <c r="E26" s="15"/>
      <c r="F26" s="14">
        <v>104</v>
      </c>
      <c r="G26" s="15"/>
      <c r="H26" s="14">
        <v>3</v>
      </c>
      <c r="I26" s="15"/>
      <c r="J26" s="14">
        <v>4</v>
      </c>
      <c r="K26" s="15"/>
      <c r="L26" s="14">
        <v>4</v>
      </c>
      <c r="M26" s="15"/>
      <c r="N26" s="14">
        <v>200</v>
      </c>
      <c r="O26" s="15"/>
      <c r="P26" s="14">
        <v>70</v>
      </c>
      <c r="Q26" s="15"/>
      <c r="R26" s="14">
        <v>10</v>
      </c>
      <c r="S26" s="35"/>
    </row>
    <row r="27" spans="1:19">
      <c r="A27" s="34"/>
      <c r="B27" s="14"/>
      <c r="C27" s="15"/>
      <c r="D27" s="36" t="s">
        <v>663</v>
      </c>
      <c r="E27" s="15"/>
      <c r="F27" s="36" t="s">
        <v>488</v>
      </c>
      <c r="G27" s="15"/>
      <c r="H27" s="14"/>
      <c r="I27" s="15"/>
      <c r="J27" s="14"/>
      <c r="K27" s="15"/>
      <c r="L27" s="14"/>
      <c r="M27" s="15"/>
      <c r="N27" s="36" t="s">
        <v>567</v>
      </c>
      <c r="O27" s="15"/>
      <c r="P27" s="14"/>
      <c r="Q27" s="15"/>
      <c r="R27" s="14"/>
      <c r="S27" s="15"/>
    </row>
    <row r="28" spans="1:19" s="21" customFormat="1">
      <c r="A28" s="34" t="s">
        <v>651</v>
      </c>
      <c r="B28" s="17">
        <f>SUM(D28,F28,H28,J28,L28,N28,P28,R28)</f>
        <v>1091</v>
      </c>
      <c r="C28" s="18"/>
      <c r="D28" s="14">
        <v>704</v>
      </c>
      <c r="E28" s="15"/>
      <c r="F28" s="14">
        <v>102</v>
      </c>
      <c r="G28" s="18"/>
      <c r="H28" s="17">
        <v>2</v>
      </c>
      <c r="I28" s="18"/>
      <c r="J28" s="17">
        <v>4</v>
      </c>
      <c r="K28" s="18"/>
      <c r="L28" s="17">
        <v>4</v>
      </c>
      <c r="M28" s="18"/>
      <c r="N28" s="17">
        <v>198</v>
      </c>
      <c r="O28" s="18"/>
      <c r="P28" s="17">
        <v>67</v>
      </c>
      <c r="Q28" s="18"/>
      <c r="R28" s="17">
        <v>10</v>
      </c>
      <c r="S28" s="35"/>
    </row>
    <row r="29" spans="1:19" s="21" customFormat="1">
      <c r="A29" s="37" t="s">
        <v>793</v>
      </c>
      <c r="B29" s="17"/>
      <c r="C29" s="18"/>
      <c r="D29" s="38" t="s">
        <v>663</v>
      </c>
      <c r="E29" s="18"/>
      <c r="F29" s="38" t="s">
        <v>662</v>
      </c>
      <c r="G29" s="18"/>
      <c r="H29" s="17"/>
      <c r="I29" s="18"/>
      <c r="J29" s="17"/>
      <c r="K29" s="18"/>
      <c r="L29" s="17"/>
      <c r="M29" s="18"/>
      <c r="N29" s="38" t="s">
        <v>662</v>
      </c>
      <c r="O29" s="18"/>
      <c r="P29" s="38" t="s">
        <v>522</v>
      </c>
      <c r="Q29" s="18"/>
      <c r="R29" s="17"/>
      <c r="S29" s="15"/>
    </row>
    <row r="30" spans="1:19" s="21" customFormat="1">
      <c r="A30" s="34" t="s">
        <v>658</v>
      </c>
      <c r="B30" s="17">
        <f>SUM(D30,F30,H30,J30,L30,N30,P30,R30)</f>
        <v>1085</v>
      </c>
      <c r="C30" s="18"/>
      <c r="D30" s="14">
        <v>693</v>
      </c>
      <c r="E30" s="15"/>
      <c r="F30" s="14">
        <v>102</v>
      </c>
      <c r="G30" s="18"/>
      <c r="H30" s="17">
        <v>2</v>
      </c>
      <c r="I30" s="18"/>
      <c r="J30" s="17">
        <v>4</v>
      </c>
      <c r="K30" s="18"/>
      <c r="L30" s="17">
        <v>4</v>
      </c>
      <c r="M30" s="18"/>
      <c r="N30" s="17">
        <v>202</v>
      </c>
      <c r="O30" s="18"/>
      <c r="P30" s="17">
        <v>68</v>
      </c>
      <c r="Q30" s="18"/>
      <c r="R30" s="17">
        <v>10</v>
      </c>
      <c r="S30" s="35"/>
    </row>
    <row r="31" spans="1:19" s="21" customFormat="1">
      <c r="A31" s="37"/>
      <c r="B31" s="17"/>
      <c r="C31" s="18"/>
      <c r="D31" s="38" t="s">
        <v>716</v>
      </c>
      <c r="E31" s="18"/>
      <c r="F31" s="38" t="s">
        <v>662</v>
      </c>
      <c r="G31" s="18"/>
      <c r="H31" s="17"/>
      <c r="I31" s="18"/>
      <c r="J31" s="17"/>
      <c r="K31" s="18"/>
      <c r="L31" s="17"/>
      <c r="M31" s="18"/>
      <c r="N31" s="38" t="s">
        <v>678</v>
      </c>
      <c r="O31" s="18"/>
      <c r="P31" s="38" t="s">
        <v>522</v>
      </c>
      <c r="Q31" s="18"/>
      <c r="R31" s="17"/>
      <c r="S31" s="15"/>
    </row>
    <row r="32" spans="1:19" s="21" customFormat="1">
      <c r="A32" s="34" t="s">
        <v>702</v>
      </c>
      <c r="B32" s="17">
        <f>SUM(D32,F32,H32,J32,L32,N32,P32,R32)</f>
        <v>1086</v>
      </c>
      <c r="C32" s="18"/>
      <c r="D32" s="17">
        <v>702</v>
      </c>
      <c r="E32" s="18"/>
      <c r="F32" s="17">
        <v>95</v>
      </c>
      <c r="G32" s="18"/>
      <c r="H32" s="17">
        <v>2</v>
      </c>
      <c r="I32" s="18"/>
      <c r="J32" s="17">
        <v>4</v>
      </c>
      <c r="K32" s="18"/>
      <c r="L32" s="17">
        <v>4</v>
      </c>
      <c r="M32" s="18"/>
      <c r="N32" s="17">
        <v>201</v>
      </c>
      <c r="O32" s="18"/>
      <c r="P32" s="17">
        <v>68</v>
      </c>
      <c r="Q32" s="18"/>
      <c r="R32" s="17">
        <v>10</v>
      </c>
      <c r="S32" s="35"/>
    </row>
    <row r="33" spans="1:19" s="21" customFormat="1">
      <c r="A33" s="37"/>
      <c r="B33" s="17"/>
      <c r="C33" s="18"/>
      <c r="D33" s="38" t="s">
        <v>794</v>
      </c>
      <c r="E33" s="18"/>
      <c r="F33" s="38" t="s">
        <v>679</v>
      </c>
      <c r="G33" s="18"/>
      <c r="H33" s="17"/>
      <c r="I33" s="18"/>
      <c r="J33" s="17"/>
      <c r="K33" s="18"/>
      <c r="L33" s="17"/>
      <c r="M33" s="18"/>
      <c r="N33" s="38"/>
      <c r="O33" s="18"/>
      <c r="P33" s="38" t="s">
        <v>522</v>
      </c>
      <c r="Q33" s="18"/>
      <c r="R33" s="17"/>
      <c r="S33" s="15"/>
    </row>
    <row r="34" spans="1:19" s="21" customFormat="1">
      <c r="A34" s="34" t="s">
        <v>767</v>
      </c>
      <c r="B34" s="17">
        <v>1098</v>
      </c>
      <c r="C34" s="18"/>
      <c r="D34" s="17">
        <v>718</v>
      </c>
      <c r="E34" s="18"/>
      <c r="F34" s="17">
        <v>92</v>
      </c>
      <c r="G34" s="18"/>
      <c r="H34" s="17">
        <v>2</v>
      </c>
      <c r="I34" s="18"/>
      <c r="J34" s="17">
        <v>4</v>
      </c>
      <c r="K34" s="18"/>
      <c r="L34" s="17">
        <v>4</v>
      </c>
      <c r="M34" s="18"/>
      <c r="N34" s="17">
        <v>201</v>
      </c>
      <c r="O34" s="18"/>
      <c r="P34" s="17">
        <v>67</v>
      </c>
      <c r="Q34" s="18"/>
      <c r="R34" s="17">
        <v>10</v>
      </c>
      <c r="S34" s="35"/>
    </row>
    <row r="35" spans="1:19" s="21" customFormat="1">
      <c r="A35" s="37"/>
      <c r="B35" s="17"/>
      <c r="C35" s="18"/>
      <c r="D35" s="38" t="s">
        <v>893</v>
      </c>
      <c r="E35" s="18"/>
      <c r="F35" s="38" t="s">
        <v>894</v>
      </c>
      <c r="G35" s="18"/>
      <c r="H35" s="17"/>
      <c r="I35" s="18"/>
      <c r="J35" s="17"/>
      <c r="K35" s="18"/>
      <c r="L35" s="17"/>
      <c r="M35" s="18"/>
      <c r="N35" s="38" t="s">
        <v>895</v>
      </c>
      <c r="O35" s="18"/>
      <c r="P35" s="38"/>
      <c r="Q35" s="18"/>
      <c r="R35" s="17"/>
      <c r="S35" s="15"/>
    </row>
    <row r="36" spans="1:19" ht="3.75" customHeight="1">
      <c r="A36" s="39"/>
      <c r="B36" s="40"/>
      <c r="C36" s="41"/>
      <c r="D36" s="40"/>
      <c r="E36" s="41"/>
      <c r="F36" s="40"/>
      <c r="G36" s="41"/>
      <c r="H36" s="40"/>
      <c r="I36" s="42"/>
      <c r="J36" s="40"/>
      <c r="K36" s="41"/>
      <c r="L36" s="40"/>
      <c r="M36" s="41"/>
      <c r="N36" s="43"/>
      <c r="O36" s="41"/>
      <c r="P36" s="40"/>
      <c r="Q36" s="41"/>
      <c r="R36" s="40"/>
      <c r="S36" s="41"/>
    </row>
    <row r="37" spans="1:19" ht="13.5" customHeight="1">
      <c r="A37" s="137" t="s">
        <v>795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</row>
    <row r="38" spans="1:19" ht="13.5" customHeight="1">
      <c r="A38" s="44" t="s">
        <v>796</v>
      </c>
      <c r="B38" s="45"/>
      <c r="C38" s="46"/>
      <c r="D38" s="45"/>
      <c r="E38" s="46"/>
      <c r="F38" s="45"/>
      <c r="G38" s="46"/>
      <c r="H38" s="45"/>
      <c r="I38" s="46"/>
      <c r="J38" s="45"/>
      <c r="K38" s="46"/>
      <c r="L38" s="45"/>
      <c r="M38" s="46"/>
      <c r="N38" s="45"/>
      <c r="O38" s="46"/>
      <c r="P38" s="45"/>
      <c r="Q38" s="46"/>
      <c r="R38" s="45"/>
      <c r="S38" s="46"/>
    </row>
    <row r="39" spans="1:19" ht="13.5" customHeight="1">
      <c r="A39" s="137" t="s">
        <v>772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</row>
    <row r="40" spans="1:19" ht="13.5" customHeight="1">
      <c r="A40" s="47" t="s">
        <v>797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spans="1:19" ht="13.5" customHeight="1">
      <c r="A41" s="47" t="s">
        <v>798</v>
      </c>
      <c r="B41" s="30"/>
      <c r="C41" s="31"/>
      <c r="D41" s="30"/>
      <c r="E41" s="31"/>
      <c r="F41" s="31"/>
      <c r="G41" s="31"/>
      <c r="H41" s="30"/>
      <c r="I41" s="31"/>
      <c r="J41" s="30"/>
      <c r="K41" s="31"/>
      <c r="L41" s="30"/>
      <c r="M41" s="31"/>
      <c r="N41" s="30"/>
      <c r="O41" s="31"/>
      <c r="P41" s="30"/>
      <c r="Q41" s="31"/>
      <c r="R41" s="30"/>
      <c r="S41" s="31"/>
    </row>
  </sheetData>
  <sheetProtection sheet="1" objects="1" scenarios="1"/>
  <mergeCells count="26">
    <mergeCell ref="A1:N1"/>
    <mergeCell ref="A3:R3"/>
    <mergeCell ref="A4:A6"/>
    <mergeCell ref="B4:C6"/>
    <mergeCell ref="D4:E6"/>
    <mergeCell ref="F4:G6"/>
    <mergeCell ref="H4:I6"/>
    <mergeCell ref="J4:K6"/>
    <mergeCell ref="L4:M6"/>
    <mergeCell ref="N4:O6"/>
    <mergeCell ref="A39:S39"/>
    <mergeCell ref="P4:Q6"/>
    <mergeCell ref="R4:S6"/>
    <mergeCell ref="A17:S17"/>
    <mergeCell ref="A19:S19"/>
    <mergeCell ref="A20:A22"/>
    <mergeCell ref="B20:C22"/>
    <mergeCell ref="D20:E22"/>
    <mergeCell ref="F20:G22"/>
    <mergeCell ref="H20:I22"/>
    <mergeCell ref="J20:K22"/>
    <mergeCell ref="L20:M22"/>
    <mergeCell ref="N20:O22"/>
    <mergeCell ref="P20:Q22"/>
    <mergeCell ref="R20:S22"/>
    <mergeCell ref="A37:S37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25:N35 P29:P3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K48"/>
  <sheetViews>
    <sheetView showGridLines="0" zoomScale="90" zoomScaleNormal="90" zoomScaleSheetLayoutView="91" workbookViewId="0">
      <selection sqref="A1:N1"/>
    </sheetView>
  </sheetViews>
  <sheetFormatPr defaultRowHeight="13.2"/>
  <cols>
    <col min="1" max="1" width="0.44140625" style="2" customWidth="1"/>
    <col min="2" max="2" width="25.6640625" style="2" customWidth="1"/>
    <col min="3" max="3" width="0.44140625" style="1" customWidth="1"/>
    <col min="4" max="4" width="10.6640625" style="2" customWidth="1"/>
    <col min="5" max="5" width="0.44140625" style="1" customWidth="1"/>
    <col min="6" max="6" width="7.6640625" style="992" customWidth="1"/>
    <col min="7" max="7" width="0.88671875" style="993" customWidth="1"/>
    <col min="8" max="8" width="7.6640625" style="992" customWidth="1"/>
    <col min="9" max="9" width="0.88671875" style="1" customWidth="1"/>
    <col min="10" max="10" width="10.6640625" style="2" customWidth="1"/>
    <col min="11" max="11" width="0.44140625" style="1" customWidth="1"/>
    <col min="12" max="12" width="7.6640625" style="992" customWidth="1"/>
    <col min="13" max="13" width="0.88671875" style="993" customWidth="1"/>
    <col min="14" max="14" width="7.6640625" style="992" customWidth="1"/>
    <col min="15" max="15" width="0.88671875" style="1" customWidth="1"/>
    <col min="16" max="16" width="10.6640625" style="2" customWidth="1"/>
    <col min="17" max="17" width="0.44140625" style="1" customWidth="1"/>
    <col min="18" max="18" width="7.6640625" style="992" customWidth="1"/>
    <col min="19" max="19" width="0.88671875" style="993" customWidth="1"/>
    <col min="20" max="20" width="7.6640625" style="992" customWidth="1"/>
    <col min="21" max="21" width="0.88671875" style="1" customWidth="1"/>
    <col min="22" max="22" width="10.6640625" style="2" customWidth="1"/>
    <col min="23" max="23" width="0.44140625" style="1" customWidth="1"/>
    <col min="24" max="24" width="7.6640625" style="992" customWidth="1"/>
    <col min="25" max="25" width="0.88671875" style="993" customWidth="1"/>
    <col min="26" max="26" width="7.6640625" style="992" customWidth="1"/>
    <col min="27" max="27" width="0.88671875" style="1" customWidth="1"/>
    <col min="28" max="28" width="10.6640625" style="2" customWidth="1"/>
    <col min="29" max="29" width="0.77734375" style="1" customWidth="1"/>
    <col min="30" max="30" width="7.6640625" style="992" customWidth="1"/>
    <col min="31" max="31" width="0.88671875" style="993" customWidth="1"/>
    <col min="32" max="32" width="7.6640625" style="992" customWidth="1"/>
    <col min="33" max="33" width="0.88671875" style="1" customWidth="1"/>
    <col min="34" max="256" width="8.88671875" style="1"/>
    <col min="257" max="257" width="0.44140625" style="1" customWidth="1"/>
    <col min="258" max="258" width="25.6640625" style="1" customWidth="1"/>
    <col min="259" max="259" width="0.44140625" style="1" customWidth="1"/>
    <col min="260" max="260" width="10.6640625" style="1" customWidth="1"/>
    <col min="261" max="261" width="0.44140625" style="1" customWidth="1"/>
    <col min="262" max="262" width="7.6640625" style="1" customWidth="1"/>
    <col min="263" max="263" width="0.88671875" style="1" customWidth="1"/>
    <col min="264" max="264" width="7.6640625" style="1" customWidth="1"/>
    <col min="265" max="265" width="0.88671875" style="1" customWidth="1"/>
    <col min="266" max="266" width="10.6640625" style="1" customWidth="1"/>
    <col min="267" max="267" width="0.44140625" style="1" customWidth="1"/>
    <col min="268" max="268" width="7.6640625" style="1" customWidth="1"/>
    <col min="269" max="269" width="0.88671875" style="1" customWidth="1"/>
    <col min="270" max="270" width="7.6640625" style="1" customWidth="1"/>
    <col min="271" max="271" width="0.88671875" style="1" customWidth="1"/>
    <col min="272" max="272" width="10.6640625" style="1" customWidth="1"/>
    <col min="273" max="273" width="0.44140625" style="1" customWidth="1"/>
    <col min="274" max="274" width="7.6640625" style="1" customWidth="1"/>
    <col min="275" max="275" width="0.88671875" style="1" customWidth="1"/>
    <col min="276" max="276" width="7.6640625" style="1" customWidth="1"/>
    <col min="277" max="277" width="0.88671875" style="1" customWidth="1"/>
    <col min="278" max="278" width="10.6640625" style="1" customWidth="1"/>
    <col min="279" max="279" width="0.44140625" style="1" customWidth="1"/>
    <col min="280" max="280" width="7.6640625" style="1" customWidth="1"/>
    <col min="281" max="281" width="0.88671875" style="1" customWidth="1"/>
    <col min="282" max="282" width="7.6640625" style="1" customWidth="1"/>
    <col min="283" max="283" width="0.88671875" style="1" customWidth="1"/>
    <col min="284" max="284" width="10.6640625" style="1" customWidth="1"/>
    <col min="285" max="285" width="0.77734375" style="1" customWidth="1"/>
    <col min="286" max="286" width="7.6640625" style="1" customWidth="1"/>
    <col min="287" max="287" width="0.88671875" style="1" customWidth="1"/>
    <col min="288" max="288" width="7.6640625" style="1" customWidth="1"/>
    <col min="289" max="289" width="0.88671875" style="1" customWidth="1"/>
    <col min="290" max="512" width="8.88671875" style="1"/>
    <col min="513" max="513" width="0.44140625" style="1" customWidth="1"/>
    <col min="514" max="514" width="25.6640625" style="1" customWidth="1"/>
    <col min="515" max="515" width="0.44140625" style="1" customWidth="1"/>
    <col min="516" max="516" width="10.6640625" style="1" customWidth="1"/>
    <col min="517" max="517" width="0.44140625" style="1" customWidth="1"/>
    <col min="518" max="518" width="7.6640625" style="1" customWidth="1"/>
    <col min="519" max="519" width="0.88671875" style="1" customWidth="1"/>
    <col min="520" max="520" width="7.6640625" style="1" customWidth="1"/>
    <col min="521" max="521" width="0.88671875" style="1" customWidth="1"/>
    <col min="522" max="522" width="10.6640625" style="1" customWidth="1"/>
    <col min="523" max="523" width="0.44140625" style="1" customWidth="1"/>
    <col min="524" max="524" width="7.6640625" style="1" customWidth="1"/>
    <col min="525" max="525" width="0.88671875" style="1" customWidth="1"/>
    <col min="526" max="526" width="7.6640625" style="1" customWidth="1"/>
    <col min="527" max="527" width="0.88671875" style="1" customWidth="1"/>
    <col min="528" max="528" width="10.6640625" style="1" customWidth="1"/>
    <col min="529" max="529" width="0.44140625" style="1" customWidth="1"/>
    <col min="530" max="530" width="7.6640625" style="1" customWidth="1"/>
    <col min="531" max="531" width="0.88671875" style="1" customWidth="1"/>
    <col min="532" max="532" width="7.6640625" style="1" customWidth="1"/>
    <col min="533" max="533" width="0.88671875" style="1" customWidth="1"/>
    <col min="534" max="534" width="10.6640625" style="1" customWidth="1"/>
    <col min="535" max="535" width="0.44140625" style="1" customWidth="1"/>
    <col min="536" max="536" width="7.6640625" style="1" customWidth="1"/>
    <col min="537" max="537" width="0.88671875" style="1" customWidth="1"/>
    <col min="538" max="538" width="7.6640625" style="1" customWidth="1"/>
    <col min="539" max="539" width="0.88671875" style="1" customWidth="1"/>
    <col min="540" max="540" width="10.6640625" style="1" customWidth="1"/>
    <col min="541" max="541" width="0.77734375" style="1" customWidth="1"/>
    <col min="542" max="542" width="7.6640625" style="1" customWidth="1"/>
    <col min="543" max="543" width="0.88671875" style="1" customWidth="1"/>
    <col min="544" max="544" width="7.6640625" style="1" customWidth="1"/>
    <col min="545" max="545" width="0.88671875" style="1" customWidth="1"/>
    <col min="546" max="768" width="8.88671875" style="1"/>
    <col min="769" max="769" width="0.44140625" style="1" customWidth="1"/>
    <col min="770" max="770" width="25.6640625" style="1" customWidth="1"/>
    <col min="771" max="771" width="0.44140625" style="1" customWidth="1"/>
    <col min="772" max="772" width="10.6640625" style="1" customWidth="1"/>
    <col min="773" max="773" width="0.44140625" style="1" customWidth="1"/>
    <col min="774" max="774" width="7.6640625" style="1" customWidth="1"/>
    <col min="775" max="775" width="0.88671875" style="1" customWidth="1"/>
    <col min="776" max="776" width="7.6640625" style="1" customWidth="1"/>
    <col min="777" max="777" width="0.88671875" style="1" customWidth="1"/>
    <col min="778" max="778" width="10.6640625" style="1" customWidth="1"/>
    <col min="779" max="779" width="0.44140625" style="1" customWidth="1"/>
    <col min="780" max="780" width="7.6640625" style="1" customWidth="1"/>
    <col min="781" max="781" width="0.88671875" style="1" customWidth="1"/>
    <col min="782" max="782" width="7.6640625" style="1" customWidth="1"/>
    <col min="783" max="783" width="0.88671875" style="1" customWidth="1"/>
    <col min="784" max="784" width="10.6640625" style="1" customWidth="1"/>
    <col min="785" max="785" width="0.44140625" style="1" customWidth="1"/>
    <col min="786" max="786" width="7.6640625" style="1" customWidth="1"/>
    <col min="787" max="787" width="0.88671875" style="1" customWidth="1"/>
    <col min="788" max="788" width="7.6640625" style="1" customWidth="1"/>
    <col min="789" max="789" width="0.88671875" style="1" customWidth="1"/>
    <col min="790" max="790" width="10.6640625" style="1" customWidth="1"/>
    <col min="791" max="791" width="0.44140625" style="1" customWidth="1"/>
    <col min="792" max="792" width="7.6640625" style="1" customWidth="1"/>
    <col min="793" max="793" width="0.88671875" style="1" customWidth="1"/>
    <col min="794" max="794" width="7.6640625" style="1" customWidth="1"/>
    <col min="795" max="795" width="0.88671875" style="1" customWidth="1"/>
    <col min="796" max="796" width="10.6640625" style="1" customWidth="1"/>
    <col min="797" max="797" width="0.77734375" style="1" customWidth="1"/>
    <col min="798" max="798" width="7.6640625" style="1" customWidth="1"/>
    <col min="799" max="799" width="0.88671875" style="1" customWidth="1"/>
    <col min="800" max="800" width="7.6640625" style="1" customWidth="1"/>
    <col min="801" max="801" width="0.88671875" style="1" customWidth="1"/>
    <col min="802" max="1024" width="8.88671875" style="1"/>
    <col min="1025" max="1025" width="0.44140625" style="1" customWidth="1"/>
    <col min="1026" max="1026" width="25.6640625" style="1" customWidth="1"/>
    <col min="1027" max="1027" width="0.44140625" style="1" customWidth="1"/>
    <col min="1028" max="1028" width="10.6640625" style="1" customWidth="1"/>
    <col min="1029" max="1029" width="0.44140625" style="1" customWidth="1"/>
    <col min="1030" max="1030" width="7.6640625" style="1" customWidth="1"/>
    <col min="1031" max="1031" width="0.88671875" style="1" customWidth="1"/>
    <col min="1032" max="1032" width="7.6640625" style="1" customWidth="1"/>
    <col min="1033" max="1033" width="0.88671875" style="1" customWidth="1"/>
    <col min="1034" max="1034" width="10.6640625" style="1" customWidth="1"/>
    <col min="1035" max="1035" width="0.44140625" style="1" customWidth="1"/>
    <col min="1036" max="1036" width="7.6640625" style="1" customWidth="1"/>
    <col min="1037" max="1037" width="0.88671875" style="1" customWidth="1"/>
    <col min="1038" max="1038" width="7.6640625" style="1" customWidth="1"/>
    <col min="1039" max="1039" width="0.88671875" style="1" customWidth="1"/>
    <col min="1040" max="1040" width="10.6640625" style="1" customWidth="1"/>
    <col min="1041" max="1041" width="0.44140625" style="1" customWidth="1"/>
    <col min="1042" max="1042" width="7.6640625" style="1" customWidth="1"/>
    <col min="1043" max="1043" width="0.88671875" style="1" customWidth="1"/>
    <col min="1044" max="1044" width="7.6640625" style="1" customWidth="1"/>
    <col min="1045" max="1045" width="0.88671875" style="1" customWidth="1"/>
    <col min="1046" max="1046" width="10.6640625" style="1" customWidth="1"/>
    <col min="1047" max="1047" width="0.44140625" style="1" customWidth="1"/>
    <col min="1048" max="1048" width="7.6640625" style="1" customWidth="1"/>
    <col min="1049" max="1049" width="0.88671875" style="1" customWidth="1"/>
    <col min="1050" max="1050" width="7.6640625" style="1" customWidth="1"/>
    <col min="1051" max="1051" width="0.88671875" style="1" customWidth="1"/>
    <col min="1052" max="1052" width="10.6640625" style="1" customWidth="1"/>
    <col min="1053" max="1053" width="0.77734375" style="1" customWidth="1"/>
    <col min="1054" max="1054" width="7.6640625" style="1" customWidth="1"/>
    <col min="1055" max="1055" width="0.88671875" style="1" customWidth="1"/>
    <col min="1056" max="1056" width="7.6640625" style="1" customWidth="1"/>
    <col min="1057" max="1057" width="0.88671875" style="1" customWidth="1"/>
    <col min="1058" max="1280" width="8.88671875" style="1"/>
    <col min="1281" max="1281" width="0.44140625" style="1" customWidth="1"/>
    <col min="1282" max="1282" width="25.6640625" style="1" customWidth="1"/>
    <col min="1283" max="1283" width="0.44140625" style="1" customWidth="1"/>
    <col min="1284" max="1284" width="10.6640625" style="1" customWidth="1"/>
    <col min="1285" max="1285" width="0.44140625" style="1" customWidth="1"/>
    <col min="1286" max="1286" width="7.6640625" style="1" customWidth="1"/>
    <col min="1287" max="1287" width="0.88671875" style="1" customWidth="1"/>
    <col min="1288" max="1288" width="7.6640625" style="1" customWidth="1"/>
    <col min="1289" max="1289" width="0.88671875" style="1" customWidth="1"/>
    <col min="1290" max="1290" width="10.6640625" style="1" customWidth="1"/>
    <col min="1291" max="1291" width="0.44140625" style="1" customWidth="1"/>
    <col min="1292" max="1292" width="7.6640625" style="1" customWidth="1"/>
    <col min="1293" max="1293" width="0.88671875" style="1" customWidth="1"/>
    <col min="1294" max="1294" width="7.6640625" style="1" customWidth="1"/>
    <col min="1295" max="1295" width="0.88671875" style="1" customWidth="1"/>
    <col min="1296" max="1296" width="10.6640625" style="1" customWidth="1"/>
    <col min="1297" max="1297" width="0.44140625" style="1" customWidth="1"/>
    <col min="1298" max="1298" width="7.6640625" style="1" customWidth="1"/>
    <col min="1299" max="1299" width="0.88671875" style="1" customWidth="1"/>
    <col min="1300" max="1300" width="7.6640625" style="1" customWidth="1"/>
    <col min="1301" max="1301" width="0.88671875" style="1" customWidth="1"/>
    <col min="1302" max="1302" width="10.6640625" style="1" customWidth="1"/>
    <col min="1303" max="1303" width="0.44140625" style="1" customWidth="1"/>
    <col min="1304" max="1304" width="7.6640625" style="1" customWidth="1"/>
    <col min="1305" max="1305" width="0.88671875" style="1" customWidth="1"/>
    <col min="1306" max="1306" width="7.6640625" style="1" customWidth="1"/>
    <col min="1307" max="1307" width="0.88671875" style="1" customWidth="1"/>
    <col min="1308" max="1308" width="10.6640625" style="1" customWidth="1"/>
    <col min="1309" max="1309" width="0.77734375" style="1" customWidth="1"/>
    <col min="1310" max="1310" width="7.6640625" style="1" customWidth="1"/>
    <col min="1311" max="1311" width="0.88671875" style="1" customWidth="1"/>
    <col min="1312" max="1312" width="7.6640625" style="1" customWidth="1"/>
    <col min="1313" max="1313" width="0.88671875" style="1" customWidth="1"/>
    <col min="1314" max="1536" width="8.88671875" style="1"/>
    <col min="1537" max="1537" width="0.44140625" style="1" customWidth="1"/>
    <col min="1538" max="1538" width="25.6640625" style="1" customWidth="1"/>
    <col min="1539" max="1539" width="0.44140625" style="1" customWidth="1"/>
    <col min="1540" max="1540" width="10.6640625" style="1" customWidth="1"/>
    <col min="1541" max="1541" width="0.44140625" style="1" customWidth="1"/>
    <col min="1542" max="1542" width="7.6640625" style="1" customWidth="1"/>
    <col min="1543" max="1543" width="0.88671875" style="1" customWidth="1"/>
    <col min="1544" max="1544" width="7.6640625" style="1" customWidth="1"/>
    <col min="1545" max="1545" width="0.88671875" style="1" customWidth="1"/>
    <col min="1546" max="1546" width="10.6640625" style="1" customWidth="1"/>
    <col min="1547" max="1547" width="0.44140625" style="1" customWidth="1"/>
    <col min="1548" max="1548" width="7.6640625" style="1" customWidth="1"/>
    <col min="1549" max="1549" width="0.88671875" style="1" customWidth="1"/>
    <col min="1550" max="1550" width="7.6640625" style="1" customWidth="1"/>
    <col min="1551" max="1551" width="0.88671875" style="1" customWidth="1"/>
    <col min="1552" max="1552" width="10.6640625" style="1" customWidth="1"/>
    <col min="1553" max="1553" width="0.44140625" style="1" customWidth="1"/>
    <col min="1554" max="1554" width="7.6640625" style="1" customWidth="1"/>
    <col min="1555" max="1555" width="0.88671875" style="1" customWidth="1"/>
    <col min="1556" max="1556" width="7.6640625" style="1" customWidth="1"/>
    <col min="1557" max="1557" width="0.88671875" style="1" customWidth="1"/>
    <col min="1558" max="1558" width="10.6640625" style="1" customWidth="1"/>
    <col min="1559" max="1559" width="0.44140625" style="1" customWidth="1"/>
    <col min="1560" max="1560" width="7.6640625" style="1" customWidth="1"/>
    <col min="1561" max="1561" width="0.88671875" style="1" customWidth="1"/>
    <col min="1562" max="1562" width="7.6640625" style="1" customWidth="1"/>
    <col min="1563" max="1563" width="0.88671875" style="1" customWidth="1"/>
    <col min="1564" max="1564" width="10.6640625" style="1" customWidth="1"/>
    <col min="1565" max="1565" width="0.77734375" style="1" customWidth="1"/>
    <col min="1566" max="1566" width="7.6640625" style="1" customWidth="1"/>
    <col min="1567" max="1567" width="0.88671875" style="1" customWidth="1"/>
    <col min="1568" max="1568" width="7.6640625" style="1" customWidth="1"/>
    <col min="1569" max="1569" width="0.88671875" style="1" customWidth="1"/>
    <col min="1570" max="1792" width="8.88671875" style="1"/>
    <col min="1793" max="1793" width="0.44140625" style="1" customWidth="1"/>
    <col min="1794" max="1794" width="25.6640625" style="1" customWidth="1"/>
    <col min="1795" max="1795" width="0.44140625" style="1" customWidth="1"/>
    <col min="1796" max="1796" width="10.6640625" style="1" customWidth="1"/>
    <col min="1797" max="1797" width="0.44140625" style="1" customWidth="1"/>
    <col min="1798" max="1798" width="7.6640625" style="1" customWidth="1"/>
    <col min="1799" max="1799" width="0.88671875" style="1" customWidth="1"/>
    <col min="1800" max="1800" width="7.6640625" style="1" customWidth="1"/>
    <col min="1801" max="1801" width="0.88671875" style="1" customWidth="1"/>
    <col min="1802" max="1802" width="10.6640625" style="1" customWidth="1"/>
    <col min="1803" max="1803" width="0.44140625" style="1" customWidth="1"/>
    <col min="1804" max="1804" width="7.6640625" style="1" customWidth="1"/>
    <col min="1805" max="1805" width="0.88671875" style="1" customWidth="1"/>
    <col min="1806" max="1806" width="7.6640625" style="1" customWidth="1"/>
    <col min="1807" max="1807" width="0.88671875" style="1" customWidth="1"/>
    <col min="1808" max="1808" width="10.6640625" style="1" customWidth="1"/>
    <col min="1809" max="1809" width="0.44140625" style="1" customWidth="1"/>
    <col min="1810" max="1810" width="7.6640625" style="1" customWidth="1"/>
    <col min="1811" max="1811" width="0.88671875" style="1" customWidth="1"/>
    <col min="1812" max="1812" width="7.6640625" style="1" customWidth="1"/>
    <col min="1813" max="1813" width="0.88671875" style="1" customWidth="1"/>
    <col min="1814" max="1814" width="10.6640625" style="1" customWidth="1"/>
    <col min="1815" max="1815" width="0.44140625" style="1" customWidth="1"/>
    <col min="1816" max="1816" width="7.6640625" style="1" customWidth="1"/>
    <col min="1817" max="1817" width="0.88671875" style="1" customWidth="1"/>
    <col min="1818" max="1818" width="7.6640625" style="1" customWidth="1"/>
    <col min="1819" max="1819" width="0.88671875" style="1" customWidth="1"/>
    <col min="1820" max="1820" width="10.6640625" style="1" customWidth="1"/>
    <col min="1821" max="1821" width="0.77734375" style="1" customWidth="1"/>
    <col min="1822" max="1822" width="7.6640625" style="1" customWidth="1"/>
    <col min="1823" max="1823" width="0.88671875" style="1" customWidth="1"/>
    <col min="1824" max="1824" width="7.6640625" style="1" customWidth="1"/>
    <col min="1825" max="1825" width="0.88671875" style="1" customWidth="1"/>
    <col min="1826" max="2048" width="8.88671875" style="1"/>
    <col min="2049" max="2049" width="0.44140625" style="1" customWidth="1"/>
    <col min="2050" max="2050" width="25.6640625" style="1" customWidth="1"/>
    <col min="2051" max="2051" width="0.44140625" style="1" customWidth="1"/>
    <col min="2052" max="2052" width="10.6640625" style="1" customWidth="1"/>
    <col min="2053" max="2053" width="0.44140625" style="1" customWidth="1"/>
    <col min="2054" max="2054" width="7.6640625" style="1" customWidth="1"/>
    <col min="2055" max="2055" width="0.88671875" style="1" customWidth="1"/>
    <col min="2056" max="2056" width="7.6640625" style="1" customWidth="1"/>
    <col min="2057" max="2057" width="0.88671875" style="1" customWidth="1"/>
    <col min="2058" max="2058" width="10.6640625" style="1" customWidth="1"/>
    <col min="2059" max="2059" width="0.44140625" style="1" customWidth="1"/>
    <col min="2060" max="2060" width="7.6640625" style="1" customWidth="1"/>
    <col min="2061" max="2061" width="0.88671875" style="1" customWidth="1"/>
    <col min="2062" max="2062" width="7.6640625" style="1" customWidth="1"/>
    <col min="2063" max="2063" width="0.88671875" style="1" customWidth="1"/>
    <col min="2064" max="2064" width="10.6640625" style="1" customWidth="1"/>
    <col min="2065" max="2065" width="0.44140625" style="1" customWidth="1"/>
    <col min="2066" max="2066" width="7.6640625" style="1" customWidth="1"/>
    <col min="2067" max="2067" width="0.88671875" style="1" customWidth="1"/>
    <col min="2068" max="2068" width="7.6640625" style="1" customWidth="1"/>
    <col min="2069" max="2069" width="0.88671875" style="1" customWidth="1"/>
    <col min="2070" max="2070" width="10.6640625" style="1" customWidth="1"/>
    <col min="2071" max="2071" width="0.44140625" style="1" customWidth="1"/>
    <col min="2072" max="2072" width="7.6640625" style="1" customWidth="1"/>
    <col min="2073" max="2073" width="0.88671875" style="1" customWidth="1"/>
    <col min="2074" max="2074" width="7.6640625" style="1" customWidth="1"/>
    <col min="2075" max="2075" width="0.88671875" style="1" customWidth="1"/>
    <col min="2076" max="2076" width="10.6640625" style="1" customWidth="1"/>
    <col min="2077" max="2077" width="0.77734375" style="1" customWidth="1"/>
    <col min="2078" max="2078" width="7.6640625" style="1" customWidth="1"/>
    <col min="2079" max="2079" width="0.88671875" style="1" customWidth="1"/>
    <col min="2080" max="2080" width="7.6640625" style="1" customWidth="1"/>
    <col min="2081" max="2081" width="0.88671875" style="1" customWidth="1"/>
    <col min="2082" max="2304" width="8.88671875" style="1"/>
    <col min="2305" max="2305" width="0.44140625" style="1" customWidth="1"/>
    <col min="2306" max="2306" width="25.6640625" style="1" customWidth="1"/>
    <col min="2307" max="2307" width="0.44140625" style="1" customWidth="1"/>
    <col min="2308" max="2308" width="10.6640625" style="1" customWidth="1"/>
    <col min="2309" max="2309" width="0.44140625" style="1" customWidth="1"/>
    <col min="2310" max="2310" width="7.6640625" style="1" customWidth="1"/>
    <col min="2311" max="2311" width="0.88671875" style="1" customWidth="1"/>
    <col min="2312" max="2312" width="7.6640625" style="1" customWidth="1"/>
    <col min="2313" max="2313" width="0.88671875" style="1" customWidth="1"/>
    <col min="2314" max="2314" width="10.6640625" style="1" customWidth="1"/>
    <col min="2315" max="2315" width="0.44140625" style="1" customWidth="1"/>
    <col min="2316" max="2316" width="7.6640625" style="1" customWidth="1"/>
    <col min="2317" max="2317" width="0.88671875" style="1" customWidth="1"/>
    <col min="2318" max="2318" width="7.6640625" style="1" customWidth="1"/>
    <col min="2319" max="2319" width="0.88671875" style="1" customWidth="1"/>
    <col min="2320" max="2320" width="10.6640625" style="1" customWidth="1"/>
    <col min="2321" max="2321" width="0.44140625" style="1" customWidth="1"/>
    <col min="2322" max="2322" width="7.6640625" style="1" customWidth="1"/>
    <col min="2323" max="2323" width="0.88671875" style="1" customWidth="1"/>
    <col min="2324" max="2324" width="7.6640625" style="1" customWidth="1"/>
    <col min="2325" max="2325" width="0.88671875" style="1" customWidth="1"/>
    <col min="2326" max="2326" width="10.6640625" style="1" customWidth="1"/>
    <col min="2327" max="2327" width="0.44140625" style="1" customWidth="1"/>
    <col min="2328" max="2328" width="7.6640625" style="1" customWidth="1"/>
    <col min="2329" max="2329" width="0.88671875" style="1" customWidth="1"/>
    <col min="2330" max="2330" width="7.6640625" style="1" customWidth="1"/>
    <col min="2331" max="2331" width="0.88671875" style="1" customWidth="1"/>
    <col min="2332" max="2332" width="10.6640625" style="1" customWidth="1"/>
    <col min="2333" max="2333" width="0.77734375" style="1" customWidth="1"/>
    <col min="2334" max="2334" width="7.6640625" style="1" customWidth="1"/>
    <col min="2335" max="2335" width="0.88671875" style="1" customWidth="1"/>
    <col min="2336" max="2336" width="7.6640625" style="1" customWidth="1"/>
    <col min="2337" max="2337" width="0.88671875" style="1" customWidth="1"/>
    <col min="2338" max="2560" width="8.88671875" style="1"/>
    <col min="2561" max="2561" width="0.44140625" style="1" customWidth="1"/>
    <col min="2562" max="2562" width="25.6640625" style="1" customWidth="1"/>
    <col min="2563" max="2563" width="0.44140625" style="1" customWidth="1"/>
    <col min="2564" max="2564" width="10.6640625" style="1" customWidth="1"/>
    <col min="2565" max="2565" width="0.44140625" style="1" customWidth="1"/>
    <col min="2566" max="2566" width="7.6640625" style="1" customWidth="1"/>
    <col min="2567" max="2567" width="0.88671875" style="1" customWidth="1"/>
    <col min="2568" max="2568" width="7.6640625" style="1" customWidth="1"/>
    <col min="2569" max="2569" width="0.88671875" style="1" customWidth="1"/>
    <col min="2570" max="2570" width="10.6640625" style="1" customWidth="1"/>
    <col min="2571" max="2571" width="0.44140625" style="1" customWidth="1"/>
    <col min="2572" max="2572" width="7.6640625" style="1" customWidth="1"/>
    <col min="2573" max="2573" width="0.88671875" style="1" customWidth="1"/>
    <col min="2574" max="2574" width="7.6640625" style="1" customWidth="1"/>
    <col min="2575" max="2575" width="0.88671875" style="1" customWidth="1"/>
    <col min="2576" max="2576" width="10.6640625" style="1" customWidth="1"/>
    <col min="2577" max="2577" width="0.44140625" style="1" customWidth="1"/>
    <col min="2578" max="2578" width="7.6640625" style="1" customWidth="1"/>
    <col min="2579" max="2579" width="0.88671875" style="1" customWidth="1"/>
    <col min="2580" max="2580" width="7.6640625" style="1" customWidth="1"/>
    <col min="2581" max="2581" width="0.88671875" style="1" customWidth="1"/>
    <col min="2582" max="2582" width="10.6640625" style="1" customWidth="1"/>
    <col min="2583" max="2583" width="0.44140625" style="1" customWidth="1"/>
    <col min="2584" max="2584" width="7.6640625" style="1" customWidth="1"/>
    <col min="2585" max="2585" width="0.88671875" style="1" customWidth="1"/>
    <col min="2586" max="2586" width="7.6640625" style="1" customWidth="1"/>
    <col min="2587" max="2587" width="0.88671875" style="1" customWidth="1"/>
    <col min="2588" max="2588" width="10.6640625" style="1" customWidth="1"/>
    <col min="2589" max="2589" width="0.77734375" style="1" customWidth="1"/>
    <col min="2590" max="2590" width="7.6640625" style="1" customWidth="1"/>
    <col min="2591" max="2591" width="0.88671875" style="1" customWidth="1"/>
    <col min="2592" max="2592" width="7.6640625" style="1" customWidth="1"/>
    <col min="2593" max="2593" width="0.88671875" style="1" customWidth="1"/>
    <col min="2594" max="2816" width="8.88671875" style="1"/>
    <col min="2817" max="2817" width="0.44140625" style="1" customWidth="1"/>
    <col min="2818" max="2818" width="25.6640625" style="1" customWidth="1"/>
    <col min="2819" max="2819" width="0.44140625" style="1" customWidth="1"/>
    <col min="2820" max="2820" width="10.6640625" style="1" customWidth="1"/>
    <col min="2821" max="2821" width="0.44140625" style="1" customWidth="1"/>
    <col min="2822" max="2822" width="7.6640625" style="1" customWidth="1"/>
    <col min="2823" max="2823" width="0.88671875" style="1" customWidth="1"/>
    <col min="2824" max="2824" width="7.6640625" style="1" customWidth="1"/>
    <col min="2825" max="2825" width="0.88671875" style="1" customWidth="1"/>
    <col min="2826" max="2826" width="10.6640625" style="1" customWidth="1"/>
    <col min="2827" max="2827" width="0.44140625" style="1" customWidth="1"/>
    <col min="2828" max="2828" width="7.6640625" style="1" customWidth="1"/>
    <col min="2829" max="2829" width="0.88671875" style="1" customWidth="1"/>
    <col min="2830" max="2830" width="7.6640625" style="1" customWidth="1"/>
    <col min="2831" max="2831" width="0.88671875" style="1" customWidth="1"/>
    <col min="2832" max="2832" width="10.6640625" style="1" customWidth="1"/>
    <col min="2833" max="2833" width="0.44140625" style="1" customWidth="1"/>
    <col min="2834" max="2834" width="7.6640625" style="1" customWidth="1"/>
    <col min="2835" max="2835" width="0.88671875" style="1" customWidth="1"/>
    <col min="2836" max="2836" width="7.6640625" style="1" customWidth="1"/>
    <col min="2837" max="2837" width="0.88671875" style="1" customWidth="1"/>
    <col min="2838" max="2838" width="10.6640625" style="1" customWidth="1"/>
    <col min="2839" max="2839" width="0.44140625" style="1" customWidth="1"/>
    <col min="2840" max="2840" width="7.6640625" style="1" customWidth="1"/>
    <col min="2841" max="2841" width="0.88671875" style="1" customWidth="1"/>
    <col min="2842" max="2842" width="7.6640625" style="1" customWidth="1"/>
    <col min="2843" max="2843" width="0.88671875" style="1" customWidth="1"/>
    <col min="2844" max="2844" width="10.6640625" style="1" customWidth="1"/>
    <col min="2845" max="2845" width="0.77734375" style="1" customWidth="1"/>
    <col min="2846" max="2846" width="7.6640625" style="1" customWidth="1"/>
    <col min="2847" max="2847" width="0.88671875" style="1" customWidth="1"/>
    <col min="2848" max="2848" width="7.6640625" style="1" customWidth="1"/>
    <col min="2849" max="2849" width="0.88671875" style="1" customWidth="1"/>
    <col min="2850" max="3072" width="8.88671875" style="1"/>
    <col min="3073" max="3073" width="0.44140625" style="1" customWidth="1"/>
    <col min="3074" max="3074" width="25.6640625" style="1" customWidth="1"/>
    <col min="3075" max="3075" width="0.44140625" style="1" customWidth="1"/>
    <col min="3076" max="3076" width="10.6640625" style="1" customWidth="1"/>
    <col min="3077" max="3077" width="0.44140625" style="1" customWidth="1"/>
    <col min="3078" max="3078" width="7.6640625" style="1" customWidth="1"/>
    <col min="3079" max="3079" width="0.88671875" style="1" customWidth="1"/>
    <col min="3080" max="3080" width="7.6640625" style="1" customWidth="1"/>
    <col min="3081" max="3081" width="0.88671875" style="1" customWidth="1"/>
    <col min="3082" max="3082" width="10.6640625" style="1" customWidth="1"/>
    <col min="3083" max="3083" width="0.44140625" style="1" customWidth="1"/>
    <col min="3084" max="3084" width="7.6640625" style="1" customWidth="1"/>
    <col min="3085" max="3085" width="0.88671875" style="1" customWidth="1"/>
    <col min="3086" max="3086" width="7.6640625" style="1" customWidth="1"/>
    <col min="3087" max="3087" width="0.88671875" style="1" customWidth="1"/>
    <col min="3088" max="3088" width="10.6640625" style="1" customWidth="1"/>
    <col min="3089" max="3089" width="0.44140625" style="1" customWidth="1"/>
    <col min="3090" max="3090" width="7.6640625" style="1" customWidth="1"/>
    <col min="3091" max="3091" width="0.88671875" style="1" customWidth="1"/>
    <col min="3092" max="3092" width="7.6640625" style="1" customWidth="1"/>
    <col min="3093" max="3093" width="0.88671875" style="1" customWidth="1"/>
    <col min="3094" max="3094" width="10.6640625" style="1" customWidth="1"/>
    <col min="3095" max="3095" width="0.44140625" style="1" customWidth="1"/>
    <col min="3096" max="3096" width="7.6640625" style="1" customWidth="1"/>
    <col min="3097" max="3097" width="0.88671875" style="1" customWidth="1"/>
    <col min="3098" max="3098" width="7.6640625" style="1" customWidth="1"/>
    <col min="3099" max="3099" width="0.88671875" style="1" customWidth="1"/>
    <col min="3100" max="3100" width="10.6640625" style="1" customWidth="1"/>
    <col min="3101" max="3101" width="0.77734375" style="1" customWidth="1"/>
    <col min="3102" max="3102" width="7.6640625" style="1" customWidth="1"/>
    <col min="3103" max="3103" width="0.88671875" style="1" customWidth="1"/>
    <col min="3104" max="3104" width="7.6640625" style="1" customWidth="1"/>
    <col min="3105" max="3105" width="0.88671875" style="1" customWidth="1"/>
    <col min="3106" max="3328" width="8.88671875" style="1"/>
    <col min="3329" max="3329" width="0.44140625" style="1" customWidth="1"/>
    <col min="3330" max="3330" width="25.6640625" style="1" customWidth="1"/>
    <col min="3331" max="3331" width="0.44140625" style="1" customWidth="1"/>
    <col min="3332" max="3332" width="10.6640625" style="1" customWidth="1"/>
    <col min="3333" max="3333" width="0.44140625" style="1" customWidth="1"/>
    <col min="3334" max="3334" width="7.6640625" style="1" customWidth="1"/>
    <col min="3335" max="3335" width="0.88671875" style="1" customWidth="1"/>
    <col min="3336" max="3336" width="7.6640625" style="1" customWidth="1"/>
    <col min="3337" max="3337" width="0.88671875" style="1" customWidth="1"/>
    <col min="3338" max="3338" width="10.6640625" style="1" customWidth="1"/>
    <col min="3339" max="3339" width="0.44140625" style="1" customWidth="1"/>
    <col min="3340" max="3340" width="7.6640625" style="1" customWidth="1"/>
    <col min="3341" max="3341" width="0.88671875" style="1" customWidth="1"/>
    <col min="3342" max="3342" width="7.6640625" style="1" customWidth="1"/>
    <col min="3343" max="3343" width="0.88671875" style="1" customWidth="1"/>
    <col min="3344" max="3344" width="10.6640625" style="1" customWidth="1"/>
    <col min="3345" max="3345" width="0.44140625" style="1" customWidth="1"/>
    <col min="3346" max="3346" width="7.6640625" style="1" customWidth="1"/>
    <col min="3347" max="3347" width="0.88671875" style="1" customWidth="1"/>
    <col min="3348" max="3348" width="7.6640625" style="1" customWidth="1"/>
    <col min="3349" max="3349" width="0.88671875" style="1" customWidth="1"/>
    <col min="3350" max="3350" width="10.6640625" style="1" customWidth="1"/>
    <col min="3351" max="3351" width="0.44140625" style="1" customWidth="1"/>
    <col min="3352" max="3352" width="7.6640625" style="1" customWidth="1"/>
    <col min="3353" max="3353" width="0.88671875" style="1" customWidth="1"/>
    <col min="3354" max="3354" width="7.6640625" style="1" customWidth="1"/>
    <col min="3355" max="3355" width="0.88671875" style="1" customWidth="1"/>
    <col min="3356" max="3356" width="10.6640625" style="1" customWidth="1"/>
    <col min="3357" max="3357" width="0.77734375" style="1" customWidth="1"/>
    <col min="3358" max="3358" width="7.6640625" style="1" customWidth="1"/>
    <col min="3359" max="3359" width="0.88671875" style="1" customWidth="1"/>
    <col min="3360" max="3360" width="7.6640625" style="1" customWidth="1"/>
    <col min="3361" max="3361" width="0.88671875" style="1" customWidth="1"/>
    <col min="3362" max="3584" width="8.88671875" style="1"/>
    <col min="3585" max="3585" width="0.44140625" style="1" customWidth="1"/>
    <col min="3586" max="3586" width="25.6640625" style="1" customWidth="1"/>
    <col min="3587" max="3587" width="0.44140625" style="1" customWidth="1"/>
    <col min="3588" max="3588" width="10.6640625" style="1" customWidth="1"/>
    <col min="3589" max="3589" width="0.44140625" style="1" customWidth="1"/>
    <col min="3590" max="3590" width="7.6640625" style="1" customWidth="1"/>
    <col min="3591" max="3591" width="0.88671875" style="1" customWidth="1"/>
    <col min="3592" max="3592" width="7.6640625" style="1" customWidth="1"/>
    <col min="3593" max="3593" width="0.88671875" style="1" customWidth="1"/>
    <col min="3594" max="3594" width="10.6640625" style="1" customWidth="1"/>
    <col min="3595" max="3595" width="0.44140625" style="1" customWidth="1"/>
    <col min="3596" max="3596" width="7.6640625" style="1" customWidth="1"/>
    <col min="3597" max="3597" width="0.88671875" style="1" customWidth="1"/>
    <col min="3598" max="3598" width="7.6640625" style="1" customWidth="1"/>
    <col min="3599" max="3599" width="0.88671875" style="1" customWidth="1"/>
    <col min="3600" max="3600" width="10.6640625" style="1" customWidth="1"/>
    <col min="3601" max="3601" width="0.44140625" style="1" customWidth="1"/>
    <col min="3602" max="3602" width="7.6640625" style="1" customWidth="1"/>
    <col min="3603" max="3603" width="0.88671875" style="1" customWidth="1"/>
    <col min="3604" max="3604" width="7.6640625" style="1" customWidth="1"/>
    <col min="3605" max="3605" width="0.88671875" style="1" customWidth="1"/>
    <col min="3606" max="3606" width="10.6640625" style="1" customWidth="1"/>
    <col min="3607" max="3607" width="0.44140625" style="1" customWidth="1"/>
    <col min="3608" max="3608" width="7.6640625" style="1" customWidth="1"/>
    <col min="3609" max="3609" width="0.88671875" style="1" customWidth="1"/>
    <col min="3610" max="3610" width="7.6640625" style="1" customWidth="1"/>
    <col min="3611" max="3611" width="0.88671875" style="1" customWidth="1"/>
    <col min="3612" max="3612" width="10.6640625" style="1" customWidth="1"/>
    <col min="3613" max="3613" width="0.77734375" style="1" customWidth="1"/>
    <col min="3614" max="3614" width="7.6640625" style="1" customWidth="1"/>
    <col min="3615" max="3615" width="0.88671875" style="1" customWidth="1"/>
    <col min="3616" max="3616" width="7.6640625" style="1" customWidth="1"/>
    <col min="3617" max="3617" width="0.88671875" style="1" customWidth="1"/>
    <col min="3618" max="3840" width="8.88671875" style="1"/>
    <col min="3841" max="3841" width="0.44140625" style="1" customWidth="1"/>
    <col min="3842" max="3842" width="25.6640625" style="1" customWidth="1"/>
    <col min="3843" max="3843" width="0.44140625" style="1" customWidth="1"/>
    <col min="3844" max="3844" width="10.6640625" style="1" customWidth="1"/>
    <col min="3845" max="3845" width="0.44140625" style="1" customWidth="1"/>
    <col min="3846" max="3846" width="7.6640625" style="1" customWidth="1"/>
    <col min="3847" max="3847" width="0.88671875" style="1" customWidth="1"/>
    <col min="3848" max="3848" width="7.6640625" style="1" customWidth="1"/>
    <col min="3849" max="3849" width="0.88671875" style="1" customWidth="1"/>
    <col min="3850" max="3850" width="10.6640625" style="1" customWidth="1"/>
    <col min="3851" max="3851" width="0.44140625" style="1" customWidth="1"/>
    <col min="3852" max="3852" width="7.6640625" style="1" customWidth="1"/>
    <col min="3853" max="3853" width="0.88671875" style="1" customWidth="1"/>
    <col min="3854" max="3854" width="7.6640625" style="1" customWidth="1"/>
    <col min="3855" max="3855" width="0.88671875" style="1" customWidth="1"/>
    <col min="3856" max="3856" width="10.6640625" style="1" customWidth="1"/>
    <col min="3857" max="3857" width="0.44140625" style="1" customWidth="1"/>
    <col min="3858" max="3858" width="7.6640625" style="1" customWidth="1"/>
    <col min="3859" max="3859" width="0.88671875" style="1" customWidth="1"/>
    <col min="3860" max="3860" width="7.6640625" style="1" customWidth="1"/>
    <col min="3861" max="3861" width="0.88671875" style="1" customWidth="1"/>
    <col min="3862" max="3862" width="10.6640625" style="1" customWidth="1"/>
    <col min="3863" max="3863" width="0.44140625" style="1" customWidth="1"/>
    <col min="3864" max="3864" width="7.6640625" style="1" customWidth="1"/>
    <col min="3865" max="3865" width="0.88671875" style="1" customWidth="1"/>
    <col min="3866" max="3866" width="7.6640625" style="1" customWidth="1"/>
    <col min="3867" max="3867" width="0.88671875" style="1" customWidth="1"/>
    <col min="3868" max="3868" width="10.6640625" style="1" customWidth="1"/>
    <col min="3869" max="3869" width="0.77734375" style="1" customWidth="1"/>
    <col min="3870" max="3870" width="7.6640625" style="1" customWidth="1"/>
    <col min="3871" max="3871" width="0.88671875" style="1" customWidth="1"/>
    <col min="3872" max="3872" width="7.6640625" style="1" customWidth="1"/>
    <col min="3873" max="3873" width="0.88671875" style="1" customWidth="1"/>
    <col min="3874" max="4096" width="8.88671875" style="1"/>
    <col min="4097" max="4097" width="0.44140625" style="1" customWidth="1"/>
    <col min="4098" max="4098" width="25.6640625" style="1" customWidth="1"/>
    <col min="4099" max="4099" width="0.44140625" style="1" customWidth="1"/>
    <col min="4100" max="4100" width="10.6640625" style="1" customWidth="1"/>
    <col min="4101" max="4101" width="0.44140625" style="1" customWidth="1"/>
    <col min="4102" max="4102" width="7.6640625" style="1" customWidth="1"/>
    <col min="4103" max="4103" width="0.88671875" style="1" customWidth="1"/>
    <col min="4104" max="4104" width="7.6640625" style="1" customWidth="1"/>
    <col min="4105" max="4105" width="0.88671875" style="1" customWidth="1"/>
    <col min="4106" max="4106" width="10.6640625" style="1" customWidth="1"/>
    <col min="4107" max="4107" width="0.44140625" style="1" customWidth="1"/>
    <col min="4108" max="4108" width="7.6640625" style="1" customWidth="1"/>
    <col min="4109" max="4109" width="0.88671875" style="1" customWidth="1"/>
    <col min="4110" max="4110" width="7.6640625" style="1" customWidth="1"/>
    <col min="4111" max="4111" width="0.88671875" style="1" customWidth="1"/>
    <col min="4112" max="4112" width="10.6640625" style="1" customWidth="1"/>
    <col min="4113" max="4113" width="0.44140625" style="1" customWidth="1"/>
    <col min="4114" max="4114" width="7.6640625" style="1" customWidth="1"/>
    <col min="4115" max="4115" width="0.88671875" style="1" customWidth="1"/>
    <col min="4116" max="4116" width="7.6640625" style="1" customWidth="1"/>
    <col min="4117" max="4117" width="0.88671875" style="1" customWidth="1"/>
    <col min="4118" max="4118" width="10.6640625" style="1" customWidth="1"/>
    <col min="4119" max="4119" width="0.44140625" style="1" customWidth="1"/>
    <col min="4120" max="4120" width="7.6640625" style="1" customWidth="1"/>
    <col min="4121" max="4121" width="0.88671875" style="1" customWidth="1"/>
    <col min="4122" max="4122" width="7.6640625" style="1" customWidth="1"/>
    <col min="4123" max="4123" width="0.88671875" style="1" customWidth="1"/>
    <col min="4124" max="4124" width="10.6640625" style="1" customWidth="1"/>
    <col min="4125" max="4125" width="0.77734375" style="1" customWidth="1"/>
    <col min="4126" max="4126" width="7.6640625" style="1" customWidth="1"/>
    <col min="4127" max="4127" width="0.88671875" style="1" customWidth="1"/>
    <col min="4128" max="4128" width="7.6640625" style="1" customWidth="1"/>
    <col min="4129" max="4129" width="0.88671875" style="1" customWidth="1"/>
    <col min="4130" max="4352" width="8.88671875" style="1"/>
    <col min="4353" max="4353" width="0.44140625" style="1" customWidth="1"/>
    <col min="4354" max="4354" width="25.6640625" style="1" customWidth="1"/>
    <col min="4355" max="4355" width="0.44140625" style="1" customWidth="1"/>
    <col min="4356" max="4356" width="10.6640625" style="1" customWidth="1"/>
    <col min="4357" max="4357" width="0.44140625" style="1" customWidth="1"/>
    <col min="4358" max="4358" width="7.6640625" style="1" customWidth="1"/>
    <col min="4359" max="4359" width="0.88671875" style="1" customWidth="1"/>
    <col min="4360" max="4360" width="7.6640625" style="1" customWidth="1"/>
    <col min="4361" max="4361" width="0.88671875" style="1" customWidth="1"/>
    <col min="4362" max="4362" width="10.6640625" style="1" customWidth="1"/>
    <col min="4363" max="4363" width="0.44140625" style="1" customWidth="1"/>
    <col min="4364" max="4364" width="7.6640625" style="1" customWidth="1"/>
    <col min="4365" max="4365" width="0.88671875" style="1" customWidth="1"/>
    <col min="4366" max="4366" width="7.6640625" style="1" customWidth="1"/>
    <col min="4367" max="4367" width="0.88671875" style="1" customWidth="1"/>
    <col min="4368" max="4368" width="10.6640625" style="1" customWidth="1"/>
    <col min="4369" max="4369" width="0.44140625" style="1" customWidth="1"/>
    <col min="4370" max="4370" width="7.6640625" style="1" customWidth="1"/>
    <col min="4371" max="4371" width="0.88671875" style="1" customWidth="1"/>
    <col min="4372" max="4372" width="7.6640625" style="1" customWidth="1"/>
    <col min="4373" max="4373" width="0.88671875" style="1" customWidth="1"/>
    <col min="4374" max="4374" width="10.6640625" style="1" customWidth="1"/>
    <col min="4375" max="4375" width="0.44140625" style="1" customWidth="1"/>
    <col min="4376" max="4376" width="7.6640625" style="1" customWidth="1"/>
    <col min="4377" max="4377" width="0.88671875" style="1" customWidth="1"/>
    <col min="4378" max="4378" width="7.6640625" style="1" customWidth="1"/>
    <col min="4379" max="4379" width="0.88671875" style="1" customWidth="1"/>
    <col min="4380" max="4380" width="10.6640625" style="1" customWidth="1"/>
    <col min="4381" max="4381" width="0.77734375" style="1" customWidth="1"/>
    <col min="4382" max="4382" width="7.6640625" style="1" customWidth="1"/>
    <col min="4383" max="4383" width="0.88671875" style="1" customWidth="1"/>
    <col min="4384" max="4384" width="7.6640625" style="1" customWidth="1"/>
    <col min="4385" max="4385" width="0.88671875" style="1" customWidth="1"/>
    <col min="4386" max="4608" width="8.88671875" style="1"/>
    <col min="4609" max="4609" width="0.44140625" style="1" customWidth="1"/>
    <col min="4610" max="4610" width="25.6640625" style="1" customWidth="1"/>
    <col min="4611" max="4611" width="0.44140625" style="1" customWidth="1"/>
    <col min="4612" max="4612" width="10.6640625" style="1" customWidth="1"/>
    <col min="4613" max="4613" width="0.44140625" style="1" customWidth="1"/>
    <col min="4614" max="4614" width="7.6640625" style="1" customWidth="1"/>
    <col min="4615" max="4615" width="0.88671875" style="1" customWidth="1"/>
    <col min="4616" max="4616" width="7.6640625" style="1" customWidth="1"/>
    <col min="4617" max="4617" width="0.88671875" style="1" customWidth="1"/>
    <col min="4618" max="4618" width="10.6640625" style="1" customWidth="1"/>
    <col min="4619" max="4619" width="0.44140625" style="1" customWidth="1"/>
    <col min="4620" max="4620" width="7.6640625" style="1" customWidth="1"/>
    <col min="4621" max="4621" width="0.88671875" style="1" customWidth="1"/>
    <col min="4622" max="4622" width="7.6640625" style="1" customWidth="1"/>
    <col min="4623" max="4623" width="0.88671875" style="1" customWidth="1"/>
    <col min="4624" max="4624" width="10.6640625" style="1" customWidth="1"/>
    <col min="4625" max="4625" width="0.44140625" style="1" customWidth="1"/>
    <col min="4626" max="4626" width="7.6640625" style="1" customWidth="1"/>
    <col min="4627" max="4627" width="0.88671875" style="1" customWidth="1"/>
    <col min="4628" max="4628" width="7.6640625" style="1" customWidth="1"/>
    <col min="4629" max="4629" width="0.88671875" style="1" customWidth="1"/>
    <col min="4630" max="4630" width="10.6640625" style="1" customWidth="1"/>
    <col min="4631" max="4631" width="0.44140625" style="1" customWidth="1"/>
    <col min="4632" max="4632" width="7.6640625" style="1" customWidth="1"/>
    <col min="4633" max="4633" width="0.88671875" style="1" customWidth="1"/>
    <col min="4634" max="4634" width="7.6640625" style="1" customWidth="1"/>
    <col min="4635" max="4635" width="0.88671875" style="1" customWidth="1"/>
    <col min="4636" max="4636" width="10.6640625" style="1" customWidth="1"/>
    <col min="4637" max="4637" width="0.77734375" style="1" customWidth="1"/>
    <col min="4638" max="4638" width="7.6640625" style="1" customWidth="1"/>
    <col min="4639" max="4639" width="0.88671875" style="1" customWidth="1"/>
    <col min="4640" max="4640" width="7.6640625" style="1" customWidth="1"/>
    <col min="4641" max="4641" width="0.88671875" style="1" customWidth="1"/>
    <col min="4642" max="4864" width="8.88671875" style="1"/>
    <col min="4865" max="4865" width="0.44140625" style="1" customWidth="1"/>
    <col min="4866" max="4866" width="25.6640625" style="1" customWidth="1"/>
    <col min="4867" max="4867" width="0.44140625" style="1" customWidth="1"/>
    <col min="4868" max="4868" width="10.6640625" style="1" customWidth="1"/>
    <col min="4869" max="4869" width="0.44140625" style="1" customWidth="1"/>
    <col min="4870" max="4870" width="7.6640625" style="1" customWidth="1"/>
    <col min="4871" max="4871" width="0.88671875" style="1" customWidth="1"/>
    <col min="4872" max="4872" width="7.6640625" style="1" customWidth="1"/>
    <col min="4873" max="4873" width="0.88671875" style="1" customWidth="1"/>
    <col min="4874" max="4874" width="10.6640625" style="1" customWidth="1"/>
    <col min="4875" max="4875" width="0.44140625" style="1" customWidth="1"/>
    <col min="4876" max="4876" width="7.6640625" style="1" customWidth="1"/>
    <col min="4877" max="4877" width="0.88671875" style="1" customWidth="1"/>
    <col min="4878" max="4878" width="7.6640625" style="1" customWidth="1"/>
    <col min="4879" max="4879" width="0.88671875" style="1" customWidth="1"/>
    <col min="4880" max="4880" width="10.6640625" style="1" customWidth="1"/>
    <col min="4881" max="4881" width="0.44140625" style="1" customWidth="1"/>
    <col min="4882" max="4882" width="7.6640625" style="1" customWidth="1"/>
    <col min="4883" max="4883" width="0.88671875" style="1" customWidth="1"/>
    <col min="4884" max="4884" width="7.6640625" style="1" customWidth="1"/>
    <col min="4885" max="4885" width="0.88671875" style="1" customWidth="1"/>
    <col min="4886" max="4886" width="10.6640625" style="1" customWidth="1"/>
    <col min="4887" max="4887" width="0.44140625" style="1" customWidth="1"/>
    <col min="4888" max="4888" width="7.6640625" style="1" customWidth="1"/>
    <col min="4889" max="4889" width="0.88671875" style="1" customWidth="1"/>
    <col min="4890" max="4890" width="7.6640625" style="1" customWidth="1"/>
    <col min="4891" max="4891" width="0.88671875" style="1" customWidth="1"/>
    <col min="4892" max="4892" width="10.6640625" style="1" customWidth="1"/>
    <col min="4893" max="4893" width="0.77734375" style="1" customWidth="1"/>
    <col min="4894" max="4894" width="7.6640625" style="1" customWidth="1"/>
    <col min="4895" max="4895" width="0.88671875" style="1" customWidth="1"/>
    <col min="4896" max="4896" width="7.6640625" style="1" customWidth="1"/>
    <col min="4897" max="4897" width="0.88671875" style="1" customWidth="1"/>
    <col min="4898" max="5120" width="8.88671875" style="1"/>
    <col min="5121" max="5121" width="0.44140625" style="1" customWidth="1"/>
    <col min="5122" max="5122" width="25.6640625" style="1" customWidth="1"/>
    <col min="5123" max="5123" width="0.44140625" style="1" customWidth="1"/>
    <col min="5124" max="5124" width="10.6640625" style="1" customWidth="1"/>
    <col min="5125" max="5125" width="0.44140625" style="1" customWidth="1"/>
    <col min="5126" max="5126" width="7.6640625" style="1" customWidth="1"/>
    <col min="5127" max="5127" width="0.88671875" style="1" customWidth="1"/>
    <col min="5128" max="5128" width="7.6640625" style="1" customWidth="1"/>
    <col min="5129" max="5129" width="0.88671875" style="1" customWidth="1"/>
    <col min="5130" max="5130" width="10.6640625" style="1" customWidth="1"/>
    <col min="5131" max="5131" width="0.44140625" style="1" customWidth="1"/>
    <col min="5132" max="5132" width="7.6640625" style="1" customWidth="1"/>
    <col min="5133" max="5133" width="0.88671875" style="1" customWidth="1"/>
    <col min="5134" max="5134" width="7.6640625" style="1" customWidth="1"/>
    <col min="5135" max="5135" width="0.88671875" style="1" customWidth="1"/>
    <col min="5136" max="5136" width="10.6640625" style="1" customWidth="1"/>
    <col min="5137" max="5137" width="0.44140625" style="1" customWidth="1"/>
    <col min="5138" max="5138" width="7.6640625" style="1" customWidth="1"/>
    <col min="5139" max="5139" width="0.88671875" style="1" customWidth="1"/>
    <col min="5140" max="5140" width="7.6640625" style="1" customWidth="1"/>
    <col min="5141" max="5141" width="0.88671875" style="1" customWidth="1"/>
    <col min="5142" max="5142" width="10.6640625" style="1" customWidth="1"/>
    <col min="5143" max="5143" width="0.44140625" style="1" customWidth="1"/>
    <col min="5144" max="5144" width="7.6640625" style="1" customWidth="1"/>
    <col min="5145" max="5145" width="0.88671875" style="1" customWidth="1"/>
    <col min="5146" max="5146" width="7.6640625" style="1" customWidth="1"/>
    <col min="5147" max="5147" width="0.88671875" style="1" customWidth="1"/>
    <col min="5148" max="5148" width="10.6640625" style="1" customWidth="1"/>
    <col min="5149" max="5149" width="0.77734375" style="1" customWidth="1"/>
    <col min="5150" max="5150" width="7.6640625" style="1" customWidth="1"/>
    <col min="5151" max="5151" width="0.88671875" style="1" customWidth="1"/>
    <col min="5152" max="5152" width="7.6640625" style="1" customWidth="1"/>
    <col min="5153" max="5153" width="0.88671875" style="1" customWidth="1"/>
    <col min="5154" max="5376" width="8.88671875" style="1"/>
    <col min="5377" max="5377" width="0.44140625" style="1" customWidth="1"/>
    <col min="5378" max="5378" width="25.6640625" style="1" customWidth="1"/>
    <col min="5379" max="5379" width="0.44140625" style="1" customWidth="1"/>
    <col min="5380" max="5380" width="10.6640625" style="1" customWidth="1"/>
    <col min="5381" max="5381" width="0.44140625" style="1" customWidth="1"/>
    <col min="5382" max="5382" width="7.6640625" style="1" customWidth="1"/>
    <col min="5383" max="5383" width="0.88671875" style="1" customWidth="1"/>
    <col min="5384" max="5384" width="7.6640625" style="1" customWidth="1"/>
    <col min="5385" max="5385" width="0.88671875" style="1" customWidth="1"/>
    <col min="5386" max="5386" width="10.6640625" style="1" customWidth="1"/>
    <col min="5387" max="5387" width="0.44140625" style="1" customWidth="1"/>
    <col min="5388" max="5388" width="7.6640625" style="1" customWidth="1"/>
    <col min="5389" max="5389" width="0.88671875" style="1" customWidth="1"/>
    <col min="5390" max="5390" width="7.6640625" style="1" customWidth="1"/>
    <col min="5391" max="5391" width="0.88671875" style="1" customWidth="1"/>
    <col min="5392" max="5392" width="10.6640625" style="1" customWidth="1"/>
    <col min="5393" max="5393" width="0.44140625" style="1" customWidth="1"/>
    <col min="5394" max="5394" width="7.6640625" style="1" customWidth="1"/>
    <col min="5395" max="5395" width="0.88671875" style="1" customWidth="1"/>
    <col min="5396" max="5396" width="7.6640625" style="1" customWidth="1"/>
    <col min="5397" max="5397" width="0.88671875" style="1" customWidth="1"/>
    <col min="5398" max="5398" width="10.6640625" style="1" customWidth="1"/>
    <col min="5399" max="5399" width="0.44140625" style="1" customWidth="1"/>
    <col min="5400" max="5400" width="7.6640625" style="1" customWidth="1"/>
    <col min="5401" max="5401" width="0.88671875" style="1" customWidth="1"/>
    <col min="5402" max="5402" width="7.6640625" style="1" customWidth="1"/>
    <col min="5403" max="5403" width="0.88671875" style="1" customWidth="1"/>
    <col min="5404" max="5404" width="10.6640625" style="1" customWidth="1"/>
    <col min="5405" max="5405" width="0.77734375" style="1" customWidth="1"/>
    <col min="5406" max="5406" width="7.6640625" style="1" customWidth="1"/>
    <col min="5407" max="5407" width="0.88671875" style="1" customWidth="1"/>
    <col min="5408" max="5408" width="7.6640625" style="1" customWidth="1"/>
    <col min="5409" max="5409" width="0.88671875" style="1" customWidth="1"/>
    <col min="5410" max="5632" width="8.88671875" style="1"/>
    <col min="5633" max="5633" width="0.44140625" style="1" customWidth="1"/>
    <col min="5634" max="5634" width="25.6640625" style="1" customWidth="1"/>
    <col min="5635" max="5635" width="0.44140625" style="1" customWidth="1"/>
    <col min="5636" max="5636" width="10.6640625" style="1" customWidth="1"/>
    <col min="5637" max="5637" width="0.44140625" style="1" customWidth="1"/>
    <col min="5638" max="5638" width="7.6640625" style="1" customWidth="1"/>
    <col min="5639" max="5639" width="0.88671875" style="1" customWidth="1"/>
    <col min="5640" max="5640" width="7.6640625" style="1" customWidth="1"/>
    <col min="5641" max="5641" width="0.88671875" style="1" customWidth="1"/>
    <col min="5642" max="5642" width="10.6640625" style="1" customWidth="1"/>
    <col min="5643" max="5643" width="0.44140625" style="1" customWidth="1"/>
    <col min="5644" max="5644" width="7.6640625" style="1" customWidth="1"/>
    <col min="5645" max="5645" width="0.88671875" style="1" customWidth="1"/>
    <col min="5646" max="5646" width="7.6640625" style="1" customWidth="1"/>
    <col min="5647" max="5647" width="0.88671875" style="1" customWidth="1"/>
    <col min="5648" max="5648" width="10.6640625" style="1" customWidth="1"/>
    <col min="5649" max="5649" width="0.44140625" style="1" customWidth="1"/>
    <col min="5650" max="5650" width="7.6640625" style="1" customWidth="1"/>
    <col min="5651" max="5651" width="0.88671875" style="1" customWidth="1"/>
    <col min="5652" max="5652" width="7.6640625" style="1" customWidth="1"/>
    <col min="5653" max="5653" width="0.88671875" style="1" customWidth="1"/>
    <col min="5654" max="5654" width="10.6640625" style="1" customWidth="1"/>
    <col min="5655" max="5655" width="0.44140625" style="1" customWidth="1"/>
    <col min="5656" max="5656" width="7.6640625" style="1" customWidth="1"/>
    <col min="5657" max="5657" width="0.88671875" style="1" customWidth="1"/>
    <col min="5658" max="5658" width="7.6640625" style="1" customWidth="1"/>
    <col min="5659" max="5659" width="0.88671875" style="1" customWidth="1"/>
    <col min="5660" max="5660" width="10.6640625" style="1" customWidth="1"/>
    <col min="5661" max="5661" width="0.77734375" style="1" customWidth="1"/>
    <col min="5662" max="5662" width="7.6640625" style="1" customWidth="1"/>
    <col min="5663" max="5663" width="0.88671875" style="1" customWidth="1"/>
    <col min="5664" max="5664" width="7.6640625" style="1" customWidth="1"/>
    <col min="5665" max="5665" width="0.88671875" style="1" customWidth="1"/>
    <col min="5666" max="5888" width="8.88671875" style="1"/>
    <col min="5889" max="5889" width="0.44140625" style="1" customWidth="1"/>
    <col min="5890" max="5890" width="25.6640625" style="1" customWidth="1"/>
    <col min="5891" max="5891" width="0.44140625" style="1" customWidth="1"/>
    <col min="5892" max="5892" width="10.6640625" style="1" customWidth="1"/>
    <col min="5893" max="5893" width="0.44140625" style="1" customWidth="1"/>
    <col min="5894" max="5894" width="7.6640625" style="1" customWidth="1"/>
    <col min="5895" max="5895" width="0.88671875" style="1" customWidth="1"/>
    <col min="5896" max="5896" width="7.6640625" style="1" customWidth="1"/>
    <col min="5897" max="5897" width="0.88671875" style="1" customWidth="1"/>
    <col min="5898" max="5898" width="10.6640625" style="1" customWidth="1"/>
    <col min="5899" max="5899" width="0.44140625" style="1" customWidth="1"/>
    <col min="5900" max="5900" width="7.6640625" style="1" customWidth="1"/>
    <col min="5901" max="5901" width="0.88671875" style="1" customWidth="1"/>
    <col min="5902" max="5902" width="7.6640625" style="1" customWidth="1"/>
    <col min="5903" max="5903" width="0.88671875" style="1" customWidth="1"/>
    <col min="5904" max="5904" width="10.6640625" style="1" customWidth="1"/>
    <col min="5905" max="5905" width="0.44140625" style="1" customWidth="1"/>
    <col min="5906" max="5906" width="7.6640625" style="1" customWidth="1"/>
    <col min="5907" max="5907" width="0.88671875" style="1" customWidth="1"/>
    <col min="5908" max="5908" width="7.6640625" style="1" customWidth="1"/>
    <col min="5909" max="5909" width="0.88671875" style="1" customWidth="1"/>
    <col min="5910" max="5910" width="10.6640625" style="1" customWidth="1"/>
    <col min="5911" max="5911" width="0.44140625" style="1" customWidth="1"/>
    <col min="5912" max="5912" width="7.6640625" style="1" customWidth="1"/>
    <col min="5913" max="5913" width="0.88671875" style="1" customWidth="1"/>
    <col min="5914" max="5914" width="7.6640625" style="1" customWidth="1"/>
    <col min="5915" max="5915" width="0.88671875" style="1" customWidth="1"/>
    <col min="5916" max="5916" width="10.6640625" style="1" customWidth="1"/>
    <col min="5917" max="5917" width="0.77734375" style="1" customWidth="1"/>
    <col min="5918" max="5918" width="7.6640625" style="1" customWidth="1"/>
    <col min="5919" max="5919" width="0.88671875" style="1" customWidth="1"/>
    <col min="5920" max="5920" width="7.6640625" style="1" customWidth="1"/>
    <col min="5921" max="5921" width="0.88671875" style="1" customWidth="1"/>
    <col min="5922" max="6144" width="8.88671875" style="1"/>
    <col min="6145" max="6145" width="0.44140625" style="1" customWidth="1"/>
    <col min="6146" max="6146" width="25.6640625" style="1" customWidth="1"/>
    <col min="6147" max="6147" width="0.44140625" style="1" customWidth="1"/>
    <col min="6148" max="6148" width="10.6640625" style="1" customWidth="1"/>
    <col min="6149" max="6149" width="0.44140625" style="1" customWidth="1"/>
    <col min="6150" max="6150" width="7.6640625" style="1" customWidth="1"/>
    <col min="6151" max="6151" width="0.88671875" style="1" customWidth="1"/>
    <col min="6152" max="6152" width="7.6640625" style="1" customWidth="1"/>
    <col min="6153" max="6153" width="0.88671875" style="1" customWidth="1"/>
    <col min="6154" max="6154" width="10.6640625" style="1" customWidth="1"/>
    <col min="6155" max="6155" width="0.44140625" style="1" customWidth="1"/>
    <col min="6156" max="6156" width="7.6640625" style="1" customWidth="1"/>
    <col min="6157" max="6157" width="0.88671875" style="1" customWidth="1"/>
    <col min="6158" max="6158" width="7.6640625" style="1" customWidth="1"/>
    <col min="6159" max="6159" width="0.88671875" style="1" customWidth="1"/>
    <col min="6160" max="6160" width="10.6640625" style="1" customWidth="1"/>
    <col min="6161" max="6161" width="0.44140625" style="1" customWidth="1"/>
    <col min="6162" max="6162" width="7.6640625" style="1" customWidth="1"/>
    <col min="6163" max="6163" width="0.88671875" style="1" customWidth="1"/>
    <col min="6164" max="6164" width="7.6640625" style="1" customWidth="1"/>
    <col min="6165" max="6165" width="0.88671875" style="1" customWidth="1"/>
    <col min="6166" max="6166" width="10.6640625" style="1" customWidth="1"/>
    <col min="6167" max="6167" width="0.44140625" style="1" customWidth="1"/>
    <col min="6168" max="6168" width="7.6640625" style="1" customWidth="1"/>
    <col min="6169" max="6169" width="0.88671875" style="1" customWidth="1"/>
    <col min="6170" max="6170" width="7.6640625" style="1" customWidth="1"/>
    <col min="6171" max="6171" width="0.88671875" style="1" customWidth="1"/>
    <col min="6172" max="6172" width="10.6640625" style="1" customWidth="1"/>
    <col min="6173" max="6173" width="0.77734375" style="1" customWidth="1"/>
    <col min="6174" max="6174" width="7.6640625" style="1" customWidth="1"/>
    <col min="6175" max="6175" width="0.88671875" style="1" customWidth="1"/>
    <col min="6176" max="6176" width="7.6640625" style="1" customWidth="1"/>
    <col min="6177" max="6177" width="0.88671875" style="1" customWidth="1"/>
    <col min="6178" max="6400" width="8.88671875" style="1"/>
    <col min="6401" max="6401" width="0.44140625" style="1" customWidth="1"/>
    <col min="6402" max="6402" width="25.6640625" style="1" customWidth="1"/>
    <col min="6403" max="6403" width="0.44140625" style="1" customWidth="1"/>
    <col min="6404" max="6404" width="10.6640625" style="1" customWidth="1"/>
    <col min="6405" max="6405" width="0.44140625" style="1" customWidth="1"/>
    <col min="6406" max="6406" width="7.6640625" style="1" customWidth="1"/>
    <col min="6407" max="6407" width="0.88671875" style="1" customWidth="1"/>
    <col min="6408" max="6408" width="7.6640625" style="1" customWidth="1"/>
    <col min="6409" max="6409" width="0.88671875" style="1" customWidth="1"/>
    <col min="6410" max="6410" width="10.6640625" style="1" customWidth="1"/>
    <col min="6411" max="6411" width="0.44140625" style="1" customWidth="1"/>
    <col min="6412" max="6412" width="7.6640625" style="1" customWidth="1"/>
    <col min="6413" max="6413" width="0.88671875" style="1" customWidth="1"/>
    <col min="6414" max="6414" width="7.6640625" style="1" customWidth="1"/>
    <col min="6415" max="6415" width="0.88671875" style="1" customWidth="1"/>
    <col min="6416" max="6416" width="10.6640625" style="1" customWidth="1"/>
    <col min="6417" max="6417" width="0.44140625" style="1" customWidth="1"/>
    <col min="6418" max="6418" width="7.6640625" style="1" customWidth="1"/>
    <col min="6419" max="6419" width="0.88671875" style="1" customWidth="1"/>
    <col min="6420" max="6420" width="7.6640625" style="1" customWidth="1"/>
    <col min="6421" max="6421" width="0.88671875" style="1" customWidth="1"/>
    <col min="6422" max="6422" width="10.6640625" style="1" customWidth="1"/>
    <col min="6423" max="6423" width="0.44140625" style="1" customWidth="1"/>
    <col min="6424" max="6424" width="7.6640625" style="1" customWidth="1"/>
    <col min="6425" max="6425" width="0.88671875" style="1" customWidth="1"/>
    <col min="6426" max="6426" width="7.6640625" style="1" customWidth="1"/>
    <col min="6427" max="6427" width="0.88671875" style="1" customWidth="1"/>
    <col min="6428" max="6428" width="10.6640625" style="1" customWidth="1"/>
    <col min="6429" max="6429" width="0.77734375" style="1" customWidth="1"/>
    <col min="6430" max="6430" width="7.6640625" style="1" customWidth="1"/>
    <col min="6431" max="6431" width="0.88671875" style="1" customWidth="1"/>
    <col min="6432" max="6432" width="7.6640625" style="1" customWidth="1"/>
    <col min="6433" max="6433" width="0.88671875" style="1" customWidth="1"/>
    <col min="6434" max="6656" width="8.88671875" style="1"/>
    <col min="6657" max="6657" width="0.44140625" style="1" customWidth="1"/>
    <col min="6658" max="6658" width="25.6640625" style="1" customWidth="1"/>
    <col min="6659" max="6659" width="0.44140625" style="1" customWidth="1"/>
    <col min="6660" max="6660" width="10.6640625" style="1" customWidth="1"/>
    <col min="6661" max="6661" width="0.44140625" style="1" customWidth="1"/>
    <col min="6662" max="6662" width="7.6640625" style="1" customWidth="1"/>
    <col min="6663" max="6663" width="0.88671875" style="1" customWidth="1"/>
    <col min="6664" max="6664" width="7.6640625" style="1" customWidth="1"/>
    <col min="6665" max="6665" width="0.88671875" style="1" customWidth="1"/>
    <col min="6666" max="6666" width="10.6640625" style="1" customWidth="1"/>
    <col min="6667" max="6667" width="0.44140625" style="1" customWidth="1"/>
    <col min="6668" max="6668" width="7.6640625" style="1" customWidth="1"/>
    <col min="6669" max="6669" width="0.88671875" style="1" customWidth="1"/>
    <col min="6670" max="6670" width="7.6640625" style="1" customWidth="1"/>
    <col min="6671" max="6671" width="0.88671875" style="1" customWidth="1"/>
    <col min="6672" max="6672" width="10.6640625" style="1" customWidth="1"/>
    <col min="6673" max="6673" width="0.44140625" style="1" customWidth="1"/>
    <col min="6674" max="6674" width="7.6640625" style="1" customWidth="1"/>
    <col min="6675" max="6675" width="0.88671875" style="1" customWidth="1"/>
    <col min="6676" max="6676" width="7.6640625" style="1" customWidth="1"/>
    <col min="6677" max="6677" width="0.88671875" style="1" customWidth="1"/>
    <col min="6678" max="6678" width="10.6640625" style="1" customWidth="1"/>
    <col min="6679" max="6679" width="0.44140625" style="1" customWidth="1"/>
    <col min="6680" max="6680" width="7.6640625" style="1" customWidth="1"/>
    <col min="6681" max="6681" width="0.88671875" style="1" customWidth="1"/>
    <col min="6682" max="6682" width="7.6640625" style="1" customWidth="1"/>
    <col min="6683" max="6683" width="0.88671875" style="1" customWidth="1"/>
    <col min="6684" max="6684" width="10.6640625" style="1" customWidth="1"/>
    <col min="6685" max="6685" width="0.77734375" style="1" customWidth="1"/>
    <col min="6686" max="6686" width="7.6640625" style="1" customWidth="1"/>
    <col min="6687" max="6687" width="0.88671875" style="1" customWidth="1"/>
    <col min="6688" max="6688" width="7.6640625" style="1" customWidth="1"/>
    <col min="6689" max="6689" width="0.88671875" style="1" customWidth="1"/>
    <col min="6690" max="6912" width="8.88671875" style="1"/>
    <col min="6913" max="6913" width="0.44140625" style="1" customWidth="1"/>
    <col min="6914" max="6914" width="25.6640625" style="1" customWidth="1"/>
    <col min="6915" max="6915" width="0.44140625" style="1" customWidth="1"/>
    <col min="6916" max="6916" width="10.6640625" style="1" customWidth="1"/>
    <col min="6917" max="6917" width="0.44140625" style="1" customWidth="1"/>
    <col min="6918" max="6918" width="7.6640625" style="1" customWidth="1"/>
    <col min="6919" max="6919" width="0.88671875" style="1" customWidth="1"/>
    <col min="6920" max="6920" width="7.6640625" style="1" customWidth="1"/>
    <col min="6921" max="6921" width="0.88671875" style="1" customWidth="1"/>
    <col min="6922" max="6922" width="10.6640625" style="1" customWidth="1"/>
    <col min="6923" max="6923" width="0.44140625" style="1" customWidth="1"/>
    <col min="6924" max="6924" width="7.6640625" style="1" customWidth="1"/>
    <col min="6925" max="6925" width="0.88671875" style="1" customWidth="1"/>
    <col min="6926" max="6926" width="7.6640625" style="1" customWidth="1"/>
    <col min="6927" max="6927" width="0.88671875" style="1" customWidth="1"/>
    <col min="6928" max="6928" width="10.6640625" style="1" customWidth="1"/>
    <col min="6929" max="6929" width="0.44140625" style="1" customWidth="1"/>
    <col min="6930" max="6930" width="7.6640625" style="1" customWidth="1"/>
    <col min="6931" max="6931" width="0.88671875" style="1" customWidth="1"/>
    <col min="6932" max="6932" width="7.6640625" style="1" customWidth="1"/>
    <col min="6933" max="6933" width="0.88671875" style="1" customWidth="1"/>
    <col min="6934" max="6934" width="10.6640625" style="1" customWidth="1"/>
    <col min="6935" max="6935" width="0.44140625" style="1" customWidth="1"/>
    <col min="6936" max="6936" width="7.6640625" style="1" customWidth="1"/>
    <col min="6937" max="6937" width="0.88671875" style="1" customWidth="1"/>
    <col min="6938" max="6938" width="7.6640625" style="1" customWidth="1"/>
    <col min="6939" max="6939" width="0.88671875" style="1" customWidth="1"/>
    <col min="6940" max="6940" width="10.6640625" style="1" customWidth="1"/>
    <col min="6941" max="6941" width="0.77734375" style="1" customWidth="1"/>
    <col min="6942" max="6942" width="7.6640625" style="1" customWidth="1"/>
    <col min="6943" max="6943" width="0.88671875" style="1" customWidth="1"/>
    <col min="6944" max="6944" width="7.6640625" style="1" customWidth="1"/>
    <col min="6945" max="6945" width="0.88671875" style="1" customWidth="1"/>
    <col min="6946" max="7168" width="8.88671875" style="1"/>
    <col min="7169" max="7169" width="0.44140625" style="1" customWidth="1"/>
    <col min="7170" max="7170" width="25.6640625" style="1" customWidth="1"/>
    <col min="7171" max="7171" width="0.44140625" style="1" customWidth="1"/>
    <col min="7172" max="7172" width="10.6640625" style="1" customWidth="1"/>
    <col min="7173" max="7173" width="0.44140625" style="1" customWidth="1"/>
    <col min="7174" max="7174" width="7.6640625" style="1" customWidth="1"/>
    <col min="7175" max="7175" width="0.88671875" style="1" customWidth="1"/>
    <col min="7176" max="7176" width="7.6640625" style="1" customWidth="1"/>
    <col min="7177" max="7177" width="0.88671875" style="1" customWidth="1"/>
    <col min="7178" max="7178" width="10.6640625" style="1" customWidth="1"/>
    <col min="7179" max="7179" width="0.44140625" style="1" customWidth="1"/>
    <col min="7180" max="7180" width="7.6640625" style="1" customWidth="1"/>
    <col min="7181" max="7181" width="0.88671875" style="1" customWidth="1"/>
    <col min="7182" max="7182" width="7.6640625" style="1" customWidth="1"/>
    <col min="7183" max="7183" width="0.88671875" style="1" customWidth="1"/>
    <col min="7184" max="7184" width="10.6640625" style="1" customWidth="1"/>
    <col min="7185" max="7185" width="0.44140625" style="1" customWidth="1"/>
    <col min="7186" max="7186" width="7.6640625" style="1" customWidth="1"/>
    <col min="7187" max="7187" width="0.88671875" style="1" customWidth="1"/>
    <col min="7188" max="7188" width="7.6640625" style="1" customWidth="1"/>
    <col min="7189" max="7189" width="0.88671875" style="1" customWidth="1"/>
    <col min="7190" max="7190" width="10.6640625" style="1" customWidth="1"/>
    <col min="7191" max="7191" width="0.44140625" style="1" customWidth="1"/>
    <col min="7192" max="7192" width="7.6640625" style="1" customWidth="1"/>
    <col min="7193" max="7193" width="0.88671875" style="1" customWidth="1"/>
    <col min="7194" max="7194" width="7.6640625" style="1" customWidth="1"/>
    <col min="7195" max="7195" width="0.88671875" style="1" customWidth="1"/>
    <col min="7196" max="7196" width="10.6640625" style="1" customWidth="1"/>
    <col min="7197" max="7197" width="0.77734375" style="1" customWidth="1"/>
    <col min="7198" max="7198" width="7.6640625" style="1" customWidth="1"/>
    <col min="7199" max="7199" width="0.88671875" style="1" customWidth="1"/>
    <col min="7200" max="7200" width="7.6640625" style="1" customWidth="1"/>
    <col min="7201" max="7201" width="0.88671875" style="1" customWidth="1"/>
    <col min="7202" max="7424" width="8.88671875" style="1"/>
    <col min="7425" max="7425" width="0.44140625" style="1" customWidth="1"/>
    <col min="7426" max="7426" width="25.6640625" style="1" customWidth="1"/>
    <col min="7427" max="7427" width="0.44140625" style="1" customWidth="1"/>
    <col min="7428" max="7428" width="10.6640625" style="1" customWidth="1"/>
    <col min="7429" max="7429" width="0.44140625" style="1" customWidth="1"/>
    <col min="7430" max="7430" width="7.6640625" style="1" customWidth="1"/>
    <col min="7431" max="7431" width="0.88671875" style="1" customWidth="1"/>
    <col min="7432" max="7432" width="7.6640625" style="1" customWidth="1"/>
    <col min="7433" max="7433" width="0.88671875" style="1" customWidth="1"/>
    <col min="7434" max="7434" width="10.6640625" style="1" customWidth="1"/>
    <col min="7435" max="7435" width="0.44140625" style="1" customWidth="1"/>
    <col min="7436" max="7436" width="7.6640625" style="1" customWidth="1"/>
    <col min="7437" max="7437" width="0.88671875" style="1" customWidth="1"/>
    <col min="7438" max="7438" width="7.6640625" style="1" customWidth="1"/>
    <col min="7439" max="7439" width="0.88671875" style="1" customWidth="1"/>
    <col min="7440" max="7440" width="10.6640625" style="1" customWidth="1"/>
    <col min="7441" max="7441" width="0.44140625" style="1" customWidth="1"/>
    <col min="7442" max="7442" width="7.6640625" style="1" customWidth="1"/>
    <col min="7443" max="7443" width="0.88671875" style="1" customWidth="1"/>
    <col min="7444" max="7444" width="7.6640625" style="1" customWidth="1"/>
    <col min="7445" max="7445" width="0.88671875" style="1" customWidth="1"/>
    <col min="7446" max="7446" width="10.6640625" style="1" customWidth="1"/>
    <col min="7447" max="7447" width="0.44140625" style="1" customWidth="1"/>
    <col min="7448" max="7448" width="7.6640625" style="1" customWidth="1"/>
    <col min="7449" max="7449" width="0.88671875" style="1" customWidth="1"/>
    <col min="7450" max="7450" width="7.6640625" style="1" customWidth="1"/>
    <col min="7451" max="7451" width="0.88671875" style="1" customWidth="1"/>
    <col min="7452" max="7452" width="10.6640625" style="1" customWidth="1"/>
    <col min="7453" max="7453" width="0.77734375" style="1" customWidth="1"/>
    <col min="7454" max="7454" width="7.6640625" style="1" customWidth="1"/>
    <col min="7455" max="7455" width="0.88671875" style="1" customWidth="1"/>
    <col min="7456" max="7456" width="7.6640625" style="1" customWidth="1"/>
    <col min="7457" max="7457" width="0.88671875" style="1" customWidth="1"/>
    <col min="7458" max="7680" width="8.88671875" style="1"/>
    <col min="7681" max="7681" width="0.44140625" style="1" customWidth="1"/>
    <col min="7682" max="7682" width="25.6640625" style="1" customWidth="1"/>
    <col min="7683" max="7683" width="0.44140625" style="1" customWidth="1"/>
    <col min="7684" max="7684" width="10.6640625" style="1" customWidth="1"/>
    <col min="7685" max="7685" width="0.44140625" style="1" customWidth="1"/>
    <col min="7686" max="7686" width="7.6640625" style="1" customWidth="1"/>
    <col min="7687" max="7687" width="0.88671875" style="1" customWidth="1"/>
    <col min="7688" max="7688" width="7.6640625" style="1" customWidth="1"/>
    <col min="7689" max="7689" width="0.88671875" style="1" customWidth="1"/>
    <col min="7690" max="7690" width="10.6640625" style="1" customWidth="1"/>
    <col min="7691" max="7691" width="0.44140625" style="1" customWidth="1"/>
    <col min="7692" max="7692" width="7.6640625" style="1" customWidth="1"/>
    <col min="7693" max="7693" width="0.88671875" style="1" customWidth="1"/>
    <col min="7694" max="7694" width="7.6640625" style="1" customWidth="1"/>
    <col min="7695" max="7695" width="0.88671875" style="1" customWidth="1"/>
    <col min="7696" max="7696" width="10.6640625" style="1" customWidth="1"/>
    <col min="7697" max="7697" width="0.44140625" style="1" customWidth="1"/>
    <col min="7698" max="7698" width="7.6640625" style="1" customWidth="1"/>
    <col min="7699" max="7699" width="0.88671875" style="1" customWidth="1"/>
    <col min="7700" max="7700" width="7.6640625" style="1" customWidth="1"/>
    <col min="7701" max="7701" width="0.88671875" style="1" customWidth="1"/>
    <col min="7702" max="7702" width="10.6640625" style="1" customWidth="1"/>
    <col min="7703" max="7703" width="0.44140625" style="1" customWidth="1"/>
    <col min="7704" max="7704" width="7.6640625" style="1" customWidth="1"/>
    <col min="7705" max="7705" width="0.88671875" style="1" customWidth="1"/>
    <col min="7706" max="7706" width="7.6640625" style="1" customWidth="1"/>
    <col min="7707" max="7707" width="0.88671875" style="1" customWidth="1"/>
    <col min="7708" max="7708" width="10.6640625" style="1" customWidth="1"/>
    <col min="7709" max="7709" width="0.77734375" style="1" customWidth="1"/>
    <col min="7710" max="7710" width="7.6640625" style="1" customWidth="1"/>
    <col min="7711" max="7711" width="0.88671875" style="1" customWidth="1"/>
    <col min="7712" max="7712" width="7.6640625" style="1" customWidth="1"/>
    <col min="7713" max="7713" width="0.88671875" style="1" customWidth="1"/>
    <col min="7714" max="7936" width="8.88671875" style="1"/>
    <col min="7937" max="7937" width="0.44140625" style="1" customWidth="1"/>
    <col min="7938" max="7938" width="25.6640625" style="1" customWidth="1"/>
    <col min="7939" max="7939" width="0.44140625" style="1" customWidth="1"/>
    <col min="7940" max="7940" width="10.6640625" style="1" customWidth="1"/>
    <col min="7941" max="7941" width="0.44140625" style="1" customWidth="1"/>
    <col min="7942" max="7942" width="7.6640625" style="1" customWidth="1"/>
    <col min="7943" max="7943" width="0.88671875" style="1" customWidth="1"/>
    <col min="7944" max="7944" width="7.6640625" style="1" customWidth="1"/>
    <col min="7945" max="7945" width="0.88671875" style="1" customWidth="1"/>
    <col min="7946" max="7946" width="10.6640625" style="1" customWidth="1"/>
    <col min="7947" max="7947" width="0.44140625" style="1" customWidth="1"/>
    <col min="7948" max="7948" width="7.6640625" style="1" customWidth="1"/>
    <col min="7949" max="7949" width="0.88671875" style="1" customWidth="1"/>
    <col min="7950" max="7950" width="7.6640625" style="1" customWidth="1"/>
    <col min="7951" max="7951" width="0.88671875" style="1" customWidth="1"/>
    <col min="7952" max="7952" width="10.6640625" style="1" customWidth="1"/>
    <col min="7953" max="7953" width="0.44140625" style="1" customWidth="1"/>
    <col min="7954" max="7954" width="7.6640625" style="1" customWidth="1"/>
    <col min="7955" max="7955" width="0.88671875" style="1" customWidth="1"/>
    <col min="7956" max="7956" width="7.6640625" style="1" customWidth="1"/>
    <col min="7957" max="7957" width="0.88671875" style="1" customWidth="1"/>
    <col min="7958" max="7958" width="10.6640625" style="1" customWidth="1"/>
    <col min="7959" max="7959" width="0.44140625" style="1" customWidth="1"/>
    <col min="7960" max="7960" width="7.6640625" style="1" customWidth="1"/>
    <col min="7961" max="7961" width="0.88671875" style="1" customWidth="1"/>
    <col min="7962" max="7962" width="7.6640625" style="1" customWidth="1"/>
    <col min="7963" max="7963" width="0.88671875" style="1" customWidth="1"/>
    <col min="7964" max="7964" width="10.6640625" style="1" customWidth="1"/>
    <col min="7965" max="7965" width="0.77734375" style="1" customWidth="1"/>
    <col min="7966" max="7966" width="7.6640625" style="1" customWidth="1"/>
    <col min="7967" max="7967" width="0.88671875" style="1" customWidth="1"/>
    <col min="7968" max="7968" width="7.6640625" style="1" customWidth="1"/>
    <col min="7969" max="7969" width="0.88671875" style="1" customWidth="1"/>
    <col min="7970" max="8192" width="8.88671875" style="1"/>
    <col min="8193" max="8193" width="0.44140625" style="1" customWidth="1"/>
    <col min="8194" max="8194" width="25.6640625" style="1" customWidth="1"/>
    <col min="8195" max="8195" width="0.44140625" style="1" customWidth="1"/>
    <col min="8196" max="8196" width="10.6640625" style="1" customWidth="1"/>
    <col min="8197" max="8197" width="0.44140625" style="1" customWidth="1"/>
    <col min="8198" max="8198" width="7.6640625" style="1" customWidth="1"/>
    <col min="8199" max="8199" width="0.88671875" style="1" customWidth="1"/>
    <col min="8200" max="8200" width="7.6640625" style="1" customWidth="1"/>
    <col min="8201" max="8201" width="0.88671875" style="1" customWidth="1"/>
    <col min="8202" max="8202" width="10.6640625" style="1" customWidth="1"/>
    <col min="8203" max="8203" width="0.44140625" style="1" customWidth="1"/>
    <col min="8204" max="8204" width="7.6640625" style="1" customWidth="1"/>
    <col min="8205" max="8205" width="0.88671875" style="1" customWidth="1"/>
    <col min="8206" max="8206" width="7.6640625" style="1" customWidth="1"/>
    <col min="8207" max="8207" width="0.88671875" style="1" customWidth="1"/>
    <col min="8208" max="8208" width="10.6640625" style="1" customWidth="1"/>
    <col min="8209" max="8209" width="0.44140625" style="1" customWidth="1"/>
    <col min="8210" max="8210" width="7.6640625" style="1" customWidth="1"/>
    <col min="8211" max="8211" width="0.88671875" style="1" customWidth="1"/>
    <col min="8212" max="8212" width="7.6640625" style="1" customWidth="1"/>
    <col min="8213" max="8213" width="0.88671875" style="1" customWidth="1"/>
    <col min="8214" max="8214" width="10.6640625" style="1" customWidth="1"/>
    <col min="8215" max="8215" width="0.44140625" style="1" customWidth="1"/>
    <col min="8216" max="8216" width="7.6640625" style="1" customWidth="1"/>
    <col min="8217" max="8217" width="0.88671875" style="1" customWidth="1"/>
    <col min="8218" max="8218" width="7.6640625" style="1" customWidth="1"/>
    <col min="8219" max="8219" width="0.88671875" style="1" customWidth="1"/>
    <col min="8220" max="8220" width="10.6640625" style="1" customWidth="1"/>
    <col min="8221" max="8221" width="0.77734375" style="1" customWidth="1"/>
    <col min="8222" max="8222" width="7.6640625" style="1" customWidth="1"/>
    <col min="8223" max="8223" width="0.88671875" style="1" customWidth="1"/>
    <col min="8224" max="8224" width="7.6640625" style="1" customWidth="1"/>
    <col min="8225" max="8225" width="0.88671875" style="1" customWidth="1"/>
    <col min="8226" max="8448" width="8.88671875" style="1"/>
    <col min="8449" max="8449" width="0.44140625" style="1" customWidth="1"/>
    <col min="8450" max="8450" width="25.6640625" style="1" customWidth="1"/>
    <col min="8451" max="8451" width="0.44140625" style="1" customWidth="1"/>
    <col min="8452" max="8452" width="10.6640625" style="1" customWidth="1"/>
    <col min="8453" max="8453" width="0.44140625" style="1" customWidth="1"/>
    <col min="8454" max="8454" width="7.6640625" style="1" customWidth="1"/>
    <col min="8455" max="8455" width="0.88671875" style="1" customWidth="1"/>
    <col min="8456" max="8456" width="7.6640625" style="1" customWidth="1"/>
    <col min="8457" max="8457" width="0.88671875" style="1" customWidth="1"/>
    <col min="8458" max="8458" width="10.6640625" style="1" customWidth="1"/>
    <col min="8459" max="8459" width="0.44140625" style="1" customWidth="1"/>
    <col min="8460" max="8460" width="7.6640625" style="1" customWidth="1"/>
    <col min="8461" max="8461" width="0.88671875" style="1" customWidth="1"/>
    <col min="8462" max="8462" width="7.6640625" style="1" customWidth="1"/>
    <col min="8463" max="8463" width="0.88671875" style="1" customWidth="1"/>
    <col min="8464" max="8464" width="10.6640625" style="1" customWidth="1"/>
    <col min="8465" max="8465" width="0.44140625" style="1" customWidth="1"/>
    <col min="8466" max="8466" width="7.6640625" style="1" customWidth="1"/>
    <col min="8467" max="8467" width="0.88671875" style="1" customWidth="1"/>
    <col min="8468" max="8468" width="7.6640625" style="1" customWidth="1"/>
    <col min="8469" max="8469" width="0.88671875" style="1" customWidth="1"/>
    <col min="8470" max="8470" width="10.6640625" style="1" customWidth="1"/>
    <col min="8471" max="8471" width="0.44140625" style="1" customWidth="1"/>
    <col min="8472" max="8472" width="7.6640625" style="1" customWidth="1"/>
    <col min="8473" max="8473" width="0.88671875" style="1" customWidth="1"/>
    <col min="8474" max="8474" width="7.6640625" style="1" customWidth="1"/>
    <col min="8475" max="8475" width="0.88671875" style="1" customWidth="1"/>
    <col min="8476" max="8476" width="10.6640625" style="1" customWidth="1"/>
    <col min="8477" max="8477" width="0.77734375" style="1" customWidth="1"/>
    <col min="8478" max="8478" width="7.6640625" style="1" customWidth="1"/>
    <col min="8479" max="8479" width="0.88671875" style="1" customWidth="1"/>
    <col min="8480" max="8480" width="7.6640625" style="1" customWidth="1"/>
    <col min="8481" max="8481" width="0.88671875" style="1" customWidth="1"/>
    <col min="8482" max="8704" width="8.88671875" style="1"/>
    <col min="8705" max="8705" width="0.44140625" style="1" customWidth="1"/>
    <col min="8706" max="8706" width="25.6640625" style="1" customWidth="1"/>
    <col min="8707" max="8707" width="0.44140625" style="1" customWidth="1"/>
    <col min="8708" max="8708" width="10.6640625" style="1" customWidth="1"/>
    <col min="8709" max="8709" width="0.44140625" style="1" customWidth="1"/>
    <col min="8710" max="8710" width="7.6640625" style="1" customWidth="1"/>
    <col min="8711" max="8711" width="0.88671875" style="1" customWidth="1"/>
    <col min="8712" max="8712" width="7.6640625" style="1" customWidth="1"/>
    <col min="8713" max="8713" width="0.88671875" style="1" customWidth="1"/>
    <col min="8714" max="8714" width="10.6640625" style="1" customWidth="1"/>
    <col min="8715" max="8715" width="0.44140625" style="1" customWidth="1"/>
    <col min="8716" max="8716" width="7.6640625" style="1" customWidth="1"/>
    <col min="8717" max="8717" width="0.88671875" style="1" customWidth="1"/>
    <col min="8718" max="8718" width="7.6640625" style="1" customWidth="1"/>
    <col min="8719" max="8719" width="0.88671875" style="1" customWidth="1"/>
    <col min="8720" max="8720" width="10.6640625" style="1" customWidth="1"/>
    <col min="8721" max="8721" width="0.44140625" style="1" customWidth="1"/>
    <col min="8722" max="8722" width="7.6640625" style="1" customWidth="1"/>
    <col min="8723" max="8723" width="0.88671875" style="1" customWidth="1"/>
    <col min="8724" max="8724" width="7.6640625" style="1" customWidth="1"/>
    <col min="8725" max="8725" width="0.88671875" style="1" customWidth="1"/>
    <col min="8726" max="8726" width="10.6640625" style="1" customWidth="1"/>
    <col min="8727" max="8727" width="0.44140625" style="1" customWidth="1"/>
    <col min="8728" max="8728" width="7.6640625" style="1" customWidth="1"/>
    <col min="8729" max="8729" width="0.88671875" style="1" customWidth="1"/>
    <col min="8730" max="8730" width="7.6640625" style="1" customWidth="1"/>
    <col min="8731" max="8731" width="0.88671875" style="1" customWidth="1"/>
    <col min="8732" max="8732" width="10.6640625" style="1" customWidth="1"/>
    <col min="8733" max="8733" width="0.77734375" style="1" customWidth="1"/>
    <col min="8734" max="8734" width="7.6640625" style="1" customWidth="1"/>
    <col min="8735" max="8735" width="0.88671875" style="1" customWidth="1"/>
    <col min="8736" max="8736" width="7.6640625" style="1" customWidth="1"/>
    <col min="8737" max="8737" width="0.88671875" style="1" customWidth="1"/>
    <col min="8738" max="8960" width="8.88671875" style="1"/>
    <col min="8961" max="8961" width="0.44140625" style="1" customWidth="1"/>
    <col min="8962" max="8962" width="25.6640625" style="1" customWidth="1"/>
    <col min="8963" max="8963" width="0.44140625" style="1" customWidth="1"/>
    <col min="8964" max="8964" width="10.6640625" style="1" customWidth="1"/>
    <col min="8965" max="8965" width="0.44140625" style="1" customWidth="1"/>
    <col min="8966" max="8966" width="7.6640625" style="1" customWidth="1"/>
    <col min="8967" max="8967" width="0.88671875" style="1" customWidth="1"/>
    <col min="8968" max="8968" width="7.6640625" style="1" customWidth="1"/>
    <col min="8969" max="8969" width="0.88671875" style="1" customWidth="1"/>
    <col min="8970" max="8970" width="10.6640625" style="1" customWidth="1"/>
    <col min="8971" max="8971" width="0.44140625" style="1" customWidth="1"/>
    <col min="8972" max="8972" width="7.6640625" style="1" customWidth="1"/>
    <col min="8973" max="8973" width="0.88671875" style="1" customWidth="1"/>
    <col min="8974" max="8974" width="7.6640625" style="1" customWidth="1"/>
    <col min="8975" max="8975" width="0.88671875" style="1" customWidth="1"/>
    <col min="8976" max="8976" width="10.6640625" style="1" customWidth="1"/>
    <col min="8977" max="8977" width="0.44140625" style="1" customWidth="1"/>
    <col min="8978" max="8978" width="7.6640625" style="1" customWidth="1"/>
    <col min="8979" max="8979" width="0.88671875" style="1" customWidth="1"/>
    <col min="8980" max="8980" width="7.6640625" style="1" customWidth="1"/>
    <col min="8981" max="8981" width="0.88671875" style="1" customWidth="1"/>
    <col min="8982" max="8982" width="10.6640625" style="1" customWidth="1"/>
    <col min="8983" max="8983" width="0.44140625" style="1" customWidth="1"/>
    <col min="8984" max="8984" width="7.6640625" style="1" customWidth="1"/>
    <col min="8985" max="8985" width="0.88671875" style="1" customWidth="1"/>
    <col min="8986" max="8986" width="7.6640625" style="1" customWidth="1"/>
    <col min="8987" max="8987" width="0.88671875" style="1" customWidth="1"/>
    <col min="8988" max="8988" width="10.6640625" style="1" customWidth="1"/>
    <col min="8989" max="8989" width="0.77734375" style="1" customWidth="1"/>
    <col min="8990" max="8990" width="7.6640625" style="1" customWidth="1"/>
    <col min="8991" max="8991" width="0.88671875" style="1" customWidth="1"/>
    <col min="8992" max="8992" width="7.6640625" style="1" customWidth="1"/>
    <col min="8993" max="8993" width="0.88671875" style="1" customWidth="1"/>
    <col min="8994" max="9216" width="8.88671875" style="1"/>
    <col min="9217" max="9217" width="0.44140625" style="1" customWidth="1"/>
    <col min="9218" max="9218" width="25.6640625" style="1" customWidth="1"/>
    <col min="9219" max="9219" width="0.44140625" style="1" customWidth="1"/>
    <col min="9220" max="9220" width="10.6640625" style="1" customWidth="1"/>
    <col min="9221" max="9221" width="0.44140625" style="1" customWidth="1"/>
    <col min="9222" max="9222" width="7.6640625" style="1" customWidth="1"/>
    <col min="9223" max="9223" width="0.88671875" style="1" customWidth="1"/>
    <col min="9224" max="9224" width="7.6640625" style="1" customWidth="1"/>
    <col min="9225" max="9225" width="0.88671875" style="1" customWidth="1"/>
    <col min="9226" max="9226" width="10.6640625" style="1" customWidth="1"/>
    <col min="9227" max="9227" width="0.44140625" style="1" customWidth="1"/>
    <col min="9228" max="9228" width="7.6640625" style="1" customWidth="1"/>
    <col min="9229" max="9229" width="0.88671875" style="1" customWidth="1"/>
    <col min="9230" max="9230" width="7.6640625" style="1" customWidth="1"/>
    <col min="9231" max="9231" width="0.88671875" style="1" customWidth="1"/>
    <col min="9232" max="9232" width="10.6640625" style="1" customWidth="1"/>
    <col min="9233" max="9233" width="0.44140625" style="1" customWidth="1"/>
    <col min="9234" max="9234" width="7.6640625" style="1" customWidth="1"/>
    <col min="9235" max="9235" width="0.88671875" style="1" customWidth="1"/>
    <col min="9236" max="9236" width="7.6640625" style="1" customWidth="1"/>
    <col min="9237" max="9237" width="0.88671875" style="1" customWidth="1"/>
    <col min="9238" max="9238" width="10.6640625" style="1" customWidth="1"/>
    <col min="9239" max="9239" width="0.44140625" style="1" customWidth="1"/>
    <col min="9240" max="9240" width="7.6640625" style="1" customWidth="1"/>
    <col min="9241" max="9241" width="0.88671875" style="1" customWidth="1"/>
    <col min="9242" max="9242" width="7.6640625" style="1" customWidth="1"/>
    <col min="9243" max="9243" width="0.88671875" style="1" customWidth="1"/>
    <col min="9244" max="9244" width="10.6640625" style="1" customWidth="1"/>
    <col min="9245" max="9245" width="0.77734375" style="1" customWidth="1"/>
    <col min="9246" max="9246" width="7.6640625" style="1" customWidth="1"/>
    <col min="9247" max="9247" width="0.88671875" style="1" customWidth="1"/>
    <col min="9248" max="9248" width="7.6640625" style="1" customWidth="1"/>
    <col min="9249" max="9249" width="0.88671875" style="1" customWidth="1"/>
    <col min="9250" max="9472" width="8.88671875" style="1"/>
    <col min="9473" max="9473" width="0.44140625" style="1" customWidth="1"/>
    <col min="9474" max="9474" width="25.6640625" style="1" customWidth="1"/>
    <col min="9475" max="9475" width="0.44140625" style="1" customWidth="1"/>
    <col min="9476" max="9476" width="10.6640625" style="1" customWidth="1"/>
    <col min="9477" max="9477" width="0.44140625" style="1" customWidth="1"/>
    <col min="9478" max="9478" width="7.6640625" style="1" customWidth="1"/>
    <col min="9479" max="9479" width="0.88671875" style="1" customWidth="1"/>
    <col min="9480" max="9480" width="7.6640625" style="1" customWidth="1"/>
    <col min="9481" max="9481" width="0.88671875" style="1" customWidth="1"/>
    <col min="9482" max="9482" width="10.6640625" style="1" customWidth="1"/>
    <col min="9483" max="9483" width="0.44140625" style="1" customWidth="1"/>
    <col min="9484" max="9484" width="7.6640625" style="1" customWidth="1"/>
    <col min="9485" max="9485" width="0.88671875" style="1" customWidth="1"/>
    <col min="9486" max="9486" width="7.6640625" style="1" customWidth="1"/>
    <col min="9487" max="9487" width="0.88671875" style="1" customWidth="1"/>
    <col min="9488" max="9488" width="10.6640625" style="1" customWidth="1"/>
    <col min="9489" max="9489" width="0.44140625" style="1" customWidth="1"/>
    <col min="9490" max="9490" width="7.6640625" style="1" customWidth="1"/>
    <col min="9491" max="9491" width="0.88671875" style="1" customWidth="1"/>
    <col min="9492" max="9492" width="7.6640625" style="1" customWidth="1"/>
    <col min="9493" max="9493" width="0.88671875" style="1" customWidth="1"/>
    <col min="9494" max="9494" width="10.6640625" style="1" customWidth="1"/>
    <col min="9495" max="9495" width="0.44140625" style="1" customWidth="1"/>
    <col min="9496" max="9496" width="7.6640625" style="1" customWidth="1"/>
    <col min="9497" max="9497" width="0.88671875" style="1" customWidth="1"/>
    <col min="9498" max="9498" width="7.6640625" style="1" customWidth="1"/>
    <col min="9499" max="9499" width="0.88671875" style="1" customWidth="1"/>
    <col min="9500" max="9500" width="10.6640625" style="1" customWidth="1"/>
    <col min="9501" max="9501" width="0.77734375" style="1" customWidth="1"/>
    <col min="9502" max="9502" width="7.6640625" style="1" customWidth="1"/>
    <col min="9503" max="9503" width="0.88671875" style="1" customWidth="1"/>
    <col min="9504" max="9504" width="7.6640625" style="1" customWidth="1"/>
    <col min="9505" max="9505" width="0.88671875" style="1" customWidth="1"/>
    <col min="9506" max="9728" width="8.88671875" style="1"/>
    <col min="9729" max="9729" width="0.44140625" style="1" customWidth="1"/>
    <col min="9730" max="9730" width="25.6640625" style="1" customWidth="1"/>
    <col min="9731" max="9731" width="0.44140625" style="1" customWidth="1"/>
    <col min="9732" max="9732" width="10.6640625" style="1" customWidth="1"/>
    <col min="9733" max="9733" width="0.44140625" style="1" customWidth="1"/>
    <col min="9734" max="9734" width="7.6640625" style="1" customWidth="1"/>
    <col min="9735" max="9735" width="0.88671875" style="1" customWidth="1"/>
    <col min="9736" max="9736" width="7.6640625" style="1" customWidth="1"/>
    <col min="9737" max="9737" width="0.88671875" style="1" customWidth="1"/>
    <col min="9738" max="9738" width="10.6640625" style="1" customWidth="1"/>
    <col min="9739" max="9739" width="0.44140625" style="1" customWidth="1"/>
    <col min="9740" max="9740" width="7.6640625" style="1" customWidth="1"/>
    <col min="9741" max="9741" width="0.88671875" style="1" customWidth="1"/>
    <col min="9742" max="9742" width="7.6640625" style="1" customWidth="1"/>
    <col min="9743" max="9743" width="0.88671875" style="1" customWidth="1"/>
    <col min="9744" max="9744" width="10.6640625" style="1" customWidth="1"/>
    <col min="9745" max="9745" width="0.44140625" style="1" customWidth="1"/>
    <col min="9746" max="9746" width="7.6640625" style="1" customWidth="1"/>
    <col min="9747" max="9747" width="0.88671875" style="1" customWidth="1"/>
    <col min="9748" max="9748" width="7.6640625" style="1" customWidth="1"/>
    <col min="9749" max="9749" width="0.88671875" style="1" customWidth="1"/>
    <col min="9750" max="9750" width="10.6640625" style="1" customWidth="1"/>
    <col min="9751" max="9751" width="0.44140625" style="1" customWidth="1"/>
    <col min="9752" max="9752" width="7.6640625" style="1" customWidth="1"/>
    <col min="9753" max="9753" width="0.88671875" style="1" customWidth="1"/>
    <col min="9754" max="9754" width="7.6640625" style="1" customWidth="1"/>
    <col min="9755" max="9755" width="0.88671875" style="1" customWidth="1"/>
    <col min="9756" max="9756" width="10.6640625" style="1" customWidth="1"/>
    <col min="9757" max="9757" width="0.77734375" style="1" customWidth="1"/>
    <col min="9758" max="9758" width="7.6640625" style="1" customWidth="1"/>
    <col min="9759" max="9759" width="0.88671875" style="1" customWidth="1"/>
    <col min="9760" max="9760" width="7.6640625" style="1" customWidth="1"/>
    <col min="9761" max="9761" width="0.88671875" style="1" customWidth="1"/>
    <col min="9762" max="9984" width="8.88671875" style="1"/>
    <col min="9985" max="9985" width="0.44140625" style="1" customWidth="1"/>
    <col min="9986" max="9986" width="25.6640625" style="1" customWidth="1"/>
    <col min="9987" max="9987" width="0.44140625" style="1" customWidth="1"/>
    <col min="9988" max="9988" width="10.6640625" style="1" customWidth="1"/>
    <col min="9989" max="9989" width="0.44140625" style="1" customWidth="1"/>
    <col min="9990" max="9990" width="7.6640625" style="1" customWidth="1"/>
    <col min="9991" max="9991" width="0.88671875" style="1" customWidth="1"/>
    <col min="9992" max="9992" width="7.6640625" style="1" customWidth="1"/>
    <col min="9993" max="9993" width="0.88671875" style="1" customWidth="1"/>
    <col min="9994" max="9994" width="10.6640625" style="1" customWidth="1"/>
    <col min="9995" max="9995" width="0.44140625" style="1" customWidth="1"/>
    <col min="9996" max="9996" width="7.6640625" style="1" customWidth="1"/>
    <col min="9997" max="9997" width="0.88671875" style="1" customWidth="1"/>
    <col min="9998" max="9998" width="7.6640625" style="1" customWidth="1"/>
    <col min="9999" max="9999" width="0.88671875" style="1" customWidth="1"/>
    <col min="10000" max="10000" width="10.6640625" style="1" customWidth="1"/>
    <col min="10001" max="10001" width="0.44140625" style="1" customWidth="1"/>
    <col min="10002" max="10002" width="7.6640625" style="1" customWidth="1"/>
    <col min="10003" max="10003" width="0.88671875" style="1" customWidth="1"/>
    <col min="10004" max="10004" width="7.6640625" style="1" customWidth="1"/>
    <col min="10005" max="10005" width="0.88671875" style="1" customWidth="1"/>
    <col min="10006" max="10006" width="10.6640625" style="1" customWidth="1"/>
    <col min="10007" max="10007" width="0.44140625" style="1" customWidth="1"/>
    <col min="10008" max="10008" width="7.6640625" style="1" customWidth="1"/>
    <col min="10009" max="10009" width="0.88671875" style="1" customWidth="1"/>
    <col min="10010" max="10010" width="7.6640625" style="1" customWidth="1"/>
    <col min="10011" max="10011" width="0.88671875" style="1" customWidth="1"/>
    <col min="10012" max="10012" width="10.6640625" style="1" customWidth="1"/>
    <col min="10013" max="10013" width="0.77734375" style="1" customWidth="1"/>
    <col min="10014" max="10014" width="7.6640625" style="1" customWidth="1"/>
    <col min="10015" max="10015" width="0.88671875" style="1" customWidth="1"/>
    <col min="10016" max="10016" width="7.6640625" style="1" customWidth="1"/>
    <col min="10017" max="10017" width="0.88671875" style="1" customWidth="1"/>
    <col min="10018" max="10240" width="8.88671875" style="1"/>
    <col min="10241" max="10241" width="0.44140625" style="1" customWidth="1"/>
    <col min="10242" max="10242" width="25.6640625" style="1" customWidth="1"/>
    <col min="10243" max="10243" width="0.44140625" style="1" customWidth="1"/>
    <col min="10244" max="10244" width="10.6640625" style="1" customWidth="1"/>
    <col min="10245" max="10245" width="0.44140625" style="1" customWidth="1"/>
    <col min="10246" max="10246" width="7.6640625" style="1" customWidth="1"/>
    <col min="10247" max="10247" width="0.88671875" style="1" customWidth="1"/>
    <col min="10248" max="10248" width="7.6640625" style="1" customWidth="1"/>
    <col min="10249" max="10249" width="0.88671875" style="1" customWidth="1"/>
    <col min="10250" max="10250" width="10.6640625" style="1" customWidth="1"/>
    <col min="10251" max="10251" width="0.44140625" style="1" customWidth="1"/>
    <col min="10252" max="10252" width="7.6640625" style="1" customWidth="1"/>
    <col min="10253" max="10253" width="0.88671875" style="1" customWidth="1"/>
    <col min="10254" max="10254" width="7.6640625" style="1" customWidth="1"/>
    <col min="10255" max="10255" width="0.88671875" style="1" customWidth="1"/>
    <col min="10256" max="10256" width="10.6640625" style="1" customWidth="1"/>
    <col min="10257" max="10257" width="0.44140625" style="1" customWidth="1"/>
    <col min="10258" max="10258" width="7.6640625" style="1" customWidth="1"/>
    <col min="10259" max="10259" width="0.88671875" style="1" customWidth="1"/>
    <col min="10260" max="10260" width="7.6640625" style="1" customWidth="1"/>
    <col min="10261" max="10261" width="0.88671875" style="1" customWidth="1"/>
    <col min="10262" max="10262" width="10.6640625" style="1" customWidth="1"/>
    <col min="10263" max="10263" width="0.44140625" style="1" customWidth="1"/>
    <col min="10264" max="10264" width="7.6640625" style="1" customWidth="1"/>
    <col min="10265" max="10265" width="0.88671875" style="1" customWidth="1"/>
    <col min="10266" max="10266" width="7.6640625" style="1" customWidth="1"/>
    <col min="10267" max="10267" width="0.88671875" style="1" customWidth="1"/>
    <col min="10268" max="10268" width="10.6640625" style="1" customWidth="1"/>
    <col min="10269" max="10269" width="0.77734375" style="1" customWidth="1"/>
    <col min="10270" max="10270" width="7.6640625" style="1" customWidth="1"/>
    <col min="10271" max="10271" width="0.88671875" style="1" customWidth="1"/>
    <col min="10272" max="10272" width="7.6640625" style="1" customWidth="1"/>
    <col min="10273" max="10273" width="0.88671875" style="1" customWidth="1"/>
    <col min="10274" max="10496" width="8.88671875" style="1"/>
    <col min="10497" max="10497" width="0.44140625" style="1" customWidth="1"/>
    <col min="10498" max="10498" width="25.6640625" style="1" customWidth="1"/>
    <col min="10499" max="10499" width="0.44140625" style="1" customWidth="1"/>
    <col min="10500" max="10500" width="10.6640625" style="1" customWidth="1"/>
    <col min="10501" max="10501" width="0.44140625" style="1" customWidth="1"/>
    <col min="10502" max="10502" width="7.6640625" style="1" customWidth="1"/>
    <col min="10503" max="10503" width="0.88671875" style="1" customWidth="1"/>
    <col min="10504" max="10504" width="7.6640625" style="1" customWidth="1"/>
    <col min="10505" max="10505" width="0.88671875" style="1" customWidth="1"/>
    <col min="10506" max="10506" width="10.6640625" style="1" customWidth="1"/>
    <col min="10507" max="10507" width="0.44140625" style="1" customWidth="1"/>
    <col min="10508" max="10508" width="7.6640625" style="1" customWidth="1"/>
    <col min="10509" max="10509" width="0.88671875" style="1" customWidth="1"/>
    <col min="10510" max="10510" width="7.6640625" style="1" customWidth="1"/>
    <col min="10511" max="10511" width="0.88671875" style="1" customWidth="1"/>
    <col min="10512" max="10512" width="10.6640625" style="1" customWidth="1"/>
    <col min="10513" max="10513" width="0.44140625" style="1" customWidth="1"/>
    <col min="10514" max="10514" width="7.6640625" style="1" customWidth="1"/>
    <col min="10515" max="10515" width="0.88671875" style="1" customWidth="1"/>
    <col min="10516" max="10516" width="7.6640625" style="1" customWidth="1"/>
    <col min="10517" max="10517" width="0.88671875" style="1" customWidth="1"/>
    <col min="10518" max="10518" width="10.6640625" style="1" customWidth="1"/>
    <col min="10519" max="10519" width="0.44140625" style="1" customWidth="1"/>
    <col min="10520" max="10520" width="7.6640625" style="1" customWidth="1"/>
    <col min="10521" max="10521" width="0.88671875" style="1" customWidth="1"/>
    <col min="10522" max="10522" width="7.6640625" style="1" customWidth="1"/>
    <col min="10523" max="10523" width="0.88671875" style="1" customWidth="1"/>
    <col min="10524" max="10524" width="10.6640625" style="1" customWidth="1"/>
    <col min="10525" max="10525" width="0.77734375" style="1" customWidth="1"/>
    <col min="10526" max="10526" width="7.6640625" style="1" customWidth="1"/>
    <col min="10527" max="10527" width="0.88671875" style="1" customWidth="1"/>
    <col min="10528" max="10528" width="7.6640625" style="1" customWidth="1"/>
    <col min="10529" max="10529" width="0.88671875" style="1" customWidth="1"/>
    <col min="10530" max="10752" width="8.88671875" style="1"/>
    <col min="10753" max="10753" width="0.44140625" style="1" customWidth="1"/>
    <col min="10754" max="10754" width="25.6640625" style="1" customWidth="1"/>
    <col min="10755" max="10755" width="0.44140625" style="1" customWidth="1"/>
    <col min="10756" max="10756" width="10.6640625" style="1" customWidth="1"/>
    <col min="10757" max="10757" width="0.44140625" style="1" customWidth="1"/>
    <col min="10758" max="10758" width="7.6640625" style="1" customWidth="1"/>
    <col min="10759" max="10759" width="0.88671875" style="1" customWidth="1"/>
    <col min="10760" max="10760" width="7.6640625" style="1" customWidth="1"/>
    <col min="10761" max="10761" width="0.88671875" style="1" customWidth="1"/>
    <col min="10762" max="10762" width="10.6640625" style="1" customWidth="1"/>
    <col min="10763" max="10763" width="0.44140625" style="1" customWidth="1"/>
    <col min="10764" max="10764" width="7.6640625" style="1" customWidth="1"/>
    <col min="10765" max="10765" width="0.88671875" style="1" customWidth="1"/>
    <col min="10766" max="10766" width="7.6640625" style="1" customWidth="1"/>
    <col min="10767" max="10767" width="0.88671875" style="1" customWidth="1"/>
    <col min="10768" max="10768" width="10.6640625" style="1" customWidth="1"/>
    <col min="10769" max="10769" width="0.44140625" style="1" customWidth="1"/>
    <col min="10770" max="10770" width="7.6640625" style="1" customWidth="1"/>
    <col min="10771" max="10771" width="0.88671875" style="1" customWidth="1"/>
    <col min="10772" max="10772" width="7.6640625" style="1" customWidth="1"/>
    <col min="10773" max="10773" width="0.88671875" style="1" customWidth="1"/>
    <col min="10774" max="10774" width="10.6640625" style="1" customWidth="1"/>
    <col min="10775" max="10775" width="0.44140625" style="1" customWidth="1"/>
    <col min="10776" max="10776" width="7.6640625" style="1" customWidth="1"/>
    <col min="10777" max="10777" width="0.88671875" style="1" customWidth="1"/>
    <col min="10778" max="10778" width="7.6640625" style="1" customWidth="1"/>
    <col min="10779" max="10779" width="0.88671875" style="1" customWidth="1"/>
    <col min="10780" max="10780" width="10.6640625" style="1" customWidth="1"/>
    <col min="10781" max="10781" width="0.77734375" style="1" customWidth="1"/>
    <col min="10782" max="10782" width="7.6640625" style="1" customWidth="1"/>
    <col min="10783" max="10783" width="0.88671875" style="1" customWidth="1"/>
    <col min="10784" max="10784" width="7.6640625" style="1" customWidth="1"/>
    <col min="10785" max="10785" width="0.88671875" style="1" customWidth="1"/>
    <col min="10786" max="11008" width="8.88671875" style="1"/>
    <col min="11009" max="11009" width="0.44140625" style="1" customWidth="1"/>
    <col min="11010" max="11010" width="25.6640625" style="1" customWidth="1"/>
    <col min="11011" max="11011" width="0.44140625" style="1" customWidth="1"/>
    <col min="11012" max="11012" width="10.6640625" style="1" customWidth="1"/>
    <col min="11013" max="11013" width="0.44140625" style="1" customWidth="1"/>
    <col min="11014" max="11014" width="7.6640625" style="1" customWidth="1"/>
    <col min="11015" max="11015" width="0.88671875" style="1" customWidth="1"/>
    <col min="11016" max="11016" width="7.6640625" style="1" customWidth="1"/>
    <col min="11017" max="11017" width="0.88671875" style="1" customWidth="1"/>
    <col min="11018" max="11018" width="10.6640625" style="1" customWidth="1"/>
    <col min="11019" max="11019" width="0.44140625" style="1" customWidth="1"/>
    <col min="11020" max="11020" width="7.6640625" style="1" customWidth="1"/>
    <col min="11021" max="11021" width="0.88671875" style="1" customWidth="1"/>
    <col min="11022" max="11022" width="7.6640625" style="1" customWidth="1"/>
    <col min="11023" max="11023" width="0.88671875" style="1" customWidth="1"/>
    <col min="11024" max="11024" width="10.6640625" style="1" customWidth="1"/>
    <col min="11025" max="11025" width="0.44140625" style="1" customWidth="1"/>
    <col min="11026" max="11026" width="7.6640625" style="1" customWidth="1"/>
    <col min="11027" max="11027" width="0.88671875" style="1" customWidth="1"/>
    <col min="11028" max="11028" width="7.6640625" style="1" customWidth="1"/>
    <col min="11029" max="11029" width="0.88671875" style="1" customWidth="1"/>
    <col min="11030" max="11030" width="10.6640625" style="1" customWidth="1"/>
    <col min="11031" max="11031" width="0.44140625" style="1" customWidth="1"/>
    <col min="11032" max="11032" width="7.6640625" style="1" customWidth="1"/>
    <col min="11033" max="11033" width="0.88671875" style="1" customWidth="1"/>
    <col min="11034" max="11034" width="7.6640625" style="1" customWidth="1"/>
    <col min="11035" max="11035" width="0.88671875" style="1" customWidth="1"/>
    <col min="11036" max="11036" width="10.6640625" style="1" customWidth="1"/>
    <col min="11037" max="11037" width="0.77734375" style="1" customWidth="1"/>
    <col min="11038" max="11038" width="7.6640625" style="1" customWidth="1"/>
    <col min="11039" max="11039" width="0.88671875" style="1" customWidth="1"/>
    <col min="11040" max="11040" width="7.6640625" style="1" customWidth="1"/>
    <col min="11041" max="11041" width="0.88671875" style="1" customWidth="1"/>
    <col min="11042" max="11264" width="8.88671875" style="1"/>
    <col min="11265" max="11265" width="0.44140625" style="1" customWidth="1"/>
    <col min="11266" max="11266" width="25.6640625" style="1" customWidth="1"/>
    <col min="11267" max="11267" width="0.44140625" style="1" customWidth="1"/>
    <col min="11268" max="11268" width="10.6640625" style="1" customWidth="1"/>
    <col min="11269" max="11269" width="0.44140625" style="1" customWidth="1"/>
    <col min="11270" max="11270" width="7.6640625" style="1" customWidth="1"/>
    <col min="11271" max="11271" width="0.88671875" style="1" customWidth="1"/>
    <col min="11272" max="11272" width="7.6640625" style="1" customWidth="1"/>
    <col min="11273" max="11273" width="0.88671875" style="1" customWidth="1"/>
    <col min="11274" max="11274" width="10.6640625" style="1" customWidth="1"/>
    <col min="11275" max="11275" width="0.44140625" style="1" customWidth="1"/>
    <col min="11276" max="11276" width="7.6640625" style="1" customWidth="1"/>
    <col min="11277" max="11277" width="0.88671875" style="1" customWidth="1"/>
    <col min="11278" max="11278" width="7.6640625" style="1" customWidth="1"/>
    <col min="11279" max="11279" width="0.88671875" style="1" customWidth="1"/>
    <col min="11280" max="11280" width="10.6640625" style="1" customWidth="1"/>
    <col min="11281" max="11281" width="0.44140625" style="1" customWidth="1"/>
    <col min="11282" max="11282" width="7.6640625" style="1" customWidth="1"/>
    <col min="11283" max="11283" width="0.88671875" style="1" customWidth="1"/>
    <col min="11284" max="11284" width="7.6640625" style="1" customWidth="1"/>
    <col min="11285" max="11285" width="0.88671875" style="1" customWidth="1"/>
    <col min="11286" max="11286" width="10.6640625" style="1" customWidth="1"/>
    <col min="11287" max="11287" width="0.44140625" style="1" customWidth="1"/>
    <col min="11288" max="11288" width="7.6640625" style="1" customWidth="1"/>
    <col min="11289" max="11289" width="0.88671875" style="1" customWidth="1"/>
    <col min="11290" max="11290" width="7.6640625" style="1" customWidth="1"/>
    <col min="11291" max="11291" width="0.88671875" style="1" customWidth="1"/>
    <col min="11292" max="11292" width="10.6640625" style="1" customWidth="1"/>
    <col min="11293" max="11293" width="0.77734375" style="1" customWidth="1"/>
    <col min="11294" max="11294" width="7.6640625" style="1" customWidth="1"/>
    <col min="11295" max="11295" width="0.88671875" style="1" customWidth="1"/>
    <col min="11296" max="11296" width="7.6640625" style="1" customWidth="1"/>
    <col min="11297" max="11297" width="0.88671875" style="1" customWidth="1"/>
    <col min="11298" max="11520" width="8.88671875" style="1"/>
    <col min="11521" max="11521" width="0.44140625" style="1" customWidth="1"/>
    <col min="11522" max="11522" width="25.6640625" style="1" customWidth="1"/>
    <col min="11523" max="11523" width="0.44140625" style="1" customWidth="1"/>
    <col min="11524" max="11524" width="10.6640625" style="1" customWidth="1"/>
    <col min="11525" max="11525" width="0.44140625" style="1" customWidth="1"/>
    <col min="11526" max="11526" width="7.6640625" style="1" customWidth="1"/>
    <col min="11527" max="11527" width="0.88671875" style="1" customWidth="1"/>
    <col min="11528" max="11528" width="7.6640625" style="1" customWidth="1"/>
    <col min="11529" max="11529" width="0.88671875" style="1" customWidth="1"/>
    <col min="11530" max="11530" width="10.6640625" style="1" customWidth="1"/>
    <col min="11531" max="11531" width="0.44140625" style="1" customWidth="1"/>
    <col min="11532" max="11532" width="7.6640625" style="1" customWidth="1"/>
    <col min="11533" max="11533" width="0.88671875" style="1" customWidth="1"/>
    <col min="11534" max="11534" width="7.6640625" style="1" customWidth="1"/>
    <col min="11535" max="11535" width="0.88671875" style="1" customWidth="1"/>
    <col min="11536" max="11536" width="10.6640625" style="1" customWidth="1"/>
    <col min="11537" max="11537" width="0.44140625" style="1" customWidth="1"/>
    <col min="11538" max="11538" width="7.6640625" style="1" customWidth="1"/>
    <col min="11539" max="11539" width="0.88671875" style="1" customWidth="1"/>
    <col min="11540" max="11540" width="7.6640625" style="1" customWidth="1"/>
    <col min="11541" max="11541" width="0.88671875" style="1" customWidth="1"/>
    <col min="11542" max="11542" width="10.6640625" style="1" customWidth="1"/>
    <col min="11543" max="11543" width="0.44140625" style="1" customWidth="1"/>
    <col min="11544" max="11544" width="7.6640625" style="1" customWidth="1"/>
    <col min="11545" max="11545" width="0.88671875" style="1" customWidth="1"/>
    <col min="11546" max="11546" width="7.6640625" style="1" customWidth="1"/>
    <col min="11547" max="11547" width="0.88671875" style="1" customWidth="1"/>
    <col min="11548" max="11548" width="10.6640625" style="1" customWidth="1"/>
    <col min="11549" max="11549" width="0.77734375" style="1" customWidth="1"/>
    <col min="11550" max="11550" width="7.6640625" style="1" customWidth="1"/>
    <col min="11551" max="11551" width="0.88671875" style="1" customWidth="1"/>
    <col min="11552" max="11552" width="7.6640625" style="1" customWidth="1"/>
    <col min="11553" max="11553" width="0.88671875" style="1" customWidth="1"/>
    <col min="11554" max="11776" width="8.88671875" style="1"/>
    <col min="11777" max="11777" width="0.44140625" style="1" customWidth="1"/>
    <col min="11778" max="11778" width="25.6640625" style="1" customWidth="1"/>
    <col min="11779" max="11779" width="0.44140625" style="1" customWidth="1"/>
    <col min="11780" max="11780" width="10.6640625" style="1" customWidth="1"/>
    <col min="11781" max="11781" width="0.44140625" style="1" customWidth="1"/>
    <col min="11782" max="11782" width="7.6640625" style="1" customWidth="1"/>
    <col min="11783" max="11783" width="0.88671875" style="1" customWidth="1"/>
    <col min="11784" max="11784" width="7.6640625" style="1" customWidth="1"/>
    <col min="11785" max="11785" width="0.88671875" style="1" customWidth="1"/>
    <col min="11786" max="11786" width="10.6640625" style="1" customWidth="1"/>
    <col min="11787" max="11787" width="0.44140625" style="1" customWidth="1"/>
    <col min="11788" max="11788" width="7.6640625" style="1" customWidth="1"/>
    <col min="11789" max="11789" width="0.88671875" style="1" customWidth="1"/>
    <col min="11790" max="11790" width="7.6640625" style="1" customWidth="1"/>
    <col min="11791" max="11791" width="0.88671875" style="1" customWidth="1"/>
    <col min="11792" max="11792" width="10.6640625" style="1" customWidth="1"/>
    <col min="11793" max="11793" width="0.44140625" style="1" customWidth="1"/>
    <col min="11794" max="11794" width="7.6640625" style="1" customWidth="1"/>
    <col min="11795" max="11795" width="0.88671875" style="1" customWidth="1"/>
    <col min="11796" max="11796" width="7.6640625" style="1" customWidth="1"/>
    <col min="11797" max="11797" width="0.88671875" style="1" customWidth="1"/>
    <col min="11798" max="11798" width="10.6640625" style="1" customWidth="1"/>
    <col min="11799" max="11799" width="0.44140625" style="1" customWidth="1"/>
    <col min="11800" max="11800" width="7.6640625" style="1" customWidth="1"/>
    <col min="11801" max="11801" width="0.88671875" style="1" customWidth="1"/>
    <col min="11802" max="11802" width="7.6640625" style="1" customWidth="1"/>
    <col min="11803" max="11803" width="0.88671875" style="1" customWidth="1"/>
    <col min="11804" max="11804" width="10.6640625" style="1" customWidth="1"/>
    <col min="11805" max="11805" width="0.77734375" style="1" customWidth="1"/>
    <col min="11806" max="11806" width="7.6640625" style="1" customWidth="1"/>
    <col min="11807" max="11807" width="0.88671875" style="1" customWidth="1"/>
    <col min="11808" max="11808" width="7.6640625" style="1" customWidth="1"/>
    <col min="11809" max="11809" width="0.88671875" style="1" customWidth="1"/>
    <col min="11810" max="12032" width="8.88671875" style="1"/>
    <col min="12033" max="12033" width="0.44140625" style="1" customWidth="1"/>
    <col min="12034" max="12034" width="25.6640625" style="1" customWidth="1"/>
    <col min="12035" max="12035" width="0.44140625" style="1" customWidth="1"/>
    <col min="12036" max="12036" width="10.6640625" style="1" customWidth="1"/>
    <col min="12037" max="12037" width="0.44140625" style="1" customWidth="1"/>
    <col min="12038" max="12038" width="7.6640625" style="1" customWidth="1"/>
    <col min="12039" max="12039" width="0.88671875" style="1" customWidth="1"/>
    <col min="12040" max="12040" width="7.6640625" style="1" customWidth="1"/>
    <col min="12041" max="12041" width="0.88671875" style="1" customWidth="1"/>
    <col min="12042" max="12042" width="10.6640625" style="1" customWidth="1"/>
    <col min="12043" max="12043" width="0.44140625" style="1" customWidth="1"/>
    <col min="12044" max="12044" width="7.6640625" style="1" customWidth="1"/>
    <col min="12045" max="12045" width="0.88671875" style="1" customWidth="1"/>
    <col min="12046" max="12046" width="7.6640625" style="1" customWidth="1"/>
    <col min="12047" max="12047" width="0.88671875" style="1" customWidth="1"/>
    <col min="12048" max="12048" width="10.6640625" style="1" customWidth="1"/>
    <col min="12049" max="12049" width="0.44140625" style="1" customWidth="1"/>
    <col min="12050" max="12050" width="7.6640625" style="1" customWidth="1"/>
    <col min="12051" max="12051" width="0.88671875" style="1" customWidth="1"/>
    <col min="12052" max="12052" width="7.6640625" style="1" customWidth="1"/>
    <col min="12053" max="12053" width="0.88671875" style="1" customWidth="1"/>
    <col min="12054" max="12054" width="10.6640625" style="1" customWidth="1"/>
    <col min="12055" max="12055" width="0.44140625" style="1" customWidth="1"/>
    <col min="12056" max="12056" width="7.6640625" style="1" customWidth="1"/>
    <col min="12057" max="12057" width="0.88671875" style="1" customWidth="1"/>
    <col min="12058" max="12058" width="7.6640625" style="1" customWidth="1"/>
    <col min="12059" max="12059" width="0.88671875" style="1" customWidth="1"/>
    <col min="12060" max="12060" width="10.6640625" style="1" customWidth="1"/>
    <col min="12061" max="12061" width="0.77734375" style="1" customWidth="1"/>
    <col min="12062" max="12062" width="7.6640625" style="1" customWidth="1"/>
    <col min="12063" max="12063" width="0.88671875" style="1" customWidth="1"/>
    <col min="12064" max="12064" width="7.6640625" style="1" customWidth="1"/>
    <col min="12065" max="12065" width="0.88671875" style="1" customWidth="1"/>
    <col min="12066" max="12288" width="8.88671875" style="1"/>
    <col min="12289" max="12289" width="0.44140625" style="1" customWidth="1"/>
    <col min="12290" max="12290" width="25.6640625" style="1" customWidth="1"/>
    <col min="12291" max="12291" width="0.44140625" style="1" customWidth="1"/>
    <col min="12292" max="12292" width="10.6640625" style="1" customWidth="1"/>
    <col min="12293" max="12293" width="0.44140625" style="1" customWidth="1"/>
    <col min="12294" max="12294" width="7.6640625" style="1" customWidth="1"/>
    <col min="12295" max="12295" width="0.88671875" style="1" customWidth="1"/>
    <col min="12296" max="12296" width="7.6640625" style="1" customWidth="1"/>
    <col min="12297" max="12297" width="0.88671875" style="1" customWidth="1"/>
    <col min="12298" max="12298" width="10.6640625" style="1" customWidth="1"/>
    <col min="12299" max="12299" width="0.44140625" style="1" customWidth="1"/>
    <col min="12300" max="12300" width="7.6640625" style="1" customWidth="1"/>
    <col min="12301" max="12301" width="0.88671875" style="1" customWidth="1"/>
    <col min="12302" max="12302" width="7.6640625" style="1" customWidth="1"/>
    <col min="12303" max="12303" width="0.88671875" style="1" customWidth="1"/>
    <col min="12304" max="12304" width="10.6640625" style="1" customWidth="1"/>
    <col min="12305" max="12305" width="0.44140625" style="1" customWidth="1"/>
    <col min="12306" max="12306" width="7.6640625" style="1" customWidth="1"/>
    <col min="12307" max="12307" width="0.88671875" style="1" customWidth="1"/>
    <col min="12308" max="12308" width="7.6640625" style="1" customWidth="1"/>
    <col min="12309" max="12309" width="0.88671875" style="1" customWidth="1"/>
    <col min="12310" max="12310" width="10.6640625" style="1" customWidth="1"/>
    <col min="12311" max="12311" width="0.44140625" style="1" customWidth="1"/>
    <col min="12312" max="12312" width="7.6640625" style="1" customWidth="1"/>
    <col min="12313" max="12313" width="0.88671875" style="1" customWidth="1"/>
    <col min="12314" max="12314" width="7.6640625" style="1" customWidth="1"/>
    <col min="12315" max="12315" width="0.88671875" style="1" customWidth="1"/>
    <col min="12316" max="12316" width="10.6640625" style="1" customWidth="1"/>
    <col min="12317" max="12317" width="0.77734375" style="1" customWidth="1"/>
    <col min="12318" max="12318" width="7.6640625" style="1" customWidth="1"/>
    <col min="12319" max="12319" width="0.88671875" style="1" customWidth="1"/>
    <col min="12320" max="12320" width="7.6640625" style="1" customWidth="1"/>
    <col min="12321" max="12321" width="0.88671875" style="1" customWidth="1"/>
    <col min="12322" max="12544" width="8.88671875" style="1"/>
    <col min="12545" max="12545" width="0.44140625" style="1" customWidth="1"/>
    <col min="12546" max="12546" width="25.6640625" style="1" customWidth="1"/>
    <col min="12547" max="12547" width="0.44140625" style="1" customWidth="1"/>
    <col min="12548" max="12548" width="10.6640625" style="1" customWidth="1"/>
    <col min="12549" max="12549" width="0.44140625" style="1" customWidth="1"/>
    <col min="12550" max="12550" width="7.6640625" style="1" customWidth="1"/>
    <col min="12551" max="12551" width="0.88671875" style="1" customWidth="1"/>
    <col min="12552" max="12552" width="7.6640625" style="1" customWidth="1"/>
    <col min="12553" max="12553" width="0.88671875" style="1" customWidth="1"/>
    <col min="12554" max="12554" width="10.6640625" style="1" customWidth="1"/>
    <col min="12555" max="12555" width="0.44140625" style="1" customWidth="1"/>
    <col min="12556" max="12556" width="7.6640625" style="1" customWidth="1"/>
    <col min="12557" max="12557" width="0.88671875" style="1" customWidth="1"/>
    <col min="12558" max="12558" width="7.6640625" style="1" customWidth="1"/>
    <col min="12559" max="12559" width="0.88671875" style="1" customWidth="1"/>
    <col min="12560" max="12560" width="10.6640625" style="1" customWidth="1"/>
    <col min="12561" max="12561" width="0.44140625" style="1" customWidth="1"/>
    <col min="12562" max="12562" width="7.6640625" style="1" customWidth="1"/>
    <col min="12563" max="12563" width="0.88671875" style="1" customWidth="1"/>
    <col min="12564" max="12564" width="7.6640625" style="1" customWidth="1"/>
    <col min="12565" max="12565" width="0.88671875" style="1" customWidth="1"/>
    <col min="12566" max="12566" width="10.6640625" style="1" customWidth="1"/>
    <col min="12567" max="12567" width="0.44140625" style="1" customWidth="1"/>
    <col min="12568" max="12568" width="7.6640625" style="1" customWidth="1"/>
    <col min="12569" max="12569" width="0.88671875" style="1" customWidth="1"/>
    <col min="12570" max="12570" width="7.6640625" style="1" customWidth="1"/>
    <col min="12571" max="12571" width="0.88671875" style="1" customWidth="1"/>
    <col min="12572" max="12572" width="10.6640625" style="1" customWidth="1"/>
    <col min="12573" max="12573" width="0.77734375" style="1" customWidth="1"/>
    <col min="12574" max="12574" width="7.6640625" style="1" customWidth="1"/>
    <col min="12575" max="12575" width="0.88671875" style="1" customWidth="1"/>
    <col min="12576" max="12576" width="7.6640625" style="1" customWidth="1"/>
    <col min="12577" max="12577" width="0.88671875" style="1" customWidth="1"/>
    <col min="12578" max="12800" width="8.88671875" style="1"/>
    <col min="12801" max="12801" width="0.44140625" style="1" customWidth="1"/>
    <col min="12802" max="12802" width="25.6640625" style="1" customWidth="1"/>
    <col min="12803" max="12803" width="0.44140625" style="1" customWidth="1"/>
    <col min="12804" max="12804" width="10.6640625" style="1" customWidth="1"/>
    <col min="12805" max="12805" width="0.44140625" style="1" customWidth="1"/>
    <col min="12806" max="12806" width="7.6640625" style="1" customWidth="1"/>
    <col min="12807" max="12807" width="0.88671875" style="1" customWidth="1"/>
    <col min="12808" max="12808" width="7.6640625" style="1" customWidth="1"/>
    <col min="12809" max="12809" width="0.88671875" style="1" customWidth="1"/>
    <col min="12810" max="12810" width="10.6640625" style="1" customWidth="1"/>
    <col min="12811" max="12811" width="0.44140625" style="1" customWidth="1"/>
    <col min="12812" max="12812" width="7.6640625" style="1" customWidth="1"/>
    <col min="12813" max="12813" width="0.88671875" style="1" customWidth="1"/>
    <col min="12814" max="12814" width="7.6640625" style="1" customWidth="1"/>
    <col min="12815" max="12815" width="0.88671875" style="1" customWidth="1"/>
    <col min="12816" max="12816" width="10.6640625" style="1" customWidth="1"/>
    <col min="12817" max="12817" width="0.44140625" style="1" customWidth="1"/>
    <col min="12818" max="12818" width="7.6640625" style="1" customWidth="1"/>
    <col min="12819" max="12819" width="0.88671875" style="1" customWidth="1"/>
    <col min="12820" max="12820" width="7.6640625" style="1" customWidth="1"/>
    <col min="12821" max="12821" width="0.88671875" style="1" customWidth="1"/>
    <col min="12822" max="12822" width="10.6640625" style="1" customWidth="1"/>
    <col min="12823" max="12823" width="0.44140625" style="1" customWidth="1"/>
    <col min="12824" max="12824" width="7.6640625" style="1" customWidth="1"/>
    <col min="12825" max="12825" width="0.88671875" style="1" customWidth="1"/>
    <col min="12826" max="12826" width="7.6640625" style="1" customWidth="1"/>
    <col min="12827" max="12827" width="0.88671875" style="1" customWidth="1"/>
    <col min="12828" max="12828" width="10.6640625" style="1" customWidth="1"/>
    <col min="12829" max="12829" width="0.77734375" style="1" customWidth="1"/>
    <col min="12830" max="12830" width="7.6640625" style="1" customWidth="1"/>
    <col min="12831" max="12831" width="0.88671875" style="1" customWidth="1"/>
    <col min="12832" max="12832" width="7.6640625" style="1" customWidth="1"/>
    <col min="12833" max="12833" width="0.88671875" style="1" customWidth="1"/>
    <col min="12834" max="13056" width="8.88671875" style="1"/>
    <col min="13057" max="13057" width="0.44140625" style="1" customWidth="1"/>
    <col min="13058" max="13058" width="25.6640625" style="1" customWidth="1"/>
    <col min="13059" max="13059" width="0.44140625" style="1" customWidth="1"/>
    <col min="13060" max="13060" width="10.6640625" style="1" customWidth="1"/>
    <col min="13061" max="13061" width="0.44140625" style="1" customWidth="1"/>
    <col min="13062" max="13062" width="7.6640625" style="1" customWidth="1"/>
    <col min="13063" max="13063" width="0.88671875" style="1" customWidth="1"/>
    <col min="13064" max="13064" width="7.6640625" style="1" customWidth="1"/>
    <col min="13065" max="13065" width="0.88671875" style="1" customWidth="1"/>
    <col min="13066" max="13066" width="10.6640625" style="1" customWidth="1"/>
    <col min="13067" max="13067" width="0.44140625" style="1" customWidth="1"/>
    <col min="13068" max="13068" width="7.6640625" style="1" customWidth="1"/>
    <col min="13069" max="13069" width="0.88671875" style="1" customWidth="1"/>
    <col min="13070" max="13070" width="7.6640625" style="1" customWidth="1"/>
    <col min="13071" max="13071" width="0.88671875" style="1" customWidth="1"/>
    <col min="13072" max="13072" width="10.6640625" style="1" customWidth="1"/>
    <col min="13073" max="13073" width="0.44140625" style="1" customWidth="1"/>
    <col min="13074" max="13074" width="7.6640625" style="1" customWidth="1"/>
    <col min="13075" max="13075" width="0.88671875" style="1" customWidth="1"/>
    <col min="13076" max="13076" width="7.6640625" style="1" customWidth="1"/>
    <col min="13077" max="13077" width="0.88671875" style="1" customWidth="1"/>
    <col min="13078" max="13078" width="10.6640625" style="1" customWidth="1"/>
    <col min="13079" max="13079" width="0.44140625" style="1" customWidth="1"/>
    <col min="13080" max="13080" width="7.6640625" style="1" customWidth="1"/>
    <col min="13081" max="13081" width="0.88671875" style="1" customWidth="1"/>
    <col min="13082" max="13082" width="7.6640625" style="1" customWidth="1"/>
    <col min="13083" max="13083" width="0.88671875" style="1" customWidth="1"/>
    <col min="13084" max="13084" width="10.6640625" style="1" customWidth="1"/>
    <col min="13085" max="13085" width="0.77734375" style="1" customWidth="1"/>
    <col min="13086" max="13086" width="7.6640625" style="1" customWidth="1"/>
    <col min="13087" max="13087" width="0.88671875" style="1" customWidth="1"/>
    <col min="13088" max="13088" width="7.6640625" style="1" customWidth="1"/>
    <col min="13089" max="13089" width="0.88671875" style="1" customWidth="1"/>
    <col min="13090" max="13312" width="8.88671875" style="1"/>
    <col min="13313" max="13313" width="0.44140625" style="1" customWidth="1"/>
    <col min="13314" max="13314" width="25.6640625" style="1" customWidth="1"/>
    <col min="13315" max="13315" width="0.44140625" style="1" customWidth="1"/>
    <col min="13316" max="13316" width="10.6640625" style="1" customWidth="1"/>
    <col min="13317" max="13317" width="0.44140625" style="1" customWidth="1"/>
    <col min="13318" max="13318" width="7.6640625" style="1" customWidth="1"/>
    <col min="13319" max="13319" width="0.88671875" style="1" customWidth="1"/>
    <col min="13320" max="13320" width="7.6640625" style="1" customWidth="1"/>
    <col min="13321" max="13321" width="0.88671875" style="1" customWidth="1"/>
    <col min="13322" max="13322" width="10.6640625" style="1" customWidth="1"/>
    <col min="13323" max="13323" width="0.44140625" style="1" customWidth="1"/>
    <col min="13324" max="13324" width="7.6640625" style="1" customWidth="1"/>
    <col min="13325" max="13325" width="0.88671875" style="1" customWidth="1"/>
    <col min="13326" max="13326" width="7.6640625" style="1" customWidth="1"/>
    <col min="13327" max="13327" width="0.88671875" style="1" customWidth="1"/>
    <col min="13328" max="13328" width="10.6640625" style="1" customWidth="1"/>
    <col min="13329" max="13329" width="0.44140625" style="1" customWidth="1"/>
    <col min="13330" max="13330" width="7.6640625" style="1" customWidth="1"/>
    <col min="13331" max="13331" width="0.88671875" style="1" customWidth="1"/>
    <col min="13332" max="13332" width="7.6640625" style="1" customWidth="1"/>
    <col min="13333" max="13333" width="0.88671875" style="1" customWidth="1"/>
    <col min="13334" max="13334" width="10.6640625" style="1" customWidth="1"/>
    <col min="13335" max="13335" width="0.44140625" style="1" customWidth="1"/>
    <col min="13336" max="13336" width="7.6640625" style="1" customWidth="1"/>
    <col min="13337" max="13337" width="0.88671875" style="1" customWidth="1"/>
    <col min="13338" max="13338" width="7.6640625" style="1" customWidth="1"/>
    <col min="13339" max="13339" width="0.88671875" style="1" customWidth="1"/>
    <col min="13340" max="13340" width="10.6640625" style="1" customWidth="1"/>
    <col min="13341" max="13341" width="0.77734375" style="1" customWidth="1"/>
    <col min="13342" max="13342" width="7.6640625" style="1" customWidth="1"/>
    <col min="13343" max="13343" width="0.88671875" style="1" customWidth="1"/>
    <col min="13344" max="13344" width="7.6640625" style="1" customWidth="1"/>
    <col min="13345" max="13345" width="0.88671875" style="1" customWidth="1"/>
    <col min="13346" max="13568" width="8.88671875" style="1"/>
    <col min="13569" max="13569" width="0.44140625" style="1" customWidth="1"/>
    <col min="13570" max="13570" width="25.6640625" style="1" customWidth="1"/>
    <col min="13571" max="13571" width="0.44140625" style="1" customWidth="1"/>
    <col min="13572" max="13572" width="10.6640625" style="1" customWidth="1"/>
    <col min="13573" max="13573" width="0.44140625" style="1" customWidth="1"/>
    <col min="13574" max="13574" width="7.6640625" style="1" customWidth="1"/>
    <col min="13575" max="13575" width="0.88671875" style="1" customWidth="1"/>
    <col min="13576" max="13576" width="7.6640625" style="1" customWidth="1"/>
    <col min="13577" max="13577" width="0.88671875" style="1" customWidth="1"/>
    <col min="13578" max="13578" width="10.6640625" style="1" customWidth="1"/>
    <col min="13579" max="13579" width="0.44140625" style="1" customWidth="1"/>
    <col min="13580" max="13580" width="7.6640625" style="1" customWidth="1"/>
    <col min="13581" max="13581" width="0.88671875" style="1" customWidth="1"/>
    <col min="13582" max="13582" width="7.6640625" style="1" customWidth="1"/>
    <col min="13583" max="13583" width="0.88671875" style="1" customWidth="1"/>
    <col min="13584" max="13584" width="10.6640625" style="1" customWidth="1"/>
    <col min="13585" max="13585" width="0.44140625" style="1" customWidth="1"/>
    <col min="13586" max="13586" width="7.6640625" style="1" customWidth="1"/>
    <col min="13587" max="13587" width="0.88671875" style="1" customWidth="1"/>
    <col min="13588" max="13588" width="7.6640625" style="1" customWidth="1"/>
    <col min="13589" max="13589" width="0.88671875" style="1" customWidth="1"/>
    <col min="13590" max="13590" width="10.6640625" style="1" customWidth="1"/>
    <col min="13591" max="13591" width="0.44140625" style="1" customWidth="1"/>
    <col min="13592" max="13592" width="7.6640625" style="1" customWidth="1"/>
    <col min="13593" max="13593" width="0.88671875" style="1" customWidth="1"/>
    <col min="13594" max="13594" width="7.6640625" style="1" customWidth="1"/>
    <col min="13595" max="13595" width="0.88671875" style="1" customWidth="1"/>
    <col min="13596" max="13596" width="10.6640625" style="1" customWidth="1"/>
    <col min="13597" max="13597" width="0.77734375" style="1" customWidth="1"/>
    <col min="13598" max="13598" width="7.6640625" style="1" customWidth="1"/>
    <col min="13599" max="13599" width="0.88671875" style="1" customWidth="1"/>
    <col min="13600" max="13600" width="7.6640625" style="1" customWidth="1"/>
    <col min="13601" max="13601" width="0.88671875" style="1" customWidth="1"/>
    <col min="13602" max="13824" width="8.88671875" style="1"/>
    <col min="13825" max="13825" width="0.44140625" style="1" customWidth="1"/>
    <col min="13826" max="13826" width="25.6640625" style="1" customWidth="1"/>
    <col min="13827" max="13827" width="0.44140625" style="1" customWidth="1"/>
    <col min="13828" max="13828" width="10.6640625" style="1" customWidth="1"/>
    <col min="13829" max="13829" width="0.44140625" style="1" customWidth="1"/>
    <col min="13830" max="13830" width="7.6640625" style="1" customWidth="1"/>
    <col min="13831" max="13831" width="0.88671875" style="1" customWidth="1"/>
    <col min="13832" max="13832" width="7.6640625" style="1" customWidth="1"/>
    <col min="13833" max="13833" width="0.88671875" style="1" customWidth="1"/>
    <col min="13834" max="13834" width="10.6640625" style="1" customWidth="1"/>
    <col min="13835" max="13835" width="0.44140625" style="1" customWidth="1"/>
    <col min="13836" max="13836" width="7.6640625" style="1" customWidth="1"/>
    <col min="13837" max="13837" width="0.88671875" style="1" customWidth="1"/>
    <col min="13838" max="13838" width="7.6640625" style="1" customWidth="1"/>
    <col min="13839" max="13839" width="0.88671875" style="1" customWidth="1"/>
    <col min="13840" max="13840" width="10.6640625" style="1" customWidth="1"/>
    <col min="13841" max="13841" width="0.44140625" style="1" customWidth="1"/>
    <col min="13842" max="13842" width="7.6640625" style="1" customWidth="1"/>
    <col min="13843" max="13843" width="0.88671875" style="1" customWidth="1"/>
    <col min="13844" max="13844" width="7.6640625" style="1" customWidth="1"/>
    <col min="13845" max="13845" width="0.88671875" style="1" customWidth="1"/>
    <col min="13846" max="13846" width="10.6640625" style="1" customWidth="1"/>
    <col min="13847" max="13847" width="0.44140625" style="1" customWidth="1"/>
    <col min="13848" max="13848" width="7.6640625" style="1" customWidth="1"/>
    <col min="13849" max="13849" width="0.88671875" style="1" customWidth="1"/>
    <col min="13850" max="13850" width="7.6640625" style="1" customWidth="1"/>
    <col min="13851" max="13851" width="0.88671875" style="1" customWidth="1"/>
    <col min="13852" max="13852" width="10.6640625" style="1" customWidth="1"/>
    <col min="13853" max="13853" width="0.77734375" style="1" customWidth="1"/>
    <col min="13854" max="13854" width="7.6640625" style="1" customWidth="1"/>
    <col min="13855" max="13855" width="0.88671875" style="1" customWidth="1"/>
    <col min="13856" max="13856" width="7.6640625" style="1" customWidth="1"/>
    <col min="13857" max="13857" width="0.88671875" style="1" customWidth="1"/>
    <col min="13858" max="14080" width="8.88671875" style="1"/>
    <col min="14081" max="14081" width="0.44140625" style="1" customWidth="1"/>
    <col min="14082" max="14082" width="25.6640625" style="1" customWidth="1"/>
    <col min="14083" max="14083" width="0.44140625" style="1" customWidth="1"/>
    <col min="14084" max="14084" width="10.6640625" style="1" customWidth="1"/>
    <col min="14085" max="14085" width="0.44140625" style="1" customWidth="1"/>
    <col min="14086" max="14086" width="7.6640625" style="1" customWidth="1"/>
    <col min="14087" max="14087" width="0.88671875" style="1" customWidth="1"/>
    <col min="14088" max="14088" width="7.6640625" style="1" customWidth="1"/>
    <col min="14089" max="14089" width="0.88671875" style="1" customWidth="1"/>
    <col min="14090" max="14090" width="10.6640625" style="1" customWidth="1"/>
    <col min="14091" max="14091" width="0.44140625" style="1" customWidth="1"/>
    <col min="14092" max="14092" width="7.6640625" style="1" customWidth="1"/>
    <col min="14093" max="14093" width="0.88671875" style="1" customWidth="1"/>
    <col min="14094" max="14094" width="7.6640625" style="1" customWidth="1"/>
    <col min="14095" max="14095" width="0.88671875" style="1" customWidth="1"/>
    <col min="14096" max="14096" width="10.6640625" style="1" customWidth="1"/>
    <col min="14097" max="14097" width="0.44140625" style="1" customWidth="1"/>
    <col min="14098" max="14098" width="7.6640625" style="1" customWidth="1"/>
    <col min="14099" max="14099" width="0.88671875" style="1" customWidth="1"/>
    <col min="14100" max="14100" width="7.6640625" style="1" customWidth="1"/>
    <col min="14101" max="14101" width="0.88671875" style="1" customWidth="1"/>
    <col min="14102" max="14102" width="10.6640625" style="1" customWidth="1"/>
    <col min="14103" max="14103" width="0.44140625" style="1" customWidth="1"/>
    <col min="14104" max="14104" width="7.6640625" style="1" customWidth="1"/>
    <col min="14105" max="14105" width="0.88671875" style="1" customWidth="1"/>
    <col min="14106" max="14106" width="7.6640625" style="1" customWidth="1"/>
    <col min="14107" max="14107" width="0.88671875" style="1" customWidth="1"/>
    <col min="14108" max="14108" width="10.6640625" style="1" customWidth="1"/>
    <col min="14109" max="14109" width="0.77734375" style="1" customWidth="1"/>
    <col min="14110" max="14110" width="7.6640625" style="1" customWidth="1"/>
    <col min="14111" max="14111" width="0.88671875" style="1" customWidth="1"/>
    <col min="14112" max="14112" width="7.6640625" style="1" customWidth="1"/>
    <col min="14113" max="14113" width="0.88671875" style="1" customWidth="1"/>
    <col min="14114" max="14336" width="8.88671875" style="1"/>
    <col min="14337" max="14337" width="0.44140625" style="1" customWidth="1"/>
    <col min="14338" max="14338" width="25.6640625" style="1" customWidth="1"/>
    <col min="14339" max="14339" width="0.44140625" style="1" customWidth="1"/>
    <col min="14340" max="14340" width="10.6640625" style="1" customWidth="1"/>
    <col min="14341" max="14341" width="0.44140625" style="1" customWidth="1"/>
    <col min="14342" max="14342" width="7.6640625" style="1" customWidth="1"/>
    <col min="14343" max="14343" width="0.88671875" style="1" customWidth="1"/>
    <col min="14344" max="14344" width="7.6640625" style="1" customWidth="1"/>
    <col min="14345" max="14345" width="0.88671875" style="1" customWidth="1"/>
    <col min="14346" max="14346" width="10.6640625" style="1" customWidth="1"/>
    <col min="14347" max="14347" width="0.44140625" style="1" customWidth="1"/>
    <col min="14348" max="14348" width="7.6640625" style="1" customWidth="1"/>
    <col min="14349" max="14349" width="0.88671875" style="1" customWidth="1"/>
    <col min="14350" max="14350" width="7.6640625" style="1" customWidth="1"/>
    <col min="14351" max="14351" width="0.88671875" style="1" customWidth="1"/>
    <col min="14352" max="14352" width="10.6640625" style="1" customWidth="1"/>
    <col min="14353" max="14353" width="0.44140625" style="1" customWidth="1"/>
    <col min="14354" max="14354" width="7.6640625" style="1" customWidth="1"/>
    <col min="14355" max="14355" width="0.88671875" style="1" customWidth="1"/>
    <col min="14356" max="14356" width="7.6640625" style="1" customWidth="1"/>
    <col min="14357" max="14357" width="0.88671875" style="1" customWidth="1"/>
    <col min="14358" max="14358" width="10.6640625" style="1" customWidth="1"/>
    <col min="14359" max="14359" width="0.44140625" style="1" customWidth="1"/>
    <col min="14360" max="14360" width="7.6640625" style="1" customWidth="1"/>
    <col min="14361" max="14361" width="0.88671875" style="1" customWidth="1"/>
    <col min="14362" max="14362" width="7.6640625" style="1" customWidth="1"/>
    <col min="14363" max="14363" width="0.88671875" style="1" customWidth="1"/>
    <col min="14364" max="14364" width="10.6640625" style="1" customWidth="1"/>
    <col min="14365" max="14365" width="0.77734375" style="1" customWidth="1"/>
    <col min="14366" max="14366" width="7.6640625" style="1" customWidth="1"/>
    <col min="14367" max="14367" width="0.88671875" style="1" customWidth="1"/>
    <col min="14368" max="14368" width="7.6640625" style="1" customWidth="1"/>
    <col min="14369" max="14369" width="0.88671875" style="1" customWidth="1"/>
    <col min="14370" max="14592" width="8.88671875" style="1"/>
    <col min="14593" max="14593" width="0.44140625" style="1" customWidth="1"/>
    <col min="14594" max="14594" width="25.6640625" style="1" customWidth="1"/>
    <col min="14595" max="14595" width="0.44140625" style="1" customWidth="1"/>
    <col min="14596" max="14596" width="10.6640625" style="1" customWidth="1"/>
    <col min="14597" max="14597" width="0.44140625" style="1" customWidth="1"/>
    <col min="14598" max="14598" width="7.6640625" style="1" customWidth="1"/>
    <col min="14599" max="14599" width="0.88671875" style="1" customWidth="1"/>
    <col min="14600" max="14600" width="7.6640625" style="1" customWidth="1"/>
    <col min="14601" max="14601" width="0.88671875" style="1" customWidth="1"/>
    <col min="14602" max="14602" width="10.6640625" style="1" customWidth="1"/>
    <col min="14603" max="14603" width="0.44140625" style="1" customWidth="1"/>
    <col min="14604" max="14604" width="7.6640625" style="1" customWidth="1"/>
    <col min="14605" max="14605" width="0.88671875" style="1" customWidth="1"/>
    <col min="14606" max="14606" width="7.6640625" style="1" customWidth="1"/>
    <col min="14607" max="14607" width="0.88671875" style="1" customWidth="1"/>
    <col min="14608" max="14608" width="10.6640625" style="1" customWidth="1"/>
    <col min="14609" max="14609" width="0.44140625" style="1" customWidth="1"/>
    <col min="14610" max="14610" width="7.6640625" style="1" customWidth="1"/>
    <col min="14611" max="14611" width="0.88671875" style="1" customWidth="1"/>
    <col min="14612" max="14612" width="7.6640625" style="1" customWidth="1"/>
    <col min="14613" max="14613" width="0.88671875" style="1" customWidth="1"/>
    <col min="14614" max="14614" width="10.6640625" style="1" customWidth="1"/>
    <col min="14615" max="14615" width="0.44140625" style="1" customWidth="1"/>
    <col min="14616" max="14616" width="7.6640625" style="1" customWidth="1"/>
    <col min="14617" max="14617" width="0.88671875" style="1" customWidth="1"/>
    <col min="14618" max="14618" width="7.6640625" style="1" customWidth="1"/>
    <col min="14619" max="14619" width="0.88671875" style="1" customWidth="1"/>
    <col min="14620" max="14620" width="10.6640625" style="1" customWidth="1"/>
    <col min="14621" max="14621" width="0.77734375" style="1" customWidth="1"/>
    <col min="14622" max="14622" width="7.6640625" style="1" customWidth="1"/>
    <col min="14623" max="14623" width="0.88671875" style="1" customWidth="1"/>
    <col min="14624" max="14624" width="7.6640625" style="1" customWidth="1"/>
    <col min="14625" max="14625" width="0.88671875" style="1" customWidth="1"/>
    <col min="14626" max="14848" width="8.88671875" style="1"/>
    <col min="14849" max="14849" width="0.44140625" style="1" customWidth="1"/>
    <col min="14850" max="14850" width="25.6640625" style="1" customWidth="1"/>
    <col min="14851" max="14851" width="0.44140625" style="1" customWidth="1"/>
    <col min="14852" max="14852" width="10.6640625" style="1" customWidth="1"/>
    <col min="14853" max="14853" width="0.44140625" style="1" customWidth="1"/>
    <col min="14854" max="14854" width="7.6640625" style="1" customWidth="1"/>
    <col min="14855" max="14855" width="0.88671875" style="1" customWidth="1"/>
    <col min="14856" max="14856" width="7.6640625" style="1" customWidth="1"/>
    <col min="14857" max="14857" width="0.88671875" style="1" customWidth="1"/>
    <col min="14858" max="14858" width="10.6640625" style="1" customWidth="1"/>
    <col min="14859" max="14859" width="0.44140625" style="1" customWidth="1"/>
    <col min="14860" max="14860" width="7.6640625" style="1" customWidth="1"/>
    <col min="14861" max="14861" width="0.88671875" style="1" customWidth="1"/>
    <col min="14862" max="14862" width="7.6640625" style="1" customWidth="1"/>
    <col min="14863" max="14863" width="0.88671875" style="1" customWidth="1"/>
    <col min="14864" max="14864" width="10.6640625" style="1" customWidth="1"/>
    <col min="14865" max="14865" width="0.44140625" style="1" customWidth="1"/>
    <col min="14866" max="14866" width="7.6640625" style="1" customWidth="1"/>
    <col min="14867" max="14867" width="0.88671875" style="1" customWidth="1"/>
    <col min="14868" max="14868" width="7.6640625" style="1" customWidth="1"/>
    <col min="14869" max="14869" width="0.88671875" style="1" customWidth="1"/>
    <col min="14870" max="14870" width="10.6640625" style="1" customWidth="1"/>
    <col min="14871" max="14871" width="0.44140625" style="1" customWidth="1"/>
    <col min="14872" max="14872" width="7.6640625" style="1" customWidth="1"/>
    <col min="14873" max="14873" width="0.88671875" style="1" customWidth="1"/>
    <col min="14874" max="14874" width="7.6640625" style="1" customWidth="1"/>
    <col min="14875" max="14875" width="0.88671875" style="1" customWidth="1"/>
    <col min="14876" max="14876" width="10.6640625" style="1" customWidth="1"/>
    <col min="14877" max="14877" width="0.77734375" style="1" customWidth="1"/>
    <col min="14878" max="14878" width="7.6640625" style="1" customWidth="1"/>
    <col min="14879" max="14879" width="0.88671875" style="1" customWidth="1"/>
    <col min="14880" max="14880" width="7.6640625" style="1" customWidth="1"/>
    <col min="14881" max="14881" width="0.88671875" style="1" customWidth="1"/>
    <col min="14882" max="15104" width="8.88671875" style="1"/>
    <col min="15105" max="15105" width="0.44140625" style="1" customWidth="1"/>
    <col min="15106" max="15106" width="25.6640625" style="1" customWidth="1"/>
    <col min="15107" max="15107" width="0.44140625" style="1" customWidth="1"/>
    <col min="15108" max="15108" width="10.6640625" style="1" customWidth="1"/>
    <col min="15109" max="15109" width="0.44140625" style="1" customWidth="1"/>
    <col min="15110" max="15110" width="7.6640625" style="1" customWidth="1"/>
    <col min="15111" max="15111" width="0.88671875" style="1" customWidth="1"/>
    <col min="15112" max="15112" width="7.6640625" style="1" customWidth="1"/>
    <col min="15113" max="15113" width="0.88671875" style="1" customWidth="1"/>
    <col min="15114" max="15114" width="10.6640625" style="1" customWidth="1"/>
    <col min="15115" max="15115" width="0.44140625" style="1" customWidth="1"/>
    <col min="15116" max="15116" width="7.6640625" style="1" customWidth="1"/>
    <col min="15117" max="15117" width="0.88671875" style="1" customWidth="1"/>
    <col min="15118" max="15118" width="7.6640625" style="1" customWidth="1"/>
    <col min="15119" max="15119" width="0.88671875" style="1" customWidth="1"/>
    <col min="15120" max="15120" width="10.6640625" style="1" customWidth="1"/>
    <col min="15121" max="15121" width="0.44140625" style="1" customWidth="1"/>
    <col min="15122" max="15122" width="7.6640625" style="1" customWidth="1"/>
    <col min="15123" max="15123" width="0.88671875" style="1" customWidth="1"/>
    <col min="15124" max="15124" width="7.6640625" style="1" customWidth="1"/>
    <col min="15125" max="15125" width="0.88671875" style="1" customWidth="1"/>
    <col min="15126" max="15126" width="10.6640625" style="1" customWidth="1"/>
    <col min="15127" max="15127" width="0.44140625" style="1" customWidth="1"/>
    <col min="15128" max="15128" width="7.6640625" style="1" customWidth="1"/>
    <col min="15129" max="15129" width="0.88671875" style="1" customWidth="1"/>
    <col min="15130" max="15130" width="7.6640625" style="1" customWidth="1"/>
    <col min="15131" max="15131" width="0.88671875" style="1" customWidth="1"/>
    <col min="15132" max="15132" width="10.6640625" style="1" customWidth="1"/>
    <col min="15133" max="15133" width="0.77734375" style="1" customWidth="1"/>
    <col min="15134" max="15134" width="7.6640625" style="1" customWidth="1"/>
    <col min="15135" max="15135" width="0.88671875" style="1" customWidth="1"/>
    <col min="15136" max="15136" width="7.6640625" style="1" customWidth="1"/>
    <col min="15137" max="15137" width="0.88671875" style="1" customWidth="1"/>
    <col min="15138" max="15360" width="8.88671875" style="1"/>
    <col min="15361" max="15361" width="0.44140625" style="1" customWidth="1"/>
    <col min="15362" max="15362" width="25.6640625" style="1" customWidth="1"/>
    <col min="15363" max="15363" width="0.44140625" style="1" customWidth="1"/>
    <col min="15364" max="15364" width="10.6640625" style="1" customWidth="1"/>
    <col min="15365" max="15365" width="0.44140625" style="1" customWidth="1"/>
    <col min="15366" max="15366" width="7.6640625" style="1" customWidth="1"/>
    <col min="15367" max="15367" width="0.88671875" style="1" customWidth="1"/>
    <col min="15368" max="15368" width="7.6640625" style="1" customWidth="1"/>
    <col min="15369" max="15369" width="0.88671875" style="1" customWidth="1"/>
    <col min="15370" max="15370" width="10.6640625" style="1" customWidth="1"/>
    <col min="15371" max="15371" width="0.44140625" style="1" customWidth="1"/>
    <col min="15372" max="15372" width="7.6640625" style="1" customWidth="1"/>
    <col min="15373" max="15373" width="0.88671875" style="1" customWidth="1"/>
    <col min="15374" max="15374" width="7.6640625" style="1" customWidth="1"/>
    <col min="15375" max="15375" width="0.88671875" style="1" customWidth="1"/>
    <col min="15376" max="15376" width="10.6640625" style="1" customWidth="1"/>
    <col min="15377" max="15377" width="0.44140625" style="1" customWidth="1"/>
    <col min="15378" max="15378" width="7.6640625" style="1" customWidth="1"/>
    <col min="15379" max="15379" width="0.88671875" style="1" customWidth="1"/>
    <col min="15380" max="15380" width="7.6640625" style="1" customWidth="1"/>
    <col min="15381" max="15381" width="0.88671875" style="1" customWidth="1"/>
    <col min="15382" max="15382" width="10.6640625" style="1" customWidth="1"/>
    <col min="15383" max="15383" width="0.44140625" style="1" customWidth="1"/>
    <col min="15384" max="15384" width="7.6640625" style="1" customWidth="1"/>
    <col min="15385" max="15385" width="0.88671875" style="1" customWidth="1"/>
    <col min="15386" max="15386" width="7.6640625" style="1" customWidth="1"/>
    <col min="15387" max="15387" width="0.88671875" style="1" customWidth="1"/>
    <col min="15388" max="15388" width="10.6640625" style="1" customWidth="1"/>
    <col min="15389" max="15389" width="0.77734375" style="1" customWidth="1"/>
    <col min="15390" max="15390" width="7.6640625" style="1" customWidth="1"/>
    <col min="15391" max="15391" width="0.88671875" style="1" customWidth="1"/>
    <col min="15392" max="15392" width="7.6640625" style="1" customWidth="1"/>
    <col min="15393" max="15393" width="0.88671875" style="1" customWidth="1"/>
    <col min="15394" max="15616" width="8.88671875" style="1"/>
    <col min="15617" max="15617" width="0.44140625" style="1" customWidth="1"/>
    <col min="15618" max="15618" width="25.6640625" style="1" customWidth="1"/>
    <col min="15619" max="15619" width="0.44140625" style="1" customWidth="1"/>
    <col min="15620" max="15620" width="10.6640625" style="1" customWidth="1"/>
    <col min="15621" max="15621" width="0.44140625" style="1" customWidth="1"/>
    <col min="15622" max="15622" width="7.6640625" style="1" customWidth="1"/>
    <col min="15623" max="15623" width="0.88671875" style="1" customWidth="1"/>
    <col min="15624" max="15624" width="7.6640625" style="1" customWidth="1"/>
    <col min="15625" max="15625" width="0.88671875" style="1" customWidth="1"/>
    <col min="15626" max="15626" width="10.6640625" style="1" customWidth="1"/>
    <col min="15627" max="15627" width="0.44140625" style="1" customWidth="1"/>
    <col min="15628" max="15628" width="7.6640625" style="1" customWidth="1"/>
    <col min="15629" max="15629" width="0.88671875" style="1" customWidth="1"/>
    <col min="15630" max="15630" width="7.6640625" style="1" customWidth="1"/>
    <col min="15631" max="15631" width="0.88671875" style="1" customWidth="1"/>
    <col min="15632" max="15632" width="10.6640625" style="1" customWidth="1"/>
    <col min="15633" max="15633" width="0.44140625" style="1" customWidth="1"/>
    <col min="15634" max="15634" width="7.6640625" style="1" customWidth="1"/>
    <col min="15635" max="15635" width="0.88671875" style="1" customWidth="1"/>
    <col min="15636" max="15636" width="7.6640625" style="1" customWidth="1"/>
    <col min="15637" max="15637" width="0.88671875" style="1" customWidth="1"/>
    <col min="15638" max="15638" width="10.6640625" style="1" customWidth="1"/>
    <col min="15639" max="15639" width="0.44140625" style="1" customWidth="1"/>
    <col min="15640" max="15640" width="7.6640625" style="1" customWidth="1"/>
    <col min="15641" max="15641" width="0.88671875" style="1" customWidth="1"/>
    <col min="15642" max="15642" width="7.6640625" style="1" customWidth="1"/>
    <col min="15643" max="15643" width="0.88671875" style="1" customWidth="1"/>
    <col min="15644" max="15644" width="10.6640625" style="1" customWidth="1"/>
    <col min="15645" max="15645" width="0.77734375" style="1" customWidth="1"/>
    <col min="15646" max="15646" width="7.6640625" style="1" customWidth="1"/>
    <col min="15647" max="15647" width="0.88671875" style="1" customWidth="1"/>
    <col min="15648" max="15648" width="7.6640625" style="1" customWidth="1"/>
    <col min="15649" max="15649" width="0.88671875" style="1" customWidth="1"/>
    <col min="15650" max="15872" width="8.88671875" style="1"/>
    <col min="15873" max="15873" width="0.44140625" style="1" customWidth="1"/>
    <col min="15874" max="15874" width="25.6640625" style="1" customWidth="1"/>
    <col min="15875" max="15875" width="0.44140625" style="1" customWidth="1"/>
    <col min="15876" max="15876" width="10.6640625" style="1" customWidth="1"/>
    <col min="15877" max="15877" width="0.44140625" style="1" customWidth="1"/>
    <col min="15878" max="15878" width="7.6640625" style="1" customWidth="1"/>
    <col min="15879" max="15879" width="0.88671875" style="1" customWidth="1"/>
    <col min="15880" max="15880" width="7.6640625" style="1" customWidth="1"/>
    <col min="15881" max="15881" width="0.88671875" style="1" customWidth="1"/>
    <col min="15882" max="15882" width="10.6640625" style="1" customWidth="1"/>
    <col min="15883" max="15883" width="0.44140625" style="1" customWidth="1"/>
    <col min="15884" max="15884" width="7.6640625" style="1" customWidth="1"/>
    <col min="15885" max="15885" width="0.88671875" style="1" customWidth="1"/>
    <col min="15886" max="15886" width="7.6640625" style="1" customWidth="1"/>
    <col min="15887" max="15887" width="0.88671875" style="1" customWidth="1"/>
    <col min="15888" max="15888" width="10.6640625" style="1" customWidth="1"/>
    <col min="15889" max="15889" width="0.44140625" style="1" customWidth="1"/>
    <col min="15890" max="15890" width="7.6640625" style="1" customWidth="1"/>
    <col min="15891" max="15891" width="0.88671875" style="1" customWidth="1"/>
    <col min="15892" max="15892" width="7.6640625" style="1" customWidth="1"/>
    <col min="15893" max="15893" width="0.88671875" style="1" customWidth="1"/>
    <col min="15894" max="15894" width="10.6640625" style="1" customWidth="1"/>
    <col min="15895" max="15895" width="0.44140625" style="1" customWidth="1"/>
    <col min="15896" max="15896" width="7.6640625" style="1" customWidth="1"/>
    <col min="15897" max="15897" width="0.88671875" style="1" customWidth="1"/>
    <col min="15898" max="15898" width="7.6640625" style="1" customWidth="1"/>
    <col min="15899" max="15899" width="0.88671875" style="1" customWidth="1"/>
    <col min="15900" max="15900" width="10.6640625" style="1" customWidth="1"/>
    <col min="15901" max="15901" width="0.77734375" style="1" customWidth="1"/>
    <col min="15902" max="15902" width="7.6640625" style="1" customWidth="1"/>
    <col min="15903" max="15903" width="0.88671875" style="1" customWidth="1"/>
    <col min="15904" max="15904" width="7.6640625" style="1" customWidth="1"/>
    <col min="15905" max="15905" width="0.88671875" style="1" customWidth="1"/>
    <col min="15906" max="16128" width="8.88671875" style="1"/>
    <col min="16129" max="16129" width="0.44140625" style="1" customWidth="1"/>
    <col min="16130" max="16130" width="25.6640625" style="1" customWidth="1"/>
    <col min="16131" max="16131" width="0.44140625" style="1" customWidth="1"/>
    <col min="16132" max="16132" width="10.6640625" style="1" customWidth="1"/>
    <col min="16133" max="16133" width="0.44140625" style="1" customWidth="1"/>
    <col min="16134" max="16134" width="7.6640625" style="1" customWidth="1"/>
    <col min="16135" max="16135" width="0.88671875" style="1" customWidth="1"/>
    <col min="16136" max="16136" width="7.6640625" style="1" customWidth="1"/>
    <col min="16137" max="16137" width="0.88671875" style="1" customWidth="1"/>
    <col min="16138" max="16138" width="10.6640625" style="1" customWidth="1"/>
    <col min="16139" max="16139" width="0.44140625" style="1" customWidth="1"/>
    <col min="16140" max="16140" width="7.6640625" style="1" customWidth="1"/>
    <col min="16141" max="16141" width="0.88671875" style="1" customWidth="1"/>
    <col min="16142" max="16142" width="7.6640625" style="1" customWidth="1"/>
    <col min="16143" max="16143" width="0.88671875" style="1" customWidth="1"/>
    <col min="16144" max="16144" width="10.6640625" style="1" customWidth="1"/>
    <col min="16145" max="16145" width="0.44140625" style="1" customWidth="1"/>
    <col min="16146" max="16146" width="7.6640625" style="1" customWidth="1"/>
    <col min="16147" max="16147" width="0.88671875" style="1" customWidth="1"/>
    <col min="16148" max="16148" width="7.6640625" style="1" customWidth="1"/>
    <col min="16149" max="16149" width="0.88671875" style="1" customWidth="1"/>
    <col min="16150" max="16150" width="10.6640625" style="1" customWidth="1"/>
    <col min="16151" max="16151" width="0.44140625" style="1" customWidth="1"/>
    <col min="16152" max="16152" width="7.6640625" style="1" customWidth="1"/>
    <col min="16153" max="16153" width="0.88671875" style="1" customWidth="1"/>
    <col min="16154" max="16154" width="7.6640625" style="1" customWidth="1"/>
    <col min="16155" max="16155" width="0.88671875" style="1" customWidth="1"/>
    <col min="16156" max="16156" width="10.6640625" style="1" customWidth="1"/>
    <col min="16157" max="16157" width="0.77734375" style="1" customWidth="1"/>
    <col min="16158" max="16158" width="7.6640625" style="1" customWidth="1"/>
    <col min="16159" max="16159" width="0.88671875" style="1" customWidth="1"/>
    <col min="16160" max="16160" width="7.6640625" style="1" customWidth="1"/>
    <col min="16161" max="16161" width="0.88671875" style="1" customWidth="1"/>
    <col min="16162" max="16384" width="8.88671875" style="1"/>
  </cols>
  <sheetData>
    <row r="1" spans="1:33" s="1" customFormat="1" ht="22.95" customHeight="1">
      <c r="A1" s="2"/>
      <c r="B1" s="783" t="s">
        <v>981</v>
      </c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</row>
    <row r="2" spans="1:33" s="1" customFormat="1" ht="22.95" customHeight="1">
      <c r="A2" s="2"/>
      <c r="B2" s="20"/>
      <c r="C2" s="21"/>
      <c r="D2" s="20"/>
      <c r="E2" s="21"/>
      <c r="F2" s="928"/>
      <c r="G2" s="929"/>
      <c r="H2" s="928"/>
      <c r="I2" s="21"/>
      <c r="J2" s="20"/>
      <c r="K2" s="21"/>
      <c r="L2" s="928"/>
      <c r="M2" s="929"/>
      <c r="N2" s="928"/>
      <c r="O2" s="21"/>
      <c r="P2" s="20"/>
      <c r="Q2" s="21"/>
      <c r="R2" s="928"/>
      <c r="S2" s="929"/>
      <c r="T2" s="928"/>
      <c r="U2" s="21"/>
      <c r="V2" s="20"/>
      <c r="W2" s="21"/>
      <c r="X2" s="928"/>
      <c r="Y2" s="929"/>
      <c r="Z2" s="928"/>
      <c r="AA2" s="21"/>
      <c r="AB2" s="20"/>
      <c r="AC2" s="21"/>
      <c r="AD2" s="928"/>
      <c r="AE2" s="929"/>
      <c r="AF2" s="928"/>
      <c r="AG2" s="21"/>
    </row>
    <row r="3" spans="1:33" s="1" customFormat="1" ht="22.95" customHeight="1">
      <c r="A3" s="2"/>
      <c r="B3" s="4" t="s">
        <v>16</v>
      </c>
      <c r="C3" s="21"/>
      <c r="D3" s="20"/>
      <c r="E3" s="21"/>
      <c r="F3" s="928"/>
      <c r="G3" s="929"/>
      <c r="H3" s="928"/>
      <c r="I3" s="21"/>
      <c r="J3" s="20"/>
      <c r="K3" s="21"/>
      <c r="L3" s="928"/>
      <c r="M3" s="929"/>
      <c r="N3" s="928"/>
      <c r="O3" s="21"/>
      <c r="P3" s="20"/>
      <c r="Q3" s="21"/>
      <c r="R3" s="928"/>
      <c r="S3" s="929"/>
      <c r="T3" s="928"/>
      <c r="U3" s="21"/>
      <c r="V3" s="20"/>
      <c r="W3" s="21"/>
      <c r="X3" s="928"/>
      <c r="Y3" s="929"/>
      <c r="Z3" s="928"/>
      <c r="AA3" s="21"/>
      <c r="AB3" s="20"/>
      <c r="AC3" s="21"/>
      <c r="AD3" s="581" t="s">
        <v>773</v>
      </c>
      <c r="AE3" s="581"/>
      <c r="AF3" s="581"/>
      <c r="AG3" s="581"/>
    </row>
    <row r="4" spans="1:33" s="932" customFormat="1" ht="18" customHeight="1">
      <c r="A4" s="930"/>
      <c r="B4" s="156" t="s">
        <v>8</v>
      </c>
      <c r="C4" s="5"/>
      <c r="D4" s="817" t="s">
        <v>549</v>
      </c>
      <c r="E4" s="818"/>
      <c r="F4" s="818"/>
      <c r="G4" s="818"/>
      <c r="H4" s="818"/>
      <c r="I4" s="819"/>
      <c r="J4" s="817" t="s">
        <v>694</v>
      </c>
      <c r="K4" s="818"/>
      <c r="L4" s="818"/>
      <c r="M4" s="818"/>
      <c r="N4" s="818"/>
      <c r="O4" s="819"/>
      <c r="P4" s="817" t="s">
        <v>693</v>
      </c>
      <c r="Q4" s="818"/>
      <c r="R4" s="818"/>
      <c r="S4" s="818"/>
      <c r="T4" s="818"/>
      <c r="U4" s="819"/>
      <c r="V4" s="931" t="s">
        <v>771</v>
      </c>
      <c r="W4" s="931"/>
      <c r="X4" s="931"/>
      <c r="Y4" s="931"/>
      <c r="Z4" s="931"/>
      <c r="AA4" s="931"/>
      <c r="AB4" s="931" t="s">
        <v>875</v>
      </c>
      <c r="AC4" s="931"/>
      <c r="AD4" s="931"/>
      <c r="AE4" s="931"/>
      <c r="AF4" s="931"/>
      <c r="AG4" s="931"/>
    </row>
    <row r="5" spans="1:33" s="932" customFormat="1" ht="18" customHeight="1">
      <c r="A5" s="933"/>
      <c r="B5" s="158"/>
      <c r="C5" s="7"/>
      <c r="D5" s="817" t="s">
        <v>9</v>
      </c>
      <c r="E5" s="819"/>
      <c r="F5" s="934" t="s">
        <v>10</v>
      </c>
      <c r="G5" s="935"/>
      <c r="H5" s="817" t="s">
        <v>11</v>
      </c>
      <c r="I5" s="819"/>
      <c r="J5" s="817" t="s">
        <v>9</v>
      </c>
      <c r="K5" s="819"/>
      <c r="L5" s="934" t="s">
        <v>10</v>
      </c>
      <c r="M5" s="935"/>
      <c r="N5" s="817" t="s">
        <v>11</v>
      </c>
      <c r="O5" s="819"/>
      <c r="P5" s="817" t="s">
        <v>9</v>
      </c>
      <c r="Q5" s="819"/>
      <c r="R5" s="934" t="s">
        <v>10</v>
      </c>
      <c r="S5" s="936"/>
      <c r="T5" s="817" t="s">
        <v>417</v>
      </c>
      <c r="U5" s="819"/>
      <c r="V5" s="931" t="s">
        <v>9</v>
      </c>
      <c r="W5" s="931"/>
      <c r="X5" s="937" t="s">
        <v>10</v>
      </c>
      <c r="Y5" s="937"/>
      <c r="Z5" s="931" t="s">
        <v>417</v>
      </c>
      <c r="AA5" s="931"/>
      <c r="AB5" s="931" t="s">
        <v>9</v>
      </c>
      <c r="AC5" s="931"/>
      <c r="AD5" s="937" t="s">
        <v>10</v>
      </c>
      <c r="AE5" s="937"/>
      <c r="AF5" s="931" t="s">
        <v>417</v>
      </c>
      <c r="AG5" s="931"/>
    </row>
    <row r="6" spans="1:33" s="948" customFormat="1" ht="26.7" customHeight="1">
      <c r="A6" s="938"/>
      <c r="B6" s="939" t="s">
        <v>17</v>
      </c>
      <c r="C6" s="940"/>
      <c r="D6" s="941">
        <f>SUM(D7:D29)</f>
        <v>49427699</v>
      </c>
      <c r="E6" s="942"/>
      <c r="F6" s="943">
        <f>SUM(F7:F29)</f>
        <v>100</v>
      </c>
      <c r="G6" s="944"/>
      <c r="H6" s="945">
        <v>-5.4</v>
      </c>
      <c r="I6" s="946"/>
      <c r="J6" s="941">
        <f>SUM(J7:J29)</f>
        <v>50069799</v>
      </c>
      <c r="K6" s="942"/>
      <c r="L6" s="943">
        <f>SUM(L7:L29)</f>
        <v>100</v>
      </c>
      <c r="M6" s="944"/>
      <c r="N6" s="943">
        <f>ROUND((J6/D6-1)*100,1)</f>
        <v>1.3</v>
      </c>
      <c r="O6" s="946"/>
      <c r="P6" s="941">
        <f>SUM(P7:P29)</f>
        <v>70296891</v>
      </c>
      <c r="Q6" s="942"/>
      <c r="R6" s="943">
        <f>SUM(R7:R29)</f>
        <v>100.00000000000001</v>
      </c>
      <c r="S6" s="944"/>
      <c r="T6" s="943">
        <f>ROUND((P6/J6-1)*100,1)</f>
        <v>40.4</v>
      </c>
      <c r="U6" s="946"/>
      <c r="V6" s="947">
        <f>SUM(V7:V29)</f>
        <v>60498426</v>
      </c>
      <c r="W6" s="942"/>
      <c r="X6" s="943">
        <f>SUM(X7:X29)</f>
        <v>99.999999999999972</v>
      </c>
      <c r="Y6" s="944"/>
      <c r="Z6" s="943">
        <f>ROUND((V6/P6-1)*100,1)</f>
        <v>-13.9</v>
      </c>
      <c r="AA6" s="946"/>
      <c r="AB6" s="947">
        <f>SUM(AB7:AB29)</f>
        <v>58011425</v>
      </c>
      <c r="AC6" s="942"/>
      <c r="AD6" s="943">
        <f>SUM(AD7:AD29)</f>
        <v>99.999999999999986</v>
      </c>
      <c r="AE6" s="944"/>
      <c r="AF6" s="943">
        <f>ROUND((AB6/V6-1)*100,1)</f>
        <v>-4.0999999999999996</v>
      </c>
      <c r="AG6" s="946"/>
    </row>
    <row r="7" spans="1:33" s="1" customFormat="1" ht="26.7" customHeight="1">
      <c r="A7" s="406"/>
      <c r="B7" s="949" t="s">
        <v>18</v>
      </c>
      <c r="C7" s="950"/>
      <c r="D7" s="14">
        <v>23165090</v>
      </c>
      <c r="E7" s="15"/>
      <c r="F7" s="951">
        <f>ROUND(D7/D6,3)*100</f>
        <v>46.9</v>
      </c>
      <c r="G7" s="952"/>
      <c r="H7" s="953">
        <v>-0.7</v>
      </c>
      <c r="I7" s="954"/>
      <c r="J7" s="14">
        <v>23076944</v>
      </c>
      <c r="K7" s="15"/>
      <c r="L7" s="951">
        <f>ROUND(J7/J6,3)*100</f>
        <v>46.1</v>
      </c>
      <c r="M7" s="952"/>
      <c r="N7" s="953">
        <f>ROUND((J7/D7-1)*100,1)</f>
        <v>-0.4</v>
      </c>
      <c r="O7" s="954"/>
      <c r="P7" s="14">
        <v>22750467</v>
      </c>
      <c r="Q7" s="15"/>
      <c r="R7" s="951">
        <f>ROUND(P7/P6,3)*100</f>
        <v>32.4</v>
      </c>
      <c r="S7" s="952"/>
      <c r="T7" s="953">
        <f>ROUND((P7/J7-1)*100,1)</f>
        <v>-1.4</v>
      </c>
      <c r="U7" s="954"/>
      <c r="V7" s="886">
        <v>22063548</v>
      </c>
      <c r="W7" s="15"/>
      <c r="X7" s="951">
        <f>ROUND(V7/V6,3)*100</f>
        <v>36.5</v>
      </c>
      <c r="Y7" s="952"/>
      <c r="Z7" s="953">
        <f>ROUND((V7/P7-1)*100,1)</f>
        <v>-3</v>
      </c>
      <c r="AA7" s="954"/>
      <c r="AB7" s="886">
        <v>22599345</v>
      </c>
      <c r="AC7" s="15"/>
      <c r="AD7" s="951">
        <f>ROUND(AB7/AB6,3)*100</f>
        <v>39</v>
      </c>
      <c r="AE7" s="952"/>
      <c r="AF7" s="953">
        <f>ROUND((AB7/V7-1)*100,1)</f>
        <v>2.4</v>
      </c>
      <c r="AG7" s="954"/>
    </row>
    <row r="8" spans="1:33" s="1" customFormat="1" ht="26.7" customHeight="1">
      <c r="A8" s="406"/>
      <c r="B8" s="949" t="s">
        <v>19</v>
      </c>
      <c r="C8" s="950"/>
      <c r="D8" s="14">
        <v>335376</v>
      </c>
      <c r="E8" s="15"/>
      <c r="F8" s="951">
        <f>ROUND(D8/D6,3)*100</f>
        <v>0.70000000000000007</v>
      </c>
      <c r="G8" s="952"/>
      <c r="H8" s="953">
        <v>10.3</v>
      </c>
      <c r="I8" s="954"/>
      <c r="J8" s="14">
        <v>342602</v>
      </c>
      <c r="K8" s="15"/>
      <c r="L8" s="951">
        <f>ROUND(J8/J6,3)*100</f>
        <v>0.70000000000000007</v>
      </c>
      <c r="M8" s="952"/>
      <c r="N8" s="953">
        <f t="shared" ref="N8" si="0">ROUND((J8/D8-1)*100,1)</f>
        <v>2.2000000000000002</v>
      </c>
      <c r="O8" s="954"/>
      <c r="P8" s="14">
        <v>351402</v>
      </c>
      <c r="Q8" s="15"/>
      <c r="R8" s="951">
        <f>ROUND(P8/P6,3)*100</f>
        <v>0.5</v>
      </c>
      <c r="S8" s="952"/>
      <c r="T8" s="953">
        <f t="shared" ref="T8" si="1">ROUND((P8/J8-1)*100,1)</f>
        <v>2.6</v>
      </c>
      <c r="U8" s="954"/>
      <c r="V8" s="886">
        <v>357677</v>
      </c>
      <c r="W8" s="15"/>
      <c r="X8" s="951">
        <f>ROUND(V8/V6,3)*100</f>
        <v>0.6</v>
      </c>
      <c r="Y8" s="952"/>
      <c r="Z8" s="953">
        <f>ROUND((V8/P8-1)*100,1)</f>
        <v>1.8</v>
      </c>
      <c r="AA8" s="954"/>
      <c r="AB8" s="886">
        <v>361859</v>
      </c>
      <c r="AC8" s="15"/>
      <c r="AD8" s="951">
        <f>ROUND(AB8/AB6,3)*100</f>
        <v>0.6</v>
      </c>
      <c r="AE8" s="952"/>
      <c r="AF8" s="953">
        <f>ROUND((AB8/V8-1)*100,1)</f>
        <v>1.2</v>
      </c>
      <c r="AG8" s="954"/>
    </row>
    <row r="9" spans="1:33" s="1" customFormat="1" ht="26.7" customHeight="1">
      <c r="A9" s="406"/>
      <c r="B9" s="949" t="s">
        <v>20</v>
      </c>
      <c r="C9" s="950"/>
      <c r="D9" s="14">
        <v>26335</v>
      </c>
      <c r="E9" s="15"/>
      <c r="F9" s="951">
        <f>ROUND(D9/D6,3)*100</f>
        <v>0.1</v>
      </c>
      <c r="G9" s="952"/>
      <c r="H9" s="953">
        <v>-7.6</v>
      </c>
      <c r="I9" s="954"/>
      <c r="J9" s="14">
        <v>13503</v>
      </c>
      <c r="K9" s="15"/>
      <c r="L9" s="951">
        <f>ROUND(J9/J6,3)*100</f>
        <v>0</v>
      </c>
      <c r="M9" s="952"/>
      <c r="N9" s="953">
        <f>ROUND((J9/D9-1)*100,1)</f>
        <v>-48.7</v>
      </c>
      <c r="O9" s="954"/>
      <c r="P9" s="14">
        <v>13346</v>
      </c>
      <c r="Q9" s="15"/>
      <c r="R9" s="951">
        <f>ROUND(P9/P6,3)*100</f>
        <v>0</v>
      </c>
      <c r="S9" s="952"/>
      <c r="T9" s="953">
        <f>ROUND((P9/J9-1)*100,1)</f>
        <v>-1.2</v>
      </c>
      <c r="U9" s="954"/>
      <c r="V9" s="886">
        <v>11034</v>
      </c>
      <c r="W9" s="15"/>
      <c r="X9" s="951">
        <f>ROUND(V9/V6,3)*100</f>
        <v>0</v>
      </c>
      <c r="Y9" s="952"/>
      <c r="Z9" s="953">
        <f>ROUND((V9/P9-1)*100,1)</f>
        <v>-17.3</v>
      </c>
      <c r="AA9" s="954"/>
      <c r="AB9" s="886">
        <v>7632</v>
      </c>
      <c r="AC9" s="15"/>
      <c r="AD9" s="951">
        <f>ROUND(AB9/AB6,3)*100</f>
        <v>0</v>
      </c>
      <c r="AE9" s="952"/>
      <c r="AF9" s="953">
        <f>ROUND((AB9/V9-1)*100,1)</f>
        <v>-30.8</v>
      </c>
      <c r="AG9" s="954"/>
    </row>
    <row r="10" spans="1:33" s="1" customFormat="1" ht="26.7" customHeight="1">
      <c r="A10" s="406"/>
      <c r="B10" s="949" t="s">
        <v>332</v>
      </c>
      <c r="C10" s="950"/>
      <c r="D10" s="14">
        <v>110272</v>
      </c>
      <c r="E10" s="15"/>
      <c r="F10" s="951">
        <f>ROUND(D10/D6,3)*100</f>
        <v>0.2</v>
      </c>
      <c r="G10" s="952"/>
      <c r="H10" s="953">
        <v>-17.600000000000001</v>
      </c>
      <c r="I10" s="954"/>
      <c r="J10" s="14">
        <v>124266</v>
      </c>
      <c r="K10" s="15"/>
      <c r="L10" s="951">
        <f>ROUND(J10/J6,3)*100</f>
        <v>0.2</v>
      </c>
      <c r="M10" s="952"/>
      <c r="N10" s="953">
        <f t="shared" ref="N10:N11" si="2">ROUND((J10/D10-1)*100,1)</f>
        <v>12.7</v>
      </c>
      <c r="O10" s="954"/>
      <c r="P10" s="14">
        <v>112614</v>
      </c>
      <c r="Q10" s="15"/>
      <c r="R10" s="951">
        <f>ROUND(P10/P6,3)*100-0.1</f>
        <v>0.1</v>
      </c>
      <c r="S10" s="952"/>
      <c r="T10" s="953">
        <f t="shared" ref="T10:T11" si="3">ROUND((P10/J10-1)*100,1)</f>
        <v>-9.4</v>
      </c>
      <c r="U10" s="954"/>
      <c r="V10" s="886">
        <v>164067</v>
      </c>
      <c r="W10" s="15"/>
      <c r="X10" s="951">
        <f>ROUND(V10/V6,3)*100</f>
        <v>0.3</v>
      </c>
      <c r="Y10" s="952"/>
      <c r="Z10" s="953">
        <f t="shared" ref="Z10:Z27" si="4">ROUND((V10/P10-1)*100,1)</f>
        <v>45.7</v>
      </c>
      <c r="AA10" s="954"/>
      <c r="AB10" s="886">
        <v>153030</v>
      </c>
      <c r="AC10" s="15"/>
      <c r="AD10" s="951">
        <f>ROUND(AB10/AB6,3)*100</f>
        <v>0.3</v>
      </c>
      <c r="AE10" s="952"/>
      <c r="AF10" s="953">
        <f t="shared" ref="AF10:AF27" si="5">ROUND((AB10/V10-1)*100,1)</f>
        <v>-6.7</v>
      </c>
      <c r="AG10" s="954"/>
    </row>
    <row r="11" spans="1:33" s="1" customFormat="1" ht="26.7" customHeight="1">
      <c r="A11" s="406"/>
      <c r="B11" s="949" t="s">
        <v>333</v>
      </c>
      <c r="C11" s="950"/>
      <c r="D11" s="14">
        <v>96407</v>
      </c>
      <c r="E11" s="15"/>
      <c r="F11" s="951">
        <f>ROUND(D11/D6,3)*100</f>
        <v>0.2</v>
      </c>
      <c r="G11" s="952"/>
      <c r="H11" s="953">
        <v>-32.799999999999997</v>
      </c>
      <c r="I11" s="954"/>
      <c r="J11" s="14">
        <v>74519</v>
      </c>
      <c r="K11" s="15"/>
      <c r="L11" s="951">
        <f>ROUND(J11/J6,3)*100</f>
        <v>0.1</v>
      </c>
      <c r="M11" s="952"/>
      <c r="N11" s="953">
        <f t="shared" si="2"/>
        <v>-22.7</v>
      </c>
      <c r="O11" s="954"/>
      <c r="P11" s="14">
        <v>132855</v>
      </c>
      <c r="Q11" s="15"/>
      <c r="R11" s="951">
        <f>ROUND(P11/P6,3)*100</f>
        <v>0.2</v>
      </c>
      <c r="S11" s="952"/>
      <c r="T11" s="953">
        <f t="shared" si="3"/>
        <v>78.3</v>
      </c>
      <c r="U11" s="954"/>
      <c r="V11" s="886">
        <v>208467</v>
      </c>
      <c r="W11" s="15"/>
      <c r="X11" s="951">
        <f>ROUND(V11/V6,3)*100</f>
        <v>0.3</v>
      </c>
      <c r="Y11" s="952"/>
      <c r="Z11" s="953">
        <f t="shared" si="4"/>
        <v>56.9</v>
      </c>
      <c r="AA11" s="954"/>
      <c r="AB11" s="886">
        <v>116921</v>
      </c>
      <c r="AC11" s="15"/>
      <c r="AD11" s="951">
        <f>ROUND(AB11/AB6,3)*100</f>
        <v>0.2</v>
      </c>
      <c r="AE11" s="952"/>
      <c r="AF11" s="953">
        <f t="shared" si="5"/>
        <v>-43.9</v>
      </c>
      <c r="AG11" s="954"/>
    </row>
    <row r="12" spans="1:33" s="1" customFormat="1" ht="26.7" customHeight="1">
      <c r="A12" s="406"/>
      <c r="B12" s="949" t="s">
        <v>720</v>
      </c>
      <c r="C12" s="950"/>
      <c r="D12" s="14" t="s">
        <v>389</v>
      </c>
      <c r="E12" s="15"/>
      <c r="F12" s="14" t="s">
        <v>389</v>
      </c>
      <c r="G12" s="952"/>
      <c r="H12" s="14" t="s">
        <v>14</v>
      </c>
      <c r="I12" s="954"/>
      <c r="J12" s="14" t="s">
        <v>389</v>
      </c>
      <c r="K12" s="15"/>
      <c r="L12" s="14" t="s">
        <v>389</v>
      </c>
      <c r="M12" s="952"/>
      <c r="N12" s="14" t="s">
        <v>389</v>
      </c>
      <c r="O12" s="954"/>
      <c r="P12" s="14">
        <v>103276</v>
      </c>
      <c r="Q12" s="15"/>
      <c r="R12" s="951">
        <f>ROUND(P12/P6,3)*100</f>
        <v>0.1</v>
      </c>
      <c r="S12" s="952"/>
      <c r="T12" s="953" t="s">
        <v>677</v>
      </c>
      <c r="U12" s="954"/>
      <c r="V12" s="886">
        <v>205401</v>
      </c>
      <c r="W12" s="15"/>
      <c r="X12" s="951">
        <f>ROUND(V12/V6,3)*100</f>
        <v>0.3</v>
      </c>
      <c r="Y12" s="952"/>
      <c r="Z12" s="953">
        <f t="shared" si="4"/>
        <v>98.9</v>
      </c>
      <c r="AA12" s="954"/>
      <c r="AB12" s="886">
        <v>279217</v>
      </c>
      <c r="AC12" s="15"/>
      <c r="AD12" s="951">
        <f>ROUND(AB12/AB6,3)*100</f>
        <v>0.5</v>
      </c>
      <c r="AE12" s="952"/>
      <c r="AF12" s="953">
        <f t="shared" si="5"/>
        <v>35.9</v>
      </c>
      <c r="AG12" s="954"/>
    </row>
    <row r="13" spans="1:33" s="1" customFormat="1" ht="26.7" customHeight="1">
      <c r="A13" s="406"/>
      <c r="B13" s="949" t="s">
        <v>21</v>
      </c>
      <c r="C13" s="950"/>
      <c r="D13" s="14">
        <v>2773044</v>
      </c>
      <c r="E13" s="15"/>
      <c r="F13" s="951">
        <f>ROUND(D13/D6,3)*100</f>
        <v>5.6000000000000005</v>
      </c>
      <c r="G13" s="952"/>
      <c r="H13" s="953">
        <v>5.5</v>
      </c>
      <c r="I13" s="954"/>
      <c r="J13" s="14">
        <v>2671275</v>
      </c>
      <c r="K13" s="15"/>
      <c r="L13" s="951">
        <f>ROUND(J13/J6,3)*100</f>
        <v>5.3</v>
      </c>
      <c r="M13" s="952"/>
      <c r="N13" s="953">
        <f t="shared" ref="N13:N14" si="6">ROUND((J13/D13-1)*100,1)</f>
        <v>-3.7</v>
      </c>
      <c r="O13" s="954"/>
      <c r="P13" s="14">
        <v>3291347</v>
      </c>
      <c r="Q13" s="15"/>
      <c r="R13" s="951">
        <f>ROUND(P13/P6,3)*100</f>
        <v>4.7</v>
      </c>
      <c r="S13" s="952"/>
      <c r="T13" s="953">
        <f t="shared" ref="T13:T27" si="7">ROUND((P13/J13-1)*100,1)</f>
        <v>23.2</v>
      </c>
      <c r="U13" s="954"/>
      <c r="V13" s="886">
        <v>3570789</v>
      </c>
      <c r="W13" s="15"/>
      <c r="X13" s="951">
        <f>ROUND(V13/V6,3)*100</f>
        <v>5.8999999999999995</v>
      </c>
      <c r="Y13" s="952"/>
      <c r="Z13" s="953">
        <f t="shared" si="4"/>
        <v>8.5</v>
      </c>
      <c r="AA13" s="954"/>
      <c r="AB13" s="886">
        <v>3661906</v>
      </c>
      <c r="AC13" s="15"/>
      <c r="AD13" s="951">
        <f>ROUND(AB13/AB6,3)*100</f>
        <v>6.3</v>
      </c>
      <c r="AE13" s="952"/>
      <c r="AF13" s="953">
        <f t="shared" si="5"/>
        <v>2.6</v>
      </c>
      <c r="AG13" s="954"/>
    </row>
    <row r="14" spans="1:33" s="1" customFormat="1" ht="26.7" customHeight="1">
      <c r="A14" s="406"/>
      <c r="B14" s="949" t="s">
        <v>22</v>
      </c>
      <c r="C14" s="950"/>
      <c r="D14" s="14">
        <v>82173</v>
      </c>
      <c r="E14" s="15"/>
      <c r="F14" s="951">
        <f>ROUND(D14/D6,3)*100</f>
        <v>0.2</v>
      </c>
      <c r="G14" s="952"/>
      <c r="H14" s="953">
        <v>-1.3</v>
      </c>
      <c r="I14" s="954"/>
      <c r="J14" s="14">
        <v>81131</v>
      </c>
      <c r="K14" s="15"/>
      <c r="L14" s="951">
        <f>ROUND(J14/J6,3)*100</f>
        <v>0.2</v>
      </c>
      <c r="M14" s="952"/>
      <c r="N14" s="953">
        <f t="shared" si="6"/>
        <v>-1.3</v>
      </c>
      <c r="O14" s="954"/>
      <c r="P14" s="14">
        <v>80495</v>
      </c>
      <c r="Q14" s="15"/>
      <c r="R14" s="951">
        <f>ROUND(P14/P6,3)*100</f>
        <v>0.1</v>
      </c>
      <c r="S14" s="952"/>
      <c r="T14" s="953">
        <f t="shared" si="7"/>
        <v>-0.8</v>
      </c>
      <c r="U14" s="954"/>
      <c r="V14" s="886">
        <v>87784</v>
      </c>
      <c r="W14" s="15"/>
      <c r="X14" s="951">
        <f>ROUND(V14/V6,3)*100</f>
        <v>0.1</v>
      </c>
      <c r="Y14" s="952"/>
      <c r="Z14" s="953">
        <f t="shared" si="4"/>
        <v>9.1</v>
      </c>
      <c r="AA14" s="954"/>
      <c r="AB14" s="886">
        <v>88052</v>
      </c>
      <c r="AC14" s="15"/>
      <c r="AD14" s="951">
        <f>ROUND(AB14/AB6,3)*100</f>
        <v>0.2</v>
      </c>
      <c r="AE14" s="952"/>
      <c r="AF14" s="953">
        <f t="shared" si="5"/>
        <v>0.3</v>
      </c>
      <c r="AG14" s="954"/>
    </row>
    <row r="15" spans="1:33" s="1" customFormat="1" ht="26.7" customHeight="1">
      <c r="A15" s="406"/>
      <c r="B15" s="949" t="s">
        <v>676</v>
      </c>
      <c r="C15" s="950"/>
      <c r="D15" s="886" t="s">
        <v>389</v>
      </c>
      <c r="E15" s="15"/>
      <c r="F15" s="886" t="s">
        <v>389</v>
      </c>
      <c r="G15" s="952"/>
      <c r="H15" s="886" t="s">
        <v>14</v>
      </c>
      <c r="I15" s="954"/>
      <c r="J15" s="14">
        <v>29510</v>
      </c>
      <c r="K15" s="15"/>
      <c r="L15" s="951">
        <f>ROUND(J15/J6,3)*100</f>
        <v>0.1</v>
      </c>
      <c r="M15" s="952"/>
      <c r="N15" s="953" t="s">
        <v>677</v>
      </c>
      <c r="O15" s="954"/>
      <c r="P15" s="14">
        <v>60622</v>
      </c>
      <c r="Q15" s="15"/>
      <c r="R15" s="951">
        <f>ROUND(P15/P6,3)*100</f>
        <v>0.1</v>
      </c>
      <c r="S15" s="952"/>
      <c r="T15" s="953">
        <f t="shared" si="7"/>
        <v>105.4</v>
      </c>
      <c r="U15" s="954"/>
      <c r="V15" s="886">
        <v>65050</v>
      </c>
      <c r="W15" s="15"/>
      <c r="X15" s="951">
        <f>ROUND(V15/V6,3)*100</f>
        <v>0.1</v>
      </c>
      <c r="Y15" s="952"/>
      <c r="Z15" s="953">
        <f t="shared" si="4"/>
        <v>7.3</v>
      </c>
      <c r="AA15" s="954"/>
      <c r="AB15" s="886">
        <v>77595</v>
      </c>
      <c r="AC15" s="15"/>
      <c r="AD15" s="951">
        <f>ROUND(AB15/AB6,3)*100</f>
        <v>0.1</v>
      </c>
      <c r="AE15" s="952"/>
      <c r="AF15" s="953">
        <f t="shared" si="5"/>
        <v>19.3</v>
      </c>
      <c r="AG15" s="954"/>
    </row>
    <row r="16" spans="1:33" s="1" customFormat="1" ht="26.7" customHeight="1">
      <c r="A16" s="406"/>
      <c r="B16" s="949" t="s">
        <v>23</v>
      </c>
      <c r="C16" s="950"/>
      <c r="D16" s="14">
        <v>128622</v>
      </c>
      <c r="E16" s="15"/>
      <c r="F16" s="951">
        <f>ROUND(D16/D6,3)*100</f>
        <v>0.3</v>
      </c>
      <c r="G16" s="952"/>
      <c r="H16" s="953">
        <v>9.3000000000000007</v>
      </c>
      <c r="I16" s="954"/>
      <c r="J16" s="14">
        <v>387227</v>
      </c>
      <c r="K16" s="15"/>
      <c r="L16" s="951">
        <f>ROUND(J16/J6,3)*100</f>
        <v>0.8</v>
      </c>
      <c r="M16" s="952"/>
      <c r="N16" s="953">
        <f t="shared" ref="N16:N28" si="8">ROUND((J16/D16-1)*100,1)</f>
        <v>201.1</v>
      </c>
      <c r="O16" s="954"/>
      <c r="P16" s="14">
        <v>177966</v>
      </c>
      <c r="Q16" s="15"/>
      <c r="R16" s="951">
        <f>ROUND(P16/P6,3)*100-0.1</f>
        <v>0.19999999999999998</v>
      </c>
      <c r="S16" s="952"/>
      <c r="T16" s="953">
        <f t="shared" si="7"/>
        <v>-54</v>
      </c>
      <c r="U16" s="954"/>
      <c r="V16" s="886">
        <v>335798</v>
      </c>
      <c r="W16" s="15"/>
      <c r="X16" s="951">
        <f>ROUND(V16/V6,3)*100</f>
        <v>0.6</v>
      </c>
      <c r="Y16" s="952"/>
      <c r="Z16" s="953">
        <f t="shared" si="4"/>
        <v>88.7</v>
      </c>
      <c r="AA16" s="954"/>
      <c r="AB16" s="886">
        <v>164391</v>
      </c>
      <c r="AC16" s="15"/>
      <c r="AD16" s="951">
        <f>ROUND(AB16/AB6,3)*100</f>
        <v>0.3</v>
      </c>
      <c r="AE16" s="952"/>
      <c r="AF16" s="953">
        <f t="shared" si="5"/>
        <v>-51</v>
      </c>
      <c r="AG16" s="954"/>
    </row>
    <row r="17" spans="1:34" s="1" customFormat="1" ht="26.7" customHeight="1">
      <c r="A17" s="406"/>
      <c r="B17" s="949" t="s">
        <v>25</v>
      </c>
      <c r="C17" s="950"/>
      <c r="D17" s="14">
        <v>2436076</v>
      </c>
      <c r="E17" s="15"/>
      <c r="F17" s="951">
        <f>ROUND(D17/D6,3)*100</f>
        <v>4.9000000000000004</v>
      </c>
      <c r="G17" s="952"/>
      <c r="H17" s="953">
        <v>7.2</v>
      </c>
      <c r="I17" s="954"/>
      <c r="J17" s="14">
        <v>2901320</v>
      </c>
      <c r="K17" s="15"/>
      <c r="L17" s="951">
        <f>ROUND(J17/J6,3)*100</f>
        <v>5.8000000000000007</v>
      </c>
      <c r="M17" s="952"/>
      <c r="N17" s="953">
        <f t="shared" si="8"/>
        <v>19.100000000000001</v>
      </c>
      <c r="O17" s="954"/>
      <c r="P17" s="14">
        <v>3007463</v>
      </c>
      <c r="Q17" s="15"/>
      <c r="R17" s="951">
        <f>ROUND(P17/P6,3)*100</f>
        <v>4.3</v>
      </c>
      <c r="S17" s="952"/>
      <c r="T17" s="953">
        <f t="shared" si="7"/>
        <v>3.7</v>
      </c>
      <c r="U17" s="954"/>
      <c r="V17" s="886">
        <v>4749118</v>
      </c>
      <c r="W17" s="15"/>
      <c r="X17" s="951">
        <f>ROUND(V17/V6,3)*100+0.1</f>
        <v>7.8999999999999995</v>
      </c>
      <c r="Y17" s="952"/>
      <c r="Z17" s="953">
        <f t="shared" si="4"/>
        <v>57.9</v>
      </c>
      <c r="AA17" s="954"/>
      <c r="AB17" s="886">
        <v>5313498</v>
      </c>
      <c r="AC17" s="15"/>
      <c r="AD17" s="951">
        <f>ROUND(AB17/AB6,3)*100</f>
        <v>9.1999999999999993</v>
      </c>
      <c r="AE17" s="952"/>
      <c r="AF17" s="953">
        <f t="shared" si="5"/>
        <v>11.9</v>
      </c>
      <c r="AG17" s="954"/>
    </row>
    <row r="18" spans="1:34" s="1" customFormat="1" ht="26.7" customHeight="1">
      <c r="A18" s="406"/>
      <c r="B18" s="949" t="s">
        <v>26</v>
      </c>
      <c r="C18" s="950"/>
      <c r="D18" s="14">
        <v>19962</v>
      </c>
      <c r="E18" s="15"/>
      <c r="F18" s="951">
        <f>ROUND(D18/D6,3)*100</f>
        <v>0</v>
      </c>
      <c r="G18" s="952"/>
      <c r="H18" s="953">
        <v>3.1</v>
      </c>
      <c r="I18" s="954"/>
      <c r="J18" s="14">
        <v>20006</v>
      </c>
      <c r="K18" s="15"/>
      <c r="L18" s="951">
        <f>ROUND(J18/J6,3)*100</f>
        <v>0</v>
      </c>
      <c r="M18" s="952"/>
      <c r="N18" s="953">
        <f t="shared" si="8"/>
        <v>0.2</v>
      </c>
      <c r="O18" s="954"/>
      <c r="P18" s="14">
        <v>22149</v>
      </c>
      <c r="Q18" s="15"/>
      <c r="R18" s="951">
        <f>ROUND(P18/P6,3)*100</f>
        <v>0</v>
      </c>
      <c r="S18" s="952"/>
      <c r="T18" s="953">
        <f t="shared" si="7"/>
        <v>10.7</v>
      </c>
      <c r="U18" s="954"/>
      <c r="V18" s="886">
        <v>20857</v>
      </c>
      <c r="W18" s="15"/>
      <c r="X18" s="951">
        <f>ROUND(V18/V6,3)*100</f>
        <v>0</v>
      </c>
      <c r="Y18" s="952"/>
      <c r="Z18" s="953">
        <f t="shared" si="4"/>
        <v>-5.8</v>
      </c>
      <c r="AA18" s="954"/>
      <c r="AB18" s="886">
        <v>18737</v>
      </c>
      <c r="AC18" s="15"/>
      <c r="AD18" s="951">
        <f>ROUND(AB18/AB6,3)*100</f>
        <v>0</v>
      </c>
      <c r="AE18" s="952"/>
      <c r="AF18" s="953">
        <f t="shared" si="5"/>
        <v>-10.199999999999999</v>
      </c>
      <c r="AG18" s="954"/>
    </row>
    <row r="19" spans="1:34" s="1" customFormat="1" ht="26.7" customHeight="1">
      <c r="A19" s="406"/>
      <c r="B19" s="949" t="s">
        <v>27</v>
      </c>
      <c r="C19" s="950"/>
      <c r="D19" s="14">
        <v>595850</v>
      </c>
      <c r="E19" s="15"/>
      <c r="F19" s="951">
        <f>ROUND(D19/D6,3)*100</f>
        <v>1.2</v>
      </c>
      <c r="G19" s="952"/>
      <c r="H19" s="953">
        <v>3.7</v>
      </c>
      <c r="I19" s="954"/>
      <c r="J19" s="14">
        <v>440261</v>
      </c>
      <c r="K19" s="15"/>
      <c r="L19" s="951">
        <f>ROUND(J19/J6,3)*100</f>
        <v>0.89999999999999991</v>
      </c>
      <c r="M19" s="952"/>
      <c r="N19" s="953">
        <f t="shared" si="8"/>
        <v>-26.1</v>
      </c>
      <c r="O19" s="954"/>
      <c r="P19" s="14">
        <v>266495</v>
      </c>
      <c r="Q19" s="15"/>
      <c r="R19" s="951">
        <f>ROUND(P19/P6,3)*100</f>
        <v>0.4</v>
      </c>
      <c r="S19" s="952"/>
      <c r="T19" s="953">
        <f t="shared" si="7"/>
        <v>-39.5</v>
      </c>
      <c r="U19" s="954"/>
      <c r="V19" s="886">
        <v>282589</v>
      </c>
      <c r="W19" s="15"/>
      <c r="X19" s="951">
        <f>ROUND(V19/V6,3)*100</f>
        <v>0.5</v>
      </c>
      <c r="Y19" s="952"/>
      <c r="Z19" s="953">
        <f t="shared" si="4"/>
        <v>6</v>
      </c>
      <c r="AA19" s="954"/>
      <c r="AB19" s="886">
        <v>317864</v>
      </c>
      <c r="AC19" s="15"/>
      <c r="AD19" s="951">
        <f>ROUND(AB19/AB6,3)*100</f>
        <v>0.5</v>
      </c>
      <c r="AE19" s="952"/>
      <c r="AF19" s="953">
        <f t="shared" si="5"/>
        <v>12.5</v>
      </c>
      <c r="AG19" s="954"/>
    </row>
    <row r="20" spans="1:34" s="1" customFormat="1" ht="26.7" customHeight="1">
      <c r="A20" s="406"/>
      <c r="B20" s="949" t="s">
        <v>28</v>
      </c>
      <c r="C20" s="950"/>
      <c r="D20" s="14">
        <v>685223</v>
      </c>
      <c r="E20" s="15"/>
      <c r="F20" s="951">
        <f>ROUND(D20/D6,3)*100</f>
        <v>1.4000000000000001</v>
      </c>
      <c r="G20" s="952"/>
      <c r="H20" s="953">
        <v>-1</v>
      </c>
      <c r="I20" s="954"/>
      <c r="J20" s="14">
        <v>618649</v>
      </c>
      <c r="K20" s="15"/>
      <c r="L20" s="951">
        <f>ROUND(J20/J6,3)*100</f>
        <v>1.2</v>
      </c>
      <c r="M20" s="952"/>
      <c r="N20" s="953">
        <f t="shared" si="8"/>
        <v>-9.6999999999999993</v>
      </c>
      <c r="O20" s="954"/>
      <c r="P20" s="14">
        <v>483813</v>
      </c>
      <c r="Q20" s="15"/>
      <c r="R20" s="951">
        <f>ROUND(P20/P6,3)*100</f>
        <v>0.70000000000000007</v>
      </c>
      <c r="S20" s="952"/>
      <c r="T20" s="953">
        <f t="shared" si="7"/>
        <v>-21.8</v>
      </c>
      <c r="U20" s="954"/>
      <c r="V20" s="886">
        <v>520144</v>
      </c>
      <c r="W20" s="15"/>
      <c r="X20" s="951">
        <f>ROUND(V20/V6,3)*100</f>
        <v>0.89999999999999991</v>
      </c>
      <c r="Y20" s="952"/>
      <c r="Z20" s="953">
        <f t="shared" si="4"/>
        <v>7.5</v>
      </c>
      <c r="AA20" s="954"/>
      <c r="AB20" s="886">
        <v>448999</v>
      </c>
      <c r="AC20" s="15"/>
      <c r="AD20" s="951">
        <f>ROUND(AB20/AB6,3)*100</f>
        <v>0.8</v>
      </c>
      <c r="AE20" s="952"/>
      <c r="AF20" s="953">
        <f t="shared" si="5"/>
        <v>-13.7</v>
      </c>
      <c r="AG20" s="954"/>
    </row>
    <row r="21" spans="1:34" s="1" customFormat="1" ht="26.7" customHeight="1">
      <c r="A21" s="406"/>
      <c r="B21" s="949" t="s">
        <v>29</v>
      </c>
      <c r="C21" s="950"/>
      <c r="D21" s="14">
        <v>7973751</v>
      </c>
      <c r="E21" s="15"/>
      <c r="F21" s="951">
        <f>ROUND(D21/D6,3)*100</f>
        <v>16.100000000000001</v>
      </c>
      <c r="G21" s="952"/>
      <c r="H21" s="953">
        <v>-11.3</v>
      </c>
      <c r="I21" s="954"/>
      <c r="J21" s="14">
        <v>8759500</v>
      </c>
      <c r="K21" s="15"/>
      <c r="L21" s="951">
        <f>ROUND(J21/J6,3)*100</f>
        <v>17.5</v>
      </c>
      <c r="M21" s="952"/>
      <c r="N21" s="953">
        <f t="shared" si="8"/>
        <v>9.9</v>
      </c>
      <c r="O21" s="954"/>
      <c r="P21" s="14">
        <v>27742029</v>
      </c>
      <c r="Q21" s="15"/>
      <c r="R21" s="951">
        <f>ROUND(P21/P6,3)*100</f>
        <v>39.5</v>
      </c>
      <c r="S21" s="952"/>
      <c r="T21" s="953">
        <f t="shared" si="7"/>
        <v>216.7</v>
      </c>
      <c r="U21" s="954"/>
      <c r="V21" s="886">
        <v>15866069</v>
      </c>
      <c r="W21" s="15"/>
      <c r="X21" s="951">
        <f>ROUND(V21/V6,3)*100</f>
        <v>26.200000000000003</v>
      </c>
      <c r="Y21" s="952"/>
      <c r="Z21" s="953">
        <f t="shared" si="4"/>
        <v>-42.8</v>
      </c>
      <c r="AA21" s="954"/>
      <c r="AB21" s="886">
        <v>13107964</v>
      </c>
      <c r="AC21" s="15"/>
      <c r="AD21" s="951">
        <f>ROUND(AB21/AB6,3)*100</f>
        <v>22.6</v>
      </c>
      <c r="AE21" s="952"/>
      <c r="AF21" s="953">
        <f t="shared" si="5"/>
        <v>-17.399999999999999</v>
      </c>
      <c r="AG21" s="954"/>
    </row>
    <row r="22" spans="1:34" s="1" customFormat="1" ht="26.7" customHeight="1">
      <c r="A22" s="406"/>
      <c r="B22" s="949" t="s">
        <v>82</v>
      </c>
      <c r="C22" s="950"/>
      <c r="D22" s="14">
        <v>3771574</v>
      </c>
      <c r="E22" s="15"/>
      <c r="F22" s="951">
        <f>ROUND(D22/D6,3)*100</f>
        <v>7.6</v>
      </c>
      <c r="G22" s="952"/>
      <c r="H22" s="953">
        <v>5.7</v>
      </c>
      <c r="I22" s="954"/>
      <c r="J22" s="14">
        <v>3697883</v>
      </c>
      <c r="K22" s="15"/>
      <c r="L22" s="951">
        <f>ROUND(J22/J6,3)*100</f>
        <v>7.3999999999999995</v>
      </c>
      <c r="M22" s="952"/>
      <c r="N22" s="953">
        <f t="shared" si="8"/>
        <v>-2</v>
      </c>
      <c r="O22" s="954"/>
      <c r="P22" s="14">
        <v>4060523</v>
      </c>
      <c r="Q22" s="15"/>
      <c r="R22" s="951">
        <f>ROUND(P22/P6,3)*100</f>
        <v>5.8000000000000007</v>
      </c>
      <c r="S22" s="952"/>
      <c r="T22" s="953">
        <f t="shared" si="7"/>
        <v>9.8000000000000007</v>
      </c>
      <c r="U22" s="954"/>
      <c r="V22" s="886">
        <v>3932942</v>
      </c>
      <c r="W22" s="15"/>
      <c r="X22" s="951">
        <f>ROUND(V22/V6,3)*100</f>
        <v>6.5</v>
      </c>
      <c r="Y22" s="952"/>
      <c r="Z22" s="953">
        <f t="shared" si="4"/>
        <v>-3.1</v>
      </c>
      <c r="AA22" s="954"/>
      <c r="AB22" s="886">
        <v>4085734</v>
      </c>
      <c r="AC22" s="15"/>
      <c r="AD22" s="951">
        <f>ROUND(AB22/AB6,3)*100</f>
        <v>7.0000000000000009</v>
      </c>
      <c r="AE22" s="952"/>
      <c r="AF22" s="953">
        <f t="shared" si="5"/>
        <v>3.9</v>
      </c>
      <c r="AG22" s="954"/>
    </row>
    <row r="23" spans="1:34" s="1" customFormat="1" ht="26.7" customHeight="1">
      <c r="A23" s="406"/>
      <c r="B23" s="949" t="s">
        <v>30</v>
      </c>
      <c r="C23" s="950"/>
      <c r="D23" s="14">
        <v>141451</v>
      </c>
      <c r="E23" s="15"/>
      <c r="F23" s="951">
        <f>ROUND(D23/D6,3)*100</f>
        <v>0.3</v>
      </c>
      <c r="G23" s="952"/>
      <c r="H23" s="953">
        <v>24.2</v>
      </c>
      <c r="I23" s="954"/>
      <c r="J23" s="14">
        <v>68223</v>
      </c>
      <c r="K23" s="15"/>
      <c r="L23" s="951">
        <f>ROUND(J23/J6,3)*100</f>
        <v>0.1</v>
      </c>
      <c r="M23" s="952"/>
      <c r="N23" s="953">
        <f t="shared" si="8"/>
        <v>-51.8</v>
      </c>
      <c r="O23" s="954"/>
      <c r="P23" s="14">
        <v>116095</v>
      </c>
      <c r="Q23" s="15"/>
      <c r="R23" s="951">
        <f>ROUND(P23/P6,3)*100</f>
        <v>0.2</v>
      </c>
      <c r="S23" s="952"/>
      <c r="T23" s="953">
        <f t="shared" si="7"/>
        <v>70.2</v>
      </c>
      <c r="U23" s="954"/>
      <c r="V23" s="886">
        <v>66697</v>
      </c>
      <c r="W23" s="15"/>
      <c r="X23" s="951">
        <f>ROUND(V23/V6,3)*100</f>
        <v>0.1</v>
      </c>
      <c r="Y23" s="952"/>
      <c r="Z23" s="953">
        <f t="shared" si="4"/>
        <v>-42.5</v>
      </c>
      <c r="AA23" s="954"/>
      <c r="AB23" s="886">
        <v>136977</v>
      </c>
      <c r="AC23" s="15"/>
      <c r="AD23" s="951">
        <f>ROUND(AB23/AB6,3)*100</f>
        <v>0.2</v>
      </c>
      <c r="AE23" s="952"/>
      <c r="AF23" s="953">
        <f t="shared" si="5"/>
        <v>105.4</v>
      </c>
      <c r="AG23" s="954"/>
    </row>
    <row r="24" spans="1:34" s="1" customFormat="1" ht="26.7" customHeight="1">
      <c r="A24" s="406"/>
      <c r="B24" s="949" t="s">
        <v>31</v>
      </c>
      <c r="C24" s="950"/>
      <c r="D24" s="14">
        <v>171492</v>
      </c>
      <c r="E24" s="15"/>
      <c r="F24" s="951">
        <f>ROUND(D24/D6,3)*100</f>
        <v>0.3</v>
      </c>
      <c r="G24" s="952"/>
      <c r="H24" s="953">
        <v>-34.6</v>
      </c>
      <c r="I24" s="954"/>
      <c r="J24" s="14">
        <v>286027</v>
      </c>
      <c r="K24" s="15"/>
      <c r="L24" s="951">
        <f>ROUND(J24/J6,3)*100</f>
        <v>0.6</v>
      </c>
      <c r="M24" s="952"/>
      <c r="N24" s="953">
        <f t="shared" si="8"/>
        <v>66.8</v>
      </c>
      <c r="O24" s="954"/>
      <c r="P24" s="14">
        <v>270787</v>
      </c>
      <c r="Q24" s="15"/>
      <c r="R24" s="951">
        <f>ROUND(P24/P6,3)*100</f>
        <v>0.4</v>
      </c>
      <c r="S24" s="952"/>
      <c r="T24" s="953">
        <f t="shared" si="7"/>
        <v>-5.3</v>
      </c>
      <c r="U24" s="954"/>
      <c r="V24" s="886">
        <v>369353</v>
      </c>
      <c r="W24" s="15"/>
      <c r="X24" s="951">
        <f>ROUND(V24/V6,3)*100</f>
        <v>0.6</v>
      </c>
      <c r="Y24" s="952"/>
      <c r="Z24" s="953">
        <f t="shared" si="4"/>
        <v>36.4</v>
      </c>
      <c r="AA24" s="954"/>
      <c r="AB24" s="886">
        <v>423868</v>
      </c>
      <c r="AC24" s="15"/>
      <c r="AD24" s="951">
        <f>ROUND(AB24/AB6,3)*100</f>
        <v>0.70000000000000007</v>
      </c>
      <c r="AE24" s="952"/>
      <c r="AF24" s="953">
        <f t="shared" si="5"/>
        <v>14.8</v>
      </c>
      <c r="AG24" s="954"/>
    </row>
    <row r="25" spans="1:34" s="1" customFormat="1" ht="26.7" customHeight="1">
      <c r="A25" s="406"/>
      <c r="B25" s="949" t="s">
        <v>32</v>
      </c>
      <c r="C25" s="950"/>
      <c r="D25" s="14">
        <v>812394</v>
      </c>
      <c r="E25" s="15"/>
      <c r="F25" s="951">
        <f>ROUND(D25/D6,3)*100</f>
        <v>1.6</v>
      </c>
      <c r="G25" s="952"/>
      <c r="H25" s="953">
        <v>-68.5</v>
      </c>
      <c r="I25" s="954"/>
      <c r="J25" s="14">
        <v>340029</v>
      </c>
      <c r="K25" s="15"/>
      <c r="L25" s="951">
        <f>ROUND(J25/J6,3)*100</f>
        <v>0.70000000000000007</v>
      </c>
      <c r="M25" s="952"/>
      <c r="N25" s="953">
        <f t="shared" si="8"/>
        <v>-58.1</v>
      </c>
      <c r="O25" s="954"/>
      <c r="P25" s="14">
        <v>1400784</v>
      </c>
      <c r="Q25" s="15"/>
      <c r="R25" s="951">
        <f>ROUND(P25/P6,3)*100</f>
        <v>2</v>
      </c>
      <c r="S25" s="952"/>
      <c r="T25" s="953">
        <f t="shared" si="7"/>
        <v>312</v>
      </c>
      <c r="U25" s="954"/>
      <c r="V25" s="886">
        <v>1118268</v>
      </c>
      <c r="W25" s="15"/>
      <c r="X25" s="951">
        <f>ROUND(V25/V6,3)*100</f>
        <v>1.7999999999999998</v>
      </c>
      <c r="Y25" s="952"/>
      <c r="Z25" s="953">
        <f t="shared" si="4"/>
        <v>-20.2</v>
      </c>
      <c r="AA25" s="954"/>
      <c r="AB25" s="886">
        <v>1156168</v>
      </c>
      <c r="AC25" s="15"/>
      <c r="AD25" s="951">
        <f>ROUND(AB25/AB6,3)*100</f>
        <v>2</v>
      </c>
      <c r="AE25" s="952"/>
      <c r="AF25" s="953">
        <f t="shared" si="5"/>
        <v>3.4</v>
      </c>
      <c r="AG25" s="954"/>
    </row>
    <row r="26" spans="1:34" s="1" customFormat="1" ht="26.7" customHeight="1">
      <c r="A26" s="406"/>
      <c r="B26" s="949" t="s">
        <v>33</v>
      </c>
      <c r="C26" s="950"/>
      <c r="D26" s="14">
        <v>1703488</v>
      </c>
      <c r="E26" s="15"/>
      <c r="F26" s="951">
        <f>ROUND(D26/D6,3)*100</f>
        <v>3.4000000000000004</v>
      </c>
      <c r="G26" s="952"/>
      <c r="H26" s="953">
        <v>38.1</v>
      </c>
      <c r="I26" s="954"/>
      <c r="J26" s="14">
        <v>1284400</v>
      </c>
      <c r="K26" s="15"/>
      <c r="L26" s="951">
        <f>ROUND(J26/J6,3)*100</f>
        <v>2.6</v>
      </c>
      <c r="M26" s="952"/>
      <c r="N26" s="953">
        <f t="shared" si="8"/>
        <v>-24.6</v>
      </c>
      <c r="O26" s="954"/>
      <c r="P26" s="14">
        <v>1308550</v>
      </c>
      <c r="Q26" s="15"/>
      <c r="R26" s="951">
        <f>ROUND(P26/P6,3)*100-0.1</f>
        <v>1.7999999999999998</v>
      </c>
      <c r="S26" s="952"/>
      <c r="T26" s="953">
        <f t="shared" si="7"/>
        <v>1.9</v>
      </c>
      <c r="U26" s="954"/>
      <c r="V26" s="886">
        <v>1415197</v>
      </c>
      <c r="W26" s="15"/>
      <c r="X26" s="951">
        <f>ROUND(V26/V6,3)*100</f>
        <v>2.2999999999999998</v>
      </c>
      <c r="Y26" s="952"/>
      <c r="Z26" s="953">
        <f t="shared" si="4"/>
        <v>8.1999999999999993</v>
      </c>
      <c r="AA26" s="954"/>
      <c r="AB26" s="886">
        <v>2368545</v>
      </c>
      <c r="AC26" s="15"/>
      <c r="AD26" s="951">
        <f>ROUND(AB26/AB6,3)*100</f>
        <v>4.1000000000000005</v>
      </c>
      <c r="AE26" s="952"/>
      <c r="AF26" s="953">
        <f t="shared" si="5"/>
        <v>67.400000000000006</v>
      </c>
      <c r="AG26" s="954"/>
    </row>
    <row r="27" spans="1:34" s="1" customFormat="1" ht="26.7" customHeight="1">
      <c r="A27" s="406"/>
      <c r="B27" s="949" t="s">
        <v>34</v>
      </c>
      <c r="C27" s="950"/>
      <c r="D27" s="14">
        <v>970895</v>
      </c>
      <c r="E27" s="15"/>
      <c r="F27" s="951">
        <f>ROUND(D27/D6,3)*100</f>
        <v>2</v>
      </c>
      <c r="G27" s="952"/>
      <c r="H27" s="953">
        <v>-4.9000000000000004</v>
      </c>
      <c r="I27" s="954"/>
      <c r="J27" s="14">
        <v>1016009</v>
      </c>
      <c r="K27" s="15"/>
      <c r="L27" s="951">
        <f>ROUND(J27/J6,3)*100</f>
        <v>2</v>
      </c>
      <c r="M27" s="952"/>
      <c r="N27" s="953">
        <f t="shared" si="8"/>
        <v>4.5999999999999996</v>
      </c>
      <c r="O27" s="954"/>
      <c r="P27" s="14">
        <v>896513</v>
      </c>
      <c r="Q27" s="15"/>
      <c r="R27" s="951">
        <f>ROUND(P27/P6,3)*100</f>
        <v>1.3</v>
      </c>
      <c r="S27" s="952"/>
      <c r="T27" s="953">
        <f t="shared" si="7"/>
        <v>-11.8</v>
      </c>
      <c r="U27" s="954"/>
      <c r="V27" s="886">
        <v>937777</v>
      </c>
      <c r="W27" s="15"/>
      <c r="X27" s="951">
        <f>ROUND(V27/V6,3)*100</f>
        <v>1.6</v>
      </c>
      <c r="Y27" s="952"/>
      <c r="Z27" s="953">
        <f t="shared" si="4"/>
        <v>4.5999999999999996</v>
      </c>
      <c r="AA27" s="954"/>
      <c r="AB27" s="886">
        <v>1595023</v>
      </c>
      <c r="AC27" s="15"/>
      <c r="AD27" s="951">
        <f>ROUND(AB27/AB6,3)*100+0.1</f>
        <v>2.8000000000000003</v>
      </c>
      <c r="AE27" s="952"/>
      <c r="AF27" s="953">
        <f t="shared" si="5"/>
        <v>70.099999999999994</v>
      </c>
      <c r="AG27" s="954"/>
    </row>
    <row r="28" spans="1:34" s="1" customFormat="1" ht="26.7" customHeight="1">
      <c r="A28" s="406"/>
      <c r="B28" s="949" t="s">
        <v>35</v>
      </c>
      <c r="C28" s="950"/>
      <c r="D28" s="14">
        <v>3250200</v>
      </c>
      <c r="E28" s="881"/>
      <c r="F28" s="951">
        <f>ROUND(D28/D6,3)*100</f>
        <v>6.6000000000000005</v>
      </c>
      <c r="G28" s="952"/>
      <c r="H28" s="953">
        <v>-19.2</v>
      </c>
      <c r="I28" s="954"/>
      <c r="J28" s="14">
        <v>3742000</v>
      </c>
      <c r="K28" s="881"/>
      <c r="L28" s="951">
        <f>ROUND(J28/J6,3)*100</f>
        <v>7.5</v>
      </c>
      <c r="M28" s="952"/>
      <c r="N28" s="953">
        <f t="shared" si="8"/>
        <v>15.1</v>
      </c>
      <c r="O28" s="954"/>
      <c r="P28" s="14">
        <v>3647300</v>
      </c>
      <c r="Q28" s="881"/>
      <c r="R28" s="951">
        <f>ROUND(P28/P6,3)*100</f>
        <v>5.2</v>
      </c>
      <c r="S28" s="952"/>
      <c r="T28" s="953">
        <f>ROUND((P28/J28-1)*100,1)</f>
        <v>-2.5</v>
      </c>
      <c r="U28" s="954"/>
      <c r="V28" s="886">
        <v>4149800</v>
      </c>
      <c r="W28" s="881"/>
      <c r="X28" s="951">
        <f>ROUND(V28/V6,3)*100</f>
        <v>6.9</v>
      </c>
      <c r="Y28" s="952"/>
      <c r="Z28" s="953">
        <f>ROUND((V28/P28-1)*100,1)</f>
        <v>13.8</v>
      </c>
      <c r="AA28" s="954"/>
      <c r="AB28" s="886">
        <v>1528100</v>
      </c>
      <c r="AC28" s="881"/>
      <c r="AD28" s="951">
        <f>ROUND(AB28/AB6,3)*100</f>
        <v>2.6</v>
      </c>
      <c r="AE28" s="952"/>
      <c r="AF28" s="953">
        <f>ROUND((AB28/V28-1)*100,1)</f>
        <v>-63.2</v>
      </c>
      <c r="AG28" s="954"/>
    </row>
    <row r="29" spans="1:34" s="1" customFormat="1" ht="26.7" customHeight="1">
      <c r="A29" s="422"/>
      <c r="B29" s="955" t="s">
        <v>24</v>
      </c>
      <c r="C29" s="956"/>
      <c r="D29" s="40">
        <v>178024</v>
      </c>
      <c r="E29" s="41"/>
      <c r="F29" s="957">
        <f>ROUND(D29/D6,3)*100</f>
        <v>0.4</v>
      </c>
      <c r="G29" s="958"/>
      <c r="H29" s="959">
        <v>8.4</v>
      </c>
      <c r="I29" s="960"/>
      <c r="J29" s="40">
        <v>94515</v>
      </c>
      <c r="K29" s="41"/>
      <c r="L29" s="957">
        <f>ROUND(J29/J6,3)*100</f>
        <v>0.2</v>
      </c>
      <c r="M29" s="958"/>
      <c r="N29" s="959">
        <f>ROUND((J29/D29-1)*100,1)</f>
        <v>-46.9</v>
      </c>
      <c r="O29" s="960"/>
      <c r="P29" s="40" t="s">
        <v>389</v>
      </c>
      <c r="Q29" s="41"/>
      <c r="R29" s="957" t="s">
        <v>389</v>
      </c>
      <c r="S29" s="958"/>
      <c r="T29" s="959" t="s">
        <v>485</v>
      </c>
      <c r="U29" s="960"/>
      <c r="V29" s="891" t="s">
        <v>389</v>
      </c>
      <c r="W29" s="41"/>
      <c r="X29" s="957" t="s">
        <v>389</v>
      </c>
      <c r="Y29" s="958"/>
      <c r="Z29" s="957" t="s">
        <v>389</v>
      </c>
      <c r="AA29" s="960"/>
      <c r="AB29" s="891" t="s">
        <v>14</v>
      </c>
      <c r="AC29" s="41"/>
      <c r="AD29" s="957" t="s">
        <v>389</v>
      </c>
      <c r="AE29" s="958"/>
      <c r="AF29" s="957" t="s">
        <v>389</v>
      </c>
      <c r="AG29" s="960"/>
    </row>
    <row r="30" spans="1:34" s="1" customFormat="1" ht="22.95" customHeight="1">
      <c r="A30" s="896" t="s">
        <v>982</v>
      </c>
      <c r="B30" s="896"/>
      <c r="C30" s="896"/>
      <c r="D30" s="896"/>
      <c r="E30" s="896"/>
      <c r="F30" s="896"/>
      <c r="G30" s="896"/>
      <c r="H30" s="896"/>
      <c r="I30" s="896"/>
      <c r="J30" s="896"/>
      <c r="K30" s="896"/>
      <c r="L30" s="896"/>
      <c r="M30" s="896"/>
      <c r="N30" s="896"/>
      <c r="O30" s="896"/>
      <c r="P30" s="896"/>
      <c r="Q30" s="896"/>
      <c r="R30" s="896"/>
      <c r="S30" s="896"/>
      <c r="T30" s="896"/>
      <c r="U30" s="896"/>
      <c r="V30" s="896"/>
      <c r="W30" s="896"/>
      <c r="X30" s="896"/>
      <c r="Y30" s="896"/>
      <c r="Z30" s="896"/>
      <c r="AA30" s="896"/>
      <c r="AB30" s="896"/>
      <c r="AC30" s="896"/>
      <c r="AD30" s="896"/>
      <c r="AE30" s="896"/>
      <c r="AF30" s="896"/>
      <c r="AG30" s="896"/>
    </row>
    <row r="31" spans="1:34" s="932" customFormat="1" ht="22.95" customHeight="1">
      <c r="A31" s="897"/>
      <c r="B31" s="897"/>
      <c r="C31" s="897"/>
      <c r="D31" s="897"/>
      <c r="E31" s="897"/>
      <c r="F31" s="961"/>
      <c r="G31" s="961"/>
      <c r="H31" s="961"/>
      <c r="I31" s="897"/>
      <c r="J31" s="962"/>
      <c r="K31" s="962"/>
      <c r="L31" s="962"/>
      <c r="M31" s="962"/>
      <c r="N31" s="962"/>
      <c r="O31" s="962"/>
      <c r="P31" s="963"/>
      <c r="Q31" s="963"/>
      <c r="R31" s="963"/>
      <c r="S31" s="963"/>
      <c r="T31" s="963"/>
      <c r="U31" s="963"/>
      <c r="V31" s="963"/>
      <c r="W31" s="963"/>
      <c r="X31" s="963"/>
      <c r="Y31" s="961"/>
      <c r="Z31" s="961"/>
      <c r="AA31" s="897"/>
      <c r="AB31" s="897"/>
      <c r="AC31" s="897"/>
      <c r="AD31" s="961"/>
      <c r="AE31" s="961"/>
      <c r="AF31" s="961"/>
      <c r="AG31" s="897"/>
      <c r="AH31" s="964"/>
    </row>
    <row r="32" spans="1:34" s="932" customFormat="1" ht="22.95" customHeight="1">
      <c r="A32" s="897"/>
      <c r="B32" s="334" t="s">
        <v>16</v>
      </c>
      <c r="C32" s="897"/>
      <c r="D32" s="897"/>
      <c r="E32" s="897"/>
      <c r="F32" s="961"/>
      <c r="G32" s="961"/>
      <c r="H32" s="961"/>
      <c r="I32" s="897"/>
      <c r="J32" s="897"/>
      <c r="K32" s="897"/>
      <c r="L32" s="961"/>
      <c r="M32" s="961"/>
      <c r="N32" s="961"/>
      <c r="O32" s="897"/>
      <c r="P32" s="897"/>
      <c r="Q32" s="897"/>
      <c r="R32" s="961"/>
      <c r="S32" s="961"/>
      <c r="T32" s="961"/>
      <c r="U32" s="897"/>
      <c r="V32" s="897"/>
      <c r="W32" s="897"/>
      <c r="X32" s="961"/>
      <c r="Y32" s="961"/>
      <c r="Z32" s="961"/>
      <c r="AA32" s="897"/>
      <c r="AB32" s="897"/>
      <c r="AC32" s="897"/>
      <c r="AD32" s="965" t="s">
        <v>751</v>
      </c>
      <c r="AE32" s="965"/>
      <c r="AF32" s="965"/>
      <c r="AG32" s="897"/>
      <c r="AH32" s="964"/>
    </row>
    <row r="33" spans="1:37" s="1" customFormat="1" ht="18" customHeight="1">
      <c r="A33" s="966" t="s">
        <v>8</v>
      </c>
      <c r="B33" s="900"/>
      <c r="C33" s="967"/>
      <c r="D33" s="817" t="s">
        <v>549</v>
      </c>
      <c r="E33" s="818"/>
      <c r="F33" s="818"/>
      <c r="G33" s="818"/>
      <c r="H33" s="818"/>
      <c r="I33" s="819"/>
      <c r="J33" s="817" t="s">
        <v>694</v>
      </c>
      <c r="K33" s="818"/>
      <c r="L33" s="818"/>
      <c r="M33" s="818"/>
      <c r="N33" s="818"/>
      <c r="O33" s="819"/>
      <c r="P33" s="817" t="s">
        <v>693</v>
      </c>
      <c r="Q33" s="818"/>
      <c r="R33" s="818"/>
      <c r="S33" s="818"/>
      <c r="T33" s="818"/>
      <c r="U33" s="819"/>
      <c r="V33" s="931" t="s">
        <v>771</v>
      </c>
      <c r="W33" s="931"/>
      <c r="X33" s="931"/>
      <c r="Y33" s="931"/>
      <c r="Z33" s="931"/>
      <c r="AA33" s="931"/>
      <c r="AB33" s="931" t="s">
        <v>875</v>
      </c>
      <c r="AC33" s="931"/>
      <c r="AD33" s="931"/>
      <c r="AE33" s="931"/>
      <c r="AF33" s="931"/>
      <c r="AG33" s="931"/>
      <c r="AH33" s="2"/>
    </row>
    <row r="34" spans="1:37" s="1" customFormat="1" ht="18" customHeight="1">
      <c r="A34" s="968"/>
      <c r="B34" s="902"/>
      <c r="C34" s="969"/>
      <c r="D34" s="317" t="s">
        <v>9</v>
      </c>
      <c r="E34" s="319"/>
      <c r="F34" s="970" t="s">
        <v>10</v>
      </c>
      <c r="G34" s="971"/>
      <c r="H34" s="317" t="s">
        <v>11</v>
      </c>
      <c r="I34" s="319"/>
      <c r="J34" s="968" t="s">
        <v>9</v>
      </c>
      <c r="K34" s="969"/>
      <c r="L34" s="972" t="s">
        <v>10</v>
      </c>
      <c r="M34" s="973"/>
      <c r="N34" s="968" t="s">
        <v>11</v>
      </c>
      <c r="O34" s="969"/>
      <c r="P34" s="968" t="s">
        <v>9</v>
      </c>
      <c r="Q34" s="969"/>
      <c r="R34" s="972" t="s">
        <v>10</v>
      </c>
      <c r="S34" s="973"/>
      <c r="T34" s="968" t="s">
        <v>11</v>
      </c>
      <c r="U34" s="969"/>
      <c r="V34" s="968" t="s">
        <v>9</v>
      </c>
      <c r="W34" s="969"/>
      <c r="X34" s="972" t="s">
        <v>10</v>
      </c>
      <c r="Y34" s="973"/>
      <c r="Z34" s="968" t="s">
        <v>11</v>
      </c>
      <c r="AA34" s="969"/>
      <c r="AB34" s="968" t="s">
        <v>9</v>
      </c>
      <c r="AC34" s="969"/>
      <c r="AD34" s="972" t="s">
        <v>10</v>
      </c>
      <c r="AE34" s="973"/>
      <c r="AF34" s="968" t="s">
        <v>11</v>
      </c>
      <c r="AG34" s="969"/>
      <c r="AH34" s="2"/>
    </row>
    <row r="35" spans="1:37" s="1" customFormat="1" ht="26.7" customHeight="1">
      <c r="A35" s="974"/>
      <c r="B35" s="975" t="s">
        <v>17</v>
      </c>
      <c r="C35" s="905"/>
      <c r="D35" s="947">
        <f>SUM(D37:D48)</f>
        <v>47493299</v>
      </c>
      <c r="E35" s="976"/>
      <c r="F35" s="943">
        <f>SUM(F37:F48)</f>
        <v>100.00000000000001</v>
      </c>
      <c r="G35" s="977"/>
      <c r="H35" s="943">
        <v>-4</v>
      </c>
      <c r="I35" s="978"/>
      <c r="J35" s="947">
        <f>SUM(J37:J48)</f>
        <v>48511250</v>
      </c>
      <c r="K35" s="976"/>
      <c r="L35" s="943">
        <f>SUM(L37:L48)</f>
        <v>100</v>
      </c>
      <c r="M35" s="977"/>
      <c r="N35" s="943">
        <f>ROUND((J35/D35-1)*100,1)</f>
        <v>2.1</v>
      </c>
      <c r="O35" s="978"/>
      <c r="P35" s="947">
        <f>SUM(P37:P48)</f>
        <v>68181694</v>
      </c>
      <c r="Q35" s="976"/>
      <c r="R35" s="943">
        <f>SUM(R37:R48)</f>
        <v>100.00000000000001</v>
      </c>
      <c r="S35" s="977"/>
      <c r="T35" s="943">
        <f>ROUND((P35/J35-1)*100,1)</f>
        <v>40.5</v>
      </c>
      <c r="U35" s="978"/>
      <c r="V35" s="947">
        <f>SUM(V37:V48)</f>
        <v>56629881</v>
      </c>
      <c r="W35" s="976"/>
      <c r="X35" s="943">
        <f>SUM(X37:X48)</f>
        <v>100</v>
      </c>
      <c r="Y35" s="977"/>
      <c r="Z35" s="943">
        <f>ROUND((V35/P35-1)*100,1)</f>
        <v>-16.899999999999999</v>
      </c>
      <c r="AA35" s="978"/>
      <c r="AB35" s="947">
        <f>SUM(AB37:AB48)</f>
        <v>55031902</v>
      </c>
      <c r="AC35" s="976"/>
      <c r="AD35" s="943">
        <f>SUM(AD37:AD48)</f>
        <v>100</v>
      </c>
      <c r="AE35" s="977"/>
      <c r="AF35" s="943">
        <f>ROUND((AB35/V35-1)*100,1)</f>
        <v>-2.8</v>
      </c>
      <c r="AG35" s="978"/>
      <c r="AH35" s="2"/>
    </row>
    <row r="36" spans="1:37" s="1" customFormat="1" ht="26.7" customHeight="1">
      <c r="A36" s="974"/>
      <c r="B36" s="912"/>
      <c r="C36" s="885"/>
      <c r="D36" s="886"/>
      <c r="E36" s="914"/>
      <c r="F36" s="979"/>
      <c r="G36" s="980"/>
      <c r="H36" s="979"/>
      <c r="I36" s="981"/>
      <c r="J36" s="886"/>
      <c r="K36" s="914"/>
      <c r="L36" s="979"/>
      <c r="M36" s="980"/>
      <c r="N36" s="979"/>
      <c r="O36" s="981"/>
      <c r="P36" s="886"/>
      <c r="Q36" s="914"/>
      <c r="R36" s="979"/>
      <c r="S36" s="980"/>
      <c r="T36" s="979"/>
      <c r="U36" s="981"/>
      <c r="V36" s="886"/>
      <c r="W36" s="914"/>
      <c r="X36" s="979"/>
      <c r="Y36" s="980"/>
      <c r="Z36" s="979"/>
      <c r="AA36" s="981"/>
      <c r="AB36" s="886"/>
      <c r="AC36" s="914"/>
      <c r="AD36" s="979"/>
      <c r="AE36" s="980"/>
      <c r="AF36" s="979"/>
      <c r="AG36" s="981"/>
      <c r="AH36" s="2"/>
    </row>
    <row r="37" spans="1:37" s="1" customFormat="1" ht="26.7" customHeight="1">
      <c r="A37" s="974"/>
      <c r="B37" s="912" t="s">
        <v>36</v>
      </c>
      <c r="C37" s="885"/>
      <c r="D37" s="886">
        <v>341397</v>
      </c>
      <c r="E37" s="982"/>
      <c r="F37" s="979">
        <f>ROUND(D37/D35,3)*100</f>
        <v>0.70000000000000007</v>
      </c>
      <c r="G37" s="983"/>
      <c r="H37" s="979">
        <v>0.3</v>
      </c>
      <c r="I37" s="885"/>
      <c r="J37" s="886">
        <v>333739</v>
      </c>
      <c r="K37" s="982"/>
      <c r="L37" s="979">
        <f>ROUND(J37/J35,3)*100</f>
        <v>0.70000000000000007</v>
      </c>
      <c r="M37" s="983"/>
      <c r="N37" s="979">
        <f>ROUND((J37/D37-1)*100,1)</f>
        <v>-2.2000000000000002</v>
      </c>
      <c r="O37" s="885"/>
      <c r="P37" s="886">
        <v>327393</v>
      </c>
      <c r="Q37" s="982"/>
      <c r="R37" s="979">
        <f>ROUND(P37/P35,3)*100</f>
        <v>0.5</v>
      </c>
      <c r="S37" s="983"/>
      <c r="T37" s="979">
        <f t="shared" ref="T37:T43" si="9">ROUND((P37/J37-1)*100,1)</f>
        <v>-1.9</v>
      </c>
      <c r="U37" s="885"/>
      <c r="V37" s="886">
        <v>321959</v>
      </c>
      <c r="W37" s="982"/>
      <c r="X37" s="979">
        <f>ROUND(V37/V35,3)*100</f>
        <v>0.6</v>
      </c>
      <c r="Y37" s="983"/>
      <c r="Z37" s="979">
        <f t="shared" ref="Z37:Z43" si="10">ROUND((V37/P37-1)*100,1)</f>
        <v>-1.7</v>
      </c>
      <c r="AA37" s="885"/>
      <c r="AB37" s="886">
        <v>332944</v>
      </c>
      <c r="AC37" s="982"/>
      <c r="AD37" s="979">
        <f>ROUND(AB37/AB35,3)*100</f>
        <v>0.6</v>
      </c>
      <c r="AE37" s="983"/>
      <c r="AF37" s="979">
        <f t="shared" ref="AF37:AF43" si="11">ROUND((AB37/V37-1)*100,1)</f>
        <v>3.4</v>
      </c>
      <c r="AG37" s="885"/>
      <c r="AH37" s="2"/>
    </row>
    <row r="38" spans="1:37" s="1" customFormat="1" ht="26.7" customHeight="1">
      <c r="A38" s="974"/>
      <c r="B38" s="912" t="s">
        <v>37</v>
      </c>
      <c r="C38" s="885"/>
      <c r="D38" s="886">
        <v>6021946</v>
      </c>
      <c r="E38" s="982"/>
      <c r="F38" s="979">
        <f>ROUND(D38/D35,3)*100</f>
        <v>12.7</v>
      </c>
      <c r="G38" s="983"/>
      <c r="H38" s="979">
        <v>-7.3</v>
      </c>
      <c r="I38" s="885"/>
      <c r="J38" s="886">
        <v>5343689</v>
      </c>
      <c r="K38" s="982"/>
      <c r="L38" s="979">
        <f>ROUND(J38/J35,3)*100</f>
        <v>11</v>
      </c>
      <c r="M38" s="983"/>
      <c r="N38" s="979">
        <f t="shared" ref="N38:N46" si="12">ROUND((J38/D38-1)*100,1)</f>
        <v>-11.3</v>
      </c>
      <c r="O38" s="885"/>
      <c r="P38" s="886">
        <v>5391728</v>
      </c>
      <c r="Q38" s="982"/>
      <c r="R38" s="979">
        <f>ROUND(P38/P35,3)*100</f>
        <v>7.9</v>
      </c>
      <c r="S38" s="983"/>
      <c r="T38" s="979">
        <f t="shared" si="9"/>
        <v>0.9</v>
      </c>
      <c r="U38" s="984"/>
      <c r="V38" s="886">
        <v>5967291</v>
      </c>
      <c r="W38" s="982"/>
      <c r="X38" s="979">
        <f>ROUND(V38/V35,3)*100</f>
        <v>10.5</v>
      </c>
      <c r="Y38" s="983"/>
      <c r="Z38" s="979">
        <f t="shared" si="10"/>
        <v>10.7</v>
      </c>
      <c r="AA38" s="984"/>
      <c r="AB38" s="886">
        <v>5412074</v>
      </c>
      <c r="AC38" s="982"/>
      <c r="AD38" s="979">
        <f>ROUND(AB38/AB35,3)*100</f>
        <v>9.8000000000000007</v>
      </c>
      <c r="AE38" s="983"/>
      <c r="AF38" s="979">
        <f t="shared" si="11"/>
        <v>-9.3000000000000007</v>
      </c>
      <c r="AG38" s="984"/>
      <c r="AH38" s="2"/>
    </row>
    <row r="39" spans="1:37" s="1" customFormat="1" ht="26.7" customHeight="1">
      <c r="A39" s="974"/>
      <c r="B39" s="912" t="s">
        <v>38</v>
      </c>
      <c r="C39" s="885"/>
      <c r="D39" s="886">
        <v>22207043</v>
      </c>
      <c r="E39" s="982"/>
      <c r="F39" s="979">
        <f>ROUND(D39/D35,3)*100</f>
        <v>46.800000000000004</v>
      </c>
      <c r="G39" s="983"/>
      <c r="H39" s="979">
        <v>1.3</v>
      </c>
      <c r="I39" s="885"/>
      <c r="J39" s="886">
        <v>23206768</v>
      </c>
      <c r="K39" s="982"/>
      <c r="L39" s="979">
        <f>ROUND(J39/J35,3)*100</f>
        <v>47.8</v>
      </c>
      <c r="M39" s="983"/>
      <c r="N39" s="979">
        <f t="shared" si="12"/>
        <v>4.5</v>
      </c>
      <c r="O39" s="885"/>
      <c r="P39" s="886">
        <v>39410616</v>
      </c>
      <c r="Q39" s="982"/>
      <c r="R39" s="979">
        <f>ROUND(P39/P35,3)*100</f>
        <v>57.8</v>
      </c>
      <c r="S39" s="983"/>
      <c r="T39" s="979">
        <f t="shared" si="9"/>
        <v>69.8</v>
      </c>
      <c r="U39" s="984"/>
      <c r="V39" s="886">
        <v>27216928</v>
      </c>
      <c r="W39" s="982"/>
      <c r="X39" s="979">
        <f>ROUND(V39/V35,3)*100-0.1</f>
        <v>48</v>
      </c>
      <c r="Y39" s="983"/>
      <c r="Z39" s="979">
        <f t="shared" si="10"/>
        <v>-30.9</v>
      </c>
      <c r="AA39" s="984"/>
      <c r="AB39" s="886">
        <v>25575352</v>
      </c>
      <c r="AC39" s="982"/>
      <c r="AD39" s="979">
        <f>ROUND(AB39/AB35,3)*100</f>
        <v>46.5</v>
      </c>
      <c r="AE39" s="983"/>
      <c r="AF39" s="979">
        <f t="shared" si="11"/>
        <v>-6</v>
      </c>
      <c r="AG39" s="984"/>
      <c r="AH39" s="2"/>
    </row>
    <row r="40" spans="1:37" s="1" customFormat="1" ht="26.7" customHeight="1">
      <c r="A40" s="974"/>
      <c r="B40" s="912" t="s">
        <v>39</v>
      </c>
      <c r="C40" s="885"/>
      <c r="D40" s="886">
        <v>3605820</v>
      </c>
      <c r="E40" s="982"/>
      <c r="F40" s="979">
        <f>ROUND(D40/D35,3)*100</f>
        <v>7.6</v>
      </c>
      <c r="G40" s="983"/>
      <c r="H40" s="979">
        <v>-4.8</v>
      </c>
      <c r="I40" s="885"/>
      <c r="J40" s="886">
        <v>3674499</v>
      </c>
      <c r="K40" s="982"/>
      <c r="L40" s="979">
        <f>ROUND(J40/J35,3)*100</f>
        <v>7.6</v>
      </c>
      <c r="M40" s="983"/>
      <c r="N40" s="979">
        <f t="shared" si="12"/>
        <v>1.9</v>
      </c>
      <c r="O40" s="885"/>
      <c r="P40" s="886">
        <v>3975522</v>
      </c>
      <c r="Q40" s="982"/>
      <c r="R40" s="979">
        <f>ROUND(P40/P35,3)*100</f>
        <v>5.8000000000000007</v>
      </c>
      <c r="S40" s="983"/>
      <c r="T40" s="979">
        <f t="shared" si="9"/>
        <v>8.1999999999999993</v>
      </c>
      <c r="U40" s="984"/>
      <c r="V40" s="886">
        <v>5712326</v>
      </c>
      <c r="W40" s="982"/>
      <c r="X40" s="979">
        <f>ROUND(V40/V35,3)*100</f>
        <v>10.100000000000001</v>
      </c>
      <c r="Y40" s="983"/>
      <c r="Z40" s="979">
        <f t="shared" si="10"/>
        <v>43.7</v>
      </c>
      <c r="AA40" s="984"/>
      <c r="AB40" s="886">
        <v>5783203</v>
      </c>
      <c r="AC40" s="982"/>
      <c r="AD40" s="979">
        <f>ROUND(AB40/AB35,3)*100</f>
        <v>10.5</v>
      </c>
      <c r="AE40" s="983"/>
      <c r="AF40" s="979">
        <f t="shared" si="11"/>
        <v>1.2</v>
      </c>
      <c r="AG40" s="984"/>
      <c r="AH40" s="2"/>
    </row>
    <row r="41" spans="1:37" s="1" customFormat="1" ht="26.7" customHeight="1">
      <c r="A41" s="974"/>
      <c r="B41" s="912" t="s">
        <v>752</v>
      </c>
      <c r="C41" s="885"/>
      <c r="D41" s="886">
        <v>446897</v>
      </c>
      <c r="E41" s="982"/>
      <c r="F41" s="979">
        <f>ROUND(D41/D35,3)*100</f>
        <v>0.89999999999999991</v>
      </c>
      <c r="G41" s="983"/>
      <c r="H41" s="979">
        <v>10.3</v>
      </c>
      <c r="I41" s="885"/>
      <c r="J41" s="886">
        <v>420255</v>
      </c>
      <c r="K41" s="982"/>
      <c r="L41" s="979">
        <f>ROUND(J41/J35,3)*100</f>
        <v>0.89999999999999991</v>
      </c>
      <c r="M41" s="983"/>
      <c r="N41" s="979">
        <f t="shared" si="12"/>
        <v>-6</v>
      </c>
      <c r="O41" s="885"/>
      <c r="P41" s="886">
        <v>456099</v>
      </c>
      <c r="Q41" s="982"/>
      <c r="R41" s="979">
        <f>ROUND(P41/P35,3)*100</f>
        <v>0.70000000000000007</v>
      </c>
      <c r="S41" s="983"/>
      <c r="T41" s="979">
        <f t="shared" si="9"/>
        <v>8.5</v>
      </c>
      <c r="U41" s="984"/>
      <c r="V41" s="886">
        <v>459583</v>
      </c>
      <c r="W41" s="982"/>
      <c r="X41" s="979">
        <f>ROUND(V41/V35,3)*100</f>
        <v>0.8</v>
      </c>
      <c r="Y41" s="983"/>
      <c r="Z41" s="979">
        <f t="shared" si="10"/>
        <v>0.8</v>
      </c>
      <c r="AA41" s="984"/>
      <c r="AB41" s="886">
        <v>601660</v>
      </c>
      <c r="AC41" s="982"/>
      <c r="AD41" s="979">
        <f>ROUND(AB41/AB35,3)*100</f>
        <v>1.0999999999999999</v>
      </c>
      <c r="AE41" s="983"/>
      <c r="AF41" s="979">
        <f t="shared" si="11"/>
        <v>30.9</v>
      </c>
      <c r="AG41" s="984"/>
      <c r="AH41" s="2"/>
    </row>
    <row r="42" spans="1:37" s="1" customFormat="1" ht="26.7" customHeight="1">
      <c r="A42" s="974"/>
      <c r="B42" s="912" t="s">
        <v>40</v>
      </c>
      <c r="C42" s="885"/>
      <c r="D42" s="886">
        <v>896655</v>
      </c>
      <c r="E42" s="982"/>
      <c r="F42" s="979">
        <f>ROUND(D42/D35,3)*100</f>
        <v>1.9</v>
      </c>
      <c r="G42" s="983"/>
      <c r="H42" s="979">
        <v>3.7</v>
      </c>
      <c r="I42" s="885"/>
      <c r="J42" s="886">
        <v>883335</v>
      </c>
      <c r="K42" s="982"/>
      <c r="L42" s="979">
        <f>ROUND(J42/J35,3)*100</f>
        <v>1.7999999999999998</v>
      </c>
      <c r="M42" s="983"/>
      <c r="N42" s="979">
        <f t="shared" si="12"/>
        <v>-1.5</v>
      </c>
      <c r="O42" s="885"/>
      <c r="P42" s="886">
        <v>1666996</v>
      </c>
      <c r="Q42" s="982"/>
      <c r="R42" s="979">
        <f>ROUND(P42/P35,3)*100</f>
        <v>2.4</v>
      </c>
      <c r="S42" s="983"/>
      <c r="T42" s="979">
        <f t="shared" si="9"/>
        <v>88.7</v>
      </c>
      <c r="U42" s="984"/>
      <c r="V42" s="886">
        <v>1524989</v>
      </c>
      <c r="W42" s="982"/>
      <c r="X42" s="979">
        <f>ROUND(V42/V35,3)*100</f>
        <v>2.7</v>
      </c>
      <c r="Y42" s="983"/>
      <c r="Z42" s="979">
        <f t="shared" si="10"/>
        <v>-8.5</v>
      </c>
      <c r="AA42" s="984"/>
      <c r="AB42" s="886">
        <v>1182731</v>
      </c>
      <c r="AC42" s="982"/>
      <c r="AD42" s="979">
        <f>ROUND(AB42/AB35,3)*100</f>
        <v>2.1</v>
      </c>
      <c r="AE42" s="983"/>
      <c r="AF42" s="979">
        <f t="shared" si="11"/>
        <v>-22.4</v>
      </c>
      <c r="AG42" s="984"/>
      <c r="AH42" s="2"/>
    </row>
    <row r="43" spans="1:37" s="1" customFormat="1" ht="26.7" customHeight="1">
      <c r="A43" s="974"/>
      <c r="B43" s="912" t="s">
        <v>41</v>
      </c>
      <c r="C43" s="885"/>
      <c r="D43" s="886">
        <v>5240396</v>
      </c>
      <c r="E43" s="982"/>
      <c r="F43" s="979">
        <f>ROUND(D43/D35,3)*100</f>
        <v>11</v>
      </c>
      <c r="G43" s="983"/>
      <c r="H43" s="979">
        <v>-22.8</v>
      </c>
      <c r="I43" s="885"/>
      <c r="J43" s="886">
        <v>5493066</v>
      </c>
      <c r="K43" s="982"/>
      <c r="L43" s="979">
        <f>ROUND(J43/J35,3)*100</f>
        <v>11.3</v>
      </c>
      <c r="M43" s="983"/>
      <c r="N43" s="979">
        <f t="shared" si="12"/>
        <v>4.8</v>
      </c>
      <c r="O43" s="885"/>
      <c r="P43" s="886">
        <v>5590605</v>
      </c>
      <c r="Q43" s="982"/>
      <c r="R43" s="979">
        <f>ROUND(P43/P35,3)*100</f>
        <v>8.2000000000000011</v>
      </c>
      <c r="S43" s="983"/>
      <c r="T43" s="979">
        <f t="shared" si="9"/>
        <v>1.8</v>
      </c>
      <c r="U43" s="984"/>
      <c r="V43" s="886">
        <v>5925565</v>
      </c>
      <c r="W43" s="982"/>
      <c r="X43" s="979">
        <f>ROUND(V43/V35,3)*100</f>
        <v>10.5</v>
      </c>
      <c r="Y43" s="983"/>
      <c r="Z43" s="979">
        <f t="shared" si="10"/>
        <v>6</v>
      </c>
      <c r="AA43" s="984"/>
      <c r="AB43" s="886">
        <v>6258639</v>
      </c>
      <c r="AC43" s="982"/>
      <c r="AD43" s="979">
        <f>ROUND(AB43/AB35,3)*100</f>
        <v>11.4</v>
      </c>
      <c r="AE43" s="983"/>
      <c r="AF43" s="979">
        <f t="shared" si="11"/>
        <v>5.6</v>
      </c>
      <c r="AG43" s="984"/>
      <c r="AH43" s="2"/>
    </row>
    <row r="44" spans="1:37" s="1" customFormat="1" ht="26.7" customHeight="1">
      <c r="A44" s="974"/>
      <c r="B44" s="912" t="s">
        <v>42</v>
      </c>
      <c r="C44" s="885"/>
      <c r="D44" s="886">
        <v>2367021</v>
      </c>
      <c r="E44" s="982"/>
      <c r="F44" s="979">
        <f>ROUND(D44/D35,3)*100</f>
        <v>5</v>
      </c>
      <c r="G44" s="983"/>
      <c r="H44" s="979">
        <v>2.5</v>
      </c>
      <c r="I44" s="885"/>
      <c r="J44" s="886">
        <v>2394655</v>
      </c>
      <c r="K44" s="982"/>
      <c r="L44" s="979">
        <f>ROUND(J44/J35,3)*100</f>
        <v>4.9000000000000004</v>
      </c>
      <c r="M44" s="983"/>
      <c r="N44" s="979">
        <f t="shared" si="12"/>
        <v>1.2</v>
      </c>
      <c r="O44" s="885"/>
      <c r="P44" s="886">
        <v>2219896</v>
      </c>
      <c r="Q44" s="982"/>
      <c r="R44" s="979">
        <f>ROUND(P44/P35,3)*100</f>
        <v>3.3000000000000003</v>
      </c>
      <c r="S44" s="983"/>
      <c r="T44" s="979">
        <f>ROUND((P44/J44-1)*100,1)</f>
        <v>-7.3</v>
      </c>
      <c r="U44" s="984"/>
      <c r="V44" s="886">
        <v>2110351</v>
      </c>
      <c r="W44" s="982"/>
      <c r="X44" s="979">
        <f>ROUND(V44/V35,3)*100</f>
        <v>3.6999999999999997</v>
      </c>
      <c r="Y44" s="983"/>
      <c r="Z44" s="979">
        <f>ROUND((V44/P44-1)*100,1)</f>
        <v>-4.9000000000000004</v>
      </c>
      <c r="AA44" s="984"/>
      <c r="AB44" s="886">
        <v>2300090</v>
      </c>
      <c r="AC44" s="982"/>
      <c r="AD44" s="979">
        <f>ROUND(AB44/AB35,3)*100</f>
        <v>4.2</v>
      </c>
      <c r="AE44" s="983"/>
      <c r="AF44" s="979">
        <f>ROUND((AB44/V44-1)*100,1)</f>
        <v>9</v>
      </c>
      <c r="AG44" s="984"/>
      <c r="AH44" s="2"/>
    </row>
    <row r="45" spans="1:37" s="1" customFormat="1" ht="26.7" customHeight="1">
      <c r="A45" s="974"/>
      <c r="B45" s="912" t="s">
        <v>43</v>
      </c>
      <c r="C45" s="885"/>
      <c r="D45" s="886">
        <v>3099647</v>
      </c>
      <c r="E45" s="982"/>
      <c r="F45" s="979">
        <f>ROUND(D45/D35,3)*100</f>
        <v>6.5</v>
      </c>
      <c r="G45" s="983"/>
      <c r="H45" s="979">
        <v>-2.5</v>
      </c>
      <c r="I45" s="885"/>
      <c r="J45" s="886">
        <v>3531187</v>
      </c>
      <c r="K45" s="982"/>
      <c r="L45" s="979">
        <f>ROUND(J45/J35,3)*100</f>
        <v>7.3</v>
      </c>
      <c r="M45" s="983"/>
      <c r="N45" s="979">
        <f t="shared" si="12"/>
        <v>13.9</v>
      </c>
      <c r="O45" s="885"/>
      <c r="P45" s="886">
        <v>5650669</v>
      </c>
      <c r="Q45" s="982"/>
      <c r="R45" s="979">
        <f>ROUND(P45/P35,3)*100</f>
        <v>8.3000000000000007</v>
      </c>
      <c r="S45" s="983"/>
      <c r="T45" s="979">
        <f>ROUND((P45/J45-1)*100,1)</f>
        <v>60</v>
      </c>
      <c r="U45" s="984"/>
      <c r="V45" s="886">
        <v>3946899</v>
      </c>
      <c r="W45" s="982"/>
      <c r="X45" s="979">
        <f>ROUND(V45/V35,3)*100</f>
        <v>7.0000000000000009</v>
      </c>
      <c r="Y45" s="983"/>
      <c r="Z45" s="979">
        <f>ROUND((V45/P45-1)*100,1)</f>
        <v>-30.2</v>
      </c>
      <c r="AA45" s="984"/>
      <c r="AB45" s="886">
        <v>4133960</v>
      </c>
      <c r="AC45" s="982"/>
      <c r="AD45" s="979">
        <f>ROUND(AB45/AB35,3)*100</f>
        <v>7.5</v>
      </c>
      <c r="AE45" s="983"/>
      <c r="AF45" s="979">
        <f>ROUND((AB45/V45-1)*100,1)</f>
        <v>4.7</v>
      </c>
      <c r="AG45" s="984"/>
      <c r="AH45" s="2"/>
      <c r="AK45" s="21"/>
    </row>
    <row r="46" spans="1:37" s="1" customFormat="1" ht="26.7" customHeight="1">
      <c r="A46" s="974"/>
      <c r="B46" s="912" t="s">
        <v>44</v>
      </c>
      <c r="C46" s="885"/>
      <c r="D46" s="886">
        <v>3266477</v>
      </c>
      <c r="E46" s="982"/>
      <c r="F46" s="979">
        <f>ROUND(D46/D35,3)*100</f>
        <v>6.9</v>
      </c>
      <c r="G46" s="983"/>
      <c r="H46" s="979">
        <v>-3.6</v>
      </c>
      <c r="I46" s="978"/>
      <c r="J46" s="886">
        <v>3220534</v>
      </c>
      <c r="K46" s="982"/>
      <c r="L46" s="979">
        <f>ROUND(J46/J35,3)*100+0.1</f>
        <v>6.7</v>
      </c>
      <c r="M46" s="983"/>
      <c r="N46" s="979">
        <f t="shared" si="12"/>
        <v>-1.4</v>
      </c>
      <c r="O46" s="978"/>
      <c r="P46" s="886">
        <v>3337911</v>
      </c>
      <c r="Q46" s="982"/>
      <c r="R46" s="979">
        <f>ROUND(P46/P35,3)*100</f>
        <v>4.9000000000000004</v>
      </c>
      <c r="S46" s="983"/>
      <c r="T46" s="979">
        <f>ROUND((P46/J46-1)*100,1)</f>
        <v>3.6</v>
      </c>
      <c r="U46" s="978"/>
      <c r="V46" s="886">
        <v>3443990</v>
      </c>
      <c r="W46" s="982"/>
      <c r="X46" s="979">
        <f>ROUND(V46/V35,3)*100</f>
        <v>6.1</v>
      </c>
      <c r="Y46" s="983"/>
      <c r="Z46" s="979">
        <f>ROUND((V46/P46-1)*100,1)</f>
        <v>3.2</v>
      </c>
      <c r="AA46" s="978"/>
      <c r="AB46" s="886">
        <v>3451249</v>
      </c>
      <c r="AC46" s="982"/>
      <c r="AD46" s="979">
        <f>ROUND(AB46/AB35,3)*100</f>
        <v>6.3</v>
      </c>
      <c r="AE46" s="983"/>
      <c r="AF46" s="979">
        <f>ROUND((AB46/V46-1)*100,1)</f>
        <v>0.2</v>
      </c>
      <c r="AG46" s="978"/>
      <c r="AH46" s="2"/>
    </row>
    <row r="47" spans="1:37" s="1" customFormat="1" ht="26.7" customHeight="1">
      <c r="A47" s="974"/>
      <c r="B47" s="912" t="s">
        <v>399</v>
      </c>
      <c r="C47" s="919"/>
      <c r="D47" s="979" t="s">
        <v>389</v>
      </c>
      <c r="E47" s="885"/>
      <c r="F47" s="979" t="s">
        <v>389</v>
      </c>
      <c r="G47" s="985"/>
      <c r="H47" s="886" t="s">
        <v>14</v>
      </c>
      <c r="I47" s="885"/>
      <c r="J47" s="886">
        <v>9523</v>
      </c>
      <c r="K47" s="885"/>
      <c r="L47" s="979">
        <v>0</v>
      </c>
      <c r="M47" s="885"/>
      <c r="N47" s="886" t="s">
        <v>677</v>
      </c>
      <c r="O47" s="885"/>
      <c r="P47" s="886">
        <v>154259</v>
      </c>
      <c r="Q47" s="885"/>
      <c r="R47" s="979">
        <f>ROUND(P47/P35,3)*100</f>
        <v>0.2</v>
      </c>
      <c r="S47" s="983"/>
      <c r="T47" s="979">
        <f>ROUND((P47/J47-1)*100,1)</f>
        <v>1519.9</v>
      </c>
      <c r="U47" s="885"/>
      <c r="V47" s="979" t="s">
        <v>389</v>
      </c>
      <c r="W47" s="885"/>
      <c r="X47" s="886" t="s">
        <v>14</v>
      </c>
      <c r="Y47" s="983"/>
      <c r="Z47" s="979" t="s">
        <v>803</v>
      </c>
      <c r="AA47" s="885"/>
      <c r="AB47" s="979" t="s">
        <v>14</v>
      </c>
      <c r="AC47" s="885"/>
      <c r="AD47" s="886" t="s">
        <v>14</v>
      </c>
      <c r="AE47" s="983"/>
      <c r="AF47" s="979" t="s">
        <v>14</v>
      </c>
      <c r="AG47" s="885"/>
    </row>
    <row r="48" spans="1:37" s="1" customFormat="1" ht="11.1" customHeight="1">
      <c r="A48" s="986"/>
      <c r="B48" s="921"/>
      <c r="C48" s="987"/>
      <c r="D48" s="891"/>
      <c r="E48" s="988"/>
      <c r="F48" s="989"/>
      <c r="G48" s="990"/>
      <c r="H48" s="891"/>
      <c r="I48" s="894"/>
      <c r="J48" s="891"/>
      <c r="K48" s="988"/>
      <c r="L48" s="891"/>
      <c r="M48" s="990"/>
      <c r="N48" s="891"/>
      <c r="O48" s="894"/>
      <c r="P48" s="891"/>
      <c r="Q48" s="988"/>
      <c r="R48" s="891"/>
      <c r="S48" s="990"/>
      <c r="T48" s="891"/>
      <c r="U48" s="894"/>
      <c r="V48" s="891"/>
      <c r="W48" s="988"/>
      <c r="X48" s="891"/>
      <c r="Y48" s="990"/>
      <c r="Z48" s="891"/>
      <c r="AA48" s="894"/>
      <c r="AB48" s="991"/>
      <c r="AC48" s="988"/>
      <c r="AD48" s="891"/>
      <c r="AE48" s="990"/>
      <c r="AF48" s="891"/>
      <c r="AG48" s="894"/>
    </row>
  </sheetData>
  <sheetProtection sheet="1" objects="1" scenarios="1"/>
  <mergeCells count="58">
    <mergeCell ref="AD3:AG3"/>
    <mergeCell ref="B4:B5"/>
    <mergeCell ref="D4:I4"/>
    <mergeCell ref="J4:O4"/>
    <mergeCell ref="P4:U4"/>
    <mergeCell ref="V4:AA4"/>
    <mergeCell ref="AB4:AG4"/>
    <mergeCell ref="D5:E5"/>
    <mergeCell ref="F5:G5"/>
    <mergeCell ref="AD5:AE5"/>
    <mergeCell ref="H5:I5"/>
    <mergeCell ref="J5:K5"/>
    <mergeCell ref="L5:M5"/>
    <mergeCell ref="N5:O5"/>
    <mergeCell ref="P5:Q5"/>
    <mergeCell ref="AF5:AG5"/>
    <mergeCell ref="AD32:AF32"/>
    <mergeCell ref="A33:C34"/>
    <mergeCell ref="D33:I33"/>
    <mergeCell ref="J33:O33"/>
    <mergeCell ref="P33:U33"/>
    <mergeCell ref="V33:AA33"/>
    <mergeCell ref="AB33:AG33"/>
    <mergeCell ref="D34:E34"/>
    <mergeCell ref="F34:G34"/>
    <mergeCell ref="T5:U5"/>
    <mergeCell ref="V5:W5"/>
    <mergeCell ref="X5:Y5"/>
    <mergeCell ref="Z5:AA5"/>
    <mergeCell ref="AB5:AC5"/>
    <mergeCell ref="R5:S5"/>
    <mergeCell ref="H34:I34"/>
    <mergeCell ref="J34:K34"/>
    <mergeCell ref="L34:M34"/>
    <mergeCell ref="N34:O34"/>
    <mergeCell ref="R34:S34"/>
    <mergeCell ref="P34:Q34"/>
    <mergeCell ref="U44:U45"/>
    <mergeCell ref="AA42:AA43"/>
    <mergeCell ref="AG42:AG43"/>
    <mergeCell ref="AA44:AA45"/>
    <mergeCell ref="AG44:AG45"/>
    <mergeCell ref="B1:AG1"/>
    <mergeCell ref="A30:AG30"/>
    <mergeCell ref="U38:U39"/>
    <mergeCell ref="U40:U41"/>
    <mergeCell ref="U42:U43"/>
    <mergeCell ref="AD34:AE34"/>
    <mergeCell ref="AF34:AG34"/>
    <mergeCell ref="AA38:AA39"/>
    <mergeCell ref="AG38:AG39"/>
    <mergeCell ref="AA40:AA41"/>
    <mergeCell ref="AG40:AG41"/>
    <mergeCell ref="AB34:AC34"/>
    <mergeCell ref="T34:U34"/>
    <mergeCell ref="V34:W34"/>
    <mergeCell ref="X34:Y34"/>
    <mergeCell ref="Z34:AA34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pageOrder="overThenDown" orientation="landscape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IV18"/>
  <sheetViews>
    <sheetView showGridLines="0" zoomScaleNormal="100" zoomScaleSheetLayoutView="96" workbookViewId="0">
      <selection sqref="A1:N1"/>
    </sheetView>
  </sheetViews>
  <sheetFormatPr defaultColWidth="9" defaultRowHeight="13.2"/>
  <cols>
    <col min="1" max="1" width="0.44140625" style="327" customWidth="1"/>
    <col min="2" max="2" width="26.6640625" style="328" customWidth="1"/>
    <col min="3" max="3" width="0.44140625" style="327" customWidth="1"/>
    <col min="4" max="4" width="10.77734375" style="328" customWidth="1"/>
    <col min="5" max="5" width="0.44140625" style="327" customWidth="1"/>
    <col min="6" max="6" width="8.109375" style="328" customWidth="1"/>
    <col min="7" max="7" width="0.6640625" style="327" customWidth="1"/>
    <col min="8" max="8" width="7.88671875" style="328" customWidth="1"/>
    <col min="9" max="9" width="0.6640625" style="327" customWidth="1"/>
    <col min="10" max="10" width="10.77734375" style="328" customWidth="1"/>
    <col min="11" max="11" width="0.77734375" style="327" customWidth="1"/>
    <col min="12" max="12" width="8.109375" style="328" customWidth="1"/>
    <col min="13" max="13" width="0.6640625" style="327" customWidth="1"/>
    <col min="14" max="14" width="7.88671875" style="328" customWidth="1"/>
    <col min="15" max="15" width="0.6640625" style="327" customWidth="1"/>
    <col min="16" max="16" width="10.77734375" style="328" customWidth="1"/>
    <col min="17" max="17" width="0.44140625" style="327" customWidth="1"/>
    <col min="18" max="18" width="7.88671875" style="328" customWidth="1"/>
    <col min="19" max="19" width="0.6640625" style="327" customWidth="1"/>
    <col min="20" max="20" width="7.88671875" style="328" customWidth="1"/>
    <col min="21" max="21" width="0.6640625" style="327" customWidth="1"/>
    <col min="22" max="22" width="10.77734375" style="328" customWidth="1"/>
    <col min="23" max="23" width="0.44140625" style="327" customWidth="1"/>
    <col min="24" max="24" width="7.88671875" style="328" customWidth="1"/>
    <col min="25" max="25" width="0.6640625" style="327" customWidth="1"/>
    <col min="26" max="26" width="7.88671875" style="328" customWidth="1"/>
    <col min="27" max="27" width="0.6640625" style="327" customWidth="1"/>
    <col min="28" max="28" width="10.77734375" style="328" customWidth="1"/>
    <col min="29" max="29" width="0.88671875" style="327" customWidth="1"/>
    <col min="30" max="30" width="7.88671875" style="328" customWidth="1"/>
    <col min="31" max="31" width="0.6640625" style="327" customWidth="1"/>
    <col min="32" max="32" width="7.88671875" style="328" customWidth="1"/>
    <col min="33" max="33" width="0.6640625" style="327" customWidth="1"/>
    <col min="34" max="34" width="1.21875" style="327" customWidth="1"/>
    <col min="35" max="16384" width="9" style="327"/>
  </cols>
  <sheetData>
    <row r="1" spans="1:256" s="1" customFormat="1" ht="23.1" customHeight="1">
      <c r="A1" s="896" t="s">
        <v>983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  <c r="L1" s="896"/>
      <c r="M1" s="896"/>
      <c r="N1" s="896"/>
      <c r="O1" s="896"/>
      <c r="P1" s="896"/>
      <c r="Q1" s="896"/>
      <c r="R1" s="896"/>
      <c r="S1" s="896"/>
      <c r="T1" s="896"/>
      <c r="U1" s="896"/>
      <c r="V1" s="896"/>
      <c r="W1" s="896"/>
      <c r="X1" s="896"/>
      <c r="Y1" s="896"/>
      <c r="Z1" s="896"/>
      <c r="AA1" s="896"/>
      <c r="AB1" s="896"/>
      <c r="AC1" s="896"/>
      <c r="AD1" s="896"/>
      <c r="AE1" s="896"/>
      <c r="AF1" s="896"/>
      <c r="AG1" s="896"/>
      <c r="AH1" s="896"/>
    </row>
    <row r="2" spans="1:256" s="1" customFormat="1" ht="23.1" customHeight="1">
      <c r="B2" s="897"/>
      <c r="C2" s="897"/>
      <c r="D2" s="897"/>
      <c r="E2" s="897"/>
      <c r="F2" s="897"/>
      <c r="G2" s="897"/>
      <c r="H2" s="897"/>
      <c r="I2" s="897"/>
      <c r="J2" s="897"/>
      <c r="K2" s="897"/>
      <c r="L2" s="897"/>
      <c r="M2" s="897"/>
      <c r="N2" s="897"/>
      <c r="O2" s="897"/>
      <c r="P2" s="897"/>
      <c r="Q2" s="897"/>
      <c r="R2" s="897"/>
      <c r="S2" s="897"/>
      <c r="T2" s="897"/>
      <c r="U2" s="897"/>
      <c r="V2" s="897"/>
      <c r="W2" s="897"/>
      <c r="X2" s="897"/>
      <c r="Y2" s="897"/>
      <c r="Z2" s="897"/>
      <c r="AA2" s="897"/>
      <c r="AB2" s="897"/>
      <c r="AC2" s="897"/>
      <c r="AD2" s="897"/>
      <c r="AE2" s="897"/>
      <c r="AF2" s="897"/>
      <c r="AG2" s="897"/>
    </row>
    <row r="3" spans="1:256" s="1" customFormat="1" ht="23.1" customHeight="1">
      <c r="B3" s="334" t="s">
        <v>355</v>
      </c>
      <c r="C3" s="897"/>
      <c r="D3" s="897"/>
      <c r="E3" s="897"/>
      <c r="F3" s="897"/>
      <c r="G3" s="897"/>
      <c r="H3" s="897"/>
      <c r="I3" s="897"/>
      <c r="J3" s="897"/>
      <c r="K3" s="897"/>
      <c r="L3" s="897"/>
      <c r="M3" s="897"/>
      <c r="N3" s="897"/>
      <c r="O3" s="897"/>
      <c r="P3" s="897"/>
      <c r="Q3" s="897"/>
      <c r="R3" s="897"/>
      <c r="S3" s="897"/>
      <c r="T3" s="897"/>
      <c r="U3" s="897"/>
      <c r="V3" s="897"/>
      <c r="W3" s="897"/>
      <c r="X3" s="897"/>
      <c r="Y3" s="897"/>
      <c r="Z3" s="897"/>
      <c r="AA3" s="897"/>
      <c r="AB3" s="897"/>
      <c r="AC3" s="897"/>
      <c r="AD3" s="898" t="s">
        <v>385</v>
      </c>
      <c r="AE3" s="898"/>
      <c r="AF3" s="898"/>
      <c r="AG3" s="897"/>
    </row>
    <row r="4" spans="1:256" s="1" customFormat="1" ht="20.100000000000001" customHeight="1">
      <c r="A4" s="899"/>
      <c r="B4" s="900" t="s">
        <v>8</v>
      </c>
      <c r="C4" s="901"/>
      <c r="D4" s="817" t="s">
        <v>549</v>
      </c>
      <c r="E4" s="818"/>
      <c r="F4" s="818"/>
      <c r="G4" s="818"/>
      <c r="H4" s="818"/>
      <c r="I4" s="819"/>
      <c r="J4" s="817" t="s">
        <v>656</v>
      </c>
      <c r="K4" s="818"/>
      <c r="L4" s="818"/>
      <c r="M4" s="818"/>
      <c r="N4" s="818"/>
      <c r="O4" s="819"/>
      <c r="P4" s="817" t="s">
        <v>693</v>
      </c>
      <c r="Q4" s="818"/>
      <c r="R4" s="818"/>
      <c r="S4" s="818"/>
      <c r="T4" s="818"/>
      <c r="U4" s="819"/>
      <c r="V4" s="817" t="s">
        <v>771</v>
      </c>
      <c r="W4" s="818"/>
      <c r="X4" s="818"/>
      <c r="Y4" s="818"/>
      <c r="Z4" s="818"/>
      <c r="AA4" s="819"/>
      <c r="AB4" s="817" t="s">
        <v>875</v>
      </c>
      <c r="AC4" s="818"/>
      <c r="AD4" s="818"/>
      <c r="AE4" s="818"/>
      <c r="AF4" s="818"/>
      <c r="AG4" s="819"/>
    </row>
    <row r="5" spans="1:256" s="2" customFormat="1" ht="20.100000000000001" customHeight="1">
      <c r="A5" s="422"/>
      <c r="B5" s="902"/>
      <c r="C5" s="311"/>
      <c r="D5" s="903" t="s">
        <v>9</v>
      </c>
      <c r="E5" s="323"/>
      <c r="F5" s="903" t="s">
        <v>10</v>
      </c>
      <c r="G5" s="323"/>
      <c r="H5" s="903" t="s">
        <v>11</v>
      </c>
      <c r="I5" s="323"/>
      <c r="J5" s="903" t="s">
        <v>9</v>
      </c>
      <c r="K5" s="323"/>
      <c r="L5" s="903" t="s">
        <v>10</v>
      </c>
      <c r="M5" s="323"/>
      <c r="N5" s="903" t="s">
        <v>11</v>
      </c>
      <c r="O5" s="323"/>
      <c r="P5" s="903" t="s">
        <v>9</v>
      </c>
      <c r="Q5" s="323"/>
      <c r="R5" s="903" t="s">
        <v>10</v>
      </c>
      <c r="S5" s="323"/>
      <c r="T5" s="903" t="s">
        <v>11</v>
      </c>
      <c r="U5" s="323"/>
      <c r="V5" s="317" t="s">
        <v>9</v>
      </c>
      <c r="W5" s="319"/>
      <c r="X5" s="317" t="s">
        <v>10</v>
      </c>
      <c r="Y5" s="319"/>
      <c r="Z5" s="317" t="s">
        <v>11</v>
      </c>
      <c r="AA5" s="319"/>
      <c r="AB5" s="317" t="s">
        <v>9</v>
      </c>
      <c r="AC5" s="319"/>
      <c r="AD5" s="317" t="s">
        <v>10</v>
      </c>
      <c r="AE5" s="319"/>
      <c r="AF5" s="317" t="s">
        <v>11</v>
      </c>
      <c r="AG5" s="319"/>
    </row>
    <row r="6" spans="1:256" s="1" customFormat="1" ht="26.7" customHeight="1">
      <c r="A6" s="406"/>
      <c r="B6" s="904" t="s">
        <v>17</v>
      </c>
      <c r="C6" s="905"/>
      <c r="D6" s="906">
        <f>SUM(D7:D17)</f>
        <v>47493299</v>
      </c>
      <c r="E6" s="907"/>
      <c r="F6" s="908">
        <f>SUM(F7:F17)</f>
        <v>100</v>
      </c>
      <c r="G6" s="909"/>
      <c r="H6" s="908">
        <v>-4</v>
      </c>
      <c r="I6" s="910"/>
      <c r="J6" s="906">
        <f>SUM(J7:J17)</f>
        <v>48511250</v>
      </c>
      <c r="K6" s="907"/>
      <c r="L6" s="908">
        <f>SUM(L7:L17)</f>
        <v>99.999999999999986</v>
      </c>
      <c r="M6" s="909"/>
      <c r="N6" s="908">
        <f>ROUND((J6/D6-1)*100,1)</f>
        <v>2.1</v>
      </c>
      <c r="O6" s="910"/>
      <c r="P6" s="906">
        <f>SUM(P7:P17)</f>
        <v>68181694</v>
      </c>
      <c r="Q6" s="907"/>
      <c r="R6" s="908">
        <f>SUM(R7:R17)</f>
        <v>100</v>
      </c>
      <c r="S6" s="909"/>
      <c r="T6" s="908">
        <f>ROUND((P6/J6-1)*100,1)</f>
        <v>40.5</v>
      </c>
      <c r="U6" s="910"/>
      <c r="V6" s="911">
        <f>SUM(V7:V17)</f>
        <v>56629881</v>
      </c>
      <c r="W6" s="907"/>
      <c r="X6" s="908">
        <f>SUM(X7:X17)</f>
        <v>100.00000000000001</v>
      </c>
      <c r="Y6" s="909"/>
      <c r="Z6" s="908">
        <f>ROUND((V6/P6-1)*100,1)</f>
        <v>-16.899999999999999</v>
      </c>
      <c r="AA6" s="910"/>
      <c r="AB6" s="911">
        <f>SUM(AB7:AB17)</f>
        <v>55031902</v>
      </c>
      <c r="AC6" s="907"/>
      <c r="AD6" s="908">
        <f>SUM(AD7:AD17)</f>
        <v>100</v>
      </c>
      <c r="AE6" s="909"/>
      <c r="AF6" s="908">
        <f>ROUND((AB6/V6-1)*100,1)</f>
        <v>-2.8</v>
      </c>
      <c r="AG6" s="910"/>
    </row>
    <row r="7" spans="1:256" s="1" customFormat="1" ht="26.7" customHeight="1">
      <c r="A7" s="406"/>
      <c r="B7" s="912" t="s">
        <v>46</v>
      </c>
      <c r="C7" s="885"/>
      <c r="D7" s="913">
        <v>9280814</v>
      </c>
      <c r="E7" s="914"/>
      <c r="F7" s="915">
        <f>ROUND(D7/D6,3)*100</f>
        <v>19.5</v>
      </c>
      <c r="G7" s="916"/>
      <c r="H7" s="915">
        <v>0.3</v>
      </c>
      <c r="I7" s="917"/>
      <c r="J7" s="913">
        <v>8962514</v>
      </c>
      <c r="K7" s="914"/>
      <c r="L7" s="915">
        <f>ROUND(J7/J6,3)*100</f>
        <v>18.5</v>
      </c>
      <c r="M7" s="916"/>
      <c r="N7" s="915">
        <f>ROUND((J7/D7-1)*100,1)</f>
        <v>-3.4</v>
      </c>
      <c r="O7" s="917"/>
      <c r="P7" s="913">
        <v>9875612</v>
      </c>
      <c r="Q7" s="914"/>
      <c r="R7" s="915">
        <f>ROUND(P7/P6,3)*100</f>
        <v>14.499999999999998</v>
      </c>
      <c r="S7" s="916"/>
      <c r="T7" s="915">
        <f>ROUND((P7/J7-1)*100,1)</f>
        <v>10.199999999999999</v>
      </c>
      <c r="U7" s="917"/>
      <c r="V7" s="913">
        <v>9737747</v>
      </c>
      <c r="W7" s="914"/>
      <c r="X7" s="915">
        <f>ROUND(V7/V6,3)*100</f>
        <v>17.2</v>
      </c>
      <c r="Y7" s="916"/>
      <c r="Z7" s="915">
        <f>ROUND((V7/P7-1)*100,1)</f>
        <v>-1.4</v>
      </c>
      <c r="AA7" s="917"/>
      <c r="AB7" s="913">
        <v>9756976</v>
      </c>
      <c r="AC7" s="914"/>
      <c r="AD7" s="915">
        <f>ROUND(AB7/AB6,3)*100</f>
        <v>17.7</v>
      </c>
      <c r="AE7" s="916"/>
      <c r="AF7" s="915">
        <f>ROUND((AB7/V7-1)*100,1)</f>
        <v>0.2</v>
      </c>
      <c r="AG7" s="917"/>
    </row>
    <row r="8" spans="1:256" s="1" customFormat="1" ht="26.7" customHeight="1">
      <c r="A8" s="406"/>
      <c r="B8" s="912" t="s">
        <v>47</v>
      </c>
      <c r="C8" s="885"/>
      <c r="D8" s="913">
        <v>6039409</v>
      </c>
      <c r="E8" s="914"/>
      <c r="F8" s="915">
        <f>ROUND(D8/D6,3)*100</f>
        <v>12.7</v>
      </c>
      <c r="G8" s="916"/>
      <c r="H8" s="915">
        <v>-5.8</v>
      </c>
      <c r="I8" s="917"/>
      <c r="J8" s="913">
        <v>6242667</v>
      </c>
      <c r="K8" s="914"/>
      <c r="L8" s="915">
        <f>ROUND(J8/J6,3)*100</f>
        <v>12.9</v>
      </c>
      <c r="M8" s="916"/>
      <c r="N8" s="915">
        <f t="shared" ref="N8:N16" si="0">ROUND((J8/D8-1)*100,1)</f>
        <v>3.4</v>
      </c>
      <c r="O8" s="917"/>
      <c r="P8" s="913">
        <v>6887702</v>
      </c>
      <c r="Q8" s="914"/>
      <c r="R8" s="915">
        <f>ROUND(P8/P6,3)*100</f>
        <v>10.100000000000001</v>
      </c>
      <c r="S8" s="916"/>
      <c r="T8" s="915">
        <f t="shared" ref="T8:T15" si="1">ROUND((P8/J8-1)*100,1)</f>
        <v>10.3</v>
      </c>
      <c r="U8" s="917"/>
      <c r="V8" s="913">
        <v>8068419</v>
      </c>
      <c r="W8" s="914"/>
      <c r="X8" s="915">
        <f>ROUND(V8/V6,3)*100</f>
        <v>14.2</v>
      </c>
      <c r="Y8" s="916"/>
      <c r="Z8" s="915">
        <f t="shared" ref="Z8:Z11" si="2">ROUND((V8/P8-1)*100,1)</f>
        <v>17.100000000000001</v>
      </c>
      <c r="AA8" s="917"/>
      <c r="AB8" s="913">
        <v>9284119</v>
      </c>
      <c r="AC8" s="914"/>
      <c r="AD8" s="915">
        <f>ROUND(AB8/AB6,3)*100</f>
        <v>16.900000000000002</v>
      </c>
      <c r="AE8" s="916"/>
      <c r="AF8" s="915">
        <f t="shared" ref="AF8:AF15" si="3">ROUND((AB8/V8-1)*100,1)</f>
        <v>15.1</v>
      </c>
      <c r="AG8" s="917"/>
    </row>
    <row r="9" spans="1:256" s="1" customFormat="1" ht="26.7" customHeight="1">
      <c r="A9" s="406"/>
      <c r="B9" s="912" t="s">
        <v>48</v>
      </c>
      <c r="C9" s="885"/>
      <c r="D9" s="913">
        <v>329355</v>
      </c>
      <c r="E9" s="914"/>
      <c r="F9" s="915">
        <f>ROUND(D9/D6,3)*100</f>
        <v>0.70000000000000007</v>
      </c>
      <c r="G9" s="916"/>
      <c r="H9" s="915">
        <v>-2.9</v>
      </c>
      <c r="I9" s="917"/>
      <c r="J9" s="913">
        <v>422345</v>
      </c>
      <c r="K9" s="914"/>
      <c r="L9" s="915">
        <f>ROUND(J9/J6,3)*100</f>
        <v>0.89999999999999991</v>
      </c>
      <c r="M9" s="916"/>
      <c r="N9" s="915">
        <f t="shared" si="0"/>
        <v>28.2</v>
      </c>
      <c r="O9" s="917"/>
      <c r="P9" s="913">
        <v>363335</v>
      </c>
      <c r="Q9" s="914"/>
      <c r="R9" s="915">
        <f>ROUND(P9/P6,3)*100</f>
        <v>0.5</v>
      </c>
      <c r="S9" s="916"/>
      <c r="T9" s="915">
        <f t="shared" si="1"/>
        <v>-14</v>
      </c>
      <c r="U9" s="917"/>
      <c r="V9" s="913">
        <v>382405</v>
      </c>
      <c r="W9" s="914"/>
      <c r="X9" s="915">
        <f>ROUND(V9/V6,3)*100</f>
        <v>0.70000000000000007</v>
      </c>
      <c r="Y9" s="916"/>
      <c r="Z9" s="915">
        <f t="shared" si="2"/>
        <v>5.2</v>
      </c>
      <c r="AA9" s="917"/>
      <c r="AB9" s="913">
        <v>369061</v>
      </c>
      <c r="AC9" s="914"/>
      <c r="AD9" s="915">
        <f>ROUND(AB9/AB6,3)*100</f>
        <v>0.70000000000000007</v>
      </c>
      <c r="AE9" s="916"/>
      <c r="AF9" s="915">
        <f t="shared" si="3"/>
        <v>-3.5</v>
      </c>
      <c r="AG9" s="917"/>
    </row>
    <row r="10" spans="1:256" s="330" customFormat="1" ht="26.7" customHeight="1">
      <c r="A10" s="918"/>
      <c r="B10" s="912" t="s">
        <v>413</v>
      </c>
      <c r="C10" s="885"/>
      <c r="D10" s="913">
        <v>13836376</v>
      </c>
      <c r="E10" s="914"/>
      <c r="F10" s="915">
        <f>ROUND(D10/D6,3)*100</f>
        <v>29.099999999999998</v>
      </c>
      <c r="G10" s="916"/>
      <c r="H10" s="915">
        <v>2</v>
      </c>
      <c r="I10" s="917"/>
      <c r="J10" s="913">
        <v>14505642</v>
      </c>
      <c r="K10" s="914"/>
      <c r="L10" s="915">
        <f>ROUND(J10/J6,3)*100</f>
        <v>29.9</v>
      </c>
      <c r="M10" s="916"/>
      <c r="N10" s="915">
        <f t="shared" si="0"/>
        <v>4.8</v>
      </c>
      <c r="O10" s="917"/>
      <c r="P10" s="913">
        <v>14961220</v>
      </c>
      <c r="Q10" s="914"/>
      <c r="R10" s="915">
        <f>ROUND(P10/P6,3)*100+0.1</f>
        <v>22</v>
      </c>
      <c r="S10" s="916"/>
      <c r="T10" s="915">
        <f t="shared" si="1"/>
        <v>3.1</v>
      </c>
      <c r="U10" s="917"/>
      <c r="V10" s="913">
        <v>18492051</v>
      </c>
      <c r="W10" s="914"/>
      <c r="X10" s="915">
        <f>ROUND(V10/V6,3)*100</f>
        <v>32.700000000000003</v>
      </c>
      <c r="Y10" s="916"/>
      <c r="Z10" s="915">
        <f t="shared" si="2"/>
        <v>23.6</v>
      </c>
      <c r="AA10" s="917"/>
      <c r="AB10" s="913">
        <v>16726809</v>
      </c>
      <c r="AC10" s="914"/>
      <c r="AD10" s="915">
        <f>ROUND(AB10/AB6,3)*100</f>
        <v>30.4</v>
      </c>
      <c r="AE10" s="916"/>
      <c r="AF10" s="915">
        <f t="shared" si="3"/>
        <v>-9.5</v>
      </c>
      <c r="AG10" s="917"/>
    </row>
    <row r="11" spans="1:256" s="330" customFormat="1" ht="26.7" customHeight="1">
      <c r="A11" s="918"/>
      <c r="B11" s="912" t="s">
        <v>574</v>
      </c>
      <c r="C11" s="885"/>
      <c r="D11" s="913">
        <v>4973523</v>
      </c>
      <c r="E11" s="914"/>
      <c r="F11" s="915">
        <f>ROUND(D11/D6,3)*100</f>
        <v>10.5</v>
      </c>
      <c r="G11" s="916"/>
      <c r="H11" s="915">
        <v>0.9</v>
      </c>
      <c r="I11" s="917"/>
      <c r="J11" s="913">
        <v>5002167</v>
      </c>
      <c r="K11" s="914"/>
      <c r="L11" s="915">
        <f>ROUND(J11/J6,3)*100</f>
        <v>10.299999999999999</v>
      </c>
      <c r="M11" s="916"/>
      <c r="N11" s="915">
        <f t="shared" si="0"/>
        <v>0.6</v>
      </c>
      <c r="O11" s="917"/>
      <c r="P11" s="913">
        <v>21294712</v>
      </c>
      <c r="Q11" s="914"/>
      <c r="R11" s="915">
        <f>ROUND(P11/P6,3)*100</f>
        <v>31.2</v>
      </c>
      <c r="S11" s="916"/>
      <c r="T11" s="915">
        <f t="shared" si="1"/>
        <v>325.7</v>
      </c>
      <c r="U11" s="917"/>
      <c r="V11" s="913">
        <v>5224963</v>
      </c>
      <c r="W11" s="914"/>
      <c r="X11" s="915">
        <f>ROUND(V11/V6,3)*100</f>
        <v>9.1999999999999993</v>
      </c>
      <c r="Y11" s="916"/>
      <c r="Z11" s="915">
        <f t="shared" si="2"/>
        <v>-75.5</v>
      </c>
      <c r="AA11" s="917"/>
      <c r="AB11" s="913">
        <v>5620491</v>
      </c>
      <c r="AC11" s="914"/>
      <c r="AD11" s="915">
        <f>ROUND(AB11/AB6,3)*100</f>
        <v>10.199999999999999</v>
      </c>
      <c r="AE11" s="916"/>
      <c r="AF11" s="915">
        <f t="shared" si="3"/>
        <v>7.6</v>
      </c>
      <c r="AG11" s="917"/>
    </row>
    <row r="12" spans="1:256" s="1" customFormat="1" ht="26.7" customHeight="1">
      <c r="A12" s="406"/>
      <c r="B12" s="912" t="s">
        <v>356</v>
      </c>
      <c r="C12" s="885"/>
      <c r="D12" s="913">
        <v>4005772</v>
      </c>
      <c r="E12" s="914"/>
      <c r="F12" s="915">
        <f>ROUND(D12/D6,3)*100</f>
        <v>8.4</v>
      </c>
      <c r="G12" s="916"/>
      <c r="H12" s="915">
        <v>-33.799999999999997</v>
      </c>
      <c r="I12" s="917"/>
      <c r="J12" s="913">
        <v>3876772</v>
      </c>
      <c r="K12" s="914"/>
      <c r="L12" s="915">
        <f>ROUND(J12/J6,3)*100</f>
        <v>8</v>
      </c>
      <c r="M12" s="916"/>
      <c r="N12" s="915">
        <f t="shared" si="0"/>
        <v>-3.2</v>
      </c>
      <c r="O12" s="917"/>
      <c r="P12" s="913">
        <v>5268798</v>
      </c>
      <c r="Q12" s="914"/>
      <c r="R12" s="915">
        <f>ROUND(P12/P6,3)*100+0.1</f>
        <v>7.8</v>
      </c>
      <c r="S12" s="916"/>
      <c r="T12" s="915">
        <f t="shared" si="1"/>
        <v>35.9</v>
      </c>
      <c r="U12" s="917"/>
      <c r="V12" s="913">
        <v>4218283</v>
      </c>
      <c r="W12" s="914"/>
      <c r="X12" s="915">
        <f>ROUND(V12/V6,3)*100+0.1</f>
        <v>7.4999999999999991</v>
      </c>
      <c r="Y12" s="916"/>
      <c r="Z12" s="915">
        <f>ROUND((V12/P12-1)*100,1)</f>
        <v>-19.899999999999999</v>
      </c>
      <c r="AA12" s="917"/>
      <c r="AB12" s="913">
        <v>3382602</v>
      </c>
      <c r="AC12" s="914"/>
      <c r="AD12" s="915">
        <f>ROUND(AB12/AB6,3)*100</f>
        <v>6.1</v>
      </c>
      <c r="AE12" s="916"/>
      <c r="AF12" s="915">
        <f>ROUND((AB12/V12-1)*100,1)</f>
        <v>-19.8</v>
      </c>
      <c r="AG12" s="917"/>
    </row>
    <row r="13" spans="1:256" s="1" customFormat="1" ht="26.7" customHeight="1">
      <c r="A13" s="406"/>
      <c r="B13" s="912" t="s">
        <v>44</v>
      </c>
      <c r="C13" s="885"/>
      <c r="D13" s="913">
        <v>3266482</v>
      </c>
      <c r="E13" s="914"/>
      <c r="F13" s="915">
        <f>ROUND(D13/D6,3)*100</f>
        <v>6.9</v>
      </c>
      <c r="G13" s="916"/>
      <c r="H13" s="915">
        <v>-3.6</v>
      </c>
      <c r="I13" s="917"/>
      <c r="J13" s="913">
        <v>3220555</v>
      </c>
      <c r="K13" s="914"/>
      <c r="L13" s="915">
        <f>ROUND(J13/J6,3)*100</f>
        <v>6.6000000000000005</v>
      </c>
      <c r="M13" s="916"/>
      <c r="N13" s="915">
        <f t="shared" si="0"/>
        <v>-1.4</v>
      </c>
      <c r="O13" s="917"/>
      <c r="P13" s="913">
        <v>3337938</v>
      </c>
      <c r="Q13" s="914"/>
      <c r="R13" s="915">
        <f>ROUND(P13/P6,3)*100</f>
        <v>4.9000000000000004</v>
      </c>
      <c r="S13" s="916"/>
      <c r="T13" s="915">
        <f t="shared" si="1"/>
        <v>3.6</v>
      </c>
      <c r="U13" s="917"/>
      <c r="V13" s="913">
        <v>3443998</v>
      </c>
      <c r="W13" s="914"/>
      <c r="X13" s="915">
        <f>ROUND(V13/V6,3)*100</f>
        <v>6.1</v>
      </c>
      <c r="Y13" s="916"/>
      <c r="Z13" s="915">
        <f t="shared" ref="Z13:Z15" si="4">ROUND((V13/P13-1)*100,1)</f>
        <v>3.2</v>
      </c>
      <c r="AA13" s="917"/>
      <c r="AB13" s="913">
        <v>3451249</v>
      </c>
      <c r="AC13" s="914"/>
      <c r="AD13" s="915">
        <f>ROUND(AB13/AB6,3)*100</f>
        <v>6.3</v>
      </c>
      <c r="AE13" s="916"/>
      <c r="AF13" s="915">
        <f t="shared" si="3"/>
        <v>0.2</v>
      </c>
      <c r="AG13" s="917"/>
    </row>
    <row r="14" spans="1:256" s="1" customFormat="1" ht="26.7" customHeight="1">
      <c r="A14" s="406"/>
      <c r="B14" s="912" t="s">
        <v>49</v>
      </c>
      <c r="C14" s="885"/>
      <c r="D14" s="913">
        <v>260980</v>
      </c>
      <c r="E14" s="914"/>
      <c r="F14" s="915">
        <v>0.6</v>
      </c>
      <c r="G14" s="916"/>
      <c r="H14" s="915">
        <v>-18.7</v>
      </c>
      <c r="I14" s="917"/>
      <c r="J14" s="913">
        <v>399628</v>
      </c>
      <c r="K14" s="914"/>
      <c r="L14" s="915">
        <f>ROUND(J14/J6,3)*100</f>
        <v>0.8</v>
      </c>
      <c r="M14" s="916"/>
      <c r="N14" s="915">
        <f t="shared" si="0"/>
        <v>53.1</v>
      </c>
      <c r="O14" s="917"/>
      <c r="P14" s="913">
        <v>689761</v>
      </c>
      <c r="Q14" s="914"/>
      <c r="R14" s="915">
        <f>ROUND(P14/P6,3)*100</f>
        <v>1</v>
      </c>
      <c r="S14" s="916"/>
      <c r="T14" s="915">
        <f t="shared" si="1"/>
        <v>72.599999999999994</v>
      </c>
      <c r="U14" s="917"/>
      <c r="V14" s="913">
        <v>1260352</v>
      </c>
      <c r="W14" s="914"/>
      <c r="X14" s="915">
        <f>ROUND(V14/V6,3)*100</f>
        <v>2.1999999999999997</v>
      </c>
      <c r="Y14" s="916"/>
      <c r="Z14" s="915">
        <f t="shared" si="4"/>
        <v>82.7</v>
      </c>
      <c r="AA14" s="917"/>
      <c r="AB14" s="913">
        <v>469080</v>
      </c>
      <c r="AC14" s="914"/>
      <c r="AD14" s="915">
        <f>ROUND(AB14/AB6,3)*100</f>
        <v>0.89999999999999991</v>
      </c>
      <c r="AE14" s="916"/>
      <c r="AF14" s="915">
        <f t="shared" si="3"/>
        <v>-62.8</v>
      </c>
      <c r="AG14" s="917"/>
    </row>
    <row r="15" spans="1:256" s="1" customFormat="1" ht="26.7" customHeight="1">
      <c r="A15" s="406"/>
      <c r="B15" s="912" t="s">
        <v>414</v>
      </c>
      <c r="C15" s="885"/>
      <c r="D15" s="913">
        <v>304000</v>
      </c>
      <c r="E15" s="914"/>
      <c r="F15" s="915">
        <f>ROUND(D15/D6,3)*100</f>
        <v>0.6</v>
      </c>
      <c r="G15" s="914"/>
      <c r="H15" s="915">
        <v>11.8</v>
      </c>
      <c r="I15" s="917"/>
      <c r="J15" s="913">
        <v>317000</v>
      </c>
      <c r="K15" s="914"/>
      <c r="L15" s="915">
        <f>ROUND(J15/J6,3)*100-0.1</f>
        <v>0.60000000000000009</v>
      </c>
      <c r="M15" s="914"/>
      <c r="N15" s="915">
        <f t="shared" si="0"/>
        <v>4.3</v>
      </c>
      <c r="O15" s="917"/>
      <c r="P15" s="913">
        <v>296000</v>
      </c>
      <c r="Q15" s="914"/>
      <c r="R15" s="915">
        <f>ROUND(P15/P6,3)*100</f>
        <v>0.4</v>
      </c>
      <c r="S15" s="914"/>
      <c r="T15" s="915">
        <f t="shared" si="1"/>
        <v>-6.6</v>
      </c>
      <c r="U15" s="917"/>
      <c r="V15" s="913">
        <v>291834</v>
      </c>
      <c r="W15" s="914"/>
      <c r="X15" s="915">
        <f>ROUND(V15/V6,3)*100</f>
        <v>0.5</v>
      </c>
      <c r="Y15" s="914"/>
      <c r="Z15" s="915">
        <f t="shared" si="4"/>
        <v>-1.4</v>
      </c>
      <c r="AA15" s="917"/>
      <c r="AB15" s="913">
        <v>300929</v>
      </c>
      <c r="AC15" s="914"/>
      <c r="AD15" s="915">
        <f>ROUND(AB15/AB6,3)*100</f>
        <v>0.5</v>
      </c>
      <c r="AE15" s="914"/>
      <c r="AF15" s="915">
        <f t="shared" si="3"/>
        <v>3.1</v>
      </c>
      <c r="AG15" s="917"/>
    </row>
    <row r="16" spans="1:256" s="1" customFormat="1" ht="26.7" customHeight="1">
      <c r="A16" s="406"/>
      <c r="B16" s="912" t="s">
        <v>50</v>
      </c>
      <c r="C16" s="919"/>
      <c r="D16" s="913">
        <v>5196588</v>
      </c>
      <c r="E16" s="914"/>
      <c r="F16" s="915">
        <v>11</v>
      </c>
      <c r="G16" s="916"/>
      <c r="H16" s="915">
        <v>5.2</v>
      </c>
      <c r="I16" s="917"/>
      <c r="J16" s="913">
        <v>5561960</v>
      </c>
      <c r="K16" s="914"/>
      <c r="L16" s="915">
        <f>ROUND(J16/J6,3)*100</f>
        <v>11.5</v>
      </c>
      <c r="M16" s="916"/>
      <c r="N16" s="915">
        <f t="shared" si="0"/>
        <v>7</v>
      </c>
      <c r="O16" s="917"/>
      <c r="P16" s="913">
        <v>5206616</v>
      </c>
      <c r="Q16" s="914"/>
      <c r="R16" s="915">
        <f>ROUND(P16/P6,3)*100</f>
        <v>7.6</v>
      </c>
      <c r="S16" s="916"/>
      <c r="T16" s="915">
        <f>ROUND((P16/J16-1)*100,1)</f>
        <v>-6.4</v>
      </c>
      <c r="U16" s="917"/>
      <c r="V16" s="913">
        <v>5509829</v>
      </c>
      <c r="W16" s="914"/>
      <c r="X16" s="915">
        <f>ROUND(V16/V6,3)*100</f>
        <v>9.7000000000000011</v>
      </c>
      <c r="Y16" s="916"/>
      <c r="Z16" s="915">
        <f>ROUND((V16/P16-1)*100,1)</f>
        <v>5.8</v>
      </c>
      <c r="AA16" s="917"/>
      <c r="AB16" s="913">
        <v>5670586</v>
      </c>
      <c r="AC16" s="914"/>
      <c r="AD16" s="915">
        <f>ROUND(AB16/AB6,3)*100</f>
        <v>10.299999999999999</v>
      </c>
      <c r="AE16" s="916"/>
      <c r="AF16" s="915">
        <f>ROUND((AB16/V16-1)*100,1)</f>
        <v>2.9</v>
      </c>
      <c r="AG16" s="917"/>
      <c r="IV16" s="920"/>
    </row>
    <row r="17" spans="1:33" s="1" customFormat="1" ht="14.1" customHeight="1">
      <c r="A17" s="422"/>
      <c r="B17" s="921"/>
      <c r="C17" s="894"/>
      <c r="D17" s="922"/>
      <c r="E17" s="923"/>
      <c r="F17" s="924"/>
      <c r="G17" s="925"/>
      <c r="H17" s="924"/>
      <c r="I17" s="926"/>
      <c r="J17" s="922"/>
      <c r="K17" s="923"/>
      <c r="L17" s="924"/>
      <c r="M17" s="925"/>
      <c r="N17" s="924"/>
      <c r="O17" s="926"/>
      <c r="P17" s="922"/>
      <c r="Q17" s="923"/>
      <c r="R17" s="924"/>
      <c r="S17" s="925"/>
      <c r="T17" s="924"/>
      <c r="U17" s="926"/>
      <c r="V17" s="927"/>
      <c r="W17" s="923"/>
      <c r="X17" s="924"/>
      <c r="Y17" s="925"/>
      <c r="Z17" s="924"/>
      <c r="AA17" s="926"/>
      <c r="AB17" s="927"/>
      <c r="AC17" s="923"/>
      <c r="AD17" s="924"/>
      <c r="AE17" s="925"/>
      <c r="AF17" s="924"/>
      <c r="AG17" s="926"/>
    </row>
    <row r="18" spans="1:33" ht="23.1" customHeight="1"/>
  </sheetData>
  <sheetProtection sheet="1" objects="1" scenarios="1"/>
  <mergeCells count="14">
    <mergeCell ref="A1:AH1"/>
    <mergeCell ref="Z5:AA5"/>
    <mergeCell ref="AB5:AC5"/>
    <mergeCell ref="AD5:AE5"/>
    <mergeCell ref="AF5:AG5"/>
    <mergeCell ref="AD3:AF3"/>
    <mergeCell ref="B4:B5"/>
    <mergeCell ref="D4:I4"/>
    <mergeCell ref="V4:AA4"/>
    <mergeCell ref="AB4:AG4"/>
    <mergeCell ref="V5:W5"/>
    <mergeCell ref="X5:Y5"/>
    <mergeCell ref="P4:U4"/>
    <mergeCell ref="J4:O4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N17"/>
  <sheetViews>
    <sheetView showGridLines="0" zoomScaleNormal="100" zoomScaleSheetLayoutView="98" workbookViewId="0">
      <selection sqref="A1:N1"/>
    </sheetView>
  </sheetViews>
  <sheetFormatPr defaultColWidth="9" defaultRowHeight="13.2"/>
  <cols>
    <col min="1" max="1" width="11.109375" style="1" customWidth="1"/>
    <col min="2" max="2" width="0.44140625" style="1" customWidth="1"/>
    <col min="3" max="3" width="7.33203125" style="2" customWidth="1"/>
    <col min="4" max="4" width="0.44140625" style="1" customWidth="1"/>
    <col min="5" max="5" width="7.33203125" style="2" customWidth="1"/>
    <col min="6" max="6" width="0.44140625" style="1" customWidth="1"/>
    <col min="7" max="7" width="7.33203125" style="2" customWidth="1"/>
    <col min="8" max="8" width="0.44140625" style="1" customWidth="1"/>
    <col min="9" max="9" width="7.33203125" style="2" customWidth="1"/>
    <col min="10" max="10" width="0.44140625" style="1" customWidth="1"/>
    <col min="11" max="11" width="7.109375" style="2" customWidth="1"/>
    <col min="12" max="12" width="0.44140625" style="1" customWidth="1"/>
    <col min="13" max="13" width="7.33203125" style="2" customWidth="1"/>
    <col min="14" max="14" width="0.44140625" style="1" customWidth="1"/>
    <col min="15" max="15" width="7.33203125" style="2" customWidth="1"/>
    <col min="16" max="16" width="0.44140625" style="1" customWidth="1"/>
    <col min="17" max="17" width="8.6640625" style="2" customWidth="1"/>
    <col min="18" max="18" width="0.44140625" style="1" customWidth="1"/>
    <col min="19" max="19" width="8.6640625" style="1" customWidth="1"/>
    <col min="20" max="20" width="0.44140625" style="1" customWidth="1"/>
    <col min="21" max="21" width="8.6640625" style="2" customWidth="1"/>
    <col min="22" max="22" width="0.44140625" style="1" customWidth="1"/>
    <col min="23" max="23" width="8.6640625" style="2" customWidth="1"/>
    <col min="24" max="24" width="0.44140625" style="1" customWidth="1"/>
    <col min="25" max="25" width="7.6640625" style="2" customWidth="1"/>
    <col min="26" max="26" width="0.44140625" style="1" customWidth="1"/>
    <col min="27" max="27" width="7.6640625" style="2" customWidth="1"/>
    <col min="28" max="28" width="0.33203125" style="1" customWidth="1"/>
    <col min="29" max="29" width="7.6640625" style="2" customWidth="1"/>
    <col min="30" max="30" width="0.44140625" style="1" customWidth="1"/>
    <col min="31" max="31" width="7.6640625" style="2" customWidth="1"/>
    <col min="32" max="32" width="0.44140625" style="1" customWidth="1"/>
    <col min="33" max="33" width="7.6640625" style="2" customWidth="1"/>
    <col min="34" max="34" width="0.44140625" style="1" customWidth="1"/>
    <col min="35" max="35" width="7.6640625" style="2" customWidth="1"/>
    <col min="36" max="36" width="0.44140625" style="1" customWidth="1"/>
    <col min="37" max="37" width="8.6640625" style="2" customWidth="1"/>
    <col min="38" max="38" width="0.44140625" style="1" customWidth="1"/>
    <col min="39" max="39" width="13.109375" style="1" customWidth="1"/>
    <col min="40" max="16384" width="9" style="1"/>
  </cols>
  <sheetData>
    <row r="1" spans="1:40" ht="23.1" customHeight="1">
      <c r="A1" s="783" t="s">
        <v>985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838"/>
    </row>
    <row r="2" spans="1:40" ht="23.1" customHeight="1">
      <c r="U2" s="839" t="s">
        <v>51</v>
      </c>
      <c r="V2" s="839"/>
      <c r="W2" s="839"/>
      <c r="X2" s="839"/>
      <c r="Y2" s="839"/>
      <c r="Z2" s="839"/>
      <c r="AA2" s="839"/>
      <c r="AB2" s="839"/>
      <c r="AC2" s="839"/>
      <c r="AD2" s="839"/>
      <c r="AE2" s="839"/>
      <c r="AF2" s="839"/>
      <c r="AG2" s="839"/>
      <c r="AH2" s="839"/>
      <c r="AI2" s="839"/>
      <c r="AJ2" s="839"/>
      <c r="AK2" s="839"/>
      <c r="AL2" s="839"/>
      <c r="AM2" s="839"/>
      <c r="AN2" s="395"/>
    </row>
    <row r="3" spans="1:40" ht="23.1" customHeight="1">
      <c r="A3" s="4" t="s">
        <v>582</v>
      </c>
      <c r="B3" s="4"/>
      <c r="AG3" s="840" t="s">
        <v>52</v>
      </c>
      <c r="AH3" s="840"/>
      <c r="AI3" s="840"/>
      <c r="AJ3" s="840"/>
      <c r="AK3" s="840"/>
    </row>
    <row r="4" spans="1:40" ht="20.100000000000001" customHeight="1">
      <c r="A4" s="145" t="s">
        <v>381</v>
      </c>
      <c r="B4" s="841"/>
      <c r="C4" s="817" t="s">
        <v>53</v>
      </c>
      <c r="D4" s="818"/>
      <c r="E4" s="818"/>
      <c r="F4" s="818"/>
      <c r="G4" s="818"/>
      <c r="H4" s="818"/>
      <c r="I4" s="818"/>
      <c r="J4" s="842"/>
      <c r="K4" s="818" t="s">
        <v>54</v>
      </c>
      <c r="L4" s="818"/>
      <c r="M4" s="818"/>
      <c r="N4" s="818"/>
      <c r="O4" s="818"/>
      <c r="P4" s="842"/>
      <c r="Q4" s="843" t="s">
        <v>583</v>
      </c>
      <c r="R4" s="818"/>
      <c r="S4" s="818"/>
      <c r="T4" s="819"/>
      <c r="U4" s="817" t="s">
        <v>425</v>
      </c>
      <c r="V4" s="818"/>
      <c r="W4" s="818"/>
      <c r="X4" s="818"/>
      <c r="Y4" s="818"/>
      <c r="Z4" s="818"/>
      <c r="AA4" s="818"/>
      <c r="AB4" s="818"/>
      <c r="AC4" s="818"/>
      <c r="AD4" s="818"/>
      <c r="AE4" s="818"/>
      <c r="AF4" s="818"/>
      <c r="AG4" s="818"/>
      <c r="AH4" s="818"/>
      <c r="AI4" s="818"/>
      <c r="AJ4" s="818"/>
      <c r="AK4" s="818"/>
      <c r="AL4" s="819"/>
    </row>
    <row r="5" spans="1:40" ht="20.100000000000001" customHeight="1">
      <c r="A5" s="844"/>
      <c r="B5" s="845"/>
      <c r="C5" s="817" t="s">
        <v>334</v>
      </c>
      <c r="D5" s="846"/>
      <c r="E5" s="846"/>
      <c r="F5" s="847"/>
      <c r="G5" s="817" t="s">
        <v>335</v>
      </c>
      <c r="H5" s="846"/>
      <c r="I5" s="846"/>
      <c r="J5" s="848"/>
      <c r="K5" s="818" t="s">
        <v>55</v>
      </c>
      <c r="L5" s="818"/>
      <c r="M5" s="818"/>
      <c r="N5" s="818"/>
      <c r="O5" s="818"/>
      <c r="P5" s="842"/>
      <c r="Q5" s="849" t="s">
        <v>378</v>
      </c>
      <c r="R5" s="850"/>
      <c r="S5" s="850"/>
      <c r="T5" s="851"/>
      <c r="U5" s="852" t="s">
        <v>378</v>
      </c>
      <c r="V5" s="850"/>
      <c r="W5" s="850"/>
      <c r="X5" s="850"/>
      <c r="Y5" s="817" t="s">
        <v>584</v>
      </c>
      <c r="Z5" s="846"/>
      <c r="AA5" s="846"/>
      <c r="AB5" s="846"/>
      <c r="AC5" s="846"/>
      <c r="AD5" s="846"/>
      <c r="AE5" s="846"/>
      <c r="AF5" s="846"/>
      <c r="AG5" s="817" t="s">
        <v>585</v>
      </c>
      <c r="AH5" s="818"/>
      <c r="AI5" s="818"/>
      <c r="AJ5" s="847"/>
      <c r="AK5" s="853" t="s">
        <v>774</v>
      </c>
      <c r="AL5" s="854"/>
    </row>
    <row r="6" spans="1:40" ht="20.100000000000001" customHeight="1">
      <c r="A6" s="844"/>
      <c r="B6" s="845"/>
      <c r="C6" s="817" t="s">
        <v>426</v>
      </c>
      <c r="D6" s="855"/>
      <c r="E6" s="855"/>
      <c r="F6" s="855"/>
      <c r="G6" s="855"/>
      <c r="H6" s="855"/>
      <c r="I6" s="855"/>
      <c r="J6" s="856"/>
      <c r="K6" s="156" t="s">
        <v>56</v>
      </c>
      <c r="L6" s="146"/>
      <c r="M6" s="145" t="s">
        <v>57</v>
      </c>
      <c r="N6" s="146"/>
      <c r="O6" s="145" t="s">
        <v>83</v>
      </c>
      <c r="P6" s="857"/>
      <c r="Q6" s="843" t="s">
        <v>58</v>
      </c>
      <c r="R6" s="855"/>
      <c r="S6" s="855"/>
      <c r="T6" s="858"/>
      <c r="U6" s="817" t="s">
        <v>427</v>
      </c>
      <c r="V6" s="819"/>
      <c r="W6" s="145" t="s">
        <v>59</v>
      </c>
      <c r="X6" s="146"/>
      <c r="Y6" s="147" t="s">
        <v>60</v>
      </c>
      <c r="Z6" s="148"/>
      <c r="AA6" s="147" t="s">
        <v>61</v>
      </c>
      <c r="AB6" s="148"/>
      <c r="AC6" s="817" t="s">
        <v>62</v>
      </c>
      <c r="AD6" s="859"/>
      <c r="AE6" s="859"/>
      <c r="AF6" s="860"/>
      <c r="AG6" s="147" t="s">
        <v>63</v>
      </c>
      <c r="AH6" s="148"/>
      <c r="AI6" s="147" t="s">
        <v>84</v>
      </c>
      <c r="AJ6" s="148"/>
      <c r="AK6" s="861"/>
      <c r="AL6" s="862"/>
    </row>
    <row r="7" spans="1:40" ht="12" customHeight="1">
      <c r="A7" s="844"/>
      <c r="B7" s="845"/>
      <c r="C7" s="145" t="s">
        <v>428</v>
      </c>
      <c r="D7" s="863"/>
      <c r="E7" s="145" t="s">
        <v>429</v>
      </c>
      <c r="F7" s="863"/>
      <c r="G7" s="145" t="s">
        <v>430</v>
      </c>
      <c r="H7" s="863"/>
      <c r="I7" s="145" t="s">
        <v>431</v>
      </c>
      <c r="J7" s="864"/>
      <c r="K7" s="157"/>
      <c r="L7" s="148"/>
      <c r="M7" s="147"/>
      <c r="N7" s="148"/>
      <c r="O7" s="147"/>
      <c r="P7" s="865"/>
      <c r="Q7" s="866" t="s">
        <v>432</v>
      </c>
      <c r="R7" s="596"/>
      <c r="S7" s="588" t="s">
        <v>503</v>
      </c>
      <c r="T7" s="596"/>
      <c r="U7" s="867" t="s">
        <v>504</v>
      </c>
      <c r="V7" s="868"/>
      <c r="W7" s="147"/>
      <c r="X7" s="148"/>
      <c r="Y7" s="147"/>
      <c r="Z7" s="148"/>
      <c r="AA7" s="147"/>
      <c r="AB7" s="148"/>
      <c r="AC7" s="147" t="s">
        <v>64</v>
      </c>
      <c r="AD7" s="148"/>
      <c r="AE7" s="147" t="s">
        <v>65</v>
      </c>
      <c r="AF7" s="148"/>
      <c r="AG7" s="147"/>
      <c r="AH7" s="148"/>
      <c r="AI7" s="147"/>
      <c r="AJ7" s="148"/>
      <c r="AK7" s="869" t="s">
        <v>775</v>
      </c>
      <c r="AL7" s="870"/>
    </row>
    <row r="8" spans="1:40" ht="12" customHeight="1">
      <c r="A8" s="871"/>
      <c r="B8" s="872"/>
      <c r="C8" s="873"/>
      <c r="D8" s="874"/>
      <c r="E8" s="873"/>
      <c r="F8" s="874"/>
      <c r="G8" s="873"/>
      <c r="H8" s="874"/>
      <c r="I8" s="873"/>
      <c r="J8" s="875"/>
      <c r="K8" s="158"/>
      <c r="L8" s="150"/>
      <c r="M8" s="149"/>
      <c r="N8" s="150"/>
      <c r="O8" s="149"/>
      <c r="P8" s="876"/>
      <c r="Q8" s="877"/>
      <c r="R8" s="605"/>
      <c r="S8" s="604" t="s">
        <v>505</v>
      </c>
      <c r="T8" s="605"/>
      <c r="U8" s="604"/>
      <c r="V8" s="605"/>
      <c r="W8" s="149"/>
      <c r="X8" s="150"/>
      <c r="Y8" s="149"/>
      <c r="Z8" s="150"/>
      <c r="AA8" s="149"/>
      <c r="AB8" s="150"/>
      <c r="AC8" s="149"/>
      <c r="AD8" s="150"/>
      <c r="AE8" s="149"/>
      <c r="AF8" s="150"/>
      <c r="AG8" s="149"/>
      <c r="AH8" s="150"/>
      <c r="AI8" s="149"/>
      <c r="AJ8" s="150"/>
      <c r="AK8" s="878"/>
      <c r="AL8" s="879"/>
    </row>
    <row r="9" spans="1:40" ht="20.100000000000001" customHeight="1">
      <c r="A9" s="880" t="s">
        <v>876</v>
      </c>
      <c r="B9" s="881"/>
      <c r="C9" s="882">
        <v>79127</v>
      </c>
      <c r="D9" s="883"/>
      <c r="E9" s="882">
        <v>75490</v>
      </c>
      <c r="F9" s="883"/>
      <c r="G9" s="882">
        <v>3120</v>
      </c>
      <c r="H9" s="883"/>
      <c r="I9" s="882">
        <v>3115</v>
      </c>
      <c r="J9" s="884"/>
      <c r="K9" s="883">
        <v>46848</v>
      </c>
      <c r="L9" s="883"/>
      <c r="M9" s="882">
        <v>49812</v>
      </c>
      <c r="N9" s="883"/>
      <c r="O9" s="882">
        <v>3393</v>
      </c>
      <c r="P9" s="884"/>
      <c r="Q9" s="883">
        <v>10008</v>
      </c>
      <c r="R9" s="883"/>
      <c r="S9" s="882">
        <v>708</v>
      </c>
      <c r="T9" s="885"/>
      <c r="U9" s="886">
        <v>2436</v>
      </c>
      <c r="V9" s="887"/>
      <c r="W9" s="886">
        <v>132</v>
      </c>
      <c r="X9" s="887"/>
      <c r="Y9" s="886">
        <v>2761</v>
      </c>
      <c r="Z9" s="887"/>
      <c r="AA9" s="886">
        <v>1</v>
      </c>
      <c r="AB9" s="887"/>
      <c r="AC9" s="886">
        <v>24753</v>
      </c>
      <c r="AD9" s="887"/>
      <c r="AE9" s="886">
        <v>6612</v>
      </c>
      <c r="AF9" s="887"/>
      <c r="AG9" s="886">
        <v>705</v>
      </c>
      <c r="AH9" s="887"/>
      <c r="AI9" s="886">
        <v>156</v>
      </c>
      <c r="AJ9" s="887"/>
      <c r="AK9" s="886">
        <v>2386</v>
      </c>
      <c r="AL9" s="16"/>
    </row>
    <row r="10" spans="1:40" ht="20.100000000000001" customHeight="1">
      <c r="A10" s="880" t="s">
        <v>516</v>
      </c>
      <c r="B10" s="881"/>
      <c r="C10" s="886">
        <v>79680</v>
      </c>
      <c r="D10" s="887"/>
      <c r="E10" s="886">
        <v>75904</v>
      </c>
      <c r="F10" s="887"/>
      <c r="G10" s="886">
        <v>3154</v>
      </c>
      <c r="H10" s="887"/>
      <c r="I10" s="886">
        <v>3149</v>
      </c>
      <c r="J10" s="888"/>
      <c r="K10" s="887">
        <v>47193</v>
      </c>
      <c r="L10" s="887"/>
      <c r="M10" s="886">
        <v>50103</v>
      </c>
      <c r="N10" s="887"/>
      <c r="O10" s="886">
        <v>3389</v>
      </c>
      <c r="P10" s="888"/>
      <c r="Q10" s="887">
        <v>9668</v>
      </c>
      <c r="R10" s="887"/>
      <c r="S10" s="886">
        <v>685</v>
      </c>
      <c r="T10" s="885"/>
      <c r="U10" s="886">
        <v>2473</v>
      </c>
      <c r="V10" s="887"/>
      <c r="W10" s="886">
        <v>132</v>
      </c>
      <c r="X10" s="887"/>
      <c r="Y10" s="886">
        <v>2777</v>
      </c>
      <c r="Z10" s="887"/>
      <c r="AA10" s="886">
        <v>1</v>
      </c>
      <c r="AB10" s="887"/>
      <c r="AC10" s="886">
        <v>25113</v>
      </c>
      <c r="AD10" s="887"/>
      <c r="AE10" s="886">
        <v>6534</v>
      </c>
      <c r="AF10" s="887"/>
      <c r="AG10" s="886">
        <v>713</v>
      </c>
      <c r="AH10" s="887"/>
      <c r="AI10" s="886">
        <v>158</v>
      </c>
      <c r="AJ10" s="887"/>
      <c r="AK10" s="886">
        <v>2424</v>
      </c>
      <c r="AL10" s="16"/>
    </row>
    <row r="11" spans="1:40" ht="20.100000000000001" customHeight="1">
      <c r="A11" s="880" t="s">
        <v>858</v>
      </c>
      <c r="B11" s="881"/>
      <c r="C11" s="886">
        <v>80351</v>
      </c>
      <c r="D11" s="887"/>
      <c r="E11" s="886">
        <v>76461</v>
      </c>
      <c r="F11" s="887"/>
      <c r="G11" s="886">
        <v>3117</v>
      </c>
      <c r="H11" s="887"/>
      <c r="I11" s="886">
        <v>3112</v>
      </c>
      <c r="J11" s="888"/>
      <c r="K11" s="887">
        <v>47526</v>
      </c>
      <c r="L11" s="887"/>
      <c r="M11" s="886">
        <v>50408</v>
      </c>
      <c r="N11" s="887"/>
      <c r="O11" s="886">
        <v>3398</v>
      </c>
      <c r="P11" s="888"/>
      <c r="Q11" s="887">
        <v>9347</v>
      </c>
      <c r="R11" s="887"/>
      <c r="S11" s="886">
        <v>659</v>
      </c>
      <c r="T11" s="885"/>
      <c r="U11" s="886">
        <v>2565</v>
      </c>
      <c r="V11" s="887"/>
      <c r="W11" s="886">
        <v>127</v>
      </c>
      <c r="X11" s="887"/>
      <c r="Y11" s="886">
        <v>2758</v>
      </c>
      <c r="Z11" s="887"/>
      <c r="AA11" s="886">
        <v>1</v>
      </c>
      <c r="AB11" s="887"/>
      <c r="AC11" s="886">
        <v>25465</v>
      </c>
      <c r="AD11" s="887"/>
      <c r="AE11" s="886">
        <v>6491</v>
      </c>
      <c r="AF11" s="887"/>
      <c r="AG11" s="886">
        <v>716</v>
      </c>
      <c r="AH11" s="887"/>
      <c r="AI11" s="886">
        <v>160</v>
      </c>
      <c r="AJ11" s="887"/>
      <c r="AK11" s="886">
        <v>2471</v>
      </c>
      <c r="AL11" s="16"/>
    </row>
    <row r="12" spans="1:40" ht="20.100000000000001" customHeight="1">
      <c r="A12" s="880" t="s">
        <v>695</v>
      </c>
      <c r="B12" s="881"/>
      <c r="C12" s="886">
        <v>80686</v>
      </c>
      <c r="D12" s="887"/>
      <c r="E12" s="886">
        <v>76704</v>
      </c>
      <c r="F12" s="887"/>
      <c r="G12" s="886">
        <v>3134</v>
      </c>
      <c r="H12" s="887"/>
      <c r="I12" s="886">
        <v>3129</v>
      </c>
      <c r="J12" s="888"/>
      <c r="K12" s="887">
        <v>47874</v>
      </c>
      <c r="L12" s="887"/>
      <c r="M12" s="886">
        <v>50729</v>
      </c>
      <c r="N12" s="887"/>
      <c r="O12" s="886">
        <v>3394</v>
      </c>
      <c r="P12" s="888"/>
      <c r="Q12" s="887">
        <v>8995</v>
      </c>
      <c r="R12" s="887"/>
      <c r="S12" s="886">
        <v>656</v>
      </c>
      <c r="T12" s="885"/>
      <c r="U12" s="886">
        <v>2640</v>
      </c>
      <c r="V12" s="887"/>
      <c r="W12" s="886">
        <v>129</v>
      </c>
      <c r="X12" s="887"/>
      <c r="Y12" s="886">
        <v>2744</v>
      </c>
      <c r="Z12" s="887"/>
      <c r="AA12" s="886">
        <v>1</v>
      </c>
      <c r="AB12" s="887"/>
      <c r="AC12" s="886">
        <v>25814</v>
      </c>
      <c r="AD12" s="887"/>
      <c r="AE12" s="886">
        <v>6458</v>
      </c>
      <c r="AF12" s="887"/>
      <c r="AG12" s="886">
        <v>722</v>
      </c>
      <c r="AH12" s="887"/>
      <c r="AI12" s="886">
        <v>157</v>
      </c>
      <c r="AJ12" s="887"/>
      <c r="AK12" s="886">
        <v>2512</v>
      </c>
      <c r="AL12" s="16"/>
      <c r="AM12" s="2"/>
    </row>
    <row r="13" spans="1:40" s="2" customFormat="1" ht="20.100000000000001" customHeight="1">
      <c r="A13" s="880" t="s">
        <v>696</v>
      </c>
      <c r="B13" s="881"/>
      <c r="C13" s="886">
        <v>80158</v>
      </c>
      <c r="D13" s="887"/>
      <c r="E13" s="886">
        <v>76123</v>
      </c>
      <c r="F13" s="887"/>
      <c r="G13" s="886">
        <v>3126</v>
      </c>
      <c r="H13" s="887"/>
      <c r="I13" s="886">
        <v>3121</v>
      </c>
      <c r="J13" s="888"/>
      <c r="K13" s="887">
        <v>48285</v>
      </c>
      <c r="L13" s="887"/>
      <c r="M13" s="886">
        <v>51180</v>
      </c>
      <c r="N13" s="887"/>
      <c r="O13" s="886">
        <v>3441</v>
      </c>
      <c r="P13" s="888"/>
      <c r="Q13" s="887">
        <f>8560+3</f>
        <v>8563</v>
      </c>
      <c r="R13" s="887"/>
      <c r="S13" s="886">
        <v>642</v>
      </c>
      <c r="T13" s="885"/>
      <c r="U13" s="886">
        <f>2772+2</f>
        <v>2774</v>
      </c>
      <c r="V13" s="887"/>
      <c r="W13" s="886">
        <v>133</v>
      </c>
      <c r="X13" s="887"/>
      <c r="Y13" s="886">
        <f>2778+2</f>
        <v>2780</v>
      </c>
      <c r="Z13" s="887"/>
      <c r="AA13" s="886">
        <v>1</v>
      </c>
      <c r="AB13" s="887"/>
      <c r="AC13" s="886">
        <f>1+10286+152+143+8936+88+5720+136+1+19+774</f>
        <v>26256</v>
      </c>
      <c r="AD13" s="887"/>
      <c r="AE13" s="886">
        <f>114+15+1888+144+19+1731+78+21+2447+33</f>
        <v>6490</v>
      </c>
      <c r="AF13" s="887"/>
      <c r="AG13" s="886">
        <v>730</v>
      </c>
      <c r="AH13" s="887"/>
      <c r="AI13" s="886">
        <v>155</v>
      </c>
      <c r="AJ13" s="887"/>
      <c r="AK13" s="886">
        <f>2549+3</f>
        <v>2552</v>
      </c>
      <c r="AL13" s="16"/>
    </row>
    <row r="14" spans="1:40" s="2" customFormat="1" ht="20.100000000000001" customHeight="1">
      <c r="A14" s="880" t="s">
        <v>770</v>
      </c>
      <c r="B14" s="881"/>
      <c r="C14" s="886">
        <v>80592</v>
      </c>
      <c r="D14" s="887"/>
      <c r="E14" s="886">
        <v>76664</v>
      </c>
      <c r="F14" s="887"/>
      <c r="G14" s="886">
        <v>3175</v>
      </c>
      <c r="H14" s="887"/>
      <c r="I14" s="886">
        <v>3165</v>
      </c>
      <c r="J14" s="888"/>
      <c r="K14" s="887">
        <v>48626</v>
      </c>
      <c r="L14" s="887"/>
      <c r="M14" s="886">
        <v>51478</v>
      </c>
      <c r="N14" s="887"/>
      <c r="O14" s="886">
        <v>3478</v>
      </c>
      <c r="P14" s="888"/>
      <c r="Q14" s="887">
        <v>8349</v>
      </c>
      <c r="R14" s="887"/>
      <c r="S14" s="886">
        <v>659</v>
      </c>
      <c r="T14" s="885"/>
      <c r="U14" s="886">
        <v>2925</v>
      </c>
      <c r="V14" s="887"/>
      <c r="W14" s="886">
        <v>133</v>
      </c>
      <c r="X14" s="887"/>
      <c r="Y14" s="886">
        <v>2905</v>
      </c>
      <c r="Z14" s="887"/>
      <c r="AA14" s="886">
        <v>1</v>
      </c>
      <c r="AB14" s="887"/>
      <c r="AC14" s="886">
        <v>26305</v>
      </c>
      <c r="AD14" s="887"/>
      <c r="AE14" s="886">
        <v>6470</v>
      </c>
      <c r="AF14" s="887"/>
      <c r="AG14" s="886">
        <v>730</v>
      </c>
      <c r="AH14" s="887"/>
      <c r="AI14" s="886">
        <v>152</v>
      </c>
      <c r="AJ14" s="887"/>
      <c r="AK14" s="886">
        <v>2629</v>
      </c>
      <c r="AL14" s="16"/>
    </row>
    <row r="15" spans="1:40" s="2" customFormat="1" ht="20.100000000000001" customHeight="1">
      <c r="A15" s="889" t="s">
        <v>877</v>
      </c>
      <c r="B15" s="890"/>
      <c r="C15" s="891">
        <v>80981</v>
      </c>
      <c r="D15" s="892"/>
      <c r="E15" s="891">
        <v>76954</v>
      </c>
      <c r="F15" s="892"/>
      <c r="G15" s="891">
        <v>3200</v>
      </c>
      <c r="H15" s="892"/>
      <c r="I15" s="891">
        <v>3193</v>
      </c>
      <c r="J15" s="893"/>
      <c r="K15" s="892">
        <v>48895</v>
      </c>
      <c r="L15" s="892"/>
      <c r="M15" s="891">
        <v>51808</v>
      </c>
      <c r="N15" s="892"/>
      <c r="O15" s="891">
        <v>3509</v>
      </c>
      <c r="P15" s="893"/>
      <c r="Q15" s="892">
        <v>8040</v>
      </c>
      <c r="R15" s="892"/>
      <c r="S15" s="891">
        <v>681</v>
      </c>
      <c r="T15" s="894"/>
      <c r="U15" s="891">
        <v>3046</v>
      </c>
      <c r="V15" s="892"/>
      <c r="W15" s="891" t="s">
        <v>984</v>
      </c>
      <c r="X15" s="892"/>
      <c r="Y15" s="891">
        <v>2977</v>
      </c>
      <c r="Z15" s="892"/>
      <c r="AA15" s="891">
        <v>1</v>
      </c>
      <c r="AB15" s="892"/>
      <c r="AC15" s="891">
        <v>26800</v>
      </c>
      <c r="AD15" s="892"/>
      <c r="AE15" s="891">
        <v>6561</v>
      </c>
      <c r="AF15" s="892"/>
      <c r="AG15" s="891">
        <v>732</v>
      </c>
      <c r="AH15" s="892"/>
      <c r="AI15" s="891">
        <v>153</v>
      </c>
      <c r="AJ15" s="892"/>
      <c r="AK15" s="891">
        <v>2704</v>
      </c>
      <c r="AL15" s="28"/>
    </row>
    <row r="16" spans="1:40" ht="13.5" customHeight="1">
      <c r="A16" s="895" t="s">
        <v>586</v>
      </c>
      <c r="B16" s="895"/>
      <c r="C16" s="895"/>
      <c r="D16" s="895"/>
      <c r="E16" s="895"/>
      <c r="F16" s="895"/>
      <c r="G16" s="895"/>
      <c r="H16" s="895"/>
      <c r="I16" s="895"/>
      <c r="J16" s="895"/>
      <c r="K16" s="895"/>
      <c r="L16" s="895"/>
      <c r="M16" s="895"/>
      <c r="N16" s="895"/>
      <c r="O16" s="895"/>
      <c r="P16" s="895"/>
      <c r="Q16" s="895"/>
      <c r="R16" s="895"/>
      <c r="S16" s="895"/>
    </row>
    <row r="17" spans="30:30">
      <c r="AD17" s="2"/>
    </row>
  </sheetData>
  <sheetProtection sheet="1" objects="1" scenarios="1"/>
  <mergeCells count="40">
    <mergeCell ref="A16:S16"/>
    <mergeCell ref="Q7:R8"/>
    <mergeCell ref="S7:T7"/>
    <mergeCell ref="U7:V8"/>
    <mergeCell ref="AC7:AD8"/>
    <mergeCell ref="M6:N8"/>
    <mergeCell ref="K6:L8"/>
    <mergeCell ref="C6:J6"/>
    <mergeCell ref="C7:D8"/>
    <mergeCell ref="E7:F8"/>
    <mergeCell ref="G7:H8"/>
    <mergeCell ref="I7:J8"/>
    <mergeCell ref="S8:T8"/>
    <mergeCell ref="Q6:T6"/>
    <mergeCell ref="AA6:AB8"/>
    <mergeCell ref="A1:AL1"/>
    <mergeCell ref="AK5:AL6"/>
    <mergeCell ref="AK7:AL7"/>
    <mergeCell ref="AE7:AF8"/>
    <mergeCell ref="U2:AM2"/>
    <mergeCell ref="AG3:AK3"/>
    <mergeCell ref="W6:X8"/>
    <mergeCell ref="Y6:Z8"/>
    <mergeCell ref="AC6:AF6"/>
    <mergeCell ref="A4:B8"/>
    <mergeCell ref="C4:J4"/>
    <mergeCell ref="K4:P4"/>
    <mergeCell ref="Q4:T4"/>
    <mergeCell ref="U4:AL4"/>
    <mergeCell ref="C5:F5"/>
    <mergeCell ref="AG5:AJ5"/>
    <mergeCell ref="AG6:AH8"/>
    <mergeCell ref="AI6:AJ8"/>
    <mergeCell ref="G5:J5"/>
    <mergeCell ref="O6:P8"/>
    <mergeCell ref="U6:V6"/>
    <mergeCell ref="K5:P5"/>
    <mergeCell ref="Q5:T5"/>
    <mergeCell ref="U5:X5"/>
    <mergeCell ref="Y5:AF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BN13"/>
  <sheetViews>
    <sheetView showGridLines="0" zoomScale="90" zoomScaleNormal="90" zoomScaleSheetLayoutView="100" workbookViewId="0">
      <selection sqref="A1:N1"/>
    </sheetView>
  </sheetViews>
  <sheetFormatPr defaultColWidth="9" defaultRowHeight="13.2"/>
  <cols>
    <col min="1" max="1" width="8.77734375" style="1" customWidth="1"/>
    <col min="2" max="2" width="0.21875" style="1" customWidth="1"/>
    <col min="3" max="3" width="7.6640625" style="2" customWidth="1"/>
    <col min="4" max="4" width="0.33203125" style="1" customWidth="1"/>
    <col min="5" max="5" width="5.109375" style="2" customWidth="1"/>
    <col min="6" max="6" width="0.33203125" style="1" customWidth="1"/>
    <col min="7" max="7" width="4.6640625" style="2" customWidth="1"/>
    <col min="8" max="8" width="0.33203125" style="1" customWidth="1"/>
    <col min="9" max="9" width="4.109375" style="2" customWidth="1"/>
    <col min="10" max="10" width="0.33203125" style="1" customWidth="1"/>
    <col min="11" max="11" width="7.6640625" style="2" customWidth="1"/>
    <col min="12" max="12" width="0.33203125" style="1" customWidth="1"/>
    <col min="13" max="13" width="5.109375" style="2" customWidth="1"/>
    <col min="14" max="14" width="0.33203125" style="1" customWidth="1"/>
    <col min="15" max="15" width="4.6640625" style="2" customWidth="1"/>
    <col min="16" max="16" width="0.33203125" style="1" customWidth="1"/>
    <col min="17" max="17" width="7.6640625" style="2" customWidth="1"/>
    <col min="18" max="18" width="0.33203125" style="1" customWidth="1"/>
    <col min="19" max="19" width="5.109375" style="2" customWidth="1"/>
    <col min="20" max="20" width="0.33203125" style="1" customWidth="1"/>
    <col min="21" max="21" width="4.6640625" style="2" customWidth="1"/>
    <col min="22" max="22" width="0.33203125" style="1" customWidth="1"/>
    <col min="23" max="23" width="7.6640625" style="2" customWidth="1"/>
    <col min="24" max="24" width="0.33203125" style="1" customWidth="1"/>
    <col min="25" max="25" width="5.109375" style="2" customWidth="1"/>
    <col min="26" max="26" width="0.21875" style="1" customWidth="1"/>
    <col min="27" max="27" width="4.6640625" style="2" customWidth="1"/>
    <col min="28" max="28" width="0.33203125" style="1" customWidth="1"/>
    <col min="29" max="29" width="6.109375" style="2" customWidth="1"/>
    <col min="30" max="30" width="0.33203125" style="1" customWidth="1"/>
    <col min="31" max="31" width="4.6640625" style="2" customWidth="1"/>
    <col min="32" max="32" width="0.33203125" style="1" customWidth="1"/>
    <col min="33" max="33" width="4.44140625" style="2" customWidth="1"/>
    <col min="34" max="34" width="0.33203125" style="1" customWidth="1"/>
    <col min="35" max="35" width="7.6640625" style="2" customWidth="1"/>
    <col min="36" max="36" width="0.33203125" style="1" customWidth="1"/>
    <col min="37" max="37" width="5.109375" style="2" customWidth="1"/>
    <col min="38" max="38" width="0.33203125" style="1" customWidth="1"/>
    <col min="39" max="39" width="4.44140625" style="2" customWidth="1"/>
    <col min="40" max="40" width="0.33203125" style="1" customWidth="1"/>
    <col min="41" max="41" width="6.109375" style="2" customWidth="1"/>
    <col min="42" max="42" width="0.33203125" style="1" customWidth="1"/>
    <col min="43" max="43" width="5.109375" style="2" customWidth="1"/>
    <col min="44" max="44" width="0.33203125" style="1" customWidth="1"/>
    <col min="45" max="45" width="4.44140625" style="2" customWidth="1"/>
    <col min="46" max="46" width="0.33203125" style="1" customWidth="1"/>
    <col min="47" max="47" width="6.109375" style="2" customWidth="1"/>
    <col min="48" max="48" width="0.33203125" style="1" customWidth="1"/>
    <col min="49" max="49" width="5.109375" style="2" customWidth="1"/>
    <col min="50" max="50" width="0.33203125" style="1" customWidth="1"/>
    <col min="51" max="51" width="4.44140625" style="2" customWidth="1"/>
    <col min="52" max="52" width="0.33203125" style="1" customWidth="1"/>
    <col min="53" max="53" width="7.6640625" style="1" customWidth="1"/>
    <col min="54" max="54" width="0.33203125" style="1" customWidth="1"/>
    <col min="55" max="55" width="5.109375" style="1" customWidth="1"/>
    <col min="56" max="56" width="0.33203125" style="1" customWidth="1"/>
    <col min="57" max="57" width="4.44140625" style="1" customWidth="1"/>
    <col min="58" max="58" width="0.33203125" style="1" customWidth="1"/>
    <col min="59" max="16384" width="9" style="1"/>
  </cols>
  <sheetData>
    <row r="1" spans="1:66" ht="23.1" customHeight="1">
      <c r="A1" s="783" t="s">
        <v>986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3"/>
      <c r="AS1" s="783"/>
      <c r="AT1" s="783"/>
      <c r="AU1" s="783"/>
      <c r="AV1" s="783"/>
      <c r="AW1" s="783"/>
      <c r="AX1" s="783"/>
      <c r="AY1" s="783"/>
      <c r="AZ1" s="783"/>
      <c r="BA1" s="783"/>
      <c r="BB1" s="783"/>
      <c r="BC1" s="783"/>
      <c r="BD1" s="783"/>
      <c r="BE1" s="783"/>
      <c r="BF1" s="783"/>
    </row>
    <row r="2" spans="1:66" ht="23.1" customHeight="1">
      <c r="AB2" s="2"/>
    </row>
    <row r="3" spans="1:66" ht="23.1" customHeight="1">
      <c r="A3" s="4" t="s">
        <v>526</v>
      </c>
      <c r="B3" s="4"/>
      <c r="AU3" s="640"/>
      <c r="AV3" s="640"/>
      <c r="AW3" s="640"/>
      <c r="AX3" s="640"/>
      <c r="AY3" s="640"/>
      <c r="AZ3" s="640"/>
      <c r="BA3" s="640"/>
      <c r="BB3" s="640"/>
      <c r="BC3" s="640"/>
      <c r="BD3" s="815"/>
      <c r="BE3" s="816" t="s">
        <v>902</v>
      </c>
    </row>
    <row r="4" spans="1:66" ht="20.100000000000001" customHeight="1">
      <c r="A4" s="145" t="s">
        <v>117</v>
      </c>
      <c r="B4" s="146"/>
      <c r="C4" s="817" t="s">
        <v>66</v>
      </c>
      <c r="D4" s="818"/>
      <c r="E4" s="818"/>
      <c r="F4" s="818"/>
      <c r="G4" s="818"/>
      <c r="H4" s="818"/>
      <c r="I4" s="818"/>
      <c r="J4" s="819"/>
      <c r="K4" s="817" t="s">
        <v>336</v>
      </c>
      <c r="L4" s="818"/>
      <c r="M4" s="818"/>
      <c r="N4" s="818"/>
      <c r="O4" s="818"/>
      <c r="P4" s="819"/>
      <c r="Q4" s="817" t="s">
        <v>337</v>
      </c>
      <c r="R4" s="818"/>
      <c r="S4" s="818"/>
      <c r="T4" s="818"/>
      <c r="U4" s="818"/>
      <c r="V4" s="819"/>
      <c r="W4" s="817" t="s">
        <v>67</v>
      </c>
      <c r="X4" s="818"/>
      <c r="Y4" s="818"/>
      <c r="Z4" s="818"/>
      <c r="AA4" s="818"/>
      <c r="AB4" s="819"/>
      <c r="AC4" s="817" t="s">
        <v>68</v>
      </c>
      <c r="AD4" s="818"/>
      <c r="AE4" s="818"/>
      <c r="AF4" s="818"/>
      <c r="AG4" s="818"/>
      <c r="AH4" s="819"/>
      <c r="AI4" s="817" t="s">
        <v>69</v>
      </c>
      <c r="AJ4" s="818"/>
      <c r="AK4" s="818"/>
      <c r="AL4" s="818"/>
      <c r="AM4" s="818"/>
      <c r="AN4" s="819"/>
      <c r="AO4" s="817" t="s">
        <v>70</v>
      </c>
      <c r="AP4" s="818"/>
      <c r="AQ4" s="818"/>
      <c r="AR4" s="818"/>
      <c r="AS4" s="818"/>
      <c r="AT4" s="819"/>
      <c r="AU4" s="817" t="s">
        <v>71</v>
      </c>
      <c r="AV4" s="818"/>
      <c r="AW4" s="818"/>
      <c r="AX4" s="818"/>
      <c r="AY4" s="818"/>
      <c r="AZ4" s="819"/>
      <c r="BA4" s="817" t="s">
        <v>72</v>
      </c>
      <c r="BB4" s="818"/>
      <c r="BC4" s="818"/>
      <c r="BD4" s="818"/>
      <c r="BE4" s="818"/>
      <c r="BF4" s="819"/>
      <c r="BG4" s="820"/>
      <c r="BH4" s="820"/>
      <c r="BI4" s="820"/>
      <c r="BJ4" s="820"/>
      <c r="BK4" s="820"/>
      <c r="BL4" s="820"/>
      <c r="BM4" s="820"/>
      <c r="BN4" s="820"/>
    </row>
    <row r="5" spans="1:66" ht="20.100000000000001" customHeight="1">
      <c r="A5" s="149"/>
      <c r="B5" s="150"/>
      <c r="C5" s="821" t="s">
        <v>73</v>
      </c>
      <c r="D5" s="822"/>
      <c r="E5" s="823" t="s">
        <v>377</v>
      </c>
      <c r="F5" s="824"/>
      <c r="G5" s="823" t="s">
        <v>10</v>
      </c>
      <c r="H5" s="824"/>
      <c r="I5" s="823" t="s">
        <v>587</v>
      </c>
      <c r="J5" s="824"/>
      <c r="K5" s="821" t="s">
        <v>73</v>
      </c>
      <c r="L5" s="822"/>
      <c r="M5" s="823" t="s">
        <v>377</v>
      </c>
      <c r="N5" s="824"/>
      <c r="O5" s="823" t="s">
        <v>10</v>
      </c>
      <c r="P5" s="824"/>
      <c r="Q5" s="821" t="s">
        <v>73</v>
      </c>
      <c r="R5" s="822"/>
      <c r="S5" s="823" t="s">
        <v>377</v>
      </c>
      <c r="T5" s="824"/>
      <c r="U5" s="823" t="s">
        <v>10</v>
      </c>
      <c r="V5" s="824"/>
      <c r="W5" s="821" t="s">
        <v>73</v>
      </c>
      <c r="X5" s="822"/>
      <c r="Y5" s="823" t="s">
        <v>377</v>
      </c>
      <c r="Z5" s="824"/>
      <c r="AA5" s="823" t="s">
        <v>10</v>
      </c>
      <c r="AB5" s="824"/>
      <c r="AC5" s="821" t="s">
        <v>73</v>
      </c>
      <c r="AD5" s="822"/>
      <c r="AE5" s="823" t="s">
        <v>377</v>
      </c>
      <c r="AF5" s="824"/>
      <c r="AG5" s="823" t="s">
        <v>10</v>
      </c>
      <c r="AH5" s="824"/>
      <c r="AI5" s="821" t="s">
        <v>73</v>
      </c>
      <c r="AJ5" s="822"/>
      <c r="AK5" s="823" t="s">
        <v>377</v>
      </c>
      <c r="AL5" s="824"/>
      <c r="AM5" s="823" t="s">
        <v>10</v>
      </c>
      <c r="AN5" s="824"/>
      <c r="AO5" s="821" t="s">
        <v>73</v>
      </c>
      <c r="AP5" s="822"/>
      <c r="AQ5" s="823" t="s">
        <v>377</v>
      </c>
      <c r="AR5" s="824"/>
      <c r="AS5" s="823" t="s">
        <v>10</v>
      </c>
      <c r="AT5" s="824"/>
      <c r="AU5" s="821" t="s">
        <v>73</v>
      </c>
      <c r="AV5" s="822"/>
      <c r="AW5" s="823" t="s">
        <v>377</v>
      </c>
      <c r="AX5" s="824"/>
      <c r="AY5" s="823" t="s">
        <v>10</v>
      </c>
      <c r="AZ5" s="824"/>
      <c r="BA5" s="821" t="s">
        <v>73</v>
      </c>
      <c r="BB5" s="822"/>
      <c r="BC5" s="823" t="s">
        <v>377</v>
      </c>
      <c r="BD5" s="824"/>
      <c r="BE5" s="823" t="s">
        <v>10</v>
      </c>
      <c r="BF5" s="824"/>
      <c r="BG5" s="820"/>
      <c r="BH5" s="820"/>
      <c r="BI5" s="820"/>
      <c r="BJ5" s="820"/>
      <c r="BK5" s="820"/>
      <c r="BL5" s="820"/>
      <c r="BM5" s="820"/>
      <c r="BN5" s="820"/>
    </row>
    <row r="6" spans="1:66" ht="18" customHeight="1">
      <c r="A6" s="825" t="s">
        <v>873</v>
      </c>
      <c r="B6" s="826"/>
      <c r="C6" s="827">
        <f>SUM(K6,Q6,W6,AC6,AI6,AO6,AU6,BA6)</f>
        <v>23323435</v>
      </c>
      <c r="D6" s="119"/>
      <c r="E6" s="828">
        <v>0.5</v>
      </c>
      <c r="F6" s="829"/>
      <c r="G6" s="827">
        <v>100</v>
      </c>
      <c r="H6" s="119"/>
      <c r="I6" s="828">
        <f t="shared" ref="I6:I11" si="0">C6*100/$C$6</f>
        <v>100</v>
      </c>
      <c r="J6" s="829"/>
      <c r="K6" s="827">
        <v>9202440</v>
      </c>
      <c r="L6" s="119"/>
      <c r="M6" s="828">
        <v>0.4</v>
      </c>
      <c r="N6" s="829"/>
      <c r="O6" s="828">
        <v>39.5</v>
      </c>
      <c r="P6" s="829"/>
      <c r="Q6" s="827">
        <v>1361095</v>
      </c>
      <c r="R6" s="119"/>
      <c r="S6" s="828">
        <v>13.3</v>
      </c>
      <c r="T6" s="829"/>
      <c r="U6" s="828">
        <v>5.8</v>
      </c>
      <c r="V6" s="829"/>
      <c r="W6" s="827">
        <v>9818972</v>
      </c>
      <c r="X6" s="119"/>
      <c r="Y6" s="828">
        <v>-0.1</v>
      </c>
      <c r="Z6" s="829"/>
      <c r="AA6" s="828">
        <v>42.1</v>
      </c>
      <c r="AB6" s="829"/>
      <c r="AC6" s="827">
        <v>285904</v>
      </c>
      <c r="AD6" s="119"/>
      <c r="AE6" s="828">
        <v>4.0999999999999996</v>
      </c>
      <c r="AF6" s="829"/>
      <c r="AG6" s="828">
        <v>1.2</v>
      </c>
      <c r="AH6" s="829"/>
      <c r="AI6" s="827">
        <v>983144</v>
      </c>
      <c r="AJ6" s="119"/>
      <c r="AK6" s="828">
        <v>-6.8</v>
      </c>
      <c r="AL6" s="829"/>
      <c r="AM6" s="828">
        <v>4.2</v>
      </c>
      <c r="AN6" s="119"/>
      <c r="AO6" s="827">
        <v>600</v>
      </c>
      <c r="AP6" s="119"/>
      <c r="AQ6" s="828">
        <v>0</v>
      </c>
      <c r="AR6" s="829"/>
      <c r="AS6" s="828">
        <v>0</v>
      </c>
      <c r="AT6" s="119"/>
      <c r="AU6" s="827">
        <v>1213</v>
      </c>
      <c r="AV6" s="119"/>
      <c r="AW6" s="828">
        <v>3.7</v>
      </c>
      <c r="AX6" s="829"/>
      <c r="AY6" s="828">
        <v>0</v>
      </c>
      <c r="AZ6" s="119"/>
      <c r="BA6" s="827">
        <v>1670067</v>
      </c>
      <c r="BB6" s="119"/>
      <c r="BC6" s="828">
        <v>-0.5</v>
      </c>
      <c r="BD6" s="829"/>
      <c r="BE6" s="828">
        <v>7.2</v>
      </c>
      <c r="BF6" s="16"/>
    </row>
    <row r="7" spans="1:66" ht="18" customHeight="1">
      <c r="A7" s="825" t="s">
        <v>550</v>
      </c>
      <c r="B7" s="826"/>
      <c r="C7" s="827">
        <f>SUM(K7,Q7,W7,AC7,AI7,AO7,AU7,BA7)</f>
        <v>23165090</v>
      </c>
      <c r="D7" s="119"/>
      <c r="E7" s="828">
        <v>-0.7</v>
      </c>
      <c r="F7" s="829"/>
      <c r="G7" s="827">
        <v>100</v>
      </c>
      <c r="H7" s="119"/>
      <c r="I7" s="828">
        <f t="shared" si="0"/>
        <v>99.321090568348964</v>
      </c>
      <c r="J7" s="829"/>
      <c r="K7" s="827">
        <v>9253218</v>
      </c>
      <c r="L7" s="119"/>
      <c r="M7" s="828">
        <v>0.6</v>
      </c>
      <c r="N7" s="829"/>
      <c r="O7" s="828">
        <v>39.9</v>
      </c>
      <c r="P7" s="829"/>
      <c r="Q7" s="827">
        <v>1358228</v>
      </c>
      <c r="R7" s="119"/>
      <c r="S7" s="828">
        <v>-0.2</v>
      </c>
      <c r="T7" s="829"/>
      <c r="U7" s="828">
        <v>5.9</v>
      </c>
      <c r="V7" s="829"/>
      <c r="W7" s="827">
        <v>9653865</v>
      </c>
      <c r="X7" s="119"/>
      <c r="Y7" s="828">
        <v>-1.7</v>
      </c>
      <c r="Z7" s="829"/>
      <c r="AA7" s="828">
        <v>41.7</v>
      </c>
      <c r="AB7" s="829"/>
      <c r="AC7" s="827">
        <v>298245</v>
      </c>
      <c r="AD7" s="119"/>
      <c r="AE7" s="828">
        <v>4.3</v>
      </c>
      <c r="AF7" s="829"/>
      <c r="AG7" s="828">
        <v>1.3</v>
      </c>
      <c r="AH7" s="829"/>
      <c r="AI7" s="827">
        <v>970847</v>
      </c>
      <c r="AJ7" s="119"/>
      <c r="AK7" s="828">
        <v>-1.3</v>
      </c>
      <c r="AL7" s="829"/>
      <c r="AM7" s="828">
        <v>4.2</v>
      </c>
      <c r="AN7" s="119"/>
      <c r="AO7" s="827">
        <v>354</v>
      </c>
      <c r="AP7" s="119"/>
      <c r="AQ7" s="828">
        <v>-41</v>
      </c>
      <c r="AR7" s="829"/>
      <c r="AS7" s="828">
        <v>0</v>
      </c>
      <c r="AT7" s="119"/>
      <c r="AU7" s="827">
        <v>1020</v>
      </c>
      <c r="AV7" s="119"/>
      <c r="AW7" s="828">
        <v>-15.9</v>
      </c>
      <c r="AX7" s="829"/>
      <c r="AY7" s="828">
        <v>0</v>
      </c>
      <c r="AZ7" s="119"/>
      <c r="BA7" s="827">
        <v>1629313</v>
      </c>
      <c r="BB7" s="119"/>
      <c r="BC7" s="828">
        <v>-2.4</v>
      </c>
      <c r="BD7" s="829"/>
      <c r="BE7" s="828">
        <v>7.2</v>
      </c>
      <c r="BF7" s="16"/>
    </row>
    <row r="8" spans="1:66" ht="18" customHeight="1">
      <c r="A8" s="825" t="s">
        <v>655</v>
      </c>
      <c r="B8" s="826"/>
      <c r="C8" s="827">
        <f t="shared" ref="C8:C10" si="1">SUM(K8,Q8,W8,AC8,AI8,AO8,AU8,BA8)</f>
        <v>23076944</v>
      </c>
      <c r="D8" s="119"/>
      <c r="E8" s="828" t="s">
        <v>673</v>
      </c>
      <c r="F8" s="829"/>
      <c r="G8" s="827">
        <v>100</v>
      </c>
      <c r="H8" s="119"/>
      <c r="I8" s="828">
        <f t="shared" si="0"/>
        <v>98.94316167408445</v>
      </c>
      <c r="J8" s="829"/>
      <c r="K8" s="827">
        <v>9201606</v>
      </c>
      <c r="L8" s="119"/>
      <c r="M8" s="828" t="s">
        <v>674</v>
      </c>
      <c r="N8" s="829"/>
      <c r="O8" s="828">
        <v>39.9</v>
      </c>
      <c r="P8" s="829"/>
      <c r="Q8" s="827">
        <v>1249481</v>
      </c>
      <c r="R8" s="119"/>
      <c r="S8" s="828" t="s">
        <v>675</v>
      </c>
      <c r="T8" s="829"/>
      <c r="U8" s="828">
        <v>5.4</v>
      </c>
      <c r="V8" s="829"/>
      <c r="W8" s="827">
        <v>9704070</v>
      </c>
      <c r="X8" s="119"/>
      <c r="Y8" s="828">
        <v>0.5</v>
      </c>
      <c r="Z8" s="829"/>
      <c r="AA8" s="828">
        <v>42</v>
      </c>
      <c r="AB8" s="829"/>
      <c r="AC8" s="827">
        <v>311308</v>
      </c>
      <c r="AD8" s="119"/>
      <c r="AE8" s="828">
        <v>4.4000000000000004</v>
      </c>
      <c r="AF8" s="829"/>
      <c r="AG8" s="828">
        <v>1.3</v>
      </c>
      <c r="AH8" s="829"/>
      <c r="AI8" s="827">
        <v>982625</v>
      </c>
      <c r="AJ8" s="119"/>
      <c r="AK8" s="828">
        <v>1.2</v>
      </c>
      <c r="AL8" s="829"/>
      <c r="AM8" s="828">
        <v>4.3</v>
      </c>
      <c r="AN8" s="119"/>
      <c r="AO8" s="827">
        <v>0</v>
      </c>
      <c r="AP8" s="119"/>
      <c r="AQ8" s="828" t="s">
        <v>469</v>
      </c>
      <c r="AR8" s="829"/>
      <c r="AS8" s="828">
        <v>0</v>
      </c>
      <c r="AT8" s="119"/>
      <c r="AU8" s="827">
        <v>865</v>
      </c>
      <c r="AV8" s="119"/>
      <c r="AW8" s="828">
        <v>-15.2</v>
      </c>
      <c r="AX8" s="829"/>
      <c r="AY8" s="828">
        <v>0</v>
      </c>
      <c r="AZ8" s="119"/>
      <c r="BA8" s="827">
        <v>1626989</v>
      </c>
      <c r="BB8" s="119"/>
      <c r="BC8" s="828">
        <v>-0.1</v>
      </c>
      <c r="BD8" s="829"/>
      <c r="BE8" s="828">
        <v>7.1</v>
      </c>
      <c r="BF8" s="19"/>
    </row>
    <row r="9" spans="1:66" s="20" customFormat="1" ht="18" customHeight="1">
      <c r="A9" s="825" t="s">
        <v>690</v>
      </c>
      <c r="B9" s="826"/>
      <c r="C9" s="827">
        <f t="shared" si="1"/>
        <v>22750467</v>
      </c>
      <c r="D9" s="119"/>
      <c r="E9" s="828">
        <v>-1.4</v>
      </c>
      <c r="F9" s="829"/>
      <c r="G9" s="827">
        <v>100</v>
      </c>
      <c r="H9" s="119"/>
      <c r="I9" s="828">
        <f t="shared" si="0"/>
        <v>97.543380724151476</v>
      </c>
      <c r="J9" s="829"/>
      <c r="K9" s="827">
        <v>9245863</v>
      </c>
      <c r="L9" s="119"/>
      <c r="M9" s="828">
        <v>0.5</v>
      </c>
      <c r="N9" s="829"/>
      <c r="O9" s="828">
        <v>40.6</v>
      </c>
      <c r="P9" s="829"/>
      <c r="Q9" s="827">
        <v>894000</v>
      </c>
      <c r="R9" s="119"/>
      <c r="S9" s="828">
        <v>-28.5</v>
      </c>
      <c r="T9" s="829"/>
      <c r="U9" s="828">
        <v>3.9</v>
      </c>
      <c r="V9" s="829"/>
      <c r="W9" s="827">
        <v>9701121</v>
      </c>
      <c r="X9" s="119"/>
      <c r="Y9" s="830" t="s">
        <v>486</v>
      </c>
      <c r="Z9" s="829"/>
      <c r="AA9" s="828">
        <v>42.7</v>
      </c>
      <c r="AB9" s="829"/>
      <c r="AC9" s="827">
        <v>335658</v>
      </c>
      <c r="AD9" s="119"/>
      <c r="AE9" s="828">
        <v>7.8</v>
      </c>
      <c r="AF9" s="829"/>
      <c r="AG9" s="828">
        <v>1.5</v>
      </c>
      <c r="AH9" s="829"/>
      <c r="AI9" s="827">
        <v>951688</v>
      </c>
      <c r="AJ9" s="119"/>
      <c r="AK9" s="828">
        <v>-3.1</v>
      </c>
      <c r="AL9" s="829"/>
      <c r="AM9" s="828">
        <v>4.2</v>
      </c>
      <c r="AN9" s="119"/>
      <c r="AO9" s="827">
        <v>0</v>
      </c>
      <c r="AP9" s="119"/>
      <c r="AQ9" s="828" t="s">
        <v>469</v>
      </c>
      <c r="AR9" s="829"/>
      <c r="AS9" s="828">
        <v>0</v>
      </c>
      <c r="AT9" s="119"/>
      <c r="AU9" s="827">
        <v>2982</v>
      </c>
      <c r="AV9" s="119"/>
      <c r="AW9" s="828">
        <v>244.7</v>
      </c>
      <c r="AX9" s="829"/>
      <c r="AY9" s="828">
        <v>0</v>
      </c>
      <c r="AZ9" s="119"/>
      <c r="BA9" s="827">
        <v>1619155</v>
      </c>
      <c r="BB9" s="119"/>
      <c r="BC9" s="828">
        <v>-0.5</v>
      </c>
      <c r="BD9" s="829"/>
      <c r="BE9" s="828">
        <v>7.1</v>
      </c>
      <c r="BF9" s="19"/>
    </row>
    <row r="10" spans="1:66" s="20" customFormat="1" ht="18" customHeight="1">
      <c r="A10" s="825" t="s">
        <v>761</v>
      </c>
      <c r="B10" s="826"/>
      <c r="C10" s="827">
        <f t="shared" si="1"/>
        <v>22063548</v>
      </c>
      <c r="D10" s="119"/>
      <c r="E10" s="828">
        <v>-3</v>
      </c>
      <c r="F10" s="829"/>
      <c r="G10" s="827">
        <v>100</v>
      </c>
      <c r="H10" s="119"/>
      <c r="I10" s="828">
        <f t="shared" si="0"/>
        <v>94.598192761915215</v>
      </c>
      <c r="J10" s="829"/>
      <c r="K10" s="827">
        <v>8903241</v>
      </c>
      <c r="L10" s="119"/>
      <c r="M10" s="828">
        <v>-3.7</v>
      </c>
      <c r="N10" s="829"/>
      <c r="O10" s="828">
        <v>40.4</v>
      </c>
      <c r="P10" s="829"/>
      <c r="Q10" s="827">
        <v>849218</v>
      </c>
      <c r="R10" s="119"/>
      <c r="S10" s="828">
        <v>-5</v>
      </c>
      <c r="T10" s="829"/>
      <c r="U10" s="828">
        <v>3.8</v>
      </c>
      <c r="V10" s="829"/>
      <c r="W10" s="827">
        <v>9395765</v>
      </c>
      <c r="X10" s="119"/>
      <c r="Y10" s="830" t="s">
        <v>861</v>
      </c>
      <c r="Z10" s="829"/>
      <c r="AA10" s="828">
        <v>42.7</v>
      </c>
      <c r="AB10" s="829"/>
      <c r="AC10" s="827">
        <v>345281</v>
      </c>
      <c r="AD10" s="119"/>
      <c r="AE10" s="828">
        <v>2.9</v>
      </c>
      <c r="AF10" s="829"/>
      <c r="AG10" s="828">
        <v>1.6</v>
      </c>
      <c r="AH10" s="829"/>
      <c r="AI10" s="827">
        <v>1007143</v>
      </c>
      <c r="AJ10" s="119"/>
      <c r="AK10" s="828">
        <v>5.8</v>
      </c>
      <c r="AL10" s="829"/>
      <c r="AM10" s="828">
        <v>4.5999999999999996</v>
      </c>
      <c r="AN10" s="119"/>
      <c r="AO10" s="827">
        <v>0</v>
      </c>
      <c r="AP10" s="119"/>
      <c r="AQ10" s="828" t="s">
        <v>836</v>
      </c>
      <c r="AR10" s="829"/>
      <c r="AS10" s="828">
        <v>0</v>
      </c>
      <c r="AT10" s="119"/>
      <c r="AU10" s="827">
        <v>3348</v>
      </c>
      <c r="AV10" s="119"/>
      <c r="AW10" s="828">
        <v>12.3</v>
      </c>
      <c r="AX10" s="829"/>
      <c r="AY10" s="828">
        <v>0</v>
      </c>
      <c r="AZ10" s="119"/>
      <c r="BA10" s="827">
        <v>1559552</v>
      </c>
      <c r="BB10" s="119"/>
      <c r="BC10" s="828">
        <v>-3.7</v>
      </c>
      <c r="BD10" s="829"/>
      <c r="BE10" s="828">
        <v>6.9</v>
      </c>
      <c r="BF10" s="19"/>
    </row>
    <row r="11" spans="1:66" s="20" customFormat="1" ht="18" customHeight="1">
      <c r="A11" s="831" t="s">
        <v>871</v>
      </c>
      <c r="B11" s="832"/>
      <c r="C11" s="833">
        <f>SUM(K11,Q11,W11,AC11,AI11,AO11,AU11,BA11)</f>
        <v>22599345</v>
      </c>
      <c r="D11" s="117"/>
      <c r="E11" s="834">
        <v>2.4</v>
      </c>
      <c r="F11" s="835"/>
      <c r="G11" s="833">
        <v>100</v>
      </c>
      <c r="H11" s="117"/>
      <c r="I11" s="834">
        <f t="shared" si="0"/>
        <v>96.89544014421547</v>
      </c>
      <c r="J11" s="835"/>
      <c r="K11" s="833">
        <v>9121889</v>
      </c>
      <c r="L11" s="117"/>
      <c r="M11" s="834">
        <v>2.5</v>
      </c>
      <c r="N11" s="835"/>
      <c r="O11" s="834">
        <v>40.4</v>
      </c>
      <c r="P11" s="835"/>
      <c r="Q11" s="833">
        <v>921860</v>
      </c>
      <c r="R11" s="117"/>
      <c r="S11" s="834">
        <v>8.6</v>
      </c>
      <c r="T11" s="835"/>
      <c r="U11" s="834">
        <v>4.0999999999999996</v>
      </c>
      <c r="V11" s="835"/>
      <c r="W11" s="833">
        <v>9551857</v>
      </c>
      <c r="X11" s="117"/>
      <c r="Y11" s="836" t="s">
        <v>901</v>
      </c>
      <c r="Z11" s="835"/>
      <c r="AA11" s="834">
        <v>42.4</v>
      </c>
      <c r="AB11" s="835"/>
      <c r="AC11" s="833">
        <v>368439</v>
      </c>
      <c r="AD11" s="117"/>
      <c r="AE11" s="834">
        <v>6.7</v>
      </c>
      <c r="AF11" s="835"/>
      <c r="AG11" s="834">
        <v>1.6</v>
      </c>
      <c r="AH11" s="835"/>
      <c r="AI11" s="833">
        <v>1050698</v>
      </c>
      <c r="AJ11" s="117"/>
      <c r="AK11" s="834">
        <v>4.3</v>
      </c>
      <c r="AL11" s="835"/>
      <c r="AM11" s="834">
        <v>4.5999999999999996</v>
      </c>
      <c r="AN11" s="117"/>
      <c r="AO11" s="833">
        <v>0</v>
      </c>
      <c r="AP11" s="117"/>
      <c r="AQ11" s="834" t="s">
        <v>836</v>
      </c>
      <c r="AR11" s="835"/>
      <c r="AS11" s="834">
        <v>0</v>
      </c>
      <c r="AT11" s="117"/>
      <c r="AU11" s="833">
        <v>4903</v>
      </c>
      <c r="AV11" s="117"/>
      <c r="AW11" s="834">
        <v>46.4</v>
      </c>
      <c r="AX11" s="835"/>
      <c r="AY11" s="834">
        <v>0</v>
      </c>
      <c r="AZ11" s="117"/>
      <c r="BA11" s="833">
        <v>1579699</v>
      </c>
      <c r="BB11" s="117"/>
      <c r="BC11" s="834">
        <v>1.3</v>
      </c>
      <c r="BD11" s="835"/>
      <c r="BE11" s="834">
        <v>6.9</v>
      </c>
      <c r="BF11" s="425"/>
    </row>
    <row r="12" spans="1:66" ht="13.5" customHeight="1">
      <c r="A12" s="837" t="s">
        <v>878</v>
      </c>
      <c r="B12" s="837"/>
      <c r="C12" s="837"/>
      <c r="D12" s="837"/>
      <c r="E12" s="837"/>
      <c r="F12" s="837"/>
      <c r="G12" s="837"/>
      <c r="H12" s="837"/>
      <c r="I12" s="837"/>
      <c r="J12" s="837"/>
      <c r="K12" s="837"/>
      <c r="L12" s="837"/>
      <c r="M12" s="837"/>
      <c r="N12" s="837"/>
      <c r="O12" s="837"/>
      <c r="P12" s="837"/>
      <c r="Q12" s="837"/>
      <c r="R12" s="837"/>
      <c r="S12" s="837"/>
      <c r="T12" s="837"/>
      <c r="U12" s="837"/>
      <c r="V12" s="837"/>
      <c r="W12" s="837"/>
      <c r="X12" s="837"/>
      <c r="Y12" s="837"/>
      <c r="Z12" s="837"/>
      <c r="AA12" s="837"/>
      <c r="AB12" s="429"/>
    </row>
    <row r="13" spans="1:66" ht="23.1" customHeight="1"/>
  </sheetData>
  <sheetProtection sheet="1" objects="1" scenarios="1"/>
  <mergeCells count="40">
    <mergeCell ref="K4:P4"/>
    <mergeCell ref="BA4:BF4"/>
    <mergeCell ref="AI5:AJ5"/>
    <mergeCell ref="A12:AA12"/>
    <mergeCell ref="C5:D5"/>
    <mergeCell ref="S5:T5"/>
    <mergeCell ref="U5:V5"/>
    <mergeCell ref="O5:P5"/>
    <mergeCell ref="K5:L5"/>
    <mergeCell ref="M5:N5"/>
    <mergeCell ref="A4:B5"/>
    <mergeCell ref="W5:X5"/>
    <mergeCell ref="Y5:Z5"/>
    <mergeCell ref="AA5:AB5"/>
    <mergeCell ref="C4:J4"/>
    <mergeCell ref="W4:AB4"/>
    <mergeCell ref="A1:BF1"/>
    <mergeCell ref="AU4:AZ4"/>
    <mergeCell ref="AO4:AT4"/>
    <mergeCell ref="AU5:AV5"/>
    <mergeCell ref="AY5:AZ5"/>
    <mergeCell ref="AK5:AL5"/>
    <mergeCell ref="AO5:AP5"/>
    <mergeCell ref="AS5:AT5"/>
    <mergeCell ref="AQ5:AR5"/>
    <mergeCell ref="AW5:AX5"/>
    <mergeCell ref="E5:F5"/>
    <mergeCell ref="AC4:AH4"/>
    <mergeCell ref="AI4:AN4"/>
    <mergeCell ref="Q4:V4"/>
    <mergeCell ref="Q5:R5"/>
    <mergeCell ref="AE5:AF5"/>
    <mergeCell ref="I5:J5"/>
    <mergeCell ref="G5:H5"/>
    <mergeCell ref="BE5:BF5"/>
    <mergeCell ref="AM5:AN5"/>
    <mergeCell ref="BC5:BD5"/>
    <mergeCell ref="AG5:AH5"/>
    <mergeCell ref="BA5:BB5"/>
    <mergeCell ref="AC5:AD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Y11" numberStoredAsText="1"/>
  </ignoredError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L26"/>
  <sheetViews>
    <sheetView showGridLines="0" zoomScaleNormal="100" zoomScaleSheetLayoutView="115" workbookViewId="0">
      <selection sqref="A1:N1"/>
    </sheetView>
  </sheetViews>
  <sheetFormatPr defaultRowHeight="13.2"/>
  <cols>
    <col min="1" max="1" width="0.6640625" style="1" customWidth="1"/>
    <col min="2" max="2" width="1.6640625" style="1" customWidth="1"/>
    <col min="3" max="3" width="11.77734375" style="2" customWidth="1"/>
    <col min="4" max="4" width="0.6640625" style="1" customWidth="1"/>
    <col min="5" max="5" width="8.6640625" style="2" customWidth="1"/>
    <col min="6" max="6" width="0.44140625" style="1" customWidth="1"/>
    <col min="7" max="7" width="8.6640625" style="2" customWidth="1"/>
    <col min="8" max="8" width="0.44140625" style="1" customWidth="1"/>
    <col min="9" max="9" width="7.6640625" style="2" customWidth="1"/>
    <col min="10" max="10" width="0.21875" style="1" customWidth="1"/>
    <col min="11" max="11" width="9.6640625" style="2" customWidth="1"/>
    <col min="12" max="12" width="0.44140625" style="1" customWidth="1"/>
    <col min="13" max="13" width="8.6640625" style="2" customWidth="1"/>
    <col min="14" max="14" width="0.44140625" style="1" customWidth="1"/>
    <col min="15" max="15" width="8.6640625" style="2" customWidth="1"/>
    <col min="16" max="16" width="0.44140625" style="1" customWidth="1"/>
    <col min="17" max="17" width="7.6640625" style="2" customWidth="1"/>
    <col min="18" max="18" width="0.44140625" style="1" customWidth="1"/>
    <col min="19" max="19" width="9.6640625" style="2" customWidth="1"/>
    <col min="20" max="20" width="0.44140625" style="1" customWidth="1"/>
    <col min="21" max="21" width="8.6640625" style="2" customWidth="1"/>
    <col min="22" max="22" width="0.44140625" style="1" customWidth="1"/>
    <col min="23" max="23" width="8.6640625" style="2" customWidth="1"/>
    <col min="24" max="24" width="0.44140625" style="1" customWidth="1"/>
    <col min="25" max="25" width="7.6640625" style="2" customWidth="1"/>
    <col min="26" max="26" width="0.44140625" style="1" customWidth="1"/>
    <col min="27" max="27" width="9.6640625" style="2" customWidth="1"/>
    <col min="28" max="28" width="0.44140625" style="1" customWidth="1"/>
    <col min="29" max="29" width="8.6640625" style="2" customWidth="1"/>
    <col min="30" max="30" width="0.44140625" style="1" customWidth="1"/>
    <col min="31" max="31" width="8.6640625" style="2" customWidth="1"/>
    <col min="32" max="32" width="0.44140625" style="1" customWidth="1"/>
    <col min="33" max="33" width="7.6640625" style="2" customWidth="1"/>
    <col min="34" max="34" width="0.44140625" style="1" customWidth="1"/>
    <col min="35" max="35" width="9.6640625" style="2" customWidth="1"/>
    <col min="36" max="36" width="0.44140625" style="1" customWidth="1"/>
    <col min="37" max="37" width="10.21875" style="1" bestFit="1" customWidth="1"/>
    <col min="38" max="38" width="11.6640625" style="1" bestFit="1" customWidth="1"/>
    <col min="39" max="256" width="8.88671875" style="1"/>
    <col min="257" max="257" width="0.6640625" style="1" customWidth="1"/>
    <col min="258" max="258" width="1.6640625" style="1" customWidth="1"/>
    <col min="259" max="259" width="10.88671875" style="1" customWidth="1"/>
    <col min="260" max="260" width="0.6640625" style="1" customWidth="1"/>
    <col min="261" max="261" width="8.6640625" style="1" customWidth="1"/>
    <col min="262" max="262" width="0.44140625" style="1" customWidth="1"/>
    <col min="263" max="263" width="8.6640625" style="1" customWidth="1"/>
    <col min="264" max="264" width="0.44140625" style="1" customWidth="1"/>
    <col min="265" max="265" width="7.6640625" style="1" customWidth="1"/>
    <col min="266" max="266" width="0.21875" style="1" customWidth="1"/>
    <col min="267" max="267" width="8.88671875" style="1"/>
    <col min="268" max="268" width="0.44140625" style="1" customWidth="1"/>
    <col min="269" max="269" width="8.6640625" style="1" customWidth="1"/>
    <col min="270" max="270" width="0.44140625" style="1" customWidth="1"/>
    <col min="271" max="271" width="8.6640625" style="1" customWidth="1"/>
    <col min="272" max="272" width="0.44140625" style="1" customWidth="1"/>
    <col min="273" max="273" width="7.6640625" style="1" customWidth="1"/>
    <col min="274" max="274" width="0.44140625" style="1" customWidth="1"/>
    <col min="275" max="275" width="8.88671875" style="1"/>
    <col min="276" max="276" width="0.44140625" style="1" customWidth="1"/>
    <col min="277" max="277" width="8.6640625" style="1" customWidth="1"/>
    <col min="278" max="278" width="0.44140625" style="1" customWidth="1"/>
    <col min="279" max="279" width="8.6640625" style="1" customWidth="1"/>
    <col min="280" max="280" width="0.44140625" style="1" customWidth="1"/>
    <col min="281" max="281" width="7.6640625" style="1" customWidth="1"/>
    <col min="282" max="282" width="0.44140625" style="1" customWidth="1"/>
    <col min="283" max="283" width="8.88671875" style="1"/>
    <col min="284" max="284" width="0.44140625" style="1" customWidth="1"/>
    <col min="285" max="285" width="8.6640625" style="1" customWidth="1"/>
    <col min="286" max="286" width="0.44140625" style="1" customWidth="1"/>
    <col min="287" max="287" width="8.6640625" style="1" customWidth="1"/>
    <col min="288" max="288" width="0.44140625" style="1" customWidth="1"/>
    <col min="289" max="289" width="7.6640625" style="1" customWidth="1"/>
    <col min="290" max="290" width="0.44140625" style="1" customWidth="1"/>
    <col min="291" max="291" width="8.88671875" style="1"/>
    <col min="292" max="292" width="0.44140625" style="1" customWidth="1"/>
    <col min="293" max="293" width="10.21875" style="1" bestFit="1" customWidth="1"/>
    <col min="294" max="512" width="8.88671875" style="1"/>
    <col min="513" max="513" width="0.6640625" style="1" customWidth="1"/>
    <col min="514" max="514" width="1.6640625" style="1" customWidth="1"/>
    <col min="515" max="515" width="10.88671875" style="1" customWidth="1"/>
    <col min="516" max="516" width="0.6640625" style="1" customWidth="1"/>
    <col min="517" max="517" width="8.6640625" style="1" customWidth="1"/>
    <col min="518" max="518" width="0.44140625" style="1" customWidth="1"/>
    <col min="519" max="519" width="8.6640625" style="1" customWidth="1"/>
    <col min="520" max="520" width="0.44140625" style="1" customWidth="1"/>
    <col min="521" max="521" width="7.6640625" style="1" customWidth="1"/>
    <col min="522" max="522" width="0.21875" style="1" customWidth="1"/>
    <col min="523" max="523" width="8.88671875" style="1"/>
    <col min="524" max="524" width="0.44140625" style="1" customWidth="1"/>
    <col min="525" max="525" width="8.6640625" style="1" customWidth="1"/>
    <col min="526" max="526" width="0.44140625" style="1" customWidth="1"/>
    <col min="527" max="527" width="8.6640625" style="1" customWidth="1"/>
    <col min="528" max="528" width="0.44140625" style="1" customWidth="1"/>
    <col min="529" max="529" width="7.6640625" style="1" customWidth="1"/>
    <col min="530" max="530" width="0.44140625" style="1" customWidth="1"/>
    <col min="531" max="531" width="8.88671875" style="1"/>
    <col min="532" max="532" width="0.44140625" style="1" customWidth="1"/>
    <col min="533" max="533" width="8.6640625" style="1" customWidth="1"/>
    <col min="534" max="534" width="0.44140625" style="1" customWidth="1"/>
    <col min="535" max="535" width="8.6640625" style="1" customWidth="1"/>
    <col min="536" max="536" width="0.44140625" style="1" customWidth="1"/>
    <col min="537" max="537" width="7.6640625" style="1" customWidth="1"/>
    <col min="538" max="538" width="0.44140625" style="1" customWidth="1"/>
    <col min="539" max="539" width="8.88671875" style="1"/>
    <col min="540" max="540" width="0.44140625" style="1" customWidth="1"/>
    <col min="541" max="541" width="8.6640625" style="1" customWidth="1"/>
    <col min="542" max="542" width="0.44140625" style="1" customWidth="1"/>
    <col min="543" max="543" width="8.6640625" style="1" customWidth="1"/>
    <col min="544" max="544" width="0.44140625" style="1" customWidth="1"/>
    <col min="545" max="545" width="7.6640625" style="1" customWidth="1"/>
    <col min="546" max="546" width="0.44140625" style="1" customWidth="1"/>
    <col min="547" max="547" width="8.88671875" style="1"/>
    <col min="548" max="548" width="0.44140625" style="1" customWidth="1"/>
    <col min="549" max="549" width="10.21875" style="1" bestFit="1" customWidth="1"/>
    <col min="550" max="768" width="8.88671875" style="1"/>
    <col min="769" max="769" width="0.6640625" style="1" customWidth="1"/>
    <col min="770" max="770" width="1.6640625" style="1" customWidth="1"/>
    <col min="771" max="771" width="10.88671875" style="1" customWidth="1"/>
    <col min="772" max="772" width="0.6640625" style="1" customWidth="1"/>
    <col min="773" max="773" width="8.6640625" style="1" customWidth="1"/>
    <col min="774" max="774" width="0.44140625" style="1" customWidth="1"/>
    <col min="775" max="775" width="8.6640625" style="1" customWidth="1"/>
    <col min="776" max="776" width="0.44140625" style="1" customWidth="1"/>
    <col min="777" max="777" width="7.6640625" style="1" customWidth="1"/>
    <col min="778" max="778" width="0.21875" style="1" customWidth="1"/>
    <col min="779" max="779" width="8.88671875" style="1"/>
    <col min="780" max="780" width="0.44140625" style="1" customWidth="1"/>
    <col min="781" max="781" width="8.6640625" style="1" customWidth="1"/>
    <col min="782" max="782" width="0.44140625" style="1" customWidth="1"/>
    <col min="783" max="783" width="8.6640625" style="1" customWidth="1"/>
    <col min="784" max="784" width="0.44140625" style="1" customWidth="1"/>
    <col min="785" max="785" width="7.6640625" style="1" customWidth="1"/>
    <col min="786" max="786" width="0.44140625" style="1" customWidth="1"/>
    <col min="787" max="787" width="8.88671875" style="1"/>
    <col min="788" max="788" width="0.44140625" style="1" customWidth="1"/>
    <col min="789" max="789" width="8.6640625" style="1" customWidth="1"/>
    <col min="790" max="790" width="0.44140625" style="1" customWidth="1"/>
    <col min="791" max="791" width="8.6640625" style="1" customWidth="1"/>
    <col min="792" max="792" width="0.44140625" style="1" customWidth="1"/>
    <col min="793" max="793" width="7.6640625" style="1" customWidth="1"/>
    <col min="794" max="794" width="0.44140625" style="1" customWidth="1"/>
    <col min="795" max="795" width="8.88671875" style="1"/>
    <col min="796" max="796" width="0.44140625" style="1" customWidth="1"/>
    <col min="797" max="797" width="8.6640625" style="1" customWidth="1"/>
    <col min="798" max="798" width="0.44140625" style="1" customWidth="1"/>
    <col min="799" max="799" width="8.6640625" style="1" customWidth="1"/>
    <col min="800" max="800" width="0.44140625" style="1" customWidth="1"/>
    <col min="801" max="801" width="7.6640625" style="1" customWidth="1"/>
    <col min="802" max="802" width="0.44140625" style="1" customWidth="1"/>
    <col min="803" max="803" width="8.88671875" style="1"/>
    <col min="804" max="804" width="0.44140625" style="1" customWidth="1"/>
    <col min="805" max="805" width="10.21875" style="1" bestFit="1" customWidth="1"/>
    <col min="806" max="1024" width="8.88671875" style="1"/>
    <col min="1025" max="1025" width="0.6640625" style="1" customWidth="1"/>
    <col min="1026" max="1026" width="1.6640625" style="1" customWidth="1"/>
    <col min="1027" max="1027" width="10.88671875" style="1" customWidth="1"/>
    <col min="1028" max="1028" width="0.6640625" style="1" customWidth="1"/>
    <col min="1029" max="1029" width="8.6640625" style="1" customWidth="1"/>
    <col min="1030" max="1030" width="0.44140625" style="1" customWidth="1"/>
    <col min="1031" max="1031" width="8.6640625" style="1" customWidth="1"/>
    <col min="1032" max="1032" width="0.44140625" style="1" customWidth="1"/>
    <col min="1033" max="1033" width="7.6640625" style="1" customWidth="1"/>
    <col min="1034" max="1034" width="0.21875" style="1" customWidth="1"/>
    <col min="1035" max="1035" width="8.88671875" style="1"/>
    <col min="1036" max="1036" width="0.44140625" style="1" customWidth="1"/>
    <col min="1037" max="1037" width="8.6640625" style="1" customWidth="1"/>
    <col min="1038" max="1038" width="0.44140625" style="1" customWidth="1"/>
    <col min="1039" max="1039" width="8.6640625" style="1" customWidth="1"/>
    <col min="1040" max="1040" width="0.44140625" style="1" customWidth="1"/>
    <col min="1041" max="1041" width="7.6640625" style="1" customWidth="1"/>
    <col min="1042" max="1042" width="0.44140625" style="1" customWidth="1"/>
    <col min="1043" max="1043" width="8.88671875" style="1"/>
    <col min="1044" max="1044" width="0.44140625" style="1" customWidth="1"/>
    <col min="1045" max="1045" width="8.6640625" style="1" customWidth="1"/>
    <col min="1046" max="1046" width="0.44140625" style="1" customWidth="1"/>
    <col min="1047" max="1047" width="8.6640625" style="1" customWidth="1"/>
    <col min="1048" max="1048" width="0.44140625" style="1" customWidth="1"/>
    <col min="1049" max="1049" width="7.6640625" style="1" customWidth="1"/>
    <col min="1050" max="1050" width="0.44140625" style="1" customWidth="1"/>
    <col min="1051" max="1051" width="8.88671875" style="1"/>
    <col min="1052" max="1052" width="0.44140625" style="1" customWidth="1"/>
    <col min="1053" max="1053" width="8.6640625" style="1" customWidth="1"/>
    <col min="1054" max="1054" width="0.44140625" style="1" customWidth="1"/>
    <col min="1055" max="1055" width="8.6640625" style="1" customWidth="1"/>
    <col min="1056" max="1056" width="0.44140625" style="1" customWidth="1"/>
    <col min="1057" max="1057" width="7.6640625" style="1" customWidth="1"/>
    <col min="1058" max="1058" width="0.44140625" style="1" customWidth="1"/>
    <col min="1059" max="1059" width="8.88671875" style="1"/>
    <col min="1060" max="1060" width="0.44140625" style="1" customWidth="1"/>
    <col min="1061" max="1061" width="10.21875" style="1" bestFit="1" customWidth="1"/>
    <col min="1062" max="1280" width="8.88671875" style="1"/>
    <col min="1281" max="1281" width="0.6640625" style="1" customWidth="1"/>
    <col min="1282" max="1282" width="1.6640625" style="1" customWidth="1"/>
    <col min="1283" max="1283" width="10.88671875" style="1" customWidth="1"/>
    <col min="1284" max="1284" width="0.6640625" style="1" customWidth="1"/>
    <col min="1285" max="1285" width="8.6640625" style="1" customWidth="1"/>
    <col min="1286" max="1286" width="0.44140625" style="1" customWidth="1"/>
    <col min="1287" max="1287" width="8.6640625" style="1" customWidth="1"/>
    <col min="1288" max="1288" width="0.44140625" style="1" customWidth="1"/>
    <col min="1289" max="1289" width="7.6640625" style="1" customWidth="1"/>
    <col min="1290" max="1290" width="0.21875" style="1" customWidth="1"/>
    <col min="1291" max="1291" width="8.88671875" style="1"/>
    <col min="1292" max="1292" width="0.44140625" style="1" customWidth="1"/>
    <col min="1293" max="1293" width="8.6640625" style="1" customWidth="1"/>
    <col min="1294" max="1294" width="0.44140625" style="1" customWidth="1"/>
    <col min="1295" max="1295" width="8.6640625" style="1" customWidth="1"/>
    <col min="1296" max="1296" width="0.44140625" style="1" customWidth="1"/>
    <col min="1297" max="1297" width="7.6640625" style="1" customWidth="1"/>
    <col min="1298" max="1298" width="0.44140625" style="1" customWidth="1"/>
    <col min="1299" max="1299" width="8.88671875" style="1"/>
    <col min="1300" max="1300" width="0.44140625" style="1" customWidth="1"/>
    <col min="1301" max="1301" width="8.6640625" style="1" customWidth="1"/>
    <col min="1302" max="1302" width="0.44140625" style="1" customWidth="1"/>
    <col min="1303" max="1303" width="8.6640625" style="1" customWidth="1"/>
    <col min="1304" max="1304" width="0.44140625" style="1" customWidth="1"/>
    <col min="1305" max="1305" width="7.6640625" style="1" customWidth="1"/>
    <col min="1306" max="1306" width="0.44140625" style="1" customWidth="1"/>
    <col min="1307" max="1307" width="8.88671875" style="1"/>
    <col min="1308" max="1308" width="0.44140625" style="1" customWidth="1"/>
    <col min="1309" max="1309" width="8.6640625" style="1" customWidth="1"/>
    <col min="1310" max="1310" width="0.44140625" style="1" customWidth="1"/>
    <col min="1311" max="1311" width="8.6640625" style="1" customWidth="1"/>
    <col min="1312" max="1312" width="0.44140625" style="1" customWidth="1"/>
    <col min="1313" max="1313" width="7.6640625" style="1" customWidth="1"/>
    <col min="1314" max="1314" width="0.44140625" style="1" customWidth="1"/>
    <col min="1315" max="1315" width="8.88671875" style="1"/>
    <col min="1316" max="1316" width="0.44140625" style="1" customWidth="1"/>
    <col min="1317" max="1317" width="10.21875" style="1" bestFit="1" customWidth="1"/>
    <col min="1318" max="1536" width="8.88671875" style="1"/>
    <col min="1537" max="1537" width="0.6640625" style="1" customWidth="1"/>
    <col min="1538" max="1538" width="1.6640625" style="1" customWidth="1"/>
    <col min="1539" max="1539" width="10.88671875" style="1" customWidth="1"/>
    <col min="1540" max="1540" width="0.6640625" style="1" customWidth="1"/>
    <col min="1541" max="1541" width="8.6640625" style="1" customWidth="1"/>
    <col min="1542" max="1542" width="0.44140625" style="1" customWidth="1"/>
    <col min="1543" max="1543" width="8.6640625" style="1" customWidth="1"/>
    <col min="1544" max="1544" width="0.44140625" style="1" customWidth="1"/>
    <col min="1545" max="1545" width="7.6640625" style="1" customWidth="1"/>
    <col min="1546" max="1546" width="0.21875" style="1" customWidth="1"/>
    <col min="1547" max="1547" width="8.88671875" style="1"/>
    <col min="1548" max="1548" width="0.44140625" style="1" customWidth="1"/>
    <col min="1549" max="1549" width="8.6640625" style="1" customWidth="1"/>
    <col min="1550" max="1550" width="0.44140625" style="1" customWidth="1"/>
    <col min="1551" max="1551" width="8.6640625" style="1" customWidth="1"/>
    <col min="1552" max="1552" width="0.44140625" style="1" customWidth="1"/>
    <col min="1553" max="1553" width="7.6640625" style="1" customWidth="1"/>
    <col min="1554" max="1554" width="0.44140625" style="1" customWidth="1"/>
    <col min="1555" max="1555" width="8.88671875" style="1"/>
    <col min="1556" max="1556" width="0.44140625" style="1" customWidth="1"/>
    <col min="1557" max="1557" width="8.6640625" style="1" customWidth="1"/>
    <col min="1558" max="1558" width="0.44140625" style="1" customWidth="1"/>
    <col min="1559" max="1559" width="8.6640625" style="1" customWidth="1"/>
    <col min="1560" max="1560" width="0.44140625" style="1" customWidth="1"/>
    <col min="1561" max="1561" width="7.6640625" style="1" customWidth="1"/>
    <col min="1562" max="1562" width="0.44140625" style="1" customWidth="1"/>
    <col min="1563" max="1563" width="8.88671875" style="1"/>
    <col min="1564" max="1564" width="0.44140625" style="1" customWidth="1"/>
    <col min="1565" max="1565" width="8.6640625" style="1" customWidth="1"/>
    <col min="1566" max="1566" width="0.44140625" style="1" customWidth="1"/>
    <col min="1567" max="1567" width="8.6640625" style="1" customWidth="1"/>
    <col min="1568" max="1568" width="0.44140625" style="1" customWidth="1"/>
    <col min="1569" max="1569" width="7.6640625" style="1" customWidth="1"/>
    <col min="1570" max="1570" width="0.44140625" style="1" customWidth="1"/>
    <col min="1571" max="1571" width="8.88671875" style="1"/>
    <col min="1572" max="1572" width="0.44140625" style="1" customWidth="1"/>
    <col min="1573" max="1573" width="10.21875" style="1" bestFit="1" customWidth="1"/>
    <col min="1574" max="1792" width="8.88671875" style="1"/>
    <col min="1793" max="1793" width="0.6640625" style="1" customWidth="1"/>
    <col min="1794" max="1794" width="1.6640625" style="1" customWidth="1"/>
    <col min="1795" max="1795" width="10.88671875" style="1" customWidth="1"/>
    <col min="1796" max="1796" width="0.6640625" style="1" customWidth="1"/>
    <col min="1797" max="1797" width="8.6640625" style="1" customWidth="1"/>
    <col min="1798" max="1798" width="0.44140625" style="1" customWidth="1"/>
    <col min="1799" max="1799" width="8.6640625" style="1" customWidth="1"/>
    <col min="1800" max="1800" width="0.44140625" style="1" customWidth="1"/>
    <col min="1801" max="1801" width="7.6640625" style="1" customWidth="1"/>
    <col min="1802" max="1802" width="0.21875" style="1" customWidth="1"/>
    <col min="1803" max="1803" width="8.88671875" style="1"/>
    <col min="1804" max="1804" width="0.44140625" style="1" customWidth="1"/>
    <col min="1805" max="1805" width="8.6640625" style="1" customWidth="1"/>
    <col min="1806" max="1806" width="0.44140625" style="1" customWidth="1"/>
    <col min="1807" max="1807" width="8.6640625" style="1" customWidth="1"/>
    <col min="1808" max="1808" width="0.44140625" style="1" customWidth="1"/>
    <col min="1809" max="1809" width="7.6640625" style="1" customWidth="1"/>
    <col min="1810" max="1810" width="0.44140625" style="1" customWidth="1"/>
    <col min="1811" max="1811" width="8.88671875" style="1"/>
    <col min="1812" max="1812" width="0.44140625" style="1" customWidth="1"/>
    <col min="1813" max="1813" width="8.6640625" style="1" customWidth="1"/>
    <col min="1814" max="1814" width="0.44140625" style="1" customWidth="1"/>
    <col min="1815" max="1815" width="8.6640625" style="1" customWidth="1"/>
    <col min="1816" max="1816" width="0.44140625" style="1" customWidth="1"/>
    <col min="1817" max="1817" width="7.6640625" style="1" customWidth="1"/>
    <col min="1818" max="1818" width="0.44140625" style="1" customWidth="1"/>
    <col min="1819" max="1819" width="8.88671875" style="1"/>
    <col min="1820" max="1820" width="0.44140625" style="1" customWidth="1"/>
    <col min="1821" max="1821" width="8.6640625" style="1" customWidth="1"/>
    <col min="1822" max="1822" width="0.44140625" style="1" customWidth="1"/>
    <col min="1823" max="1823" width="8.6640625" style="1" customWidth="1"/>
    <col min="1824" max="1824" width="0.44140625" style="1" customWidth="1"/>
    <col min="1825" max="1825" width="7.6640625" style="1" customWidth="1"/>
    <col min="1826" max="1826" width="0.44140625" style="1" customWidth="1"/>
    <col min="1827" max="1827" width="8.88671875" style="1"/>
    <col min="1828" max="1828" width="0.44140625" style="1" customWidth="1"/>
    <col min="1829" max="1829" width="10.21875" style="1" bestFit="1" customWidth="1"/>
    <col min="1830" max="2048" width="8.88671875" style="1"/>
    <col min="2049" max="2049" width="0.6640625" style="1" customWidth="1"/>
    <col min="2050" max="2050" width="1.6640625" style="1" customWidth="1"/>
    <col min="2051" max="2051" width="10.88671875" style="1" customWidth="1"/>
    <col min="2052" max="2052" width="0.6640625" style="1" customWidth="1"/>
    <col min="2053" max="2053" width="8.6640625" style="1" customWidth="1"/>
    <col min="2054" max="2054" width="0.44140625" style="1" customWidth="1"/>
    <col min="2055" max="2055" width="8.6640625" style="1" customWidth="1"/>
    <col min="2056" max="2056" width="0.44140625" style="1" customWidth="1"/>
    <col min="2057" max="2057" width="7.6640625" style="1" customWidth="1"/>
    <col min="2058" max="2058" width="0.21875" style="1" customWidth="1"/>
    <col min="2059" max="2059" width="8.88671875" style="1"/>
    <col min="2060" max="2060" width="0.44140625" style="1" customWidth="1"/>
    <col min="2061" max="2061" width="8.6640625" style="1" customWidth="1"/>
    <col min="2062" max="2062" width="0.44140625" style="1" customWidth="1"/>
    <col min="2063" max="2063" width="8.6640625" style="1" customWidth="1"/>
    <col min="2064" max="2064" width="0.44140625" style="1" customWidth="1"/>
    <col min="2065" max="2065" width="7.6640625" style="1" customWidth="1"/>
    <col min="2066" max="2066" width="0.44140625" style="1" customWidth="1"/>
    <col min="2067" max="2067" width="8.88671875" style="1"/>
    <col min="2068" max="2068" width="0.44140625" style="1" customWidth="1"/>
    <col min="2069" max="2069" width="8.6640625" style="1" customWidth="1"/>
    <col min="2070" max="2070" width="0.44140625" style="1" customWidth="1"/>
    <col min="2071" max="2071" width="8.6640625" style="1" customWidth="1"/>
    <col min="2072" max="2072" width="0.44140625" style="1" customWidth="1"/>
    <col min="2073" max="2073" width="7.6640625" style="1" customWidth="1"/>
    <col min="2074" max="2074" width="0.44140625" style="1" customWidth="1"/>
    <col min="2075" max="2075" width="8.88671875" style="1"/>
    <col min="2076" max="2076" width="0.44140625" style="1" customWidth="1"/>
    <col min="2077" max="2077" width="8.6640625" style="1" customWidth="1"/>
    <col min="2078" max="2078" width="0.44140625" style="1" customWidth="1"/>
    <col min="2079" max="2079" width="8.6640625" style="1" customWidth="1"/>
    <col min="2080" max="2080" width="0.44140625" style="1" customWidth="1"/>
    <col min="2081" max="2081" width="7.6640625" style="1" customWidth="1"/>
    <col min="2082" max="2082" width="0.44140625" style="1" customWidth="1"/>
    <col min="2083" max="2083" width="8.88671875" style="1"/>
    <col min="2084" max="2084" width="0.44140625" style="1" customWidth="1"/>
    <col min="2085" max="2085" width="10.21875" style="1" bestFit="1" customWidth="1"/>
    <col min="2086" max="2304" width="8.88671875" style="1"/>
    <col min="2305" max="2305" width="0.6640625" style="1" customWidth="1"/>
    <col min="2306" max="2306" width="1.6640625" style="1" customWidth="1"/>
    <col min="2307" max="2307" width="10.88671875" style="1" customWidth="1"/>
    <col min="2308" max="2308" width="0.6640625" style="1" customWidth="1"/>
    <col min="2309" max="2309" width="8.6640625" style="1" customWidth="1"/>
    <col min="2310" max="2310" width="0.44140625" style="1" customWidth="1"/>
    <col min="2311" max="2311" width="8.6640625" style="1" customWidth="1"/>
    <col min="2312" max="2312" width="0.44140625" style="1" customWidth="1"/>
    <col min="2313" max="2313" width="7.6640625" style="1" customWidth="1"/>
    <col min="2314" max="2314" width="0.21875" style="1" customWidth="1"/>
    <col min="2315" max="2315" width="8.88671875" style="1"/>
    <col min="2316" max="2316" width="0.44140625" style="1" customWidth="1"/>
    <col min="2317" max="2317" width="8.6640625" style="1" customWidth="1"/>
    <col min="2318" max="2318" width="0.44140625" style="1" customWidth="1"/>
    <col min="2319" max="2319" width="8.6640625" style="1" customWidth="1"/>
    <col min="2320" max="2320" width="0.44140625" style="1" customWidth="1"/>
    <col min="2321" max="2321" width="7.6640625" style="1" customWidth="1"/>
    <col min="2322" max="2322" width="0.44140625" style="1" customWidth="1"/>
    <col min="2323" max="2323" width="8.88671875" style="1"/>
    <col min="2324" max="2324" width="0.44140625" style="1" customWidth="1"/>
    <col min="2325" max="2325" width="8.6640625" style="1" customWidth="1"/>
    <col min="2326" max="2326" width="0.44140625" style="1" customWidth="1"/>
    <col min="2327" max="2327" width="8.6640625" style="1" customWidth="1"/>
    <col min="2328" max="2328" width="0.44140625" style="1" customWidth="1"/>
    <col min="2329" max="2329" width="7.6640625" style="1" customWidth="1"/>
    <col min="2330" max="2330" width="0.44140625" style="1" customWidth="1"/>
    <col min="2331" max="2331" width="8.88671875" style="1"/>
    <col min="2332" max="2332" width="0.44140625" style="1" customWidth="1"/>
    <col min="2333" max="2333" width="8.6640625" style="1" customWidth="1"/>
    <col min="2334" max="2334" width="0.44140625" style="1" customWidth="1"/>
    <col min="2335" max="2335" width="8.6640625" style="1" customWidth="1"/>
    <col min="2336" max="2336" width="0.44140625" style="1" customWidth="1"/>
    <col min="2337" max="2337" width="7.6640625" style="1" customWidth="1"/>
    <col min="2338" max="2338" width="0.44140625" style="1" customWidth="1"/>
    <col min="2339" max="2339" width="8.88671875" style="1"/>
    <col min="2340" max="2340" width="0.44140625" style="1" customWidth="1"/>
    <col min="2341" max="2341" width="10.21875" style="1" bestFit="1" customWidth="1"/>
    <col min="2342" max="2560" width="8.88671875" style="1"/>
    <col min="2561" max="2561" width="0.6640625" style="1" customWidth="1"/>
    <col min="2562" max="2562" width="1.6640625" style="1" customWidth="1"/>
    <col min="2563" max="2563" width="10.88671875" style="1" customWidth="1"/>
    <col min="2564" max="2564" width="0.6640625" style="1" customWidth="1"/>
    <col min="2565" max="2565" width="8.6640625" style="1" customWidth="1"/>
    <col min="2566" max="2566" width="0.44140625" style="1" customWidth="1"/>
    <col min="2567" max="2567" width="8.6640625" style="1" customWidth="1"/>
    <col min="2568" max="2568" width="0.44140625" style="1" customWidth="1"/>
    <col min="2569" max="2569" width="7.6640625" style="1" customWidth="1"/>
    <col min="2570" max="2570" width="0.21875" style="1" customWidth="1"/>
    <col min="2571" max="2571" width="8.88671875" style="1"/>
    <col min="2572" max="2572" width="0.44140625" style="1" customWidth="1"/>
    <col min="2573" max="2573" width="8.6640625" style="1" customWidth="1"/>
    <col min="2574" max="2574" width="0.44140625" style="1" customWidth="1"/>
    <col min="2575" max="2575" width="8.6640625" style="1" customWidth="1"/>
    <col min="2576" max="2576" width="0.44140625" style="1" customWidth="1"/>
    <col min="2577" max="2577" width="7.6640625" style="1" customWidth="1"/>
    <col min="2578" max="2578" width="0.44140625" style="1" customWidth="1"/>
    <col min="2579" max="2579" width="8.88671875" style="1"/>
    <col min="2580" max="2580" width="0.44140625" style="1" customWidth="1"/>
    <col min="2581" max="2581" width="8.6640625" style="1" customWidth="1"/>
    <col min="2582" max="2582" width="0.44140625" style="1" customWidth="1"/>
    <col min="2583" max="2583" width="8.6640625" style="1" customWidth="1"/>
    <col min="2584" max="2584" width="0.44140625" style="1" customWidth="1"/>
    <col min="2585" max="2585" width="7.6640625" style="1" customWidth="1"/>
    <col min="2586" max="2586" width="0.44140625" style="1" customWidth="1"/>
    <col min="2587" max="2587" width="8.88671875" style="1"/>
    <col min="2588" max="2588" width="0.44140625" style="1" customWidth="1"/>
    <col min="2589" max="2589" width="8.6640625" style="1" customWidth="1"/>
    <col min="2590" max="2590" width="0.44140625" style="1" customWidth="1"/>
    <col min="2591" max="2591" width="8.6640625" style="1" customWidth="1"/>
    <col min="2592" max="2592" width="0.44140625" style="1" customWidth="1"/>
    <col min="2593" max="2593" width="7.6640625" style="1" customWidth="1"/>
    <col min="2594" max="2594" width="0.44140625" style="1" customWidth="1"/>
    <col min="2595" max="2595" width="8.88671875" style="1"/>
    <col min="2596" max="2596" width="0.44140625" style="1" customWidth="1"/>
    <col min="2597" max="2597" width="10.21875" style="1" bestFit="1" customWidth="1"/>
    <col min="2598" max="2816" width="8.88671875" style="1"/>
    <col min="2817" max="2817" width="0.6640625" style="1" customWidth="1"/>
    <col min="2818" max="2818" width="1.6640625" style="1" customWidth="1"/>
    <col min="2819" max="2819" width="10.88671875" style="1" customWidth="1"/>
    <col min="2820" max="2820" width="0.6640625" style="1" customWidth="1"/>
    <col min="2821" max="2821" width="8.6640625" style="1" customWidth="1"/>
    <col min="2822" max="2822" width="0.44140625" style="1" customWidth="1"/>
    <col min="2823" max="2823" width="8.6640625" style="1" customWidth="1"/>
    <col min="2824" max="2824" width="0.44140625" style="1" customWidth="1"/>
    <col min="2825" max="2825" width="7.6640625" style="1" customWidth="1"/>
    <col min="2826" max="2826" width="0.21875" style="1" customWidth="1"/>
    <col min="2827" max="2827" width="8.88671875" style="1"/>
    <col min="2828" max="2828" width="0.44140625" style="1" customWidth="1"/>
    <col min="2829" max="2829" width="8.6640625" style="1" customWidth="1"/>
    <col min="2830" max="2830" width="0.44140625" style="1" customWidth="1"/>
    <col min="2831" max="2831" width="8.6640625" style="1" customWidth="1"/>
    <col min="2832" max="2832" width="0.44140625" style="1" customWidth="1"/>
    <col min="2833" max="2833" width="7.6640625" style="1" customWidth="1"/>
    <col min="2834" max="2834" width="0.44140625" style="1" customWidth="1"/>
    <col min="2835" max="2835" width="8.88671875" style="1"/>
    <col min="2836" max="2836" width="0.44140625" style="1" customWidth="1"/>
    <col min="2837" max="2837" width="8.6640625" style="1" customWidth="1"/>
    <col min="2838" max="2838" width="0.44140625" style="1" customWidth="1"/>
    <col min="2839" max="2839" width="8.6640625" style="1" customWidth="1"/>
    <col min="2840" max="2840" width="0.44140625" style="1" customWidth="1"/>
    <col min="2841" max="2841" width="7.6640625" style="1" customWidth="1"/>
    <col min="2842" max="2842" width="0.44140625" style="1" customWidth="1"/>
    <col min="2843" max="2843" width="8.88671875" style="1"/>
    <col min="2844" max="2844" width="0.44140625" style="1" customWidth="1"/>
    <col min="2845" max="2845" width="8.6640625" style="1" customWidth="1"/>
    <col min="2846" max="2846" width="0.44140625" style="1" customWidth="1"/>
    <col min="2847" max="2847" width="8.6640625" style="1" customWidth="1"/>
    <col min="2848" max="2848" width="0.44140625" style="1" customWidth="1"/>
    <col min="2849" max="2849" width="7.6640625" style="1" customWidth="1"/>
    <col min="2850" max="2850" width="0.44140625" style="1" customWidth="1"/>
    <col min="2851" max="2851" width="8.88671875" style="1"/>
    <col min="2852" max="2852" width="0.44140625" style="1" customWidth="1"/>
    <col min="2853" max="2853" width="10.21875" style="1" bestFit="1" customWidth="1"/>
    <col min="2854" max="3072" width="8.88671875" style="1"/>
    <col min="3073" max="3073" width="0.6640625" style="1" customWidth="1"/>
    <col min="3074" max="3074" width="1.6640625" style="1" customWidth="1"/>
    <col min="3075" max="3075" width="10.88671875" style="1" customWidth="1"/>
    <col min="3076" max="3076" width="0.6640625" style="1" customWidth="1"/>
    <col min="3077" max="3077" width="8.6640625" style="1" customWidth="1"/>
    <col min="3078" max="3078" width="0.44140625" style="1" customWidth="1"/>
    <col min="3079" max="3079" width="8.6640625" style="1" customWidth="1"/>
    <col min="3080" max="3080" width="0.44140625" style="1" customWidth="1"/>
    <col min="3081" max="3081" width="7.6640625" style="1" customWidth="1"/>
    <col min="3082" max="3082" width="0.21875" style="1" customWidth="1"/>
    <col min="3083" max="3083" width="8.88671875" style="1"/>
    <col min="3084" max="3084" width="0.44140625" style="1" customWidth="1"/>
    <col min="3085" max="3085" width="8.6640625" style="1" customWidth="1"/>
    <col min="3086" max="3086" width="0.44140625" style="1" customWidth="1"/>
    <col min="3087" max="3087" width="8.6640625" style="1" customWidth="1"/>
    <col min="3088" max="3088" width="0.44140625" style="1" customWidth="1"/>
    <col min="3089" max="3089" width="7.6640625" style="1" customWidth="1"/>
    <col min="3090" max="3090" width="0.44140625" style="1" customWidth="1"/>
    <col min="3091" max="3091" width="8.88671875" style="1"/>
    <col min="3092" max="3092" width="0.44140625" style="1" customWidth="1"/>
    <col min="3093" max="3093" width="8.6640625" style="1" customWidth="1"/>
    <col min="3094" max="3094" width="0.44140625" style="1" customWidth="1"/>
    <col min="3095" max="3095" width="8.6640625" style="1" customWidth="1"/>
    <col min="3096" max="3096" width="0.44140625" style="1" customWidth="1"/>
    <col min="3097" max="3097" width="7.6640625" style="1" customWidth="1"/>
    <col min="3098" max="3098" width="0.44140625" style="1" customWidth="1"/>
    <col min="3099" max="3099" width="8.88671875" style="1"/>
    <col min="3100" max="3100" width="0.44140625" style="1" customWidth="1"/>
    <col min="3101" max="3101" width="8.6640625" style="1" customWidth="1"/>
    <col min="3102" max="3102" width="0.44140625" style="1" customWidth="1"/>
    <col min="3103" max="3103" width="8.6640625" style="1" customWidth="1"/>
    <col min="3104" max="3104" width="0.44140625" style="1" customWidth="1"/>
    <col min="3105" max="3105" width="7.6640625" style="1" customWidth="1"/>
    <col min="3106" max="3106" width="0.44140625" style="1" customWidth="1"/>
    <col min="3107" max="3107" width="8.88671875" style="1"/>
    <col min="3108" max="3108" width="0.44140625" style="1" customWidth="1"/>
    <col min="3109" max="3109" width="10.21875" style="1" bestFit="1" customWidth="1"/>
    <col min="3110" max="3328" width="8.88671875" style="1"/>
    <col min="3329" max="3329" width="0.6640625" style="1" customWidth="1"/>
    <col min="3330" max="3330" width="1.6640625" style="1" customWidth="1"/>
    <col min="3331" max="3331" width="10.88671875" style="1" customWidth="1"/>
    <col min="3332" max="3332" width="0.6640625" style="1" customWidth="1"/>
    <col min="3333" max="3333" width="8.6640625" style="1" customWidth="1"/>
    <col min="3334" max="3334" width="0.44140625" style="1" customWidth="1"/>
    <col min="3335" max="3335" width="8.6640625" style="1" customWidth="1"/>
    <col min="3336" max="3336" width="0.44140625" style="1" customWidth="1"/>
    <col min="3337" max="3337" width="7.6640625" style="1" customWidth="1"/>
    <col min="3338" max="3338" width="0.21875" style="1" customWidth="1"/>
    <col min="3339" max="3339" width="8.88671875" style="1"/>
    <col min="3340" max="3340" width="0.44140625" style="1" customWidth="1"/>
    <col min="3341" max="3341" width="8.6640625" style="1" customWidth="1"/>
    <col min="3342" max="3342" width="0.44140625" style="1" customWidth="1"/>
    <col min="3343" max="3343" width="8.6640625" style="1" customWidth="1"/>
    <col min="3344" max="3344" width="0.44140625" style="1" customWidth="1"/>
    <col min="3345" max="3345" width="7.6640625" style="1" customWidth="1"/>
    <col min="3346" max="3346" width="0.44140625" style="1" customWidth="1"/>
    <col min="3347" max="3347" width="8.88671875" style="1"/>
    <col min="3348" max="3348" width="0.44140625" style="1" customWidth="1"/>
    <col min="3349" max="3349" width="8.6640625" style="1" customWidth="1"/>
    <col min="3350" max="3350" width="0.44140625" style="1" customWidth="1"/>
    <col min="3351" max="3351" width="8.6640625" style="1" customWidth="1"/>
    <col min="3352" max="3352" width="0.44140625" style="1" customWidth="1"/>
    <col min="3353" max="3353" width="7.6640625" style="1" customWidth="1"/>
    <col min="3354" max="3354" width="0.44140625" style="1" customWidth="1"/>
    <col min="3355" max="3355" width="8.88671875" style="1"/>
    <col min="3356" max="3356" width="0.44140625" style="1" customWidth="1"/>
    <col min="3357" max="3357" width="8.6640625" style="1" customWidth="1"/>
    <col min="3358" max="3358" width="0.44140625" style="1" customWidth="1"/>
    <col min="3359" max="3359" width="8.6640625" style="1" customWidth="1"/>
    <col min="3360" max="3360" width="0.44140625" style="1" customWidth="1"/>
    <col min="3361" max="3361" width="7.6640625" style="1" customWidth="1"/>
    <col min="3362" max="3362" width="0.44140625" style="1" customWidth="1"/>
    <col min="3363" max="3363" width="8.88671875" style="1"/>
    <col min="3364" max="3364" width="0.44140625" style="1" customWidth="1"/>
    <col min="3365" max="3365" width="10.21875" style="1" bestFit="1" customWidth="1"/>
    <col min="3366" max="3584" width="8.88671875" style="1"/>
    <col min="3585" max="3585" width="0.6640625" style="1" customWidth="1"/>
    <col min="3586" max="3586" width="1.6640625" style="1" customWidth="1"/>
    <col min="3587" max="3587" width="10.88671875" style="1" customWidth="1"/>
    <col min="3588" max="3588" width="0.6640625" style="1" customWidth="1"/>
    <col min="3589" max="3589" width="8.6640625" style="1" customWidth="1"/>
    <col min="3590" max="3590" width="0.44140625" style="1" customWidth="1"/>
    <col min="3591" max="3591" width="8.6640625" style="1" customWidth="1"/>
    <col min="3592" max="3592" width="0.44140625" style="1" customWidth="1"/>
    <col min="3593" max="3593" width="7.6640625" style="1" customWidth="1"/>
    <col min="3594" max="3594" width="0.21875" style="1" customWidth="1"/>
    <col min="3595" max="3595" width="8.88671875" style="1"/>
    <col min="3596" max="3596" width="0.44140625" style="1" customWidth="1"/>
    <col min="3597" max="3597" width="8.6640625" style="1" customWidth="1"/>
    <col min="3598" max="3598" width="0.44140625" style="1" customWidth="1"/>
    <col min="3599" max="3599" width="8.6640625" style="1" customWidth="1"/>
    <col min="3600" max="3600" width="0.44140625" style="1" customWidth="1"/>
    <col min="3601" max="3601" width="7.6640625" style="1" customWidth="1"/>
    <col min="3602" max="3602" width="0.44140625" style="1" customWidth="1"/>
    <col min="3603" max="3603" width="8.88671875" style="1"/>
    <col min="3604" max="3604" width="0.44140625" style="1" customWidth="1"/>
    <col min="3605" max="3605" width="8.6640625" style="1" customWidth="1"/>
    <col min="3606" max="3606" width="0.44140625" style="1" customWidth="1"/>
    <col min="3607" max="3607" width="8.6640625" style="1" customWidth="1"/>
    <col min="3608" max="3608" width="0.44140625" style="1" customWidth="1"/>
    <col min="3609" max="3609" width="7.6640625" style="1" customWidth="1"/>
    <col min="3610" max="3610" width="0.44140625" style="1" customWidth="1"/>
    <col min="3611" max="3611" width="8.88671875" style="1"/>
    <col min="3612" max="3612" width="0.44140625" style="1" customWidth="1"/>
    <col min="3613" max="3613" width="8.6640625" style="1" customWidth="1"/>
    <col min="3614" max="3614" width="0.44140625" style="1" customWidth="1"/>
    <col min="3615" max="3615" width="8.6640625" style="1" customWidth="1"/>
    <col min="3616" max="3616" width="0.44140625" style="1" customWidth="1"/>
    <col min="3617" max="3617" width="7.6640625" style="1" customWidth="1"/>
    <col min="3618" max="3618" width="0.44140625" style="1" customWidth="1"/>
    <col min="3619" max="3619" width="8.88671875" style="1"/>
    <col min="3620" max="3620" width="0.44140625" style="1" customWidth="1"/>
    <col min="3621" max="3621" width="10.21875" style="1" bestFit="1" customWidth="1"/>
    <col min="3622" max="3840" width="8.88671875" style="1"/>
    <col min="3841" max="3841" width="0.6640625" style="1" customWidth="1"/>
    <col min="3842" max="3842" width="1.6640625" style="1" customWidth="1"/>
    <col min="3843" max="3843" width="10.88671875" style="1" customWidth="1"/>
    <col min="3844" max="3844" width="0.6640625" style="1" customWidth="1"/>
    <col min="3845" max="3845" width="8.6640625" style="1" customWidth="1"/>
    <col min="3846" max="3846" width="0.44140625" style="1" customWidth="1"/>
    <col min="3847" max="3847" width="8.6640625" style="1" customWidth="1"/>
    <col min="3848" max="3848" width="0.44140625" style="1" customWidth="1"/>
    <col min="3849" max="3849" width="7.6640625" style="1" customWidth="1"/>
    <col min="3850" max="3850" width="0.21875" style="1" customWidth="1"/>
    <col min="3851" max="3851" width="8.88671875" style="1"/>
    <col min="3852" max="3852" width="0.44140625" style="1" customWidth="1"/>
    <col min="3853" max="3853" width="8.6640625" style="1" customWidth="1"/>
    <col min="3854" max="3854" width="0.44140625" style="1" customWidth="1"/>
    <col min="3855" max="3855" width="8.6640625" style="1" customWidth="1"/>
    <col min="3856" max="3856" width="0.44140625" style="1" customWidth="1"/>
    <col min="3857" max="3857" width="7.6640625" style="1" customWidth="1"/>
    <col min="3858" max="3858" width="0.44140625" style="1" customWidth="1"/>
    <col min="3859" max="3859" width="8.88671875" style="1"/>
    <col min="3860" max="3860" width="0.44140625" style="1" customWidth="1"/>
    <col min="3861" max="3861" width="8.6640625" style="1" customWidth="1"/>
    <col min="3862" max="3862" width="0.44140625" style="1" customWidth="1"/>
    <col min="3863" max="3863" width="8.6640625" style="1" customWidth="1"/>
    <col min="3864" max="3864" width="0.44140625" style="1" customWidth="1"/>
    <col min="3865" max="3865" width="7.6640625" style="1" customWidth="1"/>
    <col min="3866" max="3866" width="0.44140625" style="1" customWidth="1"/>
    <col min="3867" max="3867" width="8.88671875" style="1"/>
    <col min="3868" max="3868" width="0.44140625" style="1" customWidth="1"/>
    <col min="3869" max="3869" width="8.6640625" style="1" customWidth="1"/>
    <col min="3870" max="3870" width="0.44140625" style="1" customWidth="1"/>
    <col min="3871" max="3871" width="8.6640625" style="1" customWidth="1"/>
    <col min="3872" max="3872" width="0.44140625" style="1" customWidth="1"/>
    <col min="3873" max="3873" width="7.6640625" style="1" customWidth="1"/>
    <col min="3874" max="3874" width="0.44140625" style="1" customWidth="1"/>
    <col min="3875" max="3875" width="8.88671875" style="1"/>
    <col min="3876" max="3876" width="0.44140625" style="1" customWidth="1"/>
    <col min="3877" max="3877" width="10.21875" style="1" bestFit="1" customWidth="1"/>
    <col min="3878" max="4096" width="8.88671875" style="1"/>
    <col min="4097" max="4097" width="0.6640625" style="1" customWidth="1"/>
    <col min="4098" max="4098" width="1.6640625" style="1" customWidth="1"/>
    <col min="4099" max="4099" width="10.88671875" style="1" customWidth="1"/>
    <col min="4100" max="4100" width="0.6640625" style="1" customWidth="1"/>
    <col min="4101" max="4101" width="8.6640625" style="1" customWidth="1"/>
    <col min="4102" max="4102" width="0.44140625" style="1" customWidth="1"/>
    <col min="4103" max="4103" width="8.6640625" style="1" customWidth="1"/>
    <col min="4104" max="4104" width="0.44140625" style="1" customWidth="1"/>
    <col min="4105" max="4105" width="7.6640625" style="1" customWidth="1"/>
    <col min="4106" max="4106" width="0.21875" style="1" customWidth="1"/>
    <col min="4107" max="4107" width="8.88671875" style="1"/>
    <col min="4108" max="4108" width="0.44140625" style="1" customWidth="1"/>
    <col min="4109" max="4109" width="8.6640625" style="1" customWidth="1"/>
    <col min="4110" max="4110" width="0.44140625" style="1" customWidth="1"/>
    <col min="4111" max="4111" width="8.6640625" style="1" customWidth="1"/>
    <col min="4112" max="4112" width="0.44140625" style="1" customWidth="1"/>
    <col min="4113" max="4113" width="7.6640625" style="1" customWidth="1"/>
    <col min="4114" max="4114" width="0.44140625" style="1" customWidth="1"/>
    <col min="4115" max="4115" width="8.88671875" style="1"/>
    <col min="4116" max="4116" width="0.44140625" style="1" customWidth="1"/>
    <col min="4117" max="4117" width="8.6640625" style="1" customWidth="1"/>
    <col min="4118" max="4118" width="0.44140625" style="1" customWidth="1"/>
    <col min="4119" max="4119" width="8.6640625" style="1" customWidth="1"/>
    <col min="4120" max="4120" width="0.44140625" style="1" customWidth="1"/>
    <col min="4121" max="4121" width="7.6640625" style="1" customWidth="1"/>
    <col min="4122" max="4122" width="0.44140625" style="1" customWidth="1"/>
    <col min="4123" max="4123" width="8.88671875" style="1"/>
    <col min="4124" max="4124" width="0.44140625" style="1" customWidth="1"/>
    <col min="4125" max="4125" width="8.6640625" style="1" customWidth="1"/>
    <col min="4126" max="4126" width="0.44140625" style="1" customWidth="1"/>
    <col min="4127" max="4127" width="8.6640625" style="1" customWidth="1"/>
    <col min="4128" max="4128" width="0.44140625" style="1" customWidth="1"/>
    <col min="4129" max="4129" width="7.6640625" style="1" customWidth="1"/>
    <col min="4130" max="4130" width="0.44140625" style="1" customWidth="1"/>
    <col min="4131" max="4131" width="8.88671875" style="1"/>
    <col min="4132" max="4132" width="0.44140625" style="1" customWidth="1"/>
    <col min="4133" max="4133" width="10.21875" style="1" bestFit="1" customWidth="1"/>
    <col min="4134" max="4352" width="8.88671875" style="1"/>
    <col min="4353" max="4353" width="0.6640625" style="1" customWidth="1"/>
    <col min="4354" max="4354" width="1.6640625" style="1" customWidth="1"/>
    <col min="4355" max="4355" width="10.88671875" style="1" customWidth="1"/>
    <col min="4356" max="4356" width="0.6640625" style="1" customWidth="1"/>
    <col min="4357" max="4357" width="8.6640625" style="1" customWidth="1"/>
    <col min="4358" max="4358" width="0.44140625" style="1" customWidth="1"/>
    <col min="4359" max="4359" width="8.6640625" style="1" customWidth="1"/>
    <col min="4360" max="4360" width="0.44140625" style="1" customWidth="1"/>
    <col min="4361" max="4361" width="7.6640625" style="1" customWidth="1"/>
    <col min="4362" max="4362" width="0.21875" style="1" customWidth="1"/>
    <col min="4363" max="4363" width="8.88671875" style="1"/>
    <col min="4364" max="4364" width="0.44140625" style="1" customWidth="1"/>
    <col min="4365" max="4365" width="8.6640625" style="1" customWidth="1"/>
    <col min="4366" max="4366" width="0.44140625" style="1" customWidth="1"/>
    <col min="4367" max="4367" width="8.6640625" style="1" customWidth="1"/>
    <col min="4368" max="4368" width="0.44140625" style="1" customWidth="1"/>
    <col min="4369" max="4369" width="7.6640625" style="1" customWidth="1"/>
    <col min="4370" max="4370" width="0.44140625" style="1" customWidth="1"/>
    <col min="4371" max="4371" width="8.88671875" style="1"/>
    <col min="4372" max="4372" width="0.44140625" style="1" customWidth="1"/>
    <col min="4373" max="4373" width="8.6640625" style="1" customWidth="1"/>
    <col min="4374" max="4374" width="0.44140625" style="1" customWidth="1"/>
    <col min="4375" max="4375" width="8.6640625" style="1" customWidth="1"/>
    <col min="4376" max="4376" width="0.44140625" style="1" customWidth="1"/>
    <col min="4377" max="4377" width="7.6640625" style="1" customWidth="1"/>
    <col min="4378" max="4378" width="0.44140625" style="1" customWidth="1"/>
    <col min="4379" max="4379" width="8.88671875" style="1"/>
    <col min="4380" max="4380" width="0.44140625" style="1" customWidth="1"/>
    <col min="4381" max="4381" width="8.6640625" style="1" customWidth="1"/>
    <col min="4382" max="4382" width="0.44140625" style="1" customWidth="1"/>
    <col min="4383" max="4383" width="8.6640625" style="1" customWidth="1"/>
    <col min="4384" max="4384" width="0.44140625" style="1" customWidth="1"/>
    <col min="4385" max="4385" width="7.6640625" style="1" customWidth="1"/>
    <col min="4386" max="4386" width="0.44140625" style="1" customWidth="1"/>
    <col min="4387" max="4387" width="8.88671875" style="1"/>
    <col min="4388" max="4388" width="0.44140625" style="1" customWidth="1"/>
    <col min="4389" max="4389" width="10.21875" style="1" bestFit="1" customWidth="1"/>
    <col min="4390" max="4608" width="8.88671875" style="1"/>
    <col min="4609" max="4609" width="0.6640625" style="1" customWidth="1"/>
    <col min="4610" max="4610" width="1.6640625" style="1" customWidth="1"/>
    <col min="4611" max="4611" width="10.88671875" style="1" customWidth="1"/>
    <col min="4612" max="4612" width="0.6640625" style="1" customWidth="1"/>
    <col min="4613" max="4613" width="8.6640625" style="1" customWidth="1"/>
    <col min="4614" max="4614" width="0.44140625" style="1" customWidth="1"/>
    <col min="4615" max="4615" width="8.6640625" style="1" customWidth="1"/>
    <col min="4616" max="4616" width="0.44140625" style="1" customWidth="1"/>
    <col min="4617" max="4617" width="7.6640625" style="1" customWidth="1"/>
    <col min="4618" max="4618" width="0.21875" style="1" customWidth="1"/>
    <col min="4619" max="4619" width="8.88671875" style="1"/>
    <col min="4620" max="4620" width="0.44140625" style="1" customWidth="1"/>
    <col min="4621" max="4621" width="8.6640625" style="1" customWidth="1"/>
    <col min="4622" max="4622" width="0.44140625" style="1" customWidth="1"/>
    <col min="4623" max="4623" width="8.6640625" style="1" customWidth="1"/>
    <col min="4624" max="4624" width="0.44140625" style="1" customWidth="1"/>
    <col min="4625" max="4625" width="7.6640625" style="1" customWidth="1"/>
    <col min="4626" max="4626" width="0.44140625" style="1" customWidth="1"/>
    <col min="4627" max="4627" width="8.88671875" style="1"/>
    <col min="4628" max="4628" width="0.44140625" style="1" customWidth="1"/>
    <col min="4629" max="4629" width="8.6640625" style="1" customWidth="1"/>
    <col min="4630" max="4630" width="0.44140625" style="1" customWidth="1"/>
    <col min="4631" max="4631" width="8.6640625" style="1" customWidth="1"/>
    <col min="4632" max="4632" width="0.44140625" style="1" customWidth="1"/>
    <col min="4633" max="4633" width="7.6640625" style="1" customWidth="1"/>
    <col min="4634" max="4634" width="0.44140625" style="1" customWidth="1"/>
    <col min="4635" max="4635" width="8.88671875" style="1"/>
    <col min="4636" max="4636" width="0.44140625" style="1" customWidth="1"/>
    <col min="4637" max="4637" width="8.6640625" style="1" customWidth="1"/>
    <col min="4638" max="4638" width="0.44140625" style="1" customWidth="1"/>
    <col min="4639" max="4639" width="8.6640625" style="1" customWidth="1"/>
    <col min="4640" max="4640" width="0.44140625" style="1" customWidth="1"/>
    <col min="4641" max="4641" width="7.6640625" style="1" customWidth="1"/>
    <col min="4642" max="4642" width="0.44140625" style="1" customWidth="1"/>
    <col min="4643" max="4643" width="8.88671875" style="1"/>
    <col min="4644" max="4644" width="0.44140625" style="1" customWidth="1"/>
    <col min="4645" max="4645" width="10.21875" style="1" bestFit="1" customWidth="1"/>
    <col min="4646" max="4864" width="8.88671875" style="1"/>
    <col min="4865" max="4865" width="0.6640625" style="1" customWidth="1"/>
    <col min="4866" max="4866" width="1.6640625" style="1" customWidth="1"/>
    <col min="4867" max="4867" width="10.88671875" style="1" customWidth="1"/>
    <col min="4868" max="4868" width="0.6640625" style="1" customWidth="1"/>
    <col min="4869" max="4869" width="8.6640625" style="1" customWidth="1"/>
    <col min="4870" max="4870" width="0.44140625" style="1" customWidth="1"/>
    <col min="4871" max="4871" width="8.6640625" style="1" customWidth="1"/>
    <col min="4872" max="4872" width="0.44140625" style="1" customWidth="1"/>
    <col min="4873" max="4873" width="7.6640625" style="1" customWidth="1"/>
    <col min="4874" max="4874" width="0.21875" style="1" customWidth="1"/>
    <col min="4875" max="4875" width="8.88671875" style="1"/>
    <col min="4876" max="4876" width="0.44140625" style="1" customWidth="1"/>
    <col min="4877" max="4877" width="8.6640625" style="1" customWidth="1"/>
    <col min="4878" max="4878" width="0.44140625" style="1" customWidth="1"/>
    <col min="4879" max="4879" width="8.6640625" style="1" customWidth="1"/>
    <col min="4880" max="4880" width="0.44140625" style="1" customWidth="1"/>
    <col min="4881" max="4881" width="7.6640625" style="1" customWidth="1"/>
    <col min="4882" max="4882" width="0.44140625" style="1" customWidth="1"/>
    <col min="4883" max="4883" width="8.88671875" style="1"/>
    <col min="4884" max="4884" width="0.44140625" style="1" customWidth="1"/>
    <col min="4885" max="4885" width="8.6640625" style="1" customWidth="1"/>
    <col min="4886" max="4886" width="0.44140625" style="1" customWidth="1"/>
    <col min="4887" max="4887" width="8.6640625" style="1" customWidth="1"/>
    <col min="4888" max="4888" width="0.44140625" style="1" customWidth="1"/>
    <col min="4889" max="4889" width="7.6640625" style="1" customWidth="1"/>
    <col min="4890" max="4890" width="0.44140625" style="1" customWidth="1"/>
    <col min="4891" max="4891" width="8.88671875" style="1"/>
    <col min="4892" max="4892" width="0.44140625" style="1" customWidth="1"/>
    <col min="4893" max="4893" width="8.6640625" style="1" customWidth="1"/>
    <col min="4894" max="4894" width="0.44140625" style="1" customWidth="1"/>
    <col min="4895" max="4895" width="8.6640625" style="1" customWidth="1"/>
    <col min="4896" max="4896" width="0.44140625" style="1" customWidth="1"/>
    <col min="4897" max="4897" width="7.6640625" style="1" customWidth="1"/>
    <col min="4898" max="4898" width="0.44140625" style="1" customWidth="1"/>
    <col min="4899" max="4899" width="8.88671875" style="1"/>
    <col min="4900" max="4900" width="0.44140625" style="1" customWidth="1"/>
    <col min="4901" max="4901" width="10.21875" style="1" bestFit="1" customWidth="1"/>
    <col min="4902" max="5120" width="8.88671875" style="1"/>
    <col min="5121" max="5121" width="0.6640625" style="1" customWidth="1"/>
    <col min="5122" max="5122" width="1.6640625" style="1" customWidth="1"/>
    <col min="5123" max="5123" width="10.88671875" style="1" customWidth="1"/>
    <col min="5124" max="5124" width="0.6640625" style="1" customWidth="1"/>
    <col min="5125" max="5125" width="8.6640625" style="1" customWidth="1"/>
    <col min="5126" max="5126" width="0.44140625" style="1" customWidth="1"/>
    <col min="5127" max="5127" width="8.6640625" style="1" customWidth="1"/>
    <col min="5128" max="5128" width="0.44140625" style="1" customWidth="1"/>
    <col min="5129" max="5129" width="7.6640625" style="1" customWidth="1"/>
    <col min="5130" max="5130" width="0.21875" style="1" customWidth="1"/>
    <col min="5131" max="5131" width="8.88671875" style="1"/>
    <col min="5132" max="5132" width="0.44140625" style="1" customWidth="1"/>
    <col min="5133" max="5133" width="8.6640625" style="1" customWidth="1"/>
    <col min="5134" max="5134" width="0.44140625" style="1" customWidth="1"/>
    <col min="5135" max="5135" width="8.6640625" style="1" customWidth="1"/>
    <col min="5136" max="5136" width="0.44140625" style="1" customWidth="1"/>
    <col min="5137" max="5137" width="7.6640625" style="1" customWidth="1"/>
    <col min="5138" max="5138" width="0.44140625" style="1" customWidth="1"/>
    <col min="5139" max="5139" width="8.88671875" style="1"/>
    <col min="5140" max="5140" width="0.44140625" style="1" customWidth="1"/>
    <col min="5141" max="5141" width="8.6640625" style="1" customWidth="1"/>
    <col min="5142" max="5142" width="0.44140625" style="1" customWidth="1"/>
    <col min="5143" max="5143" width="8.6640625" style="1" customWidth="1"/>
    <col min="5144" max="5144" width="0.44140625" style="1" customWidth="1"/>
    <col min="5145" max="5145" width="7.6640625" style="1" customWidth="1"/>
    <col min="5146" max="5146" width="0.44140625" style="1" customWidth="1"/>
    <col min="5147" max="5147" width="8.88671875" style="1"/>
    <col min="5148" max="5148" width="0.44140625" style="1" customWidth="1"/>
    <col min="5149" max="5149" width="8.6640625" style="1" customWidth="1"/>
    <col min="5150" max="5150" width="0.44140625" style="1" customWidth="1"/>
    <col min="5151" max="5151" width="8.6640625" style="1" customWidth="1"/>
    <col min="5152" max="5152" width="0.44140625" style="1" customWidth="1"/>
    <col min="5153" max="5153" width="7.6640625" style="1" customWidth="1"/>
    <col min="5154" max="5154" width="0.44140625" style="1" customWidth="1"/>
    <col min="5155" max="5155" width="8.88671875" style="1"/>
    <col min="5156" max="5156" width="0.44140625" style="1" customWidth="1"/>
    <col min="5157" max="5157" width="10.21875" style="1" bestFit="1" customWidth="1"/>
    <col min="5158" max="5376" width="8.88671875" style="1"/>
    <col min="5377" max="5377" width="0.6640625" style="1" customWidth="1"/>
    <col min="5378" max="5378" width="1.6640625" style="1" customWidth="1"/>
    <col min="5379" max="5379" width="10.88671875" style="1" customWidth="1"/>
    <col min="5380" max="5380" width="0.6640625" style="1" customWidth="1"/>
    <col min="5381" max="5381" width="8.6640625" style="1" customWidth="1"/>
    <col min="5382" max="5382" width="0.44140625" style="1" customWidth="1"/>
    <col min="5383" max="5383" width="8.6640625" style="1" customWidth="1"/>
    <col min="5384" max="5384" width="0.44140625" style="1" customWidth="1"/>
    <col min="5385" max="5385" width="7.6640625" style="1" customWidth="1"/>
    <col min="5386" max="5386" width="0.21875" style="1" customWidth="1"/>
    <col min="5387" max="5387" width="8.88671875" style="1"/>
    <col min="5388" max="5388" width="0.44140625" style="1" customWidth="1"/>
    <col min="5389" max="5389" width="8.6640625" style="1" customWidth="1"/>
    <col min="5390" max="5390" width="0.44140625" style="1" customWidth="1"/>
    <col min="5391" max="5391" width="8.6640625" style="1" customWidth="1"/>
    <col min="5392" max="5392" width="0.44140625" style="1" customWidth="1"/>
    <col min="5393" max="5393" width="7.6640625" style="1" customWidth="1"/>
    <col min="5394" max="5394" width="0.44140625" style="1" customWidth="1"/>
    <col min="5395" max="5395" width="8.88671875" style="1"/>
    <col min="5396" max="5396" width="0.44140625" style="1" customWidth="1"/>
    <col min="5397" max="5397" width="8.6640625" style="1" customWidth="1"/>
    <col min="5398" max="5398" width="0.44140625" style="1" customWidth="1"/>
    <col min="5399" max="5399" width="8.6640625" style="1" customWidth="1"/>
    <col min="5400" max="5400" width="0.44140625" style="1" customWidth="1"/>
    <col min="5401" max="5401" width="7.6640625" style="1" customWidth="1"/>
    <col min="5402" max="5402" width="0.44140625" style="1" customWidth="1"/>
    <col min="5403" max="5403" width="8.88671875" style="1"/>
    <col min="5404" max="5404" width="0.44140625" style="1" customWidth="1"/>
    <col min="5405" max="5405" width="8.6640625" style="1" customWidth="1"/>
    <col min="5406" max="5406" width="0.44140625" style="1" customWidth="1"/>
    <col min="5407" max="5407" width="8.6640625" style="1" customWidth="1"/>
    <col min="5408" max="5408" width="0.44140625" style="1" customWidth="1"/>
    <col min="5409" max="5409" width="7.6640625" style="1" customWidth="1"/>
    <col min="5410" max="5410" width="0.44140625" style="1" customWidth="1"/>
    <col min="5411" max="5411" width="8.88671875" style="1"/>
    <col min="5412" max="5412" width="0.44140625" style="1" customWidth="1"/>
    <col min="5413" max="5413" width="10.21875" style="1" bestFit="1" customWidth="1"/>
    <col min="5414" max="5632" width="8.88671875" style="1"/>
    <col min="5633" max="5633" width="0.6640625" style="1" customWidth="1"/>
    <col min="5634" max="5634" width="1.6640625" style="1" customWidth="1"/>
    <col min="5635" max="5635" width="10.88671875" style="1" customWidth="1"/>
    <col min="5636" max="5636" width="0.6640625" style="1" customWidth="1"/>
    <col min="5637" max="5637" width="8.6640625" style="1" customWidth="1"/>
    <col min="5638" max="5638" width="0.44140625" style="1" customWidth="1"/>
    <col min="5639" max="5639" width="8.6640625" style="1" customWidth="1"/>
    <col min="5640" max="5640" width="0.44140625" style="1" customWidth="1"/>
    <col min="5641" max="5641" width="7.6640625" style="1" customWidth="1"/>
    <col min="5642" max="5642" width="0.21875" style="1" customWidth="1"/>
    <col min="5643" max="5643" width="8.88671875" style="1"/>
    <col min="5644" max="5644" width="0.44140625" style="1" customWidth="1"/>
    <col min="5645" max="5645" width="8.6640625" style="1" customWidth="1"/>
    <col min="5646" max="5646" width="0.44140625" style="1" customWidth="1"/>
    <col min="5647" max="5647" width="8.6640625" style="1" customWidth="1"/>
    <col min="5648" max="5648" width="0.44140625" style="1" customWidth="1"/>
    <col min="5649" max="5649" width="7.6640625" style="1" customWidth="1"/>
    <col min="5650" max="5650" width="0.44140625" style="1" customWidth="1"/>
    <col min="5651" max="5651" width="8.88671875" style="1"/>
    <col min="5652" max="5652" width="0.44140625" style="1" customWidth="1"/>
    <col min="5653" max="5653" width="8.6640625" style="1" customWidth="1"/>
    <col min="5654" max="5654" width="0.44140625" style="1" customWidth="1"/>
    <col min="5655" max="5655" width="8.6640625" style="1" customWidth="1"/>
    <col min="5656" max="5656" width="0.44140625" style="1" customWidth="1"/>
    <col min="5657" max="5657" width="7.6640625" style="1" customWidth="1"/>
    <col min="5658" max="5658" width="0.44140625" style="1" customWidth="1"/>
    <col min="5659" max="5659" width="8.88671875" style="1"/>
    <col min="5660" max="5660" width="0.44140625" style="1" customWidth="1"/>
    <col min="5661" max="5661" width="8.6640625" style="1" customWidth="1"/>
    <col min="5662" max="5662" width="0.44140625" style="1" customWidth="1"/>
    <col min="5663" max="5663" width="8.6640625" style="1" customWidth="1"/>
    <col min="5664" max="5664" width="0.44140625" style="1" customWidth="1"/>
    <col min="5665" max="5665" width="7.6640625" style="1" customWidth="1"/>
    <col min="5666" max="5666" width="0.44140625" style="1" customWidth="1"/>
    <col min="5667" max="5667" width="8.88671875" style="1"/>
    <col min="5668" max="5668" width="0.44140625" style="1" customWidth="1"/>
    <col min="5669" max="5669" width="10.21875" style="1" bestFit="1" customWidth="1"/>
    <col min="5670" max="5888" width="8.88671875" style="1"/>
    <col min="5889" max="5889" width="0.6640625" style="1" customWidth="1"/>
    <col min="5890" max="5890" width="1.6640625" style="1" customWidth="1"/>
    <col min="5891" max="5891" width="10.88671875" style="1" customWidth="1"/>
    <col min="5892" max="5892" width="0.6640625" style="1" customWidth="1"/>
    <col min="5893" max="5893" width="8.6640625" style="1" customWidth="1"/>
    <col min="5894" max="5894" width="0.44140625" style="1" customWidth="1"/>
    <col min="5895" max="5895" width="8.6640625" style="1" customWidth="1"/>
    <col min="5896" max="5896" width="0.44140625" style="1" customWidth="1"/>
    <col min="5897" max="5897" width="7.6640625" style="1" customWidth="1"/>
    <col min="5898" max="5898" width="0.21875" style="1" customWidth="1"/>
    <col min="5899" max="5899" width="8.88671875" style="1"/>
    <col min="5900" max="5900" width="0.44140625" style="1" customWidth="1"/>
    <col min="5901" max="5901" width="8.6640625" style="1" customWidth="1"/>
    <col min="5902" max="5902" width="0.44140625" style="1" customWidth="1"/>
    <col min="5903" max="5903" width="8.6640625" style="1" customWidth="1"/>
    <col min="5904" max="5904" width="0.44140625" style="1" customWidth="1"/>
    <col min="5905" max="5905" width="7.6640625" style="1" customWidth="1"/>
    <col min="5906" max="5906" width="0.44140625" style="1" customWidth="1"/>
    <col min="5907" max="5907" width="8.88671875" style="1"/>
    <col min="5908" max="5908" width="0.44140625" style="1" customWidth="1"/>
    <col min="5909" max="5909" width="8.6640625" style="1" customWidth="1"/>
    <col min="5910" max="5910" width="0.44140625" style="1" customWidth="1"/>
    <col min="5911" max="5911" width="8.6640625" style="1" customWidth="1"/>
    <col min="5912" max="5912" width="0.44140625" style="1" customWidth="1"/>
    <col min="5913" max="5913" width="7.6640625" style="1" customWidth="1"/>
    <col min="5914" max="5914" width="0.44140625" style="1" customWidth="1"/>
    <col min="5915" max="5915" width="8.88671875" style="1"/>
    <col min="5916" max="5916" width="0.44140625" style="1" customWidth="1"/>
    <col min="5917" max="5917" width="8.6640625" style="1" customWidth="1"/>
    <col min="5918" max="5918" width="0.44140625" style="1" customWidth="1"/>
    <col min="5919" max="5919" width="8.6640625" style="1" customWidth="1"/>
    <col min="5920" max="5920" width="0.44140625" style="1" customWidth="1"/>
    <col min="5921" max="5921" width="7.6640625" style="1" customWidth="1"/>
    <col min="5922" max="5922" width="0.44140625" style="1" customWidth="1"/>
    <col min="5923" max="5923" width="8.88671875" style="1"/>
    <col min="5924" max="5924" width="0.44140625" style="1" customWidth="1"/>
    <col min="5925" max="5925" width="10.21875" style="1" bestFit="1" customWidth="1"/>
    <col min="5926" max="6144" width="8.88671875" style="1"/>
    <col min="6145" max="6145" width="0.6640625" style="1" customWidth="1"/>
    <col min="6146" max="6146" width="1.6640625" style="1" customWidth="1"/>
    <col min="6147" max="6147" width="10.88671875" style="1" customWidth="1"/>
    <col min="6148" max="6148" width="0.6640625" style="1" customWidth="1"/>
    <col min="6149" max="6149" width="8.6640625" style="1" customWidth="1"/>
    <col min="6150" max="6150" width="0.44140625" style="1" customWidth="1"/>
    <col min="6151" max="6151" width="8.6640625" style="1" customWidth="1"/>
    <col min="6152" max="6152" width="0.44140625" style="1" customWidth="1"/>
    <col min="6153" max="6153" width="7.6640625" style="1" customWidth="1"/>
    <col min="6154" max="6154" width="0.21875" style="1" customWidth="1"/>
    <col min="6155" max="6155" width="8.88671875" style="1"/>
    <col min="6156" max="6156" width="0.44140625" style="1" customWidth="1"/>
    <col min="6157" max="6157" width="8.6640625" style="1" customWidth="1"/>
    <col min="6158" max="6158" width="0.44140625" style="1" customWidth="1"/>
    <col min="6159" max="6159" width="8.6640625" style="1" customWidth="1"/>
    <col min="6160" max="6160" width="0.44140625" style="1" customWidth="1"/>
    <col min="6161" max="6161" width="7.6640625" style="1" customWidth="1"/>
    <col min="6162" max="6162" width="0.44140625" style="1" customWidth="1"/>
    <col min="6163" max="6163" width="8.88671875" style="1"/>
    <col min="6164" max="6164" width="0.44140625" style="1" customWidth="1"/>
    <col min="6165" max="6165" width="8.6640625" style="1" customWidth="1"/>
    <col min="6166" max="6166" width="0.44140625" style="1" customWidth="1"/>
    <col min="6167" max="6167" width="8.6640625" style="1" customWidth="1"/>
    <col min="6168" max="6168" width="0.44140625" style="1" customWidth="1"/>
    <col min="6169" max="6169" width="7.6640625" style="1" customWidth="1"/>
    <col min="6170" max="6170" width="0.44140625" style="1" customWidth="1"/>
    <col min="6171" max="6171" width="8.88671875" style="1"/>
    <col min="6172" max="6172" width="0.44140625" style="1" customWidth="1"/>
    <col min="6173" max="6173" width="8.6640625" style="1" customWidth="1"/>
    <col min="6174" max="6174" width="0.44140625" style="1" customWidth="1"/>
    <col min="6175" max="6175" width="8.6640625" style="1" customWidth="1"/>
    <col min="6176" max="6176" width="0.44140625" style="1" customWidth="1"/>
    <col min="6177" max="6177" width="7.6640625" style="1" customWidth="1"/>
    <col min="6178" max="6178" width="0.44140625" style="1" customWidth="1"/>
    <col min="6179" max="6179" width="8.88671875" style="1"/>
    <col min="6180" max="6180" width="0.44140625" style="1" customWidth="1"/>
    <col min="6181" max="6181" width="10.21875" style="1" bestFit="1" customWidth="1"/>
    <col min="6182" max="6400" width="8.88671875" style="1"/>
    <col min="6401" max="6401" width="0.6640625" style="1" customWidth="1"/>
    <col min="6402" max="6402" width="1.6640625" style="1" customWidth="1"/>
    <col min="6403" max="6403" width="10.88671875" style="1" customWidth="1"/>
    <col min="6404" max="6404" width="0.6640625" style="1" customWidth="1"/>
    <col min="6405" max="6405" width="8.6640625" style="1" customWidth="1"/>
    <col min="6406" max="6406" width="0.44140625" style="1" customWidth="1"/>
    <col min="6407" max="6407" width="8.6640625" style="1" customWidth="1"/>
    <col min="6408" max="6408" width="0.44140625" style="1" customWidth="1"/>
    <col min="6409" max="6409" width="7.6640625" style="1" customWidth="1"/>
    <col min="6410" max="6410" width="0.21875" style="1" customWidth="1"/>
    <col min="6411" max="6411" width="8.88671875" style="1"/>
    <col min="6412" max="6412" width="0.44140625" style="1" customWidth="1"/>
    <col min="6413" max="6413" width="8.6640625" style="1" customWidth="1"/>
    <col min="6414" max="6414" width="0.44140625" style="1" customWidth="1"/>
    <col min="6415" max="6415" width="8.6640625" style="1" customWidth="1"/>
    <col min="6416" max="6416" width="0.44140625" style="1" customWidth="1"/>
    <col min="6417" max="6417" width="7.6640625" style="1" customWidth="1"/>
    <col min="6418" max="6418" width="0.44140625" style="1" customWidth="1"/>
    <col min="6419" max="6419" width="8.88671875" style="1"/>
    <col min="6420" max="6420" width="0.44140625" style="1" customWidth="1"/>
    <col min="6421" max="6421" width="8.6640625" style="1" customWidth="1"/>
    <col min="6422" max="6422" width="0.44140625" style="1" customWidth="1"/>
    <col min="6423" max="6423" width="8.6640625" style="1" customWidth="1"/>
    <col min="6424" max="6424" width="0.44140625" style="1" customWidth="1"/>
    <col min="6425" max="6425" width="7.6640625" style="1" customWidth="1"/>
    <col min="6426" max="6426" width="0.44140625" style="1" customWidth="1"/>
    <col min="6427" max="6427" width="8.88671875" style="1"/>
    <col min="6428" max="6428" width="0.44140625" style="1" customWidth="1"/>
    <col min="6429" max="6429" width="8.6640625" style="1" customWidth="1"/>
    <col min="6430" max="6430" width="0.44140625" style="1" customWidth="1"/>
    <col min="6431" max="6431" width="8.6640625" style="1" customWidth="1"/>
    <col min="6432" max="6432" width="0.44140625" style="1" customWidth="1"/>
    <col min="6433" max="6433" width="7.6640625" style="1" customWidth="1"/>
    <col min="6434" max="6434" width="0.44140625" style="1" customWidth="1"/>
    <col min="6435" max="6435" width="8.88671875" style="1"/>
    <col min="6436" max="6436" width="0.44140625" style="1" customWidth="1"/>
    <col min="6437" max="6437" width="10.21875" style="1" bestFit="1" customWidth="1"/>
    <col min="6438" max="6656" width="8.88671875" style="1"/>
    <col min="6657" max="6657" width="0.6640625" style="1" customWidth="1"/>
    <col min="6658" max="6658" width="1.6640625" style="1" customWidth="1"/>
    <col min="6659" max="6659" width="10.88671875" style="1" customWidth="1"/>
    <col min="6660" max="6660" width="0.6640625" style="1" customWidth="1"/>
    <col min="6661" max="6661" width="8.6640625" style="1" customWidth="1"/>
    <col min="6662" max="6662" width="0.44140625" style="1" customWidth="1"/>
    <col min="6663" max="6663" width="8.6640625" style="1" customWidth="1"/>
    <col min="6664" max="6664" width="0.44140625" style="1" customWidth="1"/>
    <col min="6665" max="6665" width="7.6640625" style="1" customWidth="1"/>
    <col min="6666" max="6666" width="0.21875" style="1" customWidth="1"/>
    <col min="6667" max="6667" width="8.88671875" style="1"/>
    <col min="6668" max="6668" width="0.44140625" style="1" customWidth="1"/>
    <col min="6669" max="6669" width="8.6640625" style="1" customWidth="1"/>
    <col min="6670" max="6670" width="0.44140625" style="1" customWidth="1"/>
    <col min="6671" max="6671" width="8.6640625" style="1" customWidth="1"/>
    <col min="6672" max="6672" width="0.44140625" style="1" customWidth="1"/>
    <col min="6673" max="6673" width="7.6640625" style="1" customWidth="1"/>
    <col min="6674" max="6674" width="0.44140625" style="1" customWidth="1"/>
    <col min="6675" max="6675" width="8.88671875" style="1"/>
    <col min="6676" max="6676" width="0.44140625" style="1" customWidth="1"/>
    <col min="6677" max="6677" width="8.6640625" style="1" customWidth="1"/>
    <col min="6678" max="6678" width="0.44140625" style="1" customWidth="1"/>
    <col min="6679" max="6679" width="8.6640625" style="1" customWidth="1"/>
    <col min="6680" max="6680" width="0.44140625" style="1" customWidth="1"/>
    <col min="6681" max="6681" width="7.6640625" style="1" customWidth="1"/>
    <col min="6682" max="6682" width="0.44140625" style="1" customWidth="1"/>
    <col min="6683" max="6683" width="8.88671875" style="1"/>
    <col min="6684" max="6684" width="0.44140625" style="1" customWidth="1"/>
    <col min="6685" max="6685" width="8.6640625" style="1" customWidth="1"/>
    <col min="6686" max="6686" width="0.44140625" style="1" customWidth="1"/>
    <col min="6687" max="6687" width="8.6640625" style="1" customWidth="1"/>
    <col min="6688" max="6688" width="0.44140625" style="1" customWidth="1"/>
    <col min="6689" max="6689" width="7.6640625" style="1" customWidth="1"/>
    <col min="6690" max="6690" width="0.44140625" style="1" customWidth="1"/>
    <col min="6691" max="6691" width="8.88671875" style="1"/>
    <col min="6692" max="6692" width="0.44140625" style="1" customWidth="1"/>
    <col min="6693" max="6693" width="10.21875" style="1" bestFit="1" customWidth="1"/>
    <col min="6694" max="6912" width="8.88671875" style="1"/>
    <col min="6913" max="6913" width="0.6640625" style="1" customWidth="1"/>
    <col min="6914" max="6914" width="1.6640625" style="1" customWidth="1"/>
    <col min="6915" max="6915" width="10.88671875" style="1" customWidth="1"/>
    <col min="6916" max="6916" width="0.6640625" style="1" customWidth="1"/>
    <col min="6917" max="6917" width="8.6640625" style="1" customWidth="1"/>
    <col min="6918" max="6918" width="0.44140625" style="1" customWidth="1"/>
    <col min="6919" max="6919" width="8.6640625" style="1" customWidth="1"/>
    <col min="6920" max="6920" width="0.44140625" style="1" customWidth="1"/>
    <col min="6921" max="6921" width="7.6640625" style="1" customWidth="1"/>
    <col min="6922" max="6922" width="0.21875" style="1" customWidth="1"/>
    <col min="6923" max="6923" width="8.88671875" style="1"/>
    <col min="6924" max="6924" width="0.44140625" style="1" customWidth="1"/>
    <col min="6925" max="6925" width="8.6640625" style="1" customWidth="1"/>
    <col min="6926" max="6926" width="0.44140625" style="1" customWidth="1"/>
    <col min="6927" max="6927" width="8.6640625" style="1" customWidth="1"/>
    <col min="6928" max="6928" width="0.44140625" style="1" customWidth="1"/>
    <col min="6929" max="6929" width="7.6640625" style="1" customWidth="1"/>
    <col min="6930" max="6930" width="0.44140625" style="1" customWidth="1"/>
    <col min="6931" max="6931" width="8.88671875" style="1"/>
    <col min="6932" max="6932" width="0.44140625" style="1" customWidth="1"/>
    <col min="6933" max="6933" width="8.6640625" style="1" customWidth="1"/>
    <col min="6934" max="6934" width="0.44140625" style="1" customWidth="1"/>
    <col min="6935" max="6935" width="8.6640625" style="1" customWidth="1"/>
    <col min="6936" max="6936" width="0.44140625" style="1" customWidth="1"/>
    <col min="6937" max="6937" width="7.6640625" style="1" customWidth="1"/>
    <col min="6938" max="6938" width="0.44140625" style="1" customWidth="1"/>
    <col min="6939" max="6939" width="8.88671875" style="1"/>
    <col min="6940" max="6940" width="0.44140625" style="1" customWidth="1"/>
    <col min="6941" max="6941" width="8.6640625" style="1" customWidth="1"/>
    <col min="6942" max="6942" width="0.44140625" style="1" customWidth="1"/>
    <col min="6943" max="6943" width="8.6640625" style="1" customWidth="1"/>
    <col min="6944" max="6944" width="0.44140625" style="1" customWidth="1"/>
    <col min="6945" max="6945" width="7.6640625" style="1" customWidth="1"/>
    <col min="6946" max="6946" width="0.44140625" style="1" customWidth="1"/>
    <col min="6947" max="6947" width="8.88671875" style="1"/>
    <col min="6948" max="6948" width="0.44140625" style="1" customWidth="1"/>
    <col min="6949" max="6949" width="10.21875" style="1" bestFit="1" customWidth="1"/>
    <col min="6950" max="7168" width="8.88671875" style="1"/>
    <col min="7169" max="7169" width="0.6640625" style="1" customWidth="1"/>
    <col min="7170" max="7170" width="1.6640625" style="1" customWidth="1"/>
    <col min="7171" max="7171" width="10.88671875" style="1" customWidth="1"/>
    <col min="7172" max="7172" width="0.6640625" style="1" customWidth="1"/>
    <col min="7173" max="7173" width="8.6640625" style="1" customWidth="1"/>
    <col min="7174" max="7174" width="0.44140625" style="1" customWidth="1"/>
    <col min="7175" max="7175" width="8.6640625" style="1" customWidth="1"/>
    <col min="7176" max="7176" width="0.44140625" style="1" customWidth="1"/>
    <col min="7177" max="7177" width="7.6640625" style="1" customWidth="1"/>
    <col min="7178" max="7178" width="0.21875" style="1" customWidth="1"/>
    <col min="7179" max="7179" width="8.88671875" style="1"/>
    <col min="7180" max="7180" width="0.44140625" style="1" customWidth="1"/>
    <col min="7181" max="7181" width="8.6640625" style="1" customWidth="1"/>
    <col min="7182" max="7182" width="0.44140625" style="1" customWidth="1"/>
    <col min="7183" max="7183" width="8.6640625" style="1" customWidth="1"/>
    <col min="7184" max="7184" width="0.44140625" style="1" customWidth="1"/>
    <col min="7185" max="7185" width="7.6640625" style="1" customWidth="1"/>
    <col min="7186" max="7186" width="0.44140625" style="1" customWidth="1"/>
    <col min="7187" max="7187" width="8.88671875" style="1"/>
    <col min="7188" max="7188" width="0.44140625" style="1" customWidth="1"/>
    <col min="7189" max="7189" width="8.6640625" style="1" customWidth="1"/>
    <col min="7190" max="7190" width="0.44140625" style="1" customWidth="1"/>
    <col min="7191" max="7191" width="8.6640625" style="1" customWidth="1"/>
    <col min="7192" max="7192" width="0.44140625" style="1" customWidth="1"/>
    <col min="7193" max="7193" width="7.6640625" style="1" customWidth="1"/>
    <col min="7194" max="7194" width="0.44140625" style="1" customWidth="1"/>
    <col min="7195" max="7195" width="8.88671875" style="1"/>
    <col min="7196" max="7196" width="0.44140625" style="1" customWidth="1"/>
    <col min="7197" max="7197" width="8.6640625" style="1" customWidth="1"/>
    <col min="7198" max="7198" width="0.44140625" style="1" customWidth="1"/>
    <col min="7199" max="7199" width="8.6640625" style="1" customWidth="1"/>
    <col min="7200" max="7200" width="0.44140625" style="1" customWidth="1"/>
    <col min="7201" max="7201" width="7.6640625" style="1" customWidth="1"/>
    <col min="7202" max="7202" width="0.44140625" style="1" customWidth="1"/>
    <col min="7203" max="7203" width="8.88671875" style="1"/>
    <col min="7204" max="7204" width="0.44140625" style="1" customWidth="1"/>
    <col min="7205" max="7205" width="10.21875" style="1" bestFit="1" customWidth="1"/>
    <col min="7206" max="7424" width="8.88671875" style="1"/>
    <col min="7425" max="7425" width="0.6640625" style="1" customWidth="1"/>
    <col min="7426" max="7426" width="1.6640625" style="1" customWidth="1"/>
    <col min="7427" max="7427" width="10.88671875" style="1" customWidth="1"/>
    <col min="7428" max="7428" width="0.6640625" style="1" customWidth="1"/>
    <col min="7429" max="7429" width="8.6640625" style="1" customWidth="1"/>
    <col min="7430" max="7430" width="0.44140625" style="1" customWidth="1"/>
    <col min="7431" max="7431" width="8.6640625" style="1" customWidth="1"/>
    <col min="7432" max="7432" width="0.44140625" style="1" customWidth="1"/>
    <col min="7433" max="7433" width="7.6640625" style="1" customWidth="1"/>
    <col min="7434" max="7434" width="0.21875" style="1" customWidth="1"/>
    <col min="7435" max="7435" width="8.88671875" style="1"/>
    <col min="7436" max="7436" width="0.44140625" style="1" customWidth="1"/>
    <col min="7437" max="7437" width="8.6640625" style="1" customWidth="1"/>
    <col min="7438" max="7438" width="0.44140625" style="1" customWidth="1"/>
    <col min="7439" max="7439" width="8.6640625" style="1" customWidth="1"/>
    <col min="7440" max="7440" width="0.44140625" style="1" customWidth="1"/>
    <col min="7441" max="7441" width="7.6640625" style="1" customWidth="1"/>
    <col min="7442" max="7442" width="0.44140625" style="1" customWidth="1"/>
    <col min="7443" max="7443" width="8.88671875" style="1"/>
    <col min="7444" max="7444" width="0.44140625" style="1" customWidth="1"/>
    <col min="7445" max="7445" width="8.6640625" style="1" customWidth="1"/>
    <col min="7446" max="7446" width="0.44140625" style="1" customWidth="1"/>
    <col min="7447" max="7447" width="8.6640625" style="1" customWidth="1"/>
    <col min="7448" max="7448" width="0.44140625" style="1" customWidth="1"/>
    <col min="7449" max="7449" width="7.6640625" style="1" customWidth="1"/>
    <col min="7450" max="7450" width="0.44140625" style="1" customWidth="1"/>
    <col min="7451" max="7451" width="8.88671875" style="1"/>
    <col min="7452" max="7452" width="0.44140625" style="1" customWidth="1"/>
    <col min="7453" max="7453" width="8.6640625" style="1" customWidth="1"/>
    <col min="7454" max="7454" width="0.44140625" style="1" customWidth="1"/>
    <col min="7455" max="7455" width="8.6640625" style="1" customWidth="1"/>
    <col min="7456" max="7456" width="0.44140625" style="1" customWidth="1"/>
    <col min="7457" max="7457" width="7.6640625" style="1" customWidth="1"/>
    <col min="7458" max="7458" width="0.44140625" style="1" customWidth="1"/>
    <col min="7459" max="7459" width="8.88671875" style="1"/>
    <col min="7460" max="7460" width="0.44140625" style="1" customWidth="1"/>
    <col min="7461" max="7461" width="10.21875" style="1" bestFit="1" customWidth="1"/>
    <col min="7462" max="7680" width="8.88671875" style="1"/>
    <col min="7681" max="7681" width="0.6640625" style="1" customWidth="1"/>
    <col min="7682" max="7682" width="1.6640625" style="1" customWidth="1"/>
    <col min="7683" max="7683" width="10.88671875" style="1" customWidth="1"/>
    <col min="7684" max="7684" width="0.6640625" style="1" customWidth="1"/>
    <col min="7685" max="7685" width="8.6640625" style="1" customWidth="1"/>
    <col min="7686" max="7686" width="0.44140625" style="1" customWidth="1"/>
    <col min="7687" max="7687" width="8.6640625" style="1" customWidth="1"/>
    <col min="7688" max="7688" width="0.44140625" style="1" customWidth="1"/>
    <col min="7689" max="7689" width="7.6640625" style="1" customWidth="1"/>
    <col min="7690" max="7690" width="0.21875" style="1" customWidth="1"/>
    <col min="7691" max="7691" width="8.88671875" style="1"/>
    <col min="7692" max="7692" width="0.44140625" style="1" customWidth="1"/>
    <col min="7693" max="7693" width="8.6640625" style="1" customWidth="1"/>
    <col min="7694" max="7694" width="0.44140625" style="1" customWidth="1"/>
    <col min="7695" max="7695" width="8.6640625" style="1" customWidth="1"/>
    <col min="7696" max="7696" width="0.44140625" style="1" customWidth="1"/>
    <col min="7697" max="7697" width="7.6640625" style="1" customWidth="1"/>
    <col min="7698" max="7698" width="0.44140625" style="1" customWidth="1"/>
    <col min="7699" max="7699" width="8.88671875" style="1"/>
    <col min="7700" max="7700" width="0.44140625" style="1" customWidth="1"/>
    <col min="7701" max="7701" width="8.6640625" style="1" customWidth="1"/>
    <col min="7702" max="7702" width="0.44140625" style="1" customWidth="1"/>
    <col min="7703" max="7703" width="8.6640625" style="1" customWidth="1"/>
    <col min="7704" max="7704" width="0.44140625" style="1" customWidth="1"/>
    <col min="7705" max="7705" width="7.6640625" style="1" customWidth="1"/>
    <col min="7706" max="7706" width="0.44140625" style="1" customWidth="1"/>
    <col min="7707" max="7707" width="8.88671875" style="1"/>
    <col min="7708" max="7708" width="0.44140625" style="1" customWidth="1"/>
    <col min="7709" max="7709" width="8.6640625" style="1" customWidth="1"/>
    <col min="7710" max="7710" width="0.44140625" style="1" customWidth="1"/>
    <col min="7711" max="7711" width="8.6640625" style="1" customWidth="1"/>
    <col min="7712" max="7712" width="0.44140625" style="1" customWidth="1"/>
    <col min="7713" max="7713" width="7.6640625" style="1" customWidth="1"/>
    <col min="7714" max="7714" width="0.44140625" style="1" customWidth="1"/>
    <col min="7715" max="7715" width="8.88671875" style="1"/>
    <col min="7716" max="7716" width="0.44140625" style="1" customWidth="1"/>
    <col min="7717" max="7717" width="10.21875" style="1" bestFit="1" customWidth="1"/>
    <col min="7718" max="7936" width="8.88671875" style="1"/>
    <col min="7937" max="7937" width="0.6640625" style="1" customWidth="1"/>
    <col min="7938" max="7938" width="1.6640625" style="1" customWidth="1"/>
    <col min="7939" max="7939" width="10.88671875" style="1" customWidth="1"/>
    <col min="7940" max="7940" width="0.6640625" style="1" customWidth="1"/>
    <col min="7941" max="7941" width="8.6640625" style="1" customWidth="1"/>
    <col min="7942" max="7942" width="0.44140625" style="1" customWidth="1"/>
    <col min="7943" max="7943" width="8.6640625" style="1" customWidth="1"/>
    <col min="7944" max="7944" width="0.44140625" style="1" customWidth="1"/>
    <col min="7945" max="7945" width="7.6640625" style="1" customWidth="1"/>
    <col min="7946" max="7946" width="0.21875" style="1" customWidth="1"/>
    <col min="7947" max="7947" width="8.88671875" style="1"/>
    <col min="7948" max="7948" width="0.44140625" style="1" customWidth="1"/>
    <col min="7949" max="7949" width="8.6640625" style="1" customWidth="1"/>
    <col min="7950" max="7950" width="0.44140625" style="1" customWidth="1"/>
    <col min="7951" max="7951" width="8.6640625" style="1" customWidth="1"/>
    <col min="7952" max="7952" width="0.44140625" style="1" customWidth="1"/>
    <col min="7953" max="7953" width="7.6640625" style="1" customWidth="1"/>
    <col min="7954" max="7954" width="0.44140625" style="1" customWidth="1"/>
    <col min="7955" max="7955" width="8.88671875" style="1"/>
    <col min="7956" max="7956" width="0.44140625" style="1" customWidth="1"/>
    <col min="7957" max="7957" width="8.6640625" style="1" customWidth="1"/>
    <col min="7958" max="7958" width="0.44140625" style="1" customWidth="1"/>
    <col min="7959" max="7959" width="8.6640625" style="1" customWidth="1"/>
    <col min="7960" max="7960" width="0.44140625" style="1" customWidth="1"/>
    <col min="7961" max="7961" width="7.6640625" style="1" customWidth="1"/>
    <col min="7962" max="7962" width="0.44140625" style="1" customWidth="1"/>
    <col min="7963" max="7963" width="8.88671875" style="1"/>
    <col min="7964" max="7964" width="0.44140625" style="1" customWidth="1"/>
    <col min="7965" max="7965" width="8.6640625" style="1" customWidth="1"/>
    <col min="7966" max="7966" width="0.44140625" style="1" customWidth="1"/>
    <col min="7967" max="7967" width="8.6640625" style="1" customWidth="1"/>
    <col min="7968" max="7968" width="0.44140625" style="1" customWidth="1"/>
    <col min="7969" max="7969" width="7.6640625" style="1" customWidth="1"/>
    <col min="7970" max="7970" width="0.44140625" style="1" customWidth="1"/>
    <col min="7971" max="7971" width="8.88671875" style="1"/>
    <col min="7972" max="7972" width="0.44140625" style="1" customWidth="1"/>
    <col min="7973" max="7973" width="10.21875" style="1" bestFit="1" customWidth="1"/>
    <col min="7974" max="8192" width="8.88671875" style="1"/>
    <col min="8193" max="8193" width="0.6640625" style="1" customWidth="1"/>
    <col min="8194" max="8194" width="1.6640625" style="1" customWidth="1"/>
    <col min="8195" max="8195" width="10.88671875" style="1" customWidth="1"/>
    <col min="8196" max="8196" width="0.6640625" style="1" customWidth="1"/>
    <col min="8197" max="8197" width="8.6640625" style="1" customWidth="1"/>
    <col min="8198" max="8198" width="0.44140625" style="1" customWidth="1"/>
    <col min="8199" max="8199" width="8.6640625" style="1" customWidth="1"/>
    <col min="8200" max="8200" width="0.44140625" style="1" customWidth="1"/>
    <col min="8201" max="8201" width="7.6640625" style="1" customWidth="1"/>
    <col min="8202" max="8202" width="0.21875" style="1" customWidth="1"/>
    <col min="8203" max="8203" width="8.88671875" style="1"/>
    <col min="8204" max="8204" width="0.44140625" style="1" customWidth="1"/>
    <col min="8205" max="8205" width="8.6640625" style="1" customWidth="1"/>
    <col min="8206" max="8206" width="0.44140625" style="1" customWidth="1"/>
    <col min="8207" max="8207" width="8.6640625" style="1" customWidth="1"/>
    <col min="8208" max="8208" width="0.44140625" style="1" customWidth="1"/>
    <col min="8209" max="8209" width="7.6640625" style="1" customWidth="1"/>
    <col min="8210" max="8210" width="0.44140625" style="1" customWidth="1"/>
    <col min="8211" max="8211" width="8.88671875" style="1"/>
    <col min="8212" max="8212" width="0.44140625" style="1" customWidth="1"/>
    <col min="8213" max="8213" width="8.6640625" style="1" customWidth="1"/>
    <col min="8214" max="8214" width="0.44140625" style="1" customWidth="1"/>
    <col min="8215" max="8215" width="8.6640625" style="1" customWidth="1"/>
    <col min="8216" max="8216" width="0.44140625" style="1" customWidth="1"/>
    <col min="8217" max="8217" width="7.6640625" style="1" customWidth="1"/>
    <col min="8218" max="8218" width="0.44140625" style="1" customWidth="1"/>
    <col min="8219" max="8219" width="8.88671875" style="1"/>
    <col min="8220" max="8220" width="0.44140625" style="1" customWidth="1"/>
    <col min="8221" max="8221" width="8.6640625" style="1" customWidth="1"/>
    <col min="8222" max="8222" width="0.44140625" style="1" customWidth="1"/>
    <col min="8223" max="8223" width="8.6640625" style="1" customWidth="1"/>
    <col min="8224" max="8224" width="0.44140625" style="1" customWidth="1"/>
    <col min="8225" max="8225" width="7.6640625" style="1" customWidth="1"/>
    <col min="8226" max="8226" width="0.44140625" style="1" customWidth="1"/>
    <col min="8227" max="8227" width="8.88671875" style="1"/>
    <col min="8228" max="8228" width="0.44140625" style="1" customWidth="1"/>
    <col min="8229" max="8229" width="10.21875" style="1" bestFit="1" customWidth="1"/>
    <col min="8230" max="8448" width="8.88671875" style="1"/>
    <col min="8449" max="8449" width="0.6640625" style="1" customWidth="1"/>
    <col min="8450" max="8450" width="1.6640625" style="1" customWidth="1"/>
    <col min="8451" max="8451" width="10.88671875" style="1" customWidth="1"/>
    <col min="8452" max="8452" width="0.6640625" style="1" customWidth="1"/>
    <col min="8453" max="8453" width="8.6640625" style="1" customWidth="1"/>
    <col min="8454" max="8454" width="0.44140625" style="1" customWidth="1"/>
    <col min="8455" max="8455" width="8.6640625" style="1" customWidth="1"/>
    <col min="8456" max="8456" width="0.44140625" style="1" customWidth="1"/>
    <col min="8457" max="8457" width="7.6640625" style="1" customWidth="1"/>
    <col min="8458" max="8458" width="0.21875" style="1" customWidth="1"/>
    <col min="8459" max="8459" width="8.88671875" style="1"/>
    <col min="8460" max="8460" width="0.44140625" style="1" customWidth="1"/>
    <col min="8461" max="8461" width="8.6640625" style="1" customWidth="1"/>
    <col min="8462" max="8462" width="0.44140625" style="1" customWidth="1"/>
    <col min="8463" max="8463" width="8.6640625" style="1" customWidth="1"/>
    <col min="8464" max="8464" width="0.44140625" style="1" customWidth="1"/>
    <col min="8465" max="8465" width="7.6640625" style="1" customWidth="1"/>
    <col min="8466" max="8466" width="0.44140625" style="1" customWidth="1"/>
    <col min="8467" max="8467" width="8.88671875" style="1"/>
    <col min="8468" max="8468" width="0.44140625" style="1" customWidth="1"/>
    <col min="8469" max="8469" width="8.6640625" style="1" customWidth="1"/>
    <col min="8470" max="8470" width="0.44140625" style="1" customWidth="1"/>
    <col min="8471" max="8471" width="8.6640625" style="1" customWidth="1"/>
    <col min="8472" max="8472" width="0.44140625" style="1" customWidth="1"/>
    <col min="8473" max="8473" width="7.6640625" style="1" customWidth="1"/>
    <col min="8474" max="8474" width="0.44140625" style="1" customWidth="1"/>
    <col min="8475" max="8475" width="8.88671875" style="1"/>
    <col min="8476" max="8476" width="0.44140625" style="1" customWidth="1"/>
    <col min="8477" max="8477" width="8.6640625" style="1" customWidth="1"/>
    <col min="8478" max="8478" width="0.44140625" style="1" customWidth="1"/>
    <col min="8479" max="8479" width="8.6640625" style="1" customWidth="1"/>
    <col min="8480" max="8480" width="0.44140625" style="1" customWidth="1"/>
    <col min="8481" max="8481" width="7.6640625" style="1" customWidth="1"/>
    <col min="8482" max="8482" width="0.44140625" style="1" customWidth="1"/>
    <col min="8483" max="8483" width="8.88671875" style="1"/>
    <col min="8484" max="8484" width="0.44140625" style="1" customWidth="1"/>
    <col min="8485" max="8485" width="10.21875" style="1" bestFit="1" customWidth="1"/>
    <col min="8486" max="8704" width="8.88671875" style="1"/>
    <col min="8705" max="8705" width="0.6640625" style="1" customWidth="1"/>
    <col min="8706" max="8706" width="1.6640625" style="1" customWidth="1"/>
    <col min="8707" max="8707" width="10.88671875" style="1" customWidth="1"/>
    <col min="8708" max="8708" width="0.6640625" style="1" customWidth="1"/>
    <col min="8709" max="8709" width="8.6640625" style="1" customWidth="1"/>
    <col min="8710" max="8710" width="0.44140625" style="1" customWidth="1"/>
    <col min="8711" max="8711" width="8.6640625" style="1" customWidth="1"/>
    <col min="8712" max="8712" width="0.44140625" style="1" customWidth="1"/>
    <col min="8713" max="8713" width="7.6640625" style="1" customWidth="1"/>
    <col min="8714" max="8714" width="0.21875" style="1" customWidth="1"/>
    <col min="8715" max="8715" width="8.88671875" style="1"/>
    <col min="8716" max="8716" width="0.44140625" style="1" customWidth="1"/>
    <col min="8717" max="8717" width="8.6640625" style="1" customWidth="1"/>
    <col min="8718" max="8718" width="0.44140625" style="1" customWidth="1"/>
    <col min="8719" max="8719" width="8.6640625" style="1" customWidth="1"/>
    <col min="8720" max="8720" width="0.44140625" style="1" customWidth="1"/>
    <col min="8721" max="8721" width="7.6640625" style="1" customWidth="1"/>
    <col min="8722" max="8722" width="0.44140625" style="1" customWidth="1"/>
    <col min="8723" max="8723" width="8.88671875" style="1"/>
    <col min="8724" max="8724" width="0.44140625" style="1" customWidth="1"/>
    <col min="8725" max="8725" width="8.6640625" style="1" customWidth="1"/>
    <col min="8726" max="8726" width="0.44140625" style="1" customWidth="1"/>
    <col min="8727" max="8727" width="8.6640625" style="1" customWidth="1"/>
    <col min="8728" max="8728" width="0.44140625" style="1" customWidth="1"/>
    <col min="8729" max="8729" width="7.6640625" style="1" customWidth="1"/>
    <col min="8730" max="8730" width="0.44140625" style="1" customWidth="1"/>
    <col min="8731" max="8731" width="8.88671875" style="1"/>
    <col min="8732" max="8732" width="0.44140625" style="1" customWidth="1"/>
    <col min="8733" max="8733" width="8.6640625" style="1" customWidth="1"/>
    <col min="8734" max="8734" width="0.44140625" style="1" customWidth="1"/>
    <col min="8735" max="8735" width="8.6640625" style="1" customWidth="1"/>
    <col min="8736" max="8736" width="0.44140625" style="1" customWidth="1"/>
    <col min="8737" max="8737" width="7.6640625" style="1" customWidth="1"/>
    <col min="8738" max="8738" width="0.44140625" style="1" customWidth="1"/>
    <col min="8739" max="8739" width="8.88671875" style="1"/>
    <col min="8740" max="8740" width="0.44140625" style="1" customWidth="1"/>
    <col min="8741" max="8741" width="10.21875" style="1" bestFit="1" customWidth="1"/>
    <col min="8742" max="8960" width="8.88671875" style="1"/>
    <col min="8961" max="8961" width="0.6640625" style="1" customWidth="1"/>
    <col min="8962" max="8962" width="1.6640625" style="1" customWidth="1"/>
    <col min="8963" max="8963" width="10.88671875" style="1" customWidth="1"/>
    <col min="8964" max="8964" width="0.6640625" style="1" customWidth="1"/>
    <col min="8965" max="8965" width="8.6640625" style="1" customWidth="1"/>
    <col min="8966" max="8966" width="0.44140625" style="1" customWidth="1"/>
    <col min="8967" max="8967" width="8.6640625" style="1" customWidth="1"/>
    <col min="8968" max="8968" width="0.44140625" style="1" customWidth="1"/>
    <col min="8969" max="8969" width="7.6640625" style="1" customWidth="1"/>
    <col min="8970" max="8970" width="0.21875" style="1" customWidth="1"/>
    <col min="8971" max="8971" width="8.88671875" style="1"/>
    <col min="8972" max="8972" width="0.44140625" style="1" customWidth="1"/>
    <col min="8973" max="8973" width="8.6640625" style="1" customWidth="1"/>
    <col min="8974" max="8974" width="0.44140625" style="1" customWidth="1"/>
    <col min="8975" max="8975" width="8.6640625" style="1" customWidth="1"/>
    <col min="8976" max="8976" width="0.44140625" style="1" customWidth="1"/>
    <col min="8977" max="8977" width="7.6640625" style="1" customWidth="1"/>
    <col min="8978" max="8978" width="0.44140625" style="1" customWidth="1"/>
    <col min="8979" max="8979" width="8.88671875" style="1"/>
    <col min="8980" max="8980" width="0.44140625" style="1" customWidth="1"/>
    <col min="8981" max="8981" width="8.6640625" style="1" customWidth="1"/>
    <col min="8982" max="8982" width="0.44140625" style="1" customWidth="1"/>
    <col min="8983" max="8983" width="8.6640625" style="1" customWidth="1"/>
    <col min="8984" max="8984" width="0.44140625" style="1" customWidth="1"/>
    <col min="8985" max="8985" width="7.6640625" style="1" customWidth="1"/>
    <col min="8986" max="8986" width="0.44140625" style="1" customWidth="1"/>
    <col min="8987" max="8987" width="8.88671875" style="1"/>
    <col min="8988" max="8988" width="0.44140625" style="1" customWidth="1"/>
    <col min="8989" max="8989" width="8.6640625" style="1" customWidth="1"/>
    <col min="8990" max="8990" width="0.44140625" style="1" customWidth="1"/>
    <col min="8991" max="8991" width="8.6640625" style="1" customWidth="1"/>
    <col min="8992" max="8992" width="0.44140625" style="1" customWidth="1"/>
    <col min="8993" max="8993" width="7.6640625" style="1" customWidth="1"/>
    <col min="8994" max="8994" width="0.44140625" style="1" customWidth="1"/>
    <col min="8995" max="8995" width="8.88671875" style="1"/>
    <col min="8996" max="8996" width="0.44140625" style="1" customWidth="1"/>
    <col min="8997" max="8997" width="10.21875" style="1" bestFit="1" customWidth="1"/>
    <col min="8998" max="9216" width="8.88671875" style="1"/>
    <col min="9217" max="9217" width="0.6640625" style="1" customWidth="1"/>
    <col min="9218" max="9218" width="1.6640625" style="1" customWidth="1"/>
    <col min="9219" max="9219" width="10.88671875" style="1" customWidth="1"/>
    <col min="9220" max="9220" width="0.6640625" style="1" customWidth="1"/>
    <col min="9221" max="9221" width="8.6640625" style="1" customWidth="1"/>
    <col min="9222" max="9222" width="0.44140625" style="1" customWidth="1"/>
    <col min="9223" max="9223" width="8.6640625" style="1" customWidth="1"/>
    <col min="9224" max="9224" width="0.44140625" style="1" customWidth="1"/>
    <col min="9225" max="9225" width="7.6640625" style="1" customWidth="1"/>
    <col min="9226" max="9226" width="0.21875" style="1" customWidth="1"/>
    <col min="9227" max="9227" width="8.88671875" style="1"/>
    <col min="9228" max="9228" width="0.44140625" style="1" customWidth="1"/>
    <col min="9229" max="9229" width="8.6640625" style="1" customWidth="1"/>
    <col min="9230" max="9230" width="0.44140625" style="1" customWidth="1"/>
    <col min="9231" max="9231" width="8.6640625" style="1" customWidth="1"/>
    <col min="9232" max="9232" width="0.44140625" style="1" customWidth="1"/>
    <col min="9233" max="9233" width="7.6640625" style="1" customWidth="1"/>
    <col min="9234" max="9234" width="0.44140625" style="1" customWidth="1"/>
    <col min="9235" max="9235" width="8.88671875" style="1"/>
    <col min="9236" max="9236" width="0.44140625" style="1" customWidth="1"/>
    <col min="9237" max="9237" width="8.6640625" style="1" customWidth="1"/>
    <col min="9238" max="9238" width="0.44140625" style="1" customWidth="1"/>
    <col min="9239" max="9239" width="8.6640625" style="1" customWidth="1"/>
    <col min="9240" max="9240" width="0.44140625" style="1" customWidth="1"/>
    <col min="9241" max="9241" width="7.6640625" style="1" customWidth="1"/>
    <col min="9242" max="9242" width="0.44140625" style="1" customWidth="1"/>
    <col min="9243" max="9243" width="8.88671875" style="1"/>
    <col min="9244" max="9244" width="0.44140625" style="1" customWidth="1"/>
    <col min="9245" max="9245" width="8.6640625" style="1" customWidth="1"/>
    <col min="9246" max="9246" width="0.44140625" style="1" customWidth="1"/>
    <col min="9247" max="9247" width="8.6640625" style="1" customWidth="1"/>
    <col min="9248" max="9248" width="0.44140625" style="1" customWidth="1"/>
    <col min="9249" max="9249" width="7.6640625" style="1" customWidth="1"/>
    <col min="9250" max="9250" width="0.44140625" style="1" customWidth="1"/>
    <col min="9251" max="9251" width="8.88671875" style="1"/>
    <col min="9252" max="9252" width="0.44140625" style="1" customWidth="1"/>
    <col min="9253" max="9253" width="10.21875" style="1" bestFit="1" customWidth="1"/>
    <col min="9254" max="9472" width="8.88671875" style="1"/>
    <col min="9473" max="9473" width="0.6640625" style="1" customWidth="1"/>
    <col min="9474" max="9474" width="1.6640625" style="1" customWidth="1"/>
    <col min="9475" max="9475" width="10.88671875" style="1" customWidth="1"/>
    <col min="9476" max="9476" width="0.6640625" style="1" customWidth="1"/>
    <col min="9477" max="9477" width="8.6640625" style="1" customWidth="1"/>
    <col min="9478" max="9478" width="0.44140625" style="1" customWidth="1"/>
    <col min="9479" max="9479" width="8.6640625" style="1" customWidth="1"/>
    <col min="9480" max="9480" width="0.44140625" style="1" customWidth="1"/>
    <col min="9481" max="9481" width="7.6640625" style="1" customWidth="1"/>
    <col min="9482" max="9482" width="0.21875" style="1" customWidth="1"/>
    <col min="9483" max="9483" width="8.88671875" style="1"/>
    <col min="9484" max="9484" width="0.44140625" style="1" customWidth="1"/>
    <col min="9485" max="9485" width="8.6640625" style="1" customWidth="1"/>
    <col min="9486" max="9486" width="0.44140625" style="1" customWidth="1"/>
    <col min="9487" max="9487" width="8.6640625" style="1" customWidth="1"/>
    <col min="9488" max="9488" width="0.44140625" style="1" customWidth="1"/>
    <col min="9489" max="9489" width="7.6640625" style="1" customWidth="1"/>
    <col min="9490" max="9490" width="0.44140625" style="1" customWidth="1"/>
    <col min="9491" max="9491" width="8.88671875" style="1"/>
    <col min="9492" max="9492" width="0.44140625" style="1" customWidth="1"/>
    <col min="9493" max="9493" width="8.6640625" style="1" customWidth="1"/>
    <col min="9494" max="9494" width="0.44140625" style="1" customWidth="1"/>
    <col min="9495" max="9495" width="8.6640625" style="1" customWidth="1"/>
    <col min="9496" max="9496" width="0.44140625" style="1" customWidth="1"/>
    <col min="9497" max="9497" width="7.6640625" style="1" customWidth="1"/>
    <col min="9498" max="9498" width="0.44140625" style="1" customWidth="1"/>
    <col min="9499" max="9499" width="8.88671875" style="1"/>
    <col min="9500" max="9500" width="0.44140625" style="1" customWidth="1"/>
    <col min="9501" max="9501" width="8.6640625" style="1" customWidth="1"/>
    <col min="9502" max="9502" width="0.44140625" style="1" customWidth="1"/>
    <col min="9503" max="9503" width="8.6640625" style="1" customWidth="1"/>
    <col min="9504" max="9504" width="0.44140625" style="1" customWidth="1"/>
    <col min="9505" max="9505" width="7.6640625" style="1" customWidth="1"/>
    <col min="9506" max="9506" width="0.44140625" style="1" customWidth="1"/>
    <col min="9507" max="9507" width="8.88671875" style="1"/>
    <col min="9508" max="9508" width="0.44140625" style="1" customWidth="1"/>
    <col min="9509" max="9509" width="10.21875" style="1" bestFit="1" customWidth="1"/>
    <col min="9510" max="9728" width="8.88671875" style="1"/>
    <col min="9729" max="9729" width="0.6640625" style="1" customWidth="1"/>
    <col min="9730" max="9730" width="1.6640625" style="1" customWidth="1"/>
    <col min="9731" max="9731" width="10.88671875" style="1" customWidth="1"/>
    <col min="9732" max="9732" width="0.6640625" style="1" customWidth="1"/>
    <col min="9733" max="9733" width="8.6640625" style="1" customWidth="1"/>
    <col min="9734" max="9734" width="0.44140625" style="1" customWidth="1"/>
    <col min="9735" max="9735" width="8.6640625" style="1" customWidth="1"/>
    <col min="9736" max="9736" width="0.44140625" style="1" customWidth="1"/>
    <col min="9737" max="9737" width="7.6640625" style="1" customWidth="1"/>
    <col min="9738" max="9738" width="0.21875" style="1" customWidth="1"/>
    <col min="9739" max="9739" width="8.88671875" style="1"/>
    <col min="9740" max="9740" width="0.44140625" style="1" customWidth="1"/>
    <col min="9741" max="9741" width="8.6640625" style="1" customWidth="1"/>
    <col min="9742" max="9742" width="0.44140625" style="1" customWidth="1"/>
    <col min="9743" max="9743" width="8.6640625" style="1" customWidth="1"/>
    <col min="9744" max="9744" width="0.44140625" style="1" customWidth="1"/>
    <col min="9745" max="9745" width="7.6640625" style="1" customWidth="1"/>
    <col min="9746" max="9746" width="0.44140625" style="1" customWidth="1"/>
    <col min="9747" max="9747" width="8.88671875" style="1"/>
    <col min="9748" max="9748" width="0.44140625" style="1" customWidth="1"/>
    <col min="9749" max="9749" width="8.6640625" style="1" customWidth="1"/>
    <col min="9750" max="9750" width="0.44140625" style="1" customWidth="1"/>
    <col min="9751" max="9751" width="8.6640625" style="1" customWidth="1"/>
    <col min="9752" max="9752" width="0.44140625" style="1" customWidth="1"/>
    <col min="9753" max="9753" width="7.6640625" style="1" customWidth="1"/>
    <col min="9754" max="9754" width="0.44140625" style="1" customWidth="1"/>
    <col min="9755" max="9755" width="8.88671875" style="1"/>
    <col min="9756" max="9756" width="0.44140625" style="1" customWidth="1"/>
    <col min="9757" max="9757" width="8.6640625" style="1" customWidth="1"/>
    <col min="9758" max="9758" width="0.44140625" style="1" customWidth="1"/>
    <col min="9759" max="9759" width="8.6640625" style="1" customWidth="1"/>
    <col min="9760" max="9760" width="0.44140625" style="1" customWidth="1"/>
    <col min="9761" max="9761" width="7.6640625" style="1" customWidth="1"/>
    <col min="9762" max="9762" width="0.44140625" style="1" customWidth="1"/>
    <col min="9763" max="9763" width="8.88671875" style="1"/>
    <col min="9764" max="9764" width="0.44140625" style="1" customWidth="1"/>
    <col min="9765" max="9765" width="10.21875" style="1" bestFit="1" customWidth="1"/>
    <col min="9766" max="9984" width="8.88671875" style="1"/>
    <col min="9985" max="9985" width="0.6640625" style="1" customWidth="1"/>
    <col min="9986" max="9986" width="1.6640625" style="1" customWidth="1"/>
    <col min="9987" max="9987" width="10.88671875" style="1" customWidth="1"/>
    <col min="9988" max="9988" width="0.6640625" style="1" customWidth="1"/>
    <col min="9989" max="9989" width="8.6640625" style="1" customWidth="1"/>
    <col min="9990" max="9990" width="0.44140625" style="1" customWidth="1"/>
    <col min="9991" max="9991" width="8.6640625" style="1" customWidth="1"/>
    <col min="9992" max="9992" width="0.44140625" style="1" customWidth="1"/>
    <col min="9993" max="9993" width="7.6640625" style="1" customWidth="1"/>
    <col min="9994" max="9994" width="0.21875" style="1" customWidth="1"/>
    <col min="9995" max="9995" width="8.88671875" style="1"/>
    <col min="9996" max="9996" width="0.44140625" style="1" customWidth="1"/>
    <col min="9997" max="9997" width="8.6640625" style="1" customWidth="1"/>
    <col min="9998" max="9998" width="0.44140625" style="1" customWidth="1"/>
    <col min="9999" max="9999" width="8.6640625" style="1" customWidth="1"/>
    <col min="10000" max="10000" width="0.44140625" style="1" customWidth="1"/>
    <col min="10001" max="10001" width="7.6640625" style="1" customWidth="1"/>
    <col min="10002" max="10002" width="0.44140625" style="1" customWidth="1"/>
    <col min="10003" max="10003" width="8.88671875" style="1"/>
    <col min="10004" max="10004" width="0.44140625" style="1" customWidth="1"/>
    <col min="10005" max="10005" width="8.6640625" style="1" customWidth="1"/>
    <col min="10006" max="10006" width="0.44140625" style="1" customWidth="1"/>
    <col min="10007" max="10007" width="8.6640625" style="1" customWidth="1"/>
    <col min="10008" max="10008" width="0.44140625" style="1" customWidth="1"/>
    <col min="10009" max="10009" width="7.6640625" style="1" customWidth="1"/>
    <col min="10010" max="10010" width="0.44140625" style="1" customWidth="1"/>
    <col min="10011" max="10011" width="8.88671875" style="1"/>
    <col min="10012" max="10012" width="0.44140625" style="1" customWidth="1"/>
    <col min="10013" max="10013" width="8.6640625" style="1" customWidth="1"/>
    <col min="10014" max="10014" width="0.44140625" style="1" customWidth="1"/>
    <col min="10015" max="10015" width="8.6640625" style="1" customWidth="1"/>
    <col min="10016" max="10016" width="0.44140625" style="1" customWidth="1"/>
    <col min="10017" max="10017" width="7.6640625" style="1" customWidth="1"/>
    <col min="10018" max="10018" width="0.44140625" style="1" customWidth="1"/>
    <col min="10019" max="10019" width="8.88671875" style="1"/>
    <col min="10020" max="10020" width="0.44140625" style="1" customWidth="1"/>
    <col min="10021" max="10021" width="10.21875" style="1" bestFit="1" customWidth="1"/>
    <col min="10022" max="10240" width="8.88671875" style="1"/>
    <col min="10241" max="10241" width="0.6640625" style="1" customWidth="1"/>
    <col min="10242" max="10242" width="1.6640625" style="1" customWidth="1"/>
    <col min="10243" max="10243" width="10.88671875" style="1" customWidth="1"/>
    <col min="10244" max="10244" width="0.6640625" style="1" customWidth="1"/>
    <col min="10245" max="10245" width="8.6640625" style="1" customWidth="1"/>
    <col min="10246" max="10246" width="0.44140625" style="1" customWidth="1"/>
    <col min="10247" max="10247" width="8.6640625" style="1" customWidth="1"/>
    <col min="10248" max="10248" width="0.44140625" style="1" customWidth="1"/>
    <col min="10249" max="10249" width="7.6640625" style="1" customWidth="1"/>
    <col min="10250" max="10250" width="0.21875" style="1" customWidth="1"/>
    <col min="10251" max="10251" width="8.88671875" style="1"/>
    <col min="10252" max="10252" width="0.44140625" style="1" customWidth="1"/>
    <col min="10253" max="10253" width="8.6640625" style="1" customWidth="1"/>
    <col min="10254" max="10254" width="0.44140625" style="1" customWidth="1"/>
    <col min="10255" max="10255" width="8.6640625" style="1" customWidth="1"/>
    <col min="10256" max="10256" width="0.44140625" style="1" customWidth="1"/>
    <col min="10257" max="10257" width="7.6640625" style="1" customWidth="1"/>
    <col min="10258" max="10258" width="0.44140625" style="1" customWidth="1"/>
    <col min="10259" max="10259" width="8.88671875" style="1"/>
    <col min="10260" max="10260" width="0.44140625" style="1" customWidth="1"/>
    <col min="10261" max="10261" width="8.6640625" style="1" customWidth="1"/>
    <col min="10262" max="10262" width="0.44140625" style="1" customWidth="1"/>
    <col min="10263" max="10263" width="8.6640625" style="1" customWidth="1"/>
    <col min="10264" max="10264" width="0.44140625" style="1" customWidth="1"/>
    <col min="10265" max="10265" width="7.6640625" style="1" customWidth="1"/>
    <col min="10266" max="10266" width="0.44140625" style="1" customWidth="1"/>
    <col min="10267" max="10267" width="8.88671875" style="1"/>
    <col min="10268" max="10268" width="0.44140625" style="1" customWidth="1"/>
    <col min="10269" max="10269" width="8.6640625" style="1" customWidth="1"/>
    <col min="10270" max="10270" width="0.44140625" style="1" customWidth="1"/>
    <col min="10271" max="10271" width="8.6640625" style="1" customWidth="1"/>
    <col min="10272" max="10272" width="0.44140625" style="1" customWidth="1"/>
    <col min="10273" max="10273" width="7.6640625" style="1" customWidth="1"/>
    <col min="10274" max="10274" width="0.44140625" style="1" customWidth="1"/>
    <col min="10275" max="10275" width="8.88671875" style="1"/>
    <col min="10276" max="10276" width="0.44140625" style="1" customWidth="1"/>
    <col min="10277" max="10277" width="10.21875" style="1" bestFit="1" customWidth="1"/>
    <col min="10278" max="10496" width="8.88671875" style="1"/>
    <col min="10497" max="10497" width="0.6640625" style="1" customWidth="1"/>
    <col min="10498" max="10498" width="1.6640625" style="1" customWidth="1"/>
    <col min="10499" max="10499" width="10.88671875" style="1" customWidth="1"/>
    <col min="10500" max="10500" width="0.6640625" style="1" customWidth="1"/>
    <col min="10501" max="10501" width="8.6640625" style="1" customWidth="1"/>
    <col min="10502" max="10502" width="0.44140625" style="1" customWidth="1"/>
    <col min="10503" max="10503" width="8.6640625" style="1" customWidth="1"/>
    <col min="10504" max="10504" width="0.44140625" style="1" customWidth="1"/>
    <col min="10505" max="10505" width="7.6640625" style="1" customWidth="1"/>
    <col min="10506" max="10506" width="0.21875" style="1" customWidth="1"/>
    <col min="10507" max="10507" width="8.88671875" style="1"/>
    <col min="10508" max="10508" width="0.44140625" style="1" customWidth="1"/>
    <col min="10509" max="10509" width="8.6640625" style="1" customWidth="1"/>
    <col min="10510" max="10510" width="0.44140625" style="1" customWidth="1"/>
    <col min="10511" max="10511" width="8.6640625" style="1" customWidth="1"/>
    <col min="10512" max="10512" width="0.44140625" style="1" customWidth="1"/>
    <col min="10513" max="10513" width="7.6640625" style="1" customWidth="1"/>
    <col min="10514" max="10514" width="0.44140625" style="1" customWidth="1"/>
    <col min="10515" max="10515" width="8.88671875" style="1"/>
    <col min="10516" max="10516" width="0.44140625" style="1" customWidth="1"/>
    <col min="10517" max="10517" width="8.6640625" style="1" customWidth="1"/>
    <col min="10518" max="10518" width="0.44140625" style="1" customWidth="1"/>
    <col min="10519" max="10519" width="8.6640625" style="1" customWidth="1"/>
    <col min="10520" max="10520" width="0.44140625" style="1" customWidth="1"/>
    <col min="10521" max="10521" width="7.6640625" style="1" customWidth="1"/>
    <col min="10522" max="10522" width="0.44140625" style="1" customWidth="1"/>
    <col min="10523" max="10523" width="8.88671875" style="1"/>
    <col min="10524" max="10524" width="0.44140625" style="1" customWidth="1"/>
    <col min="10525" max="10525" width="8.6640625" style="1" customWidth="1"/>
    <col min="10526" max="10526" width="0.44140625" style="1" customWidth="1"/>
    <col min="10527" max="10527" width="8.6640625" style="1" customWidth="1"/>
    <col min="10528" max="10528" width="0.44140625" style="1" customWidth="1"/>
    <col min="10529" max="10529" width="7.6640625" style="1" customWidth="1"/>
    <col min="10530" max="10530" width="0.44140625" style="1" customWidth="1"/>
    <col min="10531" max="10531" width="8.88671875" style="1"/>
    <col min="10532" max="10532" width="0.44140625" style="1" customWidth="1"/>
    <col min="10533" max="10533" width="10.21875" style="1" bestFit="1" customWidth="1"/>
    <col min="10534" max="10752" width="8.88671875" style="1"/>
    <col min="10753" max="10753" width="0.6640625" style="1" customWidth="1"/>
    <col min="10754" max="10754" width="1.6640625" style="1" customWidth="1"/>
    <col min="10755" max="10755" width="10.88671875" style="1" customWidth="1"/>
    <col min="10756" max="10756" width="0.6640625" style="1" customWidth="1"/>
    <col min="10757" max="10757" width="8.6640625" style="1" customWidth="1"/>
    <col min="10758" max="10758" width="0.44140625" style="1" customWidth="1"/>
    <col min="10759" max="10759" width="8.6640625" style="1" customWidth="1"/>
    <col min="10760" max="10760" width="0.44140625" style="1" customWidth="1"/>
    <col min="10761" max="10761" width="7.6640625" style="1" customWidth="1"/>
    <col min="10762" max="10762" width="0.21875" style="1" customWidth="1"/>
    <col min="10763" max="10763" width="8.88671875" style="1"/>
    <col min="10764" max="10764" width="0.44140625" style="1" customWidth="1"/>
    <col min="10765" max="10765" width="8.6640625" style="1" customWidth="1"/>
    <col min="10766" max="10766" width="0.44140625" style="1" customWidth="1"/>
    <col min="10767" max="10767" width="8.6640625" style="1" customWidth="1"/>
    <col min="10768" max="10768" width="0.44140625" style="1" customWidth="1"/>
    <col min="10769" max="10769" width="7.6640625" style="1" customWidth="1"/>
    <col min="10770" max="10770" width="0.44140625" style="1" customWidth="1"/>
    <col min="10771" max="10771" width="8.88671875" style="1"/>
    <col min="10772" max="10772" width="0.44140625" style="1" customWidth="1"/>
    <col min="10773" max="10773" width="8.6640625" style="1" customWidth="1"/>
    <col min="10774" max="10774" width="0.44140625" style="1" customWidth="1"/>
    <col min="10775" max="10775" width="8.6640625" style="1" customWidth="1"/>
    <col min="10776" max="10776" width="0.44140625" style="1" customWidth="1"/>
    <col min="10777" max="10777" width="7.6640625" style="1" customWidth="1"/>
    <col min="10778" max="10778" width="0.44140625" style="1" customWidth="1"/>
    <col min="10779" max="10779" width="8.88671875" style="1"/>
    <col min="10780" max="10780" width="0.44140625" style="1" customWidth="1"/>
    <col min="10781" max="10781" width="8.6640625" style="1" customWidth="1"/>
    <col min="10782" max="10782" width="0.44140625" style="1" customWidth="1"/>
    <col min="10783" max="10783" width="8.6640625" style="1" customWidth="1"/>
    <col min="10784" max="10784" width="0.44140625" style="1" customWidth="1"/>
    <col min="10785" max="10785" width="7.6640625" style="1" customWidth="1"/>
    <col min="10786" max="10786" width="0.44140625" style="1" customWidth="1"/>
    <col min="10787" max="10787" width="8.88671875" style="1"/>
    <col min="10788" max="10788" width="0.44140625" style="1" customWidth="1"/>
    <col min="10789" max="10789" width="10.21875" style="1" bestFit="1" customWidth="1"/>
    <col min="10790" max="11008" width="8.88671875" style="1"/>
    <col min="11009" max="11009" width="0.6640625" style="1" customWidth="1"/>
    <col min="11010" max="11010" width="1.6640625" style="1" customWidth="1"/>
    <col min="11011" max="11011" width="10.88671875" style="1" customWidth="1"/>
    <col min="11012" max="11012" width="0.6640625" style="1" customWidth="1"/>
    <col min="11013" max="11013" width="8.6640625" style="1" customWidth="1"/>
    <col min="11014" max="11014" width="0.44140625" style="1" customWidth="1"/>
    <col min="11015" max="11015" width="8.6640625" style="1" customWidth="1"/>
    <col min="11016" max="11016" width="0.44140625" style="1" customWidth="1"/>
    <col min="11017" max="11017" width="7.6640625" style="1" customWidth="1"/>
    <col min="11018" max="11018" width="0.21875" style="1" customWidth="1"/>
    <col min="11019" max="11019" width="8.88671875" style="1"/>
    <col min="11020" max="11020" width="0.44140625" style="1" customWidth="1"/>
    <col min="11021" max="11021" width="8.6640625" style="1" customWidth="1"/>
    <col min="11022" max="11022" width="0.44140625" style="1" customWidth="1"/>
    <col min="11023" max="11023" width="8.6640625" style="1" customWidth="1"/>
    <col min="11024" max="11024" width="0.44140625" style="1" customWidth="1"/>
    <col min="11025" max="11025" width="7.6640625" style="1" customWidth="1"/>
    <col min="11026" max="11026" width="0.44140625" style="1" customWidth="1"/>
    <col min="11027" max="11027" width="8.88671875" style="1"/>
    <col min="11028" max="11028" width="0.44140625" style="1" customWidth="1"/>
    <col min="11029" max="11029" width="8.6640625" style="1" customWidth="1"/>
    <col min="11030" max="11030" width="0.44140625" style="1" customWidth="1"/>
    <col min="11031" max="11031" width="8.6640625" style="1" customWidth="1"/>
    <col min="11032" max="11032" width="0.44140625" style="1" customWidth="1"/>
    <col min="11033" max="11033" width="7.6640625" style="1" customWidth="1"/>
    <col min="11034" max="11034" width="0.44140625" style="1" customWidth="1"/>
    <col min="11035" max="11035" width="8.88671875" style="1"/>
    <col min="11036" max="11036" width="0.44140625" style="1" customWidth="1"/>
    <col min="11037" max="11037" width="8.6640625" style="1" customWidth="1"/>
    <col min="11038" max="11038" width="0.44140625" style="1" customWidth="1"/>
    <col min="11039" max="11039" width="8.6640625" style="1" customWidth="1"/>
    <col min="11040" max="11040" width="0.44140625" style="1" customWidth="1"/>
    <col min="11041" max="11041" width="7.6640625" style="1" customWidth="1"/>
    <col min="11042" max="11042" width="0.44140625" style="1" customWidth="1"/>
    <col min="11043" max="11043" width="8.88671875" style="1"/>
    <col min="11044" max="11044" width="0.44140625" style="1" customWidth="1"/>
    <col min="11045" max="11045" width="10.21875" style="1" bestFit="1" customWidth="1"/>
    <col min="11046" max="11264" width="8.88671875" style="1"/>
    <col min="11265" max="11265" width="0.6640625" style="1" customWidth="1"/>
    <col min="11266" max="11266" width="1.6640625" style="1" customWidth="1"/>
    <col min="11267" max="11267" width="10.88671875" style="1" customWidth="1"/>
    <col min="11268" max="11268" width="0.6640625" style="1" customWidth="1"/>
    <col min="11269" max="11269" width="8.6640625" style="1" customWidth="1"/>
    <col min="11270" max="11270" width="0.44140625" style="1" customWidth="1"/>
    <col min="11271" max="11271" width="8.6640625" style="1" customWidth="1"/>
    <col min="11272" max="11272" width="0.44140625" style="1" customWidth="1"/>
    <col min="11273" max="11273" width="7.6640625" style="1" customWidth="1"/>
    <col min="11274" max="11274" width="0.21875" style="1" customWidth="1"/>
    <col min="11275" max="11275" width="8.88671875" style="1"/>
    <col min="11276" max="11276" width="0.44140625" style="1" customWidth="1"/>
    <col min="11277" max="11277" width="8.6640625" style="1" customWidth="1"/>
    <col min="11278" max="11278" width="0.44140625" style="1" customWidth="1"/>
    <col min="11279" max="11279" width="8.6640625" style="1" customWidth="1"/>
    <col min="11280" max="11280" width="0.44140625" style="1" customWidth="1"/>
    <col min="11281" max="11281" width="7.6640625" style="1" customWidth="1"/>
    <col min="11282" max="11282" width="0.44140625" style="1" customWidth="1"/>
    <col min="11283" max="11283" width="8.88671875" style="1"/>
    <col min="11284" max="11284" width="0.44140625" style="1" customWidth="1"/>
    <col min="11285" max="11285" width="8.6640625" style="1" customWidth="1"/>
    <col min="11286" max="11286" width="0.44140625" style="1" customWidth="1"/>
    <col min="11287" max="11287" width="8.6640625" style="1" customWidth="1"/>
    <col min="11288" max="11288" width="0.44140625" style="1" customWidth="1"/>
    <col min="11289" max="11289" width="7.6640625" style="1" customWidth="1"/>
    <col min="11290" max="11290" width="0.44140625" style="1" customWidth="1"/>
    <col min="11291" max="11291" width="8.88671875" style="1"/>
    <col min="11292" max="11292" width="0.44140625" style="1" customWidth="1"/>
    <col min="11293" max="11293" width="8.6640625" style="1" customWidth="1"/>
    <col min="11294" max="11294" width="0.44140625" style="1" customWidth="1"/>
    <col min="11295" max="11295" width="8.6640625" style="1" customWidth="1"/>
    <col min="11296" max="11296" width="0.44140625" style="1" customWidth="1"/>
    <col min="11297" max="11297" width="7.6640625" style="1" customWidth="1"/>
    <col min="11298" max="11298" width="0.44140625" style="1" customWidth="1"/>
    <col min="11299" max="11299" width="8.88671875" style="1"/>
    <col min="11300" max="11300" width="0.44140625" style="1" customWidth="1"/>
    <col min="11301" max="11301" width="10.21875" style="1" bestFit="1" customWidth="1"/>
    <col min="11302" max="11520" width="8.88671875" style="1"/>
    <col min="11521" max="11521" width="0.6640625" style="1" customWidth="1"/>
    <col min="11522" max="11522" width="1.6640625" style="1" customWidth="1"/>
    <col min="11523" max="11523" width="10.88671875" style="1" customWidth="1"/>
    <col min="11524" max="11524" width="0.6640625" style="1" customWidth="1"/>
    <col min="11525" max="11525" width="8.6640625" style="1" customWidth="1"/>
    <col min="11526" max="11526" width="0.44140625" style="1" customWidth="1"/>
    <col min="11527" max="11527" width="8.6640625" style="1" customWidth="1"/>
    <col min="11528" max="11528" width="0.44140625" style="1" customWidth="1"/>
    <col min="11529" max="11529" width="7.6640625" style="1" customWidth="1"/>
    <col min="11530" max="11530" width="0.21875" style="1" customWidth="1"/>
    <col min="11531" max="11531" width="8.88671875" style="1"/>
    <col min="11532" max="11532" width="0.44140625" style="1" customWidth="1"/>
    <col min="11533" max="11533" width="8.6640625" style="1" customWidth="1"/>
    <col min="11534" max="11534" width="0.44140625" style="1" customWidth="1"/>
    <col min="11535" max="11535" width="8.6640625" style="1" customWidth="1"/>
    <col min="11536" max="11536" width="0.44140625" style="1" customWidth="1"/>
    <col min="11537" max="11537" width="7.6640625" style="1" customWidth="1"/>
    <col min="11538" max="11538" width="0.44140625" style="1" customWidth="1"/>
    <col min="11539" max="11539" width="8.88671875" style="1"/>
    <col min="11540" max="11540" width="0.44140625" style="1" customWidth="1"/>
    <col min="11541" max="11541" width="8.6640625" style="1" customWidth="1"/>
    <col min="11542" max="11542" width="0.44140625" style="1" customWidth="1"/>
    <col min="11543" max="11543" width="8.6640625" style="1" customWidth="1"/>
    <col min="11544" max="11544" width="0.44140625" style="1" customWidth="1"/>
    <col min="11545" max="11545" width="7.6640625" style="1" customWidth="1"/>
    <col min="11546" max="11546" width="0.44140625" style="1" customWidth="1"/>
    <col min="11547" max="11547" width="8.88671875" style="1"/>
    <col min="11548" max="11548" width="0.44140625" style="1" customWidth="1"/>
    <col min="11549" max="11549" width="8.6640625" style="1" customWidth="1"/>
    <col min="11550" max="11550" width="0.44140625" style="1" customWidth="1"/>
    <col min="11551" max="11551" width="8.6640625" style="1" customWidth="1"/>
    <col min="11552" max="11552" width="0.44140625" style="1" customWidth="1"/>
    <col min="11553" max="11553" width="7.6640625" style="1" customWidth="1"/>
    <col min="11554" max="11554" width="0.44140625" style="1" customWidth="1"/>
    <col min="11555" max="11555" width="8.88671875" style="1"/>
    <col min="11556" max="11556" width="0.44140625" style="1" customWidth="1"/>
    <col min="11557" max="11557" width="10.21875" style="1" bestFit="1" customWidth="1"/>
    <col min="11558" max="11776" width="8.88671875" style="1"/>
    <col min="11777" max="11777" width="0.6640625" style="1" customWidth="1"/>
    <col min="11778" max="11778" width="1.6640625" style="1" customWidth="1"/>
    <col min="11779" max="11779" width="10.88671875" style="1" customWidth="1"/>
    <col min="11780" max="11780" width="0.6640625" style="1" customWidth="1"/>
    <col min="11781" max="11781" width="8.6640625" style="1" customWidth="1"/>
    <col min="11782" max="11782" width="0.44140625" style="1" customWidth="1"/>
    <col min="11783" max="11783" width="8.6640625" style="1" customWidth="1"/>
    <col min="11784" max="11784" width="0.44140625" style="1" customWidth="1"/>
    <col min="11785" max="11785" width="7.6640625" style="1" customWidth="1"/>
    <col min="11786" max="11786" width="0.21875" style="1" customWidth="1"/>
    <col min="11787" max="11787" width="8.88671875" style="1"/>
    <col min="11788" max="11788" width="0.44140625" style="1" customWidth="1"/>
    <col min="11789" max="11789" width="8.6640625" style="1" customWidth="1"/>
    <col min="11790" max="11790" width="0.44140625" style="1" customWidth="1"/>
    <col min="11791" max="11791" width="8.6640625" style="1" customWidth="1"/>
    <col min="11792" max="11792" width="0.44140625" style="1" customWidth="1"/>
    <col min="11793" max="11793" width="7.6640625" style="1" customWidth="1"/>
    <col min="11794" max="11794" width="0.44140625" style="1" customWidth="1"/>
    <col min="11795" max="11795" width="8.88671875" style="1"/>
    <col min="11796" max="11796" width="0.44140625" style="1" customWidth="1"/>
    <col min="11797" max="11797" width="8.6640625" style="1" customWidth="1"/>
    <col min="11798" max="11798" width="0.44140625" style="1" customWidth="1"/>
    <col min="11799" max="11799" width="8.6640625" style="1" customWidth="1"/>
    <col min="11800" max="11800" width="0.44140625" style="1" customWidth="1"/>
    <col min="11801" max="11801" width="7.6640625" style="1" customWidth="1"/>
    <col min="11802" max="11802" width="0.44140625" style="1" customWidth="1"/>
    <col min="11803" max="11803" width="8.88671875" style="1"/>
    <col min="11804" max="11804" width="0.44140625" style="1" customWidth="1"/>
    <col min="11805" max="11805" width="8.6640625" style="1" customWidth="1"/>
    <col min="11806" max="11806" width="0.44140625" style="1" customWidth="1"/>
    <col min="11807" max="11807" width="8.6640625" style="1" customWidth="1"/>
    <col min="11808" max="11808" width="0.44140625" style="1" customWidth="1"/>
    <col min="11809" max="11809" width="7.6640625" style="1" customWidth="1"/>
    <col min="11810" max="11810" width="0.44140625" style="1" customWidth="1"/>
    <col min="11811" max="11811" width="8.88671875" style="1"/>
    <col min="11812" max="11812" width="0.44140625" style="1" customWidth="1"/>
    <col min="11813" max="11813" width="10.21875" style="1" bestFit="1" customWidth="1"/>
    <col min="11814" max="12032" width="8.88671875" style="1"/>
    <col min="12033" max="12033" width="0.6640625" style="1" customWidth="1"/>
    <col min="12034" max="12034" width="1.6640625" style="1" customWidth="1"/>
    <col min="12035" max="12035" width="10.88671875" style="1" customWidth="1"/>
    <col min="12036" max="12036" width="0.6640625" style="1" customWidth="1"/>
    <col min="12037" max="12037" width="8.6640625" style="1" customWidth="1"/>
    <col min="12038" max="12038" width="0.44140625" style="1" customWidth="1"/>
    <col min="12039" max="12039" width="8.6640625" style="1" customWidth="1"/>
    <col min="12040" max="12040" width="0.44140625" style="1" customWidth="1"/>
    <col min="12041" max="12041" width="7.6640625" style="1" customWidth="1"/>
    <col min="12042" max="12042" width="0.21875" style="1" customWidth="1"/>
    <col min="12043" max="12043" width="8.88671875" style="1"/>
    <col min="12044" max="12044" width="0.44140625" style="1" customWidth="1"/>
    <col min="12045" max="12045" width="8.6640625" style="1" customWidth="1"/>
    <col min="12046" max="12046" width="0.44140625" style="1" customWidth="1"/>
    <col min="12047" max="12047" width="8.6640625" style="1" customWidth="1"/>
    <col min="12048" max="12048" width="0.44140625" style="1" customWidth="1"/>
    <col min="12049" max="12049" width="7.6640625" style="1" customWidth="1"/>
    <col min="12050" max="12050" width="0.44140625" style="1" customWidth="1"/>
    <col min="12051" max="12051" width="8.88671875" style="1"/>
    <col min="12052" max="12052" width="0.44140625" style="1" customWidth="1"/>
    <col min="12053" max="12053" width="8.6640625" style="1" customWidth="1"/>
    <col min="12054" max="12054" width="0.44140625" style="1" customWidth="1"/>
    <col min="12055" max="12055" width="8.6640625" style="1" customWidth="1"/>
    <col min="12056" max="12056" width="0.44140625" style="1" customWidth="1"/>
    <col min="12057" max="12057" width="7.6640625" style="1" customWidth="1"/>
    <col min="12058" max="12058" width="0.44140625" style="1" customWidth="1"/>
    <col min="12059" max="12059" width="8.88671875" style="1"/>
    <col min="12060" max="12060" width="0.44140625" style="1" customWidth="1"/>
    <col min="12061" max="12061" width="8.6640625" style="1" customWidth="1"/>
    <col min="12062" max="12062" width="0.44140625" style="1" customWidth="1"/>
    <col min="12063" max="12063" width="8.6640625" style="1" customWidth="1"/>
    <col min="12064" max="12064" width="0.44140625" style="1" customWidth="1"/>
    <col min="12065" max="12065" width="7.6640625" style="1" customWidth="1"/>
    <col min="12066" max="12066" width="0.44140625" style="1" customWidth="1"/>
    <col min="12067" max="12067" width="8.88671875" style="1"/>
    <col min="12068" max="12068" width="0.44140625" style="1" customWidth="1"/>
    <col min="12069" max="12069" width="10.21875" style="1" bestFit="1" customWidth="1"/>
    <col min="12070" max="12288" width="8.88671875" style="1"/>
    <col min="12289" max="12289" width="0.6640625" style="1" customWidth="1"/>
    <col min="12290" max="12290" width="1.6640625" style="1" customWidth="1"/>
    <col min="12291" max="12291" width="10.88671875" style="1" customWidth="1"/>
    <col min="12292" max="12292" width="0.6640625" style="1" customWidth="1"/>
    <col min="12293" max="12293" width="8.6640625" style="1" customWidth="1"/>
    <col min="12294" max="12294" width="0.44140625" style="1" customWidth="1"/>
    <col min="12295" max="12295" width="8.6640625" style="1" customWidth="1"/>
    <col min="12296" max="12296" width="0.44140625" style="1" customWidth="1"/>
    <col min="12297" max="12297" width="7.6640625" style="1" customWidth="1"/>
    <col min="12298" max="12298" width="0.21875" style="1" customWidth="1"/>
    <col min="12299" max="12299" width="8.88671875" style="1"/>
    <col min="12300" max="12300" width="0.44140625" style="1" customWidth="1"/>
    <col min="12301" max="12301" width="8.6640625" style="1" customWidth="1"/>
    <col min="12302" max="12302" width="0.44140625" style="1" customWidth="1"/>
    <col min="12303" max="12303" width="8.6640625" style="1" customWidth="1"/>
    <col min="12304" max="12304" width="0.44140625" style="1" customWidth="1"/>
    <col min="12305" max="12305" width="7.6640625" style="1" customWidth="1"/>
    <col min="12306" max="12306" width="0.44140625" style="1" customWidth="1"/>
    <col min="12307" max="12307" width="8.88671875" style="1"/>
    <col min="12308" max="12308" width="0.44140625" style="1" customWidth="1"/>
    <col min="12309" max="12309" width="8.6640625" style="1" customWidth="1"/>
    <col min="12310" max="12310" width="0.44140625" style="1" customWidth="1"/>
    <col min="12311" max="12311" width="8.6640625" style="1" customWidth="1"/>
    <col min="12312" max="12312" width="0.44140625" style="1" customWidth="1"/>
    <col min="12313" max="12313" width="7.6640625" style="1" customWidth="1"/>
    <col min="12314" max="12314" width="0.44140625" style="1" customWidth="1"/>
    <col min="12315" max="12315" width="8.88671875" style="1"/>
    <col min="12316" max="12316" width="0.44140625" style="1" customWidth="1"/>
    <col min="12317" max="12317" width="8.6640625" style="1" customWidth="1"/>
    <col min="12318" max="12318" width="0.44140625" style="1" customWidth="1"/>
    <col min="12319" max="12319" width="8.6640625" style="1" customWidth="1"/>
    <col min="12320" max="12320" width="0.44140625" style="1" customWidth="1"/>
    <col min="12321" max="12321" width="7.6640625" style="1" customWidth="1"/>
    <col min="12322" max="12322" width="0.44140625" style="1" customWidth="1"/>
    <col min="12323" max="12323" width="8.88671875" style="1"/>
    <col min="12324" max="12324" width="0.44140625" style="1" customWidth="1"/>
    <col min="12325" max="12325" width="10.21875" style="1" bestFit="1" customWidth="1"/>
    <col min="12326" max="12544" width="8.88671875" style="1"/>
    <col min="12545" max="12545" width="0.6640625" style="1" customWidth="1"/>
    <col min="12546" max="12546" width="1.6640625" style="1" customWidth="1"/>
    <col min="12547" max="12547" width="10.88671875" style="1" customWidth="1"/>
    <col min="12548" max="12548" width="0.6640625" style="1" customWidth="1"/>
    <col min="12549" max="12549" width="8.6640625" style="1" customWidth="1"/>
    <col min="12550" max="12550" width="0.44140625" style="1" customWidth="1"/>
    <col min="12551" max="12551" width="8.6640625" style="1" customWidth="1"/>
    <col min="12552" max="12552" width="0.44140625" style="1" customWidth="1"/>
    <col min="12553" max="12553" width="7.6640625" style="1" customWidth="1"/>
    <col min="12554" max="12554" width="0.21875" style="1" customWidth="1"/>
    <col min="12555" max="12555" width="8.88671875" style="1"/>
    <col min="12556" max="12556" width="0.44140625" style="1" customWidth="1"/>
    <col min="12557" max="12557" width="8.6640625" style="1" customWidth="1"/>
    <col min="12558" max="12558" width="0.44140625" style="1" customWidth="1"/>
    <col min="12559" max="12559" width="8.6640625" style="1" customWidth="1"/>
    <col min="12560" max="12560" width="0.44140625" style="1" customWidth="1"/>
    <col min="12561" max="12561" width="7.6640625" style="1" customWidth="1"/>
    <col min="12562" max="12562" width="0.44140625" style="1" customWidth="1"/>
    <col min="12563" max="12563" width="8.88671875" style="1"/>
    <col min="12564" max="12564" width="0.44140625" style="1" customWidth="1"/>
    <col min="12565" max="12565" width="8.6640625" style="1" customWidth="1"/>
    <col min="12566" max="12566" width="0.44140625" style="1" customWidth="1"/>
    <col min="12567" max="12567" width="8.6640625" style="1" customWidth="1"/>
    <col min="12568" max="12568" width="0.44140625" style="1" customWidth="1"/>
    <col min="12569" max="12569" width="7.6640625" style="1" customWidth="1"/>
    <col min="12570" max="12570" width="0.44140625" style="1" customWidth="1"/>
    <col min="12571" max="12571" width="8.88671875" style="1"/>
    <col min="12572" max="12572" width="0.44140625" style="1" customWidth="1"/>
    <col min="12573" max="12573" width="8.6640625" style="1" customWidth="1"/>
    <col min="12574" max="12574" width="0.44140625" style="1" customWidth="1"/>
    <col min="12575" max="12575" width="8.6640625" style="1" customWidth="1"/>
    <col min="12576" max="12576" width="0.44140625" style="1" customWidth="1"/>
    <col min="12577" max="12577" width="7.6640625" style="1" customWidth="1"/>
    <col min="12578" max="12578" width="0.44140625" style="1" customWidth="1"/>
    <col min="12579" max="12579" width="8.88671875" style="1"/>
    <col min="12580" max="12580" width="0.44140625" style="1" customWidth="1"/>
    <col min="12581" max="12581" width="10.21875" style="1" bestFit="1" customWidth="1"/>
    <col min="12582" max="12800" width="8.88671875" style="1"/>
    <col min="12801" max="12801" width="0.6640625" style="1" customWidth="1"/>
    <col min="12802" max="12802" width="1.6640625" style="1" customWidth="1"/>
    <col min="12803" max="12803" width="10.88671875" style="1" customWidth="1"/>
    <col min="12804" max="12804" width="0.6640625" style="1" customWidth="1"/>
    <col min="12805" max="12805" width="8.6640625" style="1" customWidth="1"/>
    <col min="12806" max="12806" width="0.44140625" style="1" customWidth="1"/>
    <col min="12807" max="12807" width="8.6640625" style="1" customWidth="1"/>
    <col min="12808" max="12808" width="0.44140625" style="1" customWidth="1"/>
    <col min="12809" max="12809" width="7.6640625" style="1" customWidth="1"/>
    <col min="12810" max="12810" width="0.21875" style="1" customWidth="1"/>
    <col min="12811" max="12811" width="8.88671875" style="1"/>
    <col min="12812" max="12812" width="0.44140625" style="1" customWidth="1"/>
    <col min="12813" max="12813" width="8.6640625" style="1" customWidth="1"/>
    <col min="12814" max="12814" width="0.44140625" style="1" customWidth="1"/>
    <col min="12815" max="12815" width="8.6640625" style="1" customWidth="1"/>
    <col min="12816" max="12816" width="0.44140625" style="1" customWidth="1"/>
    <col min="12817" max="12817" width="7.6640625" style="1" customWidth="1"/>
    <col min="12818" max="12818" width="0.44140625" style="1" customWidth="1"/>
    <col min="12819" max="12819" width="8.88671875" style="1"/>
    <col min="12820" max="12820" width="0.44140625" style="1" customWidth="1"/>
    <col min="12821" max="12821" width="8.6640625" style="1" customWidth="1"/>
    <col min="12822" max="12822" width="0.44140625" style="1" customWidth="1"/>
    <col min="12823" max="12823" width="8.6640625" style="1" customWidth="1"/>
    <col min="12824" max="12824" width="0.44140625" style="1" customWidth="1"/>
    <col min="12825" max="12825" width="7.6640625" style="1" customWidth="1"/>
    <col min="12826" max="12826" width="0.44140625" style="1" customWidth="1"/>
    <col min="12827" max="12827" width="8.88671875" style="1"/>
    <col min="12828" max="12828" width="0.44140625" style="1" customWidth="1"/>
    <col min="12829" max="12829" width="8.6640625" style="1" customWidth="1"/>
    <col min="12830" max="12830" width="0.44140625" style="1" customWidth="1"/>
    <col min="12831" max="12831" width="8.6640625" style="1" customWidth="1"/>
    <col min="12832" max="12832" width="0.44140625" style="1" customWidth="1"/>
    <col min="12833" max="12833" width="7.6640625" style="1" customWidth="1"/>
    <col min="12834" max="12834" width="0.44140625" style="1" customWidth="1"/>
    <col min="12835" max="12835" width="8.88671875" style="1"/>
    <col min="12836" max="12836" width="0.44140625" style="1" customWidth="1"/>
    <col min="12837" max="12837" width="10.21875" style="1" bestFit="1" customWidth="1"/>
    <col min="12838" max="13056" width="8.88671875" style="1"/>
    <col min="13057" max="13057" width="0.6640625" style="1" customWidth="1"/>
    <col min="13058" max="13058" width="1.6640625" style="1" customWidth="1"/>
    <col min="13059" max="13059" width="10.88671875" style="1" customWidth="1"/>
    <col min="13060" max="13060" width="0.6640625" style="1" customWidth="1"/>
    <col min="13061" max="13061" width="8.6640625" style="1" customWidth="1"/>
    <col min="13062" max="13062" width="0.44140625" style="1" customWidth="1"/>
    <col min="13063" max="13063" width="8.6640625" style="1" customWidth="1"/>
    <col min="13064" max="13064" width="0.44140625" style="1" customWidth="1"/>
    <col min="13065" max="13065" width="7.6640625" style="1" customWidth="1"/>
    <col min="13066" max="13066" width="0.21875" style="1" customWidth="1"/>
    <col min="13067" max="13067" width="8.88671875" style="1"/>
    <col min="13068" max="13068" width="0.44140625" style="1" customWidth="1"/>
    <col min="13069" max="13069" width="8.6640625" style="1" customWidth="1"/>
    <col min="13070" max="13070" width="0.44140625" style="1" customWidth="1"/>
    <col min="13071" max="13071" width="8.6640625" style="1" customWidth="1"/>
    <col min="13072" max="13072" width="0.44140625" style="1" customWidth="1"/>
    <col min="13073" max="13073" width="7.6640625" style="1" customWidth="1"/>
    <col min="13074" max="13074" width="0.44140625" style="1" customWidth="1"/>
    <col min="13075" max="13075" width="8.88671875" style="1"/>
    <col min="13076" max="13076" width="0.44140625" style="1" customWidth="1"/>
    <col min="13077" max="13077" width="8.6640625" style="1" customWidth="1"/>
    <col min="13078" max="13078" width="0.44140625" style="1" customWidth="1"/>
    <col min="13079" max="13079" width="8.6640625" style="1" customWidth="1"/>
    <col min="13080" max="13080" width="0.44140625" style="1" customWidth="1"/>
    <col min="13081" max="13081" width="7.6640625" style="1" customWidth="1"/>
    <col min="13082" max="13082" width="0.44140625" style="1" customWidth="1"/>
    <col min="13083" max="13083" width="8.88671875" style="1"/>
    <col min="13084" max="13084" width="0.44140625" style="1" customWidth="1"/>
    <col min="13085" max="13085" width="8.6640625" style="1" customWidth="1"/>
    <col min="13086" max="13086" width="0.44140625" style="1" customWidth="1"/>
    <col min="13087" max="13087" width="8.6640625" style="1" customWidth="1"/>
    <col min="13088" max="13088" width="0.44140625" style="1" customWidth="1"/>
    <col min="13089" max="13089" width="7.6640625" style="1" customWidth="1"/>
    <col min="13090" max="13090" width="0.44140625" style="1" customWidth="1"/>
    <col min="13091" max="13091" width="8.88671875" style="1"/>
    <col min="13092" max="13092" width="0.44140625" style="1" customWidth="1"/>
    <col min="13093" max="13093" width="10.21875" style="1" bestFit="1" customWidth="1"/>
    <col min="13094" max="13312" width="8.88671875" style="1"/>
    <col min="13313" max="13313" width="0.6640625" style="1" customWidth="1"/>
    <col min="13314" max="13314" width="1.6640625" style="1" customWidth="1"/>
    <col min="13315" max="13315" width="10.88671875" style="1" customWidth="1"/>
    <col min="13316" max="13316" width="0.6640625" style="1" customWidth="1"/>
    <col min="13317" max="13317" width="8.6640625" style="1" customWidth="1"/>
    <col min="13318" max="13318" width="0.44140625" style="1" customWidth="1"/>
    <col min="13319" max="13319" width="8.6640625" style="1" customWidth="1"/>
    <col min="13320" max="13320" width="0.44140625" style="1" customWidth="1"/>
    <col min="13321" max="13321" width="7.6640625" style="1" customWidth="1"/>
    <col min="13322" max="13322" width="0.21875" style="1" customWidth="1"/>
    <col min="13323" max="13323" width="8.88671875" style="1"/>
    <col min="13324" max="13324" width="0.44140625" style="1" customWidth="1"/>
    <col min="13325" max="13325" width="8.6640625" style="1" customWidth="1"/>
    <col min="13326" max="13326" width="0.44140625" style="1" customWidth="1"/>
    <col min="13327" max="13327" width="8.6640625" style="1" customWidth="1"/>
    <col min="13328" max="13328" width="0.44140625" style="1" customWidth="1"/>
    <col min="13329" max="13329" width="7.6640625" style="1" customWidth="1"/>
    <col min="13330" max="13330" width="0.44140625" style="1" customWidth="1"/>
    <col min="13331" max="13331" width="8.88671875" style="1"/>
    <col min="13332" max="13332" width="0.44140625" style="1" customWidth="1"/>
    <col min="13333" max="13333" width="8.6640625" style="1" customWidth="1"/>
    <col min="13334" max="13334" width="0.44140625" style="1" customWidth="1"/>
    <col min="13335" max="13335" width="8.6640625" style="1" customWidth="1"/>
    <col min="13336" max="13336" width="0.44140625" style="1" customWidth="1"/>
    <col min="13337" max="13337" width="7.6640625" style="1" customWidth="1"/>
    <col min="13338" max="13338" width="0.44140625" style="1" customWidth="1"/>
    <col min="13339" max="13339" width="8.88671875" style="1"/>
    <col min="13340" max="13340" width="0.44140625" style="1" customWidth="1"/>
    <col min="13341" max="13341" width="8.6640625" style="1" customWidth="1"/>
    <col min="13342" max="13342" width="0.44140625" style="1" customWidth="1"/>
    <col min="13343" max="13343" width="8.6640625" style="1" customWidth="1"/>
    <col min="13344" max="13344" width="0.44140625" style="1" customWidth="1"/>
    <col min="13345" max="13345" width="7.6640625" style="1" customWidth="1"/>
    <col min="13346" max="13346" width="0.44140625" style="1" customWidth="1"/>
    <col min="13347" max="13347" width="8.88671875" style="1"/>
    <col min="13348" max="13348" width="0.44140625" style="1" customWidth="1"/>
    <col min="13349" max="13349" width="10.21875" style="1" bestFit="1" customWidth="1"/>
    <col min="13350" max="13568" width="8.88671875" style="1"/>
    <col min="13569" max="13569" width="0.6640625" style="1" customWidth="1"/>
    <col min="13570" max="13570" width="1.6640625" style="1" customWidth="1"/>
    <col min="13571" max="13571" width="10.88671875" style="1" customWidth="1"/>
    <col min="13572" max="13572" width="0.6640625" style="1" customWidth="1"/>
    <col min="13573" max="13573" width="8.6640625" style="1" customWidth="1"/>
    <col min="13574" max="13574" width="0.44140625" style="1" customWidth="1"/>
    <col min="13575" max="13575" width="8.6640625" style="1" customWidth="1"/>
    <col min="13576" max="13576" width="0.44140625" style="1" customWidth="1"/>
    <col min="13577" max="13577" width="7.6640625" style="1" customWidth="1"/>
    <col min="13578" max="13578" width="0.21875" style="1" customWidth="1"/>
    <col min="13579" max="13579" width="8.88671875" style="1"/>
    <col min="13580" max="13580" width="0.44140625" style="1" customWidth="1"/>
    <col min="13581" max="13581" width="8.6640625" style="1" customWidth="1"/>
    <col min="13582" max="13582" width="0.44140625" style="1" customWidth="1"/>
    <col min="13583" max="13583" width="8.6640625" style="1" customWidth="1"/>
    <col min="13584" max="13584" width="0.44140625" style="1" customWidth="1"/>
    <col min="13585" max="13585" width="7.6640625" style="1" customWidth="1"/>
    <col min="13586" max="13586" width="0.44140625" style="1" customWidth="1"/>
    <col min="13587" max="13587" width="8.88671875" style="1"/>
    <col min="13588" max="13588" width="0.44140625" style="1" customWidth="1"/>
    <col min="13589" max="13589" width="8.6640625" style="1" customWidth="1"/>
    <col min="13590" max="13590" width="0.44140625" style="1" customWidth="1"/>
    <col min="13591" max="13591" width="8.6640625" style="1" customWidth="1"/>
    <col min="13592" max="13592" width="0.44140625" style="1" customWidth="1"/>
    <col min="13593" max="13593" width="7.6640625" style="1" customWidth="1"/>
    <col min="13594" max="13594" width="0.44140625" style="1" customWidth="1"/>
    <col min="13595" max="13595" width="8.88671875" style="1"/>
    <col min="13596" max="13596" width="0.44140625" style="1" customWidth="1"/>
    <col min="13597" max="13597" width="8.6640625" style="1" customWidth="1"/>
    <col min="13598" max="13598" width="0.44140625" style="1" customWidth="1"/>
    <col min="13599" max="13599" width="8.6640625" style="1" customWidth="1"/>
    <col min="13600" max="13600" width="0.44140625" style="1" customWidth="1"/>
    <col min="13601" max="13601" width="7.6640625" style="1" customWidth="1"/>
    <col min="13602" max="13602" width="0.44140625" style="1" customWidth="1"/>
    <col min="13603" max="13603" width="8.88671875" style="1"/>
    <col min="13604" max="13604" width="0.44140625" style="1" customWidth="1"/>
    <col min="13605" max="13605" width="10.21875" style="1" bestFit="1" customWidth="1"/>
    <col min="13606" max="13824" width="8.88671875" style="1"/>
    <col min="13825" max="13825" width="0.6640625" style="1" customWidth="1"/>
    <col min="13826" max="13826" width="1.6640625" style="1" customWidth="1"/>
    <col min="13827" max="13827" width="10.88671875" style="1" customWidth="1"/>
    <col min="13828" max="13828" width="0.6640625" style="1" customWidth="1"/>
    <col min="13829" max="13829" width="8.6640625" style="1" customWidth="1"/>
    <col min="13830" max="13830" width="0.44140625" style="1" customWidth="1"/>
    <col min="13831" max="13831" width="8.6640625" style="1" customWidth="1"/>
    <col min="13832" max="13832" width="0.44140625" style="1" customWidth="1"/>
    <col min="13833" max="13833" width="7.6640625" style="1" customWidth="1"/>
    <col min="13834" max="13834" width="0.21875" style="1" customWidth="1"/>
    <col min="13835" max="13835" width="8.88671875" style="1"/>
    <col min="13836" max="13836" width="0.44140625" style="1" customWidth="1"/>
    <col min="13837" max="13837" width="8.6640625" style="1" customWidth="1"/>
    <col min="13838" max="13838" width="0.44140625" style="1" customWidth="1"/>
    <col min="13839" max="13839" width="8.6640625" style="1" customWidth="1"/>
    <col min="13840" max="13840" width="0.44140625" style="1" customWidth="1"/>
    <col min="13841" max="13841" width="7.6640625" style="1" customWidth="1"/>
    <col min="13842" max="13842" width="0.44140625" style="1" customWidth="1"/>
    <col min="13843" max="13843" width="8.88671875" style="1"/>
    <col min="13844" max="13844" width="0.44140625" style="1" customWidth="1"/>
    <col min="13845" max="13845" width="8.6640625" style="1" customWidth="1"/>
    <col min="13846" max="13846" width="0.44140625" style="1" customWidth="1"/>
    <col min="13847" max="13847" width="8.6640625" style="1" customWidth="1"/>
    <col min="13848" max="13848" width="0.44140625" style="1" customWidth="1"/>
    <col min="13849" max="13849" width="7.6640625" style="1" customWidth="1"/>
    <col min="13850" max="13850" width="0.44140625" style="1" customWidth="1"/>
    <col min="13851" max="13851" width="8.88671875" style="1"/>
    <col min="13852" max="13852" width="0.44140625" style="1" customWidth="1"/>
    <col min="13853" max="13853" width="8.6640625" style="1" customWidth="1"/>
    <col min="13854" max="13854" width="0.44140625" style="1" customWidth="1"/>
    <col min="13855" max="13855" width="8.6640625" style="1" customWidth="1"/>
    <col min="13856" max="13856" width="0.44140625" style="1" customWidth="1"/>
    <col min="13857" max="13857" width="7.6640625" style="1" customWidth="1"/>
    <col min="13858" max="13858" width="0.44140625" style="1" customWidth="1"/>
    <col min="13859" max="13859" width="8.88671875" style="1"/>
    <col min="13860" max="13860" width="0.44140625" style="1" customWidth="1"/>
    <col min="13861" max="13861" width="10.21875" style="1" bestFit="1" customWidth="1"/>
    <col min="13862" max="14080" width="8.88671875" style="1"/>
    <col min="14081" max="14081" width="0.6640625" style="1" customWidth="1"/>
    <col min="14082" max="14082" width="1.6640625" style="1" customWidth="1"/>
    <col min="14083" max="14083" width="10.88671875" style="1" customWidth="1"/>
    <col min="14084" max="14084" width="0.6640625" style="1" customWidth="1"/>
    <col min="14085" max="14085" width="8.6640625" style="1" customWidth="1"/>
    <col min="14086" max="14086" width="0.44140625" style="1" customWidth="1"/>
    <col min="14087" max="14087" width="8.6640625" style="1" customWidth="1"/>
    <col min="14088" max="14088" width="0.44140625" style="1" customWidth="1"/>
    <col min="14089" max="14089" width="7.6640625" style="1" customWidth="1"/>
    <col min="14090" max="14090" width="0.21875" style="1" customWidth="1"/>
    <col min="14091" max="14091" width="8.88671875" style="1"/>
    <col min="14092" max="14092" width="0.44140625" style="1" customWidth="1"/>
    <col min="14093" max="14093" width="8.6640625" style="1" customWidth="1"/>
    <col min="14094" max="14094" width="0.44140625" style="1" customWidth="1"/>
    <col min="14095" max="14095" width="8.6640625" style="1" customWidth="1"/>
    <col min="14096" max="14096" width="0.44140625" style="1" customWidth="1"/>
    <col min="14097" max="14097" width="7.6640625" style="1" customWidth="1"/>
    <col min="14098" max="14098" width="0.44140625" style="1" customWidth="1"/>
    <col min="14099" max="14099" width="8.88671875" style="1"/>
    <col min="14100" max="14100" width="0.44140625" style="1" customWidth="1"/>
    <col min="14101" max="14101" width="8.6640625" style="1" customWidth="1"/>
    <col min="14102" max="14102" width="0.44140625" style="1" customWidth="1"/>
    <col min="14103" max="14103" width="8.6640625" style="1" customWidth="1"/>
    <col min="14104" max="14104" width="0.44140625" style="1" customWidth="1"/>
    <col min="14105" max="14105" width="7.6640625" style="1" customWidth="1"/>
    <col min="14106" max="14106" width="0.44140625" style="1" customWidth="1"/>
    <col min="14107" max="14107" width="8.88671875" style="1"/>
    <col min="14108" max="14108" width="0.44140625" style="1" customWidth="1"/>
    <col min="14109" max="14109" width="8.6640625" style="1" customWidth="1"/>
    <col min="14110" max="14110" width="0.44140625" style="1" customWidth="1"/>
    <col min="14111" max="14111" width="8.6640625" style="1" customWidth="1"/>
    <col min="14112" max="14112" width="0.44140625" style="1" customWidth="1"/>
    <col min="14113" max="14113" width="7.6640625" style="1" customWidth="1"/>
    <col min="14114" max="14114" width="0.44140625" style="1" customWidth="1"/>
    <col min="14115" max="14115" width="8.88671875" style="1"/>
    <col min="14116" max="14116" width="0.44140625" style="1" customWidth="1"/>
    <col min="14117" max="14117" width="10.21875" style="1" bestFit="1" customWidth="1"/>
    <col min="14118" max="14336" width="8.88671875" style="1"/>
    <col min="14337" max="14337" width="0.6640625" style="1" customWidth="1"/>
    <col min="14338" max="14338" width="1.6640625" style="1" customWidth="1"/>
    <col min="14339" max="14339" width="10.88671875" style="1" customWidth="1"/>
    <col min="14340" max="14340" width="0.6640625" style="1" customWidth="1"/>
    <col min="14341" max="14341" width="8.6640625" style="1" customWidth="1"/>
    <col min="14342" max="14342" width="0.44140625" style="1" customWidth="1"/>
    <col min="14343" max="14343" width="8.6640625" style="1" customWidth="1"/>
    <col min="14344" max="14344" width="0.44140625" style="1" customWidth="1"/>
    <col min="14345" max="14345" width="7.6640625" style="1" customWidth="1"/>
    <col min="14346" max="14346" width="0.21875" style="1" customWidth="1"/>
    <col min="14347" max="14347" width="8.88671875" style="1"/>
    <col min="14348" max="14348" width="0.44140625" style="1" customWidth="1"/>
    <col min="14349" max="14349" width="8.6640625" style="1" customWidth="1"/>
    <col min="14350" max="14350" width="0.44140625" style="1" customWidth="1"/>
    <col min="14351" max="14351" width="8.6640625" style="1" customWidth="1"/>
    <col min="14352" max="14352" width="0.44140625" style="1" customWidth="1"/>
    <col min="14353" max="14353" width="7.6640625" style="1" customWidth="1"/>
    <col min="14354" max="14354" width="0.44140625" style="1" customWidth="1"/>
    <col min="14355" max="14355" width="8.88671875" style="1"/>
    <col min="14356" max="14356" width="0.44140625" style="1" customWidth="1"/>
    <col min="14357" max="14357" width="8.6640625" style="1" customWidth="1"/>
    <col min="14358" max="14358" width="0.44140625" style="1" customWidth="1"/>
    <col min="14359" max="14359" width="8.6640625" style="1" customWidth="1"/>
    <col min="14360" max="14360" width="0.44140625" style="1" customWidth="1"/>
    <col min="14361" max="14361" width="7.6640625" style="1" customWidth="1"/>
    <col min="14362" max="14362" width="0.44140625" style="1" customWidth="1"/>
    <col min="14363" max="14363" width="8.88671875" style="1"/>
    <col min="14364" max="14364" width="0.44140625" style="1" customWidth="1"/>
    <col min="14365" max="14365" width="8.6640625" style="1" customWidth="1"/>
    <col min="14366" max="14366" width="0.44140625" style="1" customWidth="1"/>
    <col min="14367" max="14367" width="8.6640625" style="1" customWidth="1"/>
    <col min="14368" max="14368" width="0.44140625" style="1" customWidth="1"/>
    <col min="14369" max="14369" width="7.6640625" style="1" customWidth="1"/>
    <col min="14370" max="14370" width="0.44140625" style="1" customWidth="1"/>
    <col min="14371" max="14371" width="8.88671875" style="1"/>
    <col min="14372" max="14372" width="0.44140625" style="1" customWidth="1"/>
    <col min="14373" max="14373" width="10.21875" style="1" bestFit="1" customWidth="1"/>
    <col min="14374" max="14592" width="8.88671875" style="1"/>
    <col min="14593" max="14593" width="0.6640625" style="1" customWidth="1"/>
    <col min="14594" max="14594" width="1.6640625" style="1" customWidth="1"/>
    <col min="14595" max="14595" width="10.88671875" style="1" customWidth="1"/>
    <col min="14596" max="14596" width="0.6640625" style="1" customWidth="1"/>
    <col min="14597" max="14597" width="8.6640625" style="1" customWidth="1"/>
    <col min="14598" max="14598" width="0.44140625" style="1" customWidth="1"/>
    <col min="14599" max="14599" width="8.6640625" style="1" customWidth="1"/>
    <col min="14600" max="14600" width="0.44140625" style="1" customWidth="1"/>
    <col min="14601" max="14601" width="7.6640625" style="1" customWidth="1"/>
    <col min="14602" max="14602" width="0.21875" style="1" customWidth="1"/>
    <col min="14603" max="14603" width="8.88671875" style="1"/>
    <col min="14604" max="14604" width="0.44140625" style="1" customWidth="1"/>
    <col min="14605" max="14605" width="8.6640625" style="1" customWidth="1"/>
    <col min="14606" max="14606" width="0.44140625" style="1" customWidth="1"/>
    <col min="14607" max="14607" width="8.6640625" style="1" customWidth="1"/>
    <col min="14608" max="14608" width="0.44140625" style="1" customWidth="1"/>
    <col min="14609" max="14609" width="7.6640625" style="1" customWidth="1"/>
    <col min="14610" max="14610" width="0.44140625" style="1" customWidth="1"/>
    <col min="14611" max="14611" width="8.88671875" style="1"/>
    <col min="14612" max="14612" width="0.44140625" style="1" customWidth="1"/>
    <col min="14613" max="14613" width="8.6640625" style="1" customWidth="1"/>
    <col min="14614" max="14614" width="0.44140625" style="1" customWidth="1"/>
    <col min="14615" max="14615" width="8.6640625" style="1" customWidth="1"/>
    <col min="14616" max="14616" width="0.44140625" style="1" customWidth="1"/>
    <col min="14617" max="14617" width="7.6640625" style="1" customWidth="1"/>
    <col min="14618" max="14618" width="0.44140625" style="1" customWidth="1"/>
    <col min="14619" max="14619" width="8.88671875" style="1"/>
    <col min="14620" max="14620" width="0.44140625" style="1" customWidth="1"/>
    <col min="14621" max="14621" width="8.6640625" style="1" customWidth="1"/>
    <col min="14622" max="14622" width="0.44140625" style="1" customWidth="1"/>
    <col min="14623" max="14623" width="8.6640625" style="1" customWidth="1"/>
    <col min="14624" max="14624" width="0.44140625" style="1" customWidth="1"/>
    <col min="14625" max="14625" width="7.6640625" style="1" customWidth="1"/>
    <col min="14626" max="14626" width="0.44140625" style="1" customWidth="1"/>
    <col min="14627" max="14627" width="8.88671875" style="1"/>
    <col min="14628" max="14628" width="0.44140625" style="1" customWidth="1"/>
    <col min="14629" max="14629" width="10.21875" style="1" bestFit="1" customWidth="1"/>
    <col min="14630" max="14848" width="8.88671875" style="1"/>
    <col min="14849" max="14849" width="0.6640625" style="1" customWidth="1"/>
    <col min="14850" max="14850" width="1.6640625" style="1" customWidth="1"/>
    <col min="14851" max="14851" width="10.88671875" style="1" customWidth="1"/>
    <col min="14852" max="14852" width="0.6640625" style="1" customWidth="1"/>
    <col min="14853" max="14853" width="8.6640625" style="1" customWidth="1"/>
    <col min="14854" max="14854" width="0.44140625" style="1" customWidth="1"/>
    <col min="14855" max="14855" width="8.6640625" style="1" customWidth="1"/>
    <col min="14856" max="14856" width="0.44140625" style="1" customWidth="1"/>
    <col min="14857" max="14857" width="7.6640625" style="1" customWidth="1"/>
    <col min="14858" max="14858" width="0.21875" style="1" customWidth="1"/>
    <col min="14859" max="14859" width="8.88671875" style="1"/>
    <col min="14860" max="14860" width="0.44140625" style="1" customWidth="1"/>
    <col min="14861" max="14861" width="8.6640625" style="1" customWidth="1"/>
    <col min="14862" max="14862" width="0.44140625" style="1" customWidth="1"/>
    <col min="14863" max="14863" width="8.6640625" style="1" customWidth="1"/>
    <col min="14864" max="14864" width="0.44140625" style="1" customWidth="1"/>
    <col min="14865" max="14865" width="7.6640625" style="1" customWidth="1"/>
    <col min="14866" max="14866" width="0.44140625" style="1" customWidth="1"/>
    <col min="14867" max="14867" width="8.88671875" style="1"/>
    <col min="14868" max="14868" width="0.44140625" style="1" customWidth="1"/>
    <col min="14869" max="14869" width="8.6640625" style="1" customWidth="1"/>
    <col min="14870" max="14870" width="0.44140625" style="1" customWidth="1"/>
    <col min="14871" max="14871" width="8.6640625" style="1" customWidth="1"/>
    <col min="14872" max="14872" width="0.44140625" style="1" customWidth="1"/>
    <col min="14873" max="14873" width="7.6640625" style="1" customWidth="1"/>
    <col min="14874" max="14874" width="0.44140625" style="1" customWidth="1"/>
    <col min="14875" max="14875" width="8.88671875" style="1"/>
    <col min="14876" max="14876" width="0.44140625" style="1" customWidth="1"/>
    <col min="14877" max="14877" width="8.6640625" style="1" customWidth="1"/>
    <col min="14878" max="14878" width="0.44140625" style="1" customWidth="1"/>
    <col min="14879" max="14879" width="8.6640625" style="1" customWidth="1"/>
    <col min="14880" max="14880" width="0.44140625" style="1" customWidth="1"/>
    <col min="14881" max="14881" width="7.6640625" style="1" customWidth="1"/>
    <col min="14882" max="14882" width="0.44140625" style="1" customWidth="1"/>
    <col min="14883" max="14883" width="8.88671875" style="1"/>
    <col min="14884" max="14884" width="0.44140625" style="1" customWidth="1"/>
    <col min="14885" max="14885" width="10.21875" style="1" bestFit="1" customWidth="1"/>
    <col min="14886" max="15104" width="8.88671875" style="1"/>
    <col min="15105" max="15105" width="0.6640625" style="1" customWidth="1"/>
    <col min="15106" max="15106" width="1.6640625" style="1" customWidth="1"/>
    <col min="15107" max="15107" width="10.88671875" style="1" customWidth="1"/>
    <col min="15108" max="15108" width="0.6640625" style="1" customWidth="1"/>
    <col min="15109" max="15109" width="8.6640625" style="1" customWidth="1"/>
    <col min="15110" max="15110" width="0.44140625" style="1" customWidth="1"/>
    <col min="15111" max="15111" width="8.6640625" style="1" customWidth="1"/>
    <col min="15112" max="15112" width="0.44140625" style="1" customWidth="1"/>
    <col min="15113" max="15113" width="7.6640625" style="1" customWidth="1"/>
    <col min="15114" max="15114" width="0.21875" style="1" customWidth="1"/>
    <col min="15115" max="15115" width="8.88671875" style="1"/>
    <col min="15116" max="15116" width="0.44140625" style="1" customWidth="1"/>
    <col min="15117" max="15117" width="8.6640625" style="1" customWidth="1"/>
    <col min="15118" max="15118" width="0.44140625" style="1" customWidth="1"/>
    <col min="15119" max="15119" width="8.6640625" style="1" customWidth="1"/>
    <col min="15120" max="15120" width="0.44140625" style="1" customWidth="1"/>
    <col min="15121" max="15121" width="7.6640625" style="1" customWidth="1"/>
    <col min="15122" max="15122" width="0.44140625" style="1" customWidth="1"/>
    <col min="15123" max="15123" width="8.88671875" style="1"/>
    <col min="15124" max="15124" width="0.44140625" style="1" customWidth="1"/>
    <col min="15125" max="15125" width="8.6640625" style="1" customWidth="1"/>
    <col min="15126" max="15126" width="0.44140625" style="1" customWidth="1"/>
    <col min="15127" max="15127" width="8.6640625" style="1" customWidth="1"/>
    <col min="15128" max="15128" width="0.44140625" style="1" customWidth="1"/>
    <col min="15129" max="15129" width="7.6640625" style="1" customWidth="1"/>
    <col min="15130" max="15130" width="0.44140625" style="1" customWidth="1"/>
    <col min="15131" max="15131" width="8.88671875" style="1"/>
    <col min="15132" max="15132" width="0.44140625" style="1" customWidth="1"/>
    <col min="15133" max="15133" width="8.6640625" style="1" customWidth="1"/>
    <col min="15134" max="15134" width="0.44140625" style="1" customWidth="1"/>
    <col min="15135" max="15135" width="8.6640625" style="1" customWidth="1"/>
    <col min="15136" max="15136" width="0.44140625" style="1" customWidth="1"/>
    <col min="15137" max="15137" width="7.6640625" style="1" customWidth="1"/>
    <col min="15138" max="15138" width="0.44140625" style="1" customWidth="1"/>
    <col min="15139" max="15139" width="8.88671875" style="1"/>
    <col min="15140" max="15140" width="0.44140625" style="1" customWidth="1"/>
    <col min="15141" max="15141" width="10.21875" style="1" bestFit="1" customWidth="1"/>
    <col min="15142" max="15360" width="8.88671875" style="1"/>
    <col min="15361" max="15361" width="0.6640625" style="1" customWidth="1"/>
    <col min="15362" max="15362" width="1.6640625" style="1" customWidth="1"/>
    <col min="15363" max="15363" width="10.88671875" style="1" customWidth="1"/>
    <col min="15364" max="15364" width="0.6640625" style="1" customWidth="1"/>
    <col min="15365" max="15365" width="8.6640625" style="1" customWidth="1"/>
    <col min="15366" max="15366" width="0.44140625" style="1" customWidth="1"/>
    <col min="15367" max="15367" width="8.6640625" style="1" customWidth="1"/>
    <col min="15368" max="15368" width="0.44140625" style="1" customWidth="1"/>
    <col min="15369" max="15369" width="7.6640625" style="1" customWidth="1"/>
    <col min="15370" max="15370" width="0.21875" style="1" customWidth="1"/>
    <col min="15371" max="15371" width="8.88671875" style="1"/>
    <col min="15372" max="15372" width="0.44140625" style="1" customWidth="1"/>
    <col min="15373" max="15373" width="8.6640625" style="1" customWidth="1"/>
    <col min="15374" max="15374" width="0.44140625" style="1" customWidth="1"/>
    <col min="15375" max="15375" width="8.6640625" style="1" customWidth="1"/>
    <col min="15376" max="15376" width="0.44140625" style="1" customWidth="1"/>
    <col min="15377" max="15377" width="7.6640625" style="1" customWidth="1"/>
    <col min="15378" max="15378" width="0.44140625" style="1" customWidth="1"/>
    <col min="15379" max="15379" width="8.88671875" style="1"/>
    <col min="15380" max="15380" width="0.44140625" style="1" customWidth="1"/>
    <col min="15381" max="15381" width="8.6640625" style="1" customWidth="1"/>
    <col min="15382" max="15382" width="0.44140625" style="1" customWidth="1"/>
    <col min="15383" max="15383" width="8.6640625" style="1" customWidth="1"/>
    <col min="15384" max="15384" width="0.44140625" style="1" customWidth="1"/>
    <col min="15385" max="15385" width="7.6640625" style="1" customWidth="1"/>
    <col min="15386" max="15386" width="0.44140625" style="1" customWidth="1"/>
    <col min="15387" max="15387" width="8.88671875" style="1"/>
    <col min="15388" max="15388" width="0.44140625" style="1" customWidth="1"/>
    <col min="15389" max="15389" width="8.6640625" style="1" customWidth="1"/>
    <col min="15390" max="15390" width="0.44140625" style="1" customWidth="1"/>
    <col min="15391" max="15391" width="8.6640625" style="1" customWidth="1"/>
    <col min="15392" max="15392" width="0.44140625" style="1" customWidth="1"/>
    <col min="15393" max="15393" width="7.6640625" style="1" customWidth="1"/>
    <col min="15394" max="15394" width="0.44140625" style="1" customWidth="1"/>
    <col min="15395" max="15395" width="8.88671875" style="1"/>
    <col min="15396" max="15396" width="0.44140625" style="1" customWidth="1"/>
    <col min="15397" max="15397" width="10.21875" style="1" bestFit="1" customWidth="1"/>
    <col min="15398" max="15616" width="8.88671875" style="1"/>
    <col min="15617" max="15617" width="0.6640625" style="1" customWidth="1"/>
    <col min="15618" max="15618" width="1.6640625" style="1" customWidth="1"/>
    <col min="15619" max="15619" width="10.88671875" style="1" customWidth="1"/>
    <col min="15620" max="15620" width="0.6640625" style="1" customWidth="1"/>
    <col min="15621" max="15621" width="8.6640625" style="1" customWidth="1"/>
    <col min="15622" max="15622" width="0.44140625" style="1" customWidth="1"/>
    <col min="15623" max="15623" width="8.6640625" style="1" customWidth="1"/>
    <col min="15624" max="15624" width="0.44140625" style="1" customWidth="1"/>
    <col min="15625" max="15625" width="7.6640625" style="1" customWidth="1"/>
    <col min="15626" max="15626" width="0.21875" style="1" customWidth="1"/>
    <col min="15627" max="15627" width="8.88671875" style="1"/>
    <col min="15628" max="15628" width="0.44140625" style="1" customWidth="1"/>
    <col min="15629" max="15629" width="8.6640625" style="1" customWidth="1"/>
    <col min="15630" max="15630" width="0.44140625" style="1" customWidth="1"/>
    <col min="15631" max="15631" width="8.6640625" style="1" customWidth="1"/>
    <col min="15632" max="15632" width="0.44140625" style="1" customWidth="1"/>
    <col min="15633" max="15633" width="7.6640625" style="1" customWidth="1"/>
    <col min="15634" max="15634" width="0.44140625" style="1" customWidth="1"/>
    <col min="15635" max="15635" width="8.88671875" style="1"/>
    <col min="15636" max="15636" width="0.44140625" style="1" customWidth="1"/>
    <col min="15637" max="15637" width="8.6640625" style="1" customWidth="1"/>
    <col min="15638" max="15638" width="0.44140625" style="1" customWidth="1"/>
    <col min="15639" max="15639" width="8.6640625" style="1" customWidth="1"/>
    <col min="15640" max="15640" width="0.44140625" style="1" customWidth="1"/>
    <col min="15641" max="15641" width="7.6640625" style="1" customWidth="1"/>
    <col min="15642" max="15642" width="0.44140625" style="1" customWidth="1"/>
    <col min="15643" max="15643" width="8.88671875" style="1"/>
    <col min="15644" max="15644" width="0.44140625" style="1" customWidth="1"/>
    <col min="15645" max="15645" width="8.6640625" style="1" customWidth="1"/>
    <col min="15646" max="15646" width="0.44140625" style="1" customWidth="1"/>
    <col min="15647" max="15647" width="8.6640625" style="1" customWidth="1"/>
    <col min="15648" max="15648" width="0.44140625" style="1" customWidth="1"/>
    <col min="15649" max="15649" width="7.6640625" style="1" customWidth="1"/>
    <col min="15650" max="15650" width="0.44140625" style="1" customWidth="1"/>
    <col min="15651" max="15651" width="8.88671875" style="1"/>
    <col min="15652" max="15652" width="0.44140625" style="1" customWidth="1"/>
    <col min="15653" max="15653" width="10.21875" style="1" bestFit="1" customWidth="1"/>
    <col min="15654" max="15872" width="8.88671875" style="1"/>
    <col min="15873" max="15873" width="0.6640625" style="1" customWidth="1"/>
    <col min="15874" max="15874" width="1.6640625" style="1" customWidth="1"/>
    <col min="15875" max="15875" width="10.88671875" style="1" customWidth="1"/>
    <col min="15876" max="15876" width="0.6640625" style="1" customWidth="1"/>
    <col min="15877" max="15877" width="8.6640625" style="1" customWidth="1"/>
    <col min="15878" max="15878" width="0.44140625" style="1" customWidth="1"/>
    <col min="15879" max="15879" width="8.6640625" style="1" customWidth="1"/>
    <col min="15880" max="15880" width="0.44140625" style="1" customWidth="1"/>
    <col min="15881" max="15881" width="7.6640625" style="1" customWidth="1"/>
    <col min="15882" max="15882" width="0.21875" style="1" customWidth="1"/>
    <col min="15883" max="15883" width="8.88671875" style="1"/>
    <col min="15884" max="15884" width="0.44140625" style="1" customWidth="1"/>
    <col min="15885" max="15885" width="8.6640625" style="1" customWidth="1"/>
    <col min="15886" max="15886" width="0.44140625" style="1" customWidth="1"/>
    <col min="15887" max="15887" width="8.6640625" style="1" customWidth="1"/>
    <col min="15888" max="15888" width="0.44140625" style="1" customWidth="1"/>
    <col min="15889" max="15889" width="7.6640625" style="1" customWidth="1"/>
    <col min="15890" max="15890" width="0.44140625" style="1" customWidth="1"/>
    <col min="15891" max="15891" width="8.88671875" style="1"/>
    <col min="15892" max="15892" width="0.44140625" style="1" customWidth="1"/>
    <col min="15893" max="15893" width="8.6640625" style="1" customWidth="1"/>
    <col min="15894" max="15894" width="0.44140625" style="1" customWidth="1"/>
    <col min="15895" max="15895" width="8.6640625" style="1" customWidth="1"/>
    <col min="15896" max="15896" width="0.44140625" style="1" customWidth="1"/>
    <col min="15897" max="15897" width="7.6640625" style="1" customWidth="1"/>
    <col min="15898" max="15898" width="0.44140625" style="1" customWidth="1"/>
    <col min="15899" max="15899" width="8.88671875" style="1"/>
    <col min="15900" max="15900" width="0.44140625" style="1" customWidth="1"/>
    <col min="15901" max="15901" width="8.6640625" style="1" customWidth="1"/>
    <col min="15902" max="15902" width="0.44140625" style="1" customWidth="1"/>
    <col min="15903" max="15903" width="8.6640625" style="1" customWidth="1"/>
    <col min="15904" max="15904" width="0.44140625" style="1" customWidth="1"/>
    <col min="15905" max="15905" width="7.6640625" style="1" customWidth="1"/>
    <col min="15906" max="15906" width="0.44140625" style="1" customWidth="1"/>
    <col min="15907" max="15907" width="8.88671875" style="1"/>
    <col min="15908" max="15908" width="0.44140625" style="1" customWidth="1"/>
    <col min="15909" max="15909" width="10.21875" style="1" bestFit="1" customWidth="1"/>
    <col min="15910" max="16128" width="8.88671875" style="1"/>
    <col min="16129" max="16129" width="0.6640625" style="1" customWidth="1"/>
    <col min="16130" max="16130" width="1.6640625" style="1" customWidth="1"/>
    <col min="16131" max="16131" width="10.88671875" style="1" customWidth="1"/>
    <col min="16132" max="16132" width="0.6640625" style="1" customWidth="1"/>
    <col min="16133" max="16133" width="8.6640625" style="1" customWidth="1"/>
    <col min="16134" max="16134" width="0.44140625" style="1" customWidth="1"/>
    <col min="16135" max="16135" width="8.6640625" style="1" customWidth="1"/>
    <col min="16136" max="16136" width="0.44140625" style="1" customWidth="1"/>
    <col min="16137" max="16137" width="7.6640625" style="1" customWidth="1"/>
    <col min="16138" max="16138" width="0.21875" style="1" customWidth="1"/>
    <col min="16139" max="16139" width="8.88671875" style="1"/>
    <col min="16140" max="16140" width="0.44140625" style="1" customWidth="1"/>
    <col min="16141" max="16141" width="8.6640625" style="1" customWidth="1"/>
    <col min="16142" max="16142" width="0.44140625" style="1" customWidth="1"/>
    <col min="16143" max="16143" width="8.6640625" style="1" customWidth="1"/>
    <col min="16144" max="16144" width="0.44140625" style="1" customWidth="1"/>
    <col min="16145" max="16145" width="7.6640625" style="1" customWidth="1"/>
    <col min="16146" max="16146" width="0.44140625" style="1" customWidth="1"/>
    <col min="16147" max="16147" width="8.88671875" style="1"/>
    <col min="16148" max="16148" width="0.44140625" style="1" customWidth="1"/>
    <col min="16149" max="16149" width="8.6640625" style="1" customWidth="1"/>
    <col min="16150" max="16150" width="0.44140625" style="1" customWidth="1"/>
    <col min="16151" max="16151" width="8.6640625" style="1" customWidth="1"/>
    <col min="16152" max="16152" width="0.44140625" style="1" customWidth="1"/>
    <col min="16153" max="16153" width="7.6640625" style="1" customWidth="1"/>
    <col min="16154" max="16154" width="0.44140625" style="1" customWidth="1"/>
    <col min="16155" max="16155" width="8.88671875" style="1"/>
    <col min="16156" max="16156" width="0.44140625" style="1" customWidth="1"/>
    <col min="16157" max="16157" width="8.6640625" style="1" customWidth="1"/>
    <col min="16158" max="16158" width="0.44140625" style="1" customWidth="1"/>
    <col min="16159" max="16159" width="8.6640625" style="1" customWidth="1"/>
    <col min="16160" max="16160" width="0.44140625" style="1" customWidth="1"/>
    <col min="16161" max="16161" width="7.6640625" style="1" customWidth="1"/>
    <col min="16162" max="16162" width="0.44140625" style="1" customWidth="1"/>
    <col min="16163" max="16163" width="8.88671875" style="1"/>
    <col min="16164" max="16164" width="0.44140625" style="1" customWidth="1"/>
    <col min="16165" max="16165" width="10.21875" style="1" bestFit="1" customWidth="1"/>
    <col min="16166" max="16384" width="8.88671875" style="1"/>
  </cols>
  <sheetData>
    <row r="1" spans="1:38" s="1" customFormat="1" ht="23.1" customHeight="1">
      <c r="A1" s="783" t="s">
        <v>987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</row>
    <row r="2" spans="1:38" s="1" customFormat="1" ht="23.1" customHeight="1">
      <c r="A2" s="21"/>
      <c r="B2" s="21"/>
      <c r="C2" s="20"/>
      <c r="D2" s="21"/>
      <c r="E2" s="20" t="s">
        <v>492</v>
      </c>
      <c r="F2" s="21"/>
      <c r="G2" s="20"/>
      <c r="H2" s="21"/>
      <c r="I2" s="20"/>
      <c r="J2" s="21"/>
      <c r="K2" s="20"/>
      <c r="L2" s="21"/>
      <c r="M2" s="20"/>
      <c r="N2" s="21"/>
      <c r="O2" s="20"/>
      <c r="P2" s="21"/>
      <c r="Q2" s="20"/>
      <c r="R2" s="21"/>
      <c r="S2" s="20"/>
      <c r="T2" s="21"/>
      <c r="U2" s="20"/>
      <c r="V2" s="21"/>
      <c r="W2" s="20"/>
      <c r="X2" s="21"/>
      <c r="Y2" s="20"/>
      <c r="Z2" s="21"/>
      <c r="AA2" s="20"/>
      <c r="AB2" s="21"/>
      <c r="AC2" s="20"/>
      <c r="AD2" s="21"/>
      <c r="AE2" s="20"/>
      <c r="AF2" s="21"/>
      <c r="AG2" s="20"/>
      <c r="AH2" s="21"/>
      <c r="AI2" s="20"/>
      <c r="AJ2" s="21"/>
    </row>
    <row r="3" spans="1:38" s="1" customFormat="1" ht="23.1" customHeight="1">
      <c r="A3" s="21"/>
      <c r="B3" s="152" t="s">
        <v>74</v>
      </c>
      <c r="C3" s="152"/>
      <c r="D3" s="21"/>
      <c r="E3" s="20"/>
      <c r="F3" s="21"/>
      <c r="G3" s="20"/>
      <c r="H3" s="21"/>
      <c r="I3" s="20"/>
      <c r="J3" s="21"/>
      <c r="K3" s="20"/>
      <c r="L3" s="21"/>
      <c r="M3" s="20"/>
      <c r="N3" s="21"/>
      <c r="O3" s="20"/>
      <c r="P3" s="21"/>
      <c r="Q3" s="20"/>
      <c r="R3" s="21"/>
      <c r="S3" s="20"/>
      <c r="T3" s="21"/>
      <c r="U3" s="20"/>
      <c r="V3" s="21"/>
      <c r="W3" s="20"/>
      <c r="X3" s="21"/>
      <c r="Y3" s="20"/>
      <c r="Z3" s="21"/>
      <c r="AA3" s="20"/>
      <c r="AB3" s="21"/>
      <c r="AC3" s="20"/>
      <c r="AD3" s="21"/>
      <c r="AE3" s="20"/>
      <c r="AF3" s="21"/>
      <c r="AG3" s="581" t="s">
        <v>385</v>
      </c>
      <c r="AH3" s="581"/>
      <c r="AI3" s="581"/>
      <c r="AJ3" s="21"/>
    </row>
    <row r="4" spans="1:38" s="1" customFormat="1" ht="20.100000000000001" customHeight="1">
      <c r="A4" s="784"/>
      <c r="B4" s="589" t="s">
        <v>8</v>
      </c>
      <c r="C4" s="589"/>
      <c r="D4" s="785"/>
      <c r="E4" s="585" t="s">
        <v>776</v>
      </c>
      <c r="F4" s="586"/>
      <c r="G4" s="586"/>
      <c r="H4" s="586"/>
      <c r="I4" s="586"/>
      <c r="J4" s="586"/>
      <c r="K4" s="586"/>
      <c r="L4" s="786"/>
      <c r="M4" s="585" t="s">
        <v>697</v>
      </c>
      <c r="N4" s="586"/>
      <c r="O4" s="586"/>
      <c r="P4" s="586"/>
      <c r="Q4" s="586"/>
      <c r="R4" s="586"/>
      <c r="S4" s="586"/>
      <c r="T4" s="786"/>
      <c r="U4" s="585" t="s">
        <v>777</v>
      </c>
      <c r="V4" s="586"/>
      <c r="W4" s="586"/>
      <c r="X4" s="586"/>
      <c r="Y4" s="586"/>
      <c r="Z4" s="586"/>
      <c r="AA4" s="586"/>
      <c r="AB4" s="786"/>
      <c r="AC4" s="585" t="s">
        <v>879</v>
      </c>
      <c r="AD4" s="586"/>
      <c r="AE4" s="586"/>
      <c r="AF4" s="586"/>
      <c r="AG4" s="586"/>
      <c r="AH4" s="586"/>
      <c r="AI4" s="586"/>
      <c r="AJ4" s="786"/>
      <c r="AL4" s="787"/>
    </row>
    <row r="5" spans="1:38" s="1" customFormat="1" ht="20.100000000000001" customHeight="1">
      <c r="A5" s="788"/>
      <c r="B5" s="762"/>
      <c r="C5" s="762"/>
      <c r="D5" s="789"/>
      <c r="E5" s="588" t="s">
        <v>416</v>
      </c>
      <c r="F5" s="596"/>
      <c r="G5" s="585" t="s">
        <v>76</v>
      </c>
      <c r="H5" s="586"/>
      <c r="I5" s="586"/>
      <c r="J5" s="786"/>
      <c r="K5" s="588" t="s">
        <v>75</v>
      </c>
      <c r="L5" s="596"/>
      <c r="M5" s="588" t="s">
        <v>418</v>
      </c>
      <c r="N5" s="596"/>
      <c r="O5" s="585" t="s">
        <v>76</v>
      </c>
      <c r="P5" s="586"/>
      <c r="Q5" s="586"/>
      <c r="R5" s="786"/>
      <c r="S5" s="588" t="s">
        <v>75</v>
      </c>
      <c r="T5" s="596"/>
      <c r="U5" s="588" t="s">
        <v>418</v>
      </c>
      <c r="V5" s="596"/>
      <c r="W5" s="585" t="s">
        <v>76</v>
      </c>
      <c r="X5" s="586"/>
      <c r="Y5" s="586"/>
      <c r="Z5" s="786"/>
      <c r="AA5" s="588" t="s">
        <v>75</v>
      </c>
      <c r="AB5" s="596"/>
      <c r="AC5" s="588" t="s">
        <v>418</v>
      </c>
      <c r="AD5" s="596"/>
      <c r="AE5" s="585" t="s">
        <v>76</v>
      </c>
      <c r="AF5" s="586"/>
      <c r="AG5" s="586"/>
      <c r="AH5" s="786"/>
      <c r="AI5" s="588" t="s">
        <v>75</v>
      </c>
      <c r="AJ5" s="596"/>
      <c r="AL5" s="787"/>
    </row>
    <row r="6" spans="1:38" s="1" customFormat="1" ht="20.100000000000001" customHeight="1">
      <c r="A6" s="790"/>
      <c r="B6" s="607"/>
      <c r="C6" s="607"/>
      <c r="D6" s="791"/>
      <c r="E6" s="604"/>
      <c r="F6" s="605"/>
      <c r="G6" s="585" t="s">
        <v>77</v>
      </c>
      <c r="H6" s="786"/>
      <c r="I6" s="585" t="s">
        <v>78</v>
      </c>
      <c r="J6" s="786"/>
      <c r="K6" s="604" t="s">
        <v>753</v>
      </c>
      <c r="L6" s="605"/>
      <c r="M6" s="604"/>
      <c r="N6" s="605"/>
      <c r="O6" s="585" t="s">
        <v>77</v>
      </c>
      <c r="P6" s="786"/>
      <c r="Q6" s="585" t="s">
        <v>78</v>
      </c>
      <c r="R6" s="786"/>
      <c r="S6" s="604" t="s">
        <v>753</v>
      </c>
      <c r="T6" s="605"/>
      <c r="U6" s="604"/>
      <c r="V6" s="605"/>
      <c r="W6" s="585" t="s">
        <v>77</v>
      </c>
      <c r="X6" s="786"/>
      <c r="Y6" s="585" t="s">
        <v>78</v>
      </c>
      <c r="Z6" s="786"/>
      <c r="AA6" s="604" t="s">
        <v>753</v>
      </c>
      <c r="AB6" s="605"/>
      <c r="AC6" s="604"/>
      <c r="AD6" s="605"/>
      <c r="AE6" s="585" t="s">
        <v>77</v>
      </c>
      <c r="AF6" s="786"/>
      <c r="AG6" s="585" t="s">
        <v>78</v>
      </c>
      <c r="AH6" s="786"/>
      <c r="AI6" s="604" t="s">
        <v>753</v>
      </c>
      <c r="AJ6" s="605"/>
      <c r="AL6" s="787"/>
    </row>
    <row r="7" spans="1:38" s="1" customFormat="1" ht="18" customHeight="1">
      <c r="A7" s="788"/>
      <c r="B7" s="792" t="s">
        <v>79</v>
      </c>
      <c r="C7" s="792"/>
      <c r="D7" s="793"/>
      <c r="E7" s="794">
        <f>E9+E20</f>
        <v>3742000</v>
      </c>
      <c r="F7" s="795"/>
      <c r="G7" s="796">
        <f>G9+G19+G20</f>
        <v>3071077</v>
      </c>
      <c r="H7" s="795"/>
      <c r="I7" s="796">
        <f>I9+I19+I20</f>
        <v>149456</v>
      </c>
      <c r="J7" s="795"/>
      <c r="K7" s="796">
        <v>34658316</v>
      </c>
      <c r="L7" s="19"/>
      <c r="M7" s="794">
        <f>M9+M18+M20</f>
        <v>3647300</v>
      </c>
      <c r="N7" s="795"/>
      <c r="O7" s="796">
        <f>O9+O19+O20</f>
        <v>3217901</v>
      </c>
      <c r="P7" s="795"/>
      <c r="Q7" s="796">
        <f>Q9+Q19+Q20</f>
        <v>120010</v>
      </c>
      <c r="R7" s="795"/>
      <c r="S7" s="796">
        <f>S9+S18+S19+S20</f>
        <v>35087715</v>
      </c>
      <c r="T7" s="19"/>
      <c r="U7" s="797">
        <f>U9+U20</f>
        <v>4149800</v>
      </c>
      <c r="V7" s="798"/>
      <c r="W7" s="100">
        <f>W9+W19+W20</f>
        <v>3351000</v>
      </c>
      <c r="X7" s="798"/>
      <c r="Y7" s="100">
        <f>Y9+Y19+Y18+Y20</f>
        <v>92990</v>
      </c>
      <c r="Z7" s="798"/>
      <c r="AA7" s="100">
        <f>AA9+AA18+AA19+AA20</f>
        <v>35886515</v>
      </c>
      <c r="AB7" s="19"/>
      <c r="AC7" s="797">
        <f>AC9+AC20</f>
        <v>1528100</v>
      </c>
      <c r="AD7" s="798"/>
      <c r="AE7" s="100">
        <f>AE9+AE19+AE20</f>
        <v>3375009</v>
      </c>
      <c r="AF7" s="798"/>
      <c r="AG7" s="100">
        <f>AG9+AG19+AG18+AG20</f>
        <v>76240</v>
      </c>
      <c r="AH7" s="798"/>
      <c r="AI7" s="100">
        <f>AI9+AI18+AI19+AI20</f>
        <v>34039606</v>
      </c>
      <c r="AJ7" s="19"/>
      <c r="AK7" s="799"/>
      <c r="AL7" s="787"/>
    </row>
    <row r="8" spans="1:38" s="1" customFormat="1" ht="9" customHeight="1">
      <c r="A8" s="788"/>
      <c r="B8" s="800"/>
      <c r="C8" s="800"/>
      <c r="D8" s="801"/>
      <c r="E8" s="802"/>
      <c r="F8" s="803"/>
      <c r="G8" s="804"/>
      <c r="H8" s="803"/>
      <c r="I8" s="804"/>
      <c r="J8" s="803"/>
      <c r="K8" s="804"/>
      <c r="L8" s="19"/>
      <c r="M8" s="802"/>
      <c r="N8" s="803"/>
      <c r="O8" s="804"/>
      <c r="P8" s="803"/>
      <c r="Q8" s="804"/>
      <c r="R8" s="803"/>
      <c r="S8" s="804"/>
      <c r="T8" s="19"/>
      <c r="U8" s="77"/>
      <c r="V8" s="94"/>
      <c r="W8" s="78"/>
      <c r="X8" s="94"/>
      <c r="Y8" s="78"/>
      <c r="Z8" s="94"/>
      <c r="AA8" s="78"/>
      <c r="AB8" s="19"/>
      <c r="AC8" s="77"/>
      <c r="AD8" s="94"/>
      <c r="AE8" s="78"/>
      <c r="AF8" s="94"/>
      <c r="AG8" s="78"/>
      <c r="AH8" s="94"/>
      <c r="AI8" s="78"/>
      <c r="AJ8" s="19"/>
      <c r="AK8" s="799"/>
      <c r="AL8" s="787"/>
    </row>
    <row r="9" spans="1:38" s="1" customFormat="1" ht="18" customHeight="1">
      <c r="A9" s="788"/>
      <c r="B9" s="805" t="s">
        <v>80</v>
      </c>
      <c r="C9" s="805"/>
      <c r="D9" s="801"/>
      <c r="E9" s="802">
        <f>SUM(E10:E17)</f>
        <v>1735000</v>
      </c>
      <c r="F9" s="803"/>
      <c r="G9" s="804">
        <f>SUM(G10:G17)</f>
        <v>1311259</v>
      </c>
      <c r="H9" s="803"/>
      <c r="I9" s="804">
        <f>SUM(I10:I17)</f>
        <v>63151</v>
      </c>
      <c r="J9" s="803"/>
      <c r="K9" s="804">
        <v>11719018</v>
      </c>
      <c r="L9" s="19"/>
      <c r="M9" s="802">
        <f>SUM(M10:M17)</f>
        <v>1628300</v>
      </c>
      <c r="N9" s="803"/>
      <c r="O9" s="804">
        <f>SUM(O10:O17)</f>
        <v>1311709</v>
      </c>
      <c r="P9" s="803"/>
      <c r="Q9" s="804">
        <f>SUM(Q10:Q17)</f>
        <v>54095</v>
      </c>
      <c r="R9" s="803"/>
      <c r="S9" s="804">
        <f>SUM(S10:S17)</f>
        <v>12035609</v>
      </c>
      <c r="T9" s="19"/>
      <c r="U9" s="77">
        <f>SUM(U10:U17)</f>
        <v>1060000</v>
      </c>
      <c r="V9" s="94"/>
      <c r="W9" s="78">
        <f>SUM(W10:W17)</f>
        <v>1360948</v>
      </c>
      <c r="X9" s="94"/>
      <c r="Y9" s="78">
        <f>SUM(Y10:Y17)</f>
        <v>47224</v>
      </c>
      <c r="Z9" s="94"/>
      <c r="AA9" s="78">
        <f>SUM(AA10:AA17)</f>
        <v>11734661</v>
      </c>
      <c r="AB9" s="19"/>
      <c r="AC9" s="77">
        <f>SUM(AC10:AC17)</f>
        <v>666000</v>
      </c>
      <c r="AD9" s="94"/>
      <c r="AE9" s="78">
        <f>SUM(AE10:AE17)</f>
        <v>1320031</v>
      </c>
      <c r="AF9" s="94"/>
      <c r="AG9" s="78">
        <f>SUM(AG10:AG17)</f>
        <v>41834</v>
      </c>
      <c r="AH9" s="94"/>
      <c r="AI9" s="78">
        <f>SUM(AI10:AI17)</f>
        <v>11080630</v>
      </c>
      <c r="AJ9" s="19"/>
      <c r="AK9" s="799"/>
      <c r="AL9" s="787"/>
    </row>
    <row r="10" spans="1:38" s="1" customFormat="1" ht="18" customHeight="1">
      <c r="A10" s="788"/>
      <c r="B10" s="20"/>
      <c r="C10" s="806" t="s">
        <v>575</v>
      </c>
      <c r="D10" s="801"/>
      <c r="E10" s="802">
        <v>279300</v>
      </c>
      <c r="F10" s="803"/>
      <c r="G10" s="802">
        <v>13901</v>
      </c>
      <c r="H10" s="803"/>
      <c r="I10" s="802">
        <v>389</v>
      </c>
      <c r="J10" s="803"/>
      <c r="K10" s="802">
        <v>1015433</v>
      </c>
      <c r="L10" s="19"/>
      <c r="M10" s="802">
        <v>19800</v>
      </c>
      <c r="N10" s="803"/>
      <c r="O10" s="802">
        <v>63789</v>
      </c>
      <c r="P10" s="803"/>
      <c r="Q10" s="804">
        <v>770</v>
      </c>
      <c r="R10" s="803"/>
      <c r="S10" s="804">
        <v>971444</v>
      </c>
      <c r="T10" s="19"/>
      <c r="U10" s="77" t="s">
        <v>389</v>
      </c>
      <c r="V10" s="94"/>
      <c r="W10" s="77">
        <v>96525</v>
      </c>
      <c r="X10" s="94"/>
      <c r="Y10" s="78">
        <v>810</v>
      </c>
      <c r="Z10" s="94"/>
      <c r="AA10" s="78">
        <f>S10-W10</f>
        <v>874919</v>
      </c>
      <c r="AB10" s="19"/>
      <c r="AC10" s="77" t="s">
        <v>14</v>
      </c>
      <c r="AD10" s="94"/>
      <c r="AE10" s="77">
        <v>103129</v>
      </c>
      <c r="AF10" s="94"/>
      <c r="AG10" s="78">
        <v>750</v>
      </c>
      <c r="AH10" s="94"/>
      <c r="AI10" s="78">
        <f>AA10-AE10</f>
        <v>771790</v>
      </c>
      <c r="AJ10" s="19"/>
      <c r="AK10" s="799"/>
      <c r="AL10" s="787"/>
    </row>
    <row r="11" spans="1:38" s="1" customFormat="1" ht="18" customHeight="1">
      <c r="A11" s="788"/>
      <c r="B11" s="20"/>
      <c r="C11" s="806" t="s">
        <v>576</v>
      </c>
      <c r="D11" s="801"/>
      <c r="E11" s="802" t="s">
        <v>389</v>
      </c>
      <c r="F11" s="803"/>
      <c r="G11" s="804">
        <v>8949</v>
      </c>
      <c r="H11" s="803"/>
      <c r="I11" s="804">
        <v>736</v>
      </c>
      <c r="J11" s="803"/>
      <c r="K11" s="804">
        <v>161786</v>
      </c>
      <c r="L11" s="19"/>
      <c r="M11" s="802" t="s">
        <v>389</v>
      </c>
      <c r="N11" s="803"/>
      <c r="O11" s="804">
        <v>8980</v>
      </c>
      <c r="P11" s="803"/>
      <c r="Q11" s="78">
        <v>645</v>
      </c>
      <c r="R11" s="803"/>
      <c r="S11" s="78">
        <v>152806</v>
      </c>
      <c r="T11" s="19"/>
      <c r="U11" s="77">
        <v>12400</v>
      </c>
      <c r="V11" s="94"/>
      <c r="W11" s="78">
        <v>10258</v>
      </c>
      <c r="X11" s="94"/>
      <c r="Y11" s="78">
        <v>540</v>
      </c>
      <c r="Z11" s="94"/>
      <c r="AA11" s="78">
        <f>S11+U11-W11</f>
        <v>154948</v>
      </c>
      <c r="AB11" s="19"/>
      <c r="AC11" s="77" t="s">
        <v>14</v>
      </c>
      <c r="AD11" s="94"/>
      <c r="AE11" s="78">
        <v>11973</v>
      </c>
      <c r="AF11" s="94"/>
      <c r="AG11" s="78">
        <v>474</v>
      </c>
      <c r="AH11" s="94"/>
      <c r="AI11" s="78">
        <f>AA11-AE11</f>
        <v>142975</v>
      </c>
      <c r="AJ11" s="19"/>
      <c r="AK11" s="799"/>
      <c r="AL11" s="787"/>
    </row>
    <row r="12" spans="1:38" s="1" customFormat="1" ht="18" customHeight="1">
      <c r="A12" s="788"/>
      <c r="B12" s="20"/>
      <c r="C12" s="806" t="s">
        <v>420</v>
      </c>
      <c r="D12" s="801"/>
      <c r="E12" s="802" t="s">
        <v>389</v>
      </c>
      <c r="F12" s="803"/>
      <c r="G12" s="804">
        <v>77075</v>
      </c>
      <c r="H12" s="803"/>
      <c r="I12" s="804">
        <v>3110</v>
      </c>
      <c r="J12" s="803"/>
      <c r="K12" s="804">
        <v>192953</v>
      </c>
      <c r="L12" s="19"/>
      <c r="M12" s="802" t="s">
        <v>389</v>
      </c>
      <c r="N12" s="803"/>
      <c r="O12" s="804">
        <v>77454</v>
      </c>
      <c r="P12" s="803"/>
      <c r="Q12" s="78">
        <v>2136</v>
      </c>
      <c r="R12" s="803"/>
      <c r="S12" s="78">
        <v>115499</v>
      </c>
      <c r="T12" s="19"/>
      <c r="U12" s="77" t="s">
        <v>389</v>
      </c>
      <c r="V12" s="94"/>
      <c r="W12" s="78">
        <v>76363</v>
      </c>
      <c r="X12" s="94"/>
      <c r="Y12" s="78">
        <v>1156</v>
      </c>
      <c r="Z12" s="94"/>
      <c r="AA12" s="78">
        <f t="shared" ref="AA12:AA14" si="0">S12-W12</f>
        <v>39136</v>
      </c>
      <c r="AB12" s="19"/>
      <c r="AC12" s="77" t="s">
        <v>14</v>
      </c>
      <c r="AD12" s="94"/>
      <c r="AE12" s="78">
        <v>29770</v>
      </c>
      <c r="AF12" s="94"/>
      <c r="AG12" s="78">
        <v>297</v>
      </c>
      <c r="AH12" s="94"/>
      <c r="AI12" s="78">
        <f t="shared" ref="AI12:AI13" si="1">AA12-AE12</f>
        <v>9366</v>
      </c>
      <c r="AJ12" s="19"/>
      <c r="AK12" s="799"/>
      <c r="AL12" s="787"/>
    </row>
    <row r="13" spans="1:38" s="1" customFormat="1" ht="18" customHeight="1">
      <c r="A13" s="788"/>
      <c r="B13" s="20"/>
      <c r="C13" s="806" t="s">
        <v>577</v>
      </c>
      <c r="D13" s="801"/>
      <c r="E13" s="802">
        <v>10000</v>
      </c>
      <c r="F13" s="803"/>
      <c r="G13" s="804">
        <v>7509</v>
      </c>
      <c r="H13" s="803"/>
      <c r="I13" s="804">
        <v>315</v>
      </c>
      <c r="J13" s="803"/>
      <c r="K13" s="804">
        <v>82268</v>
      </c>
      <c r="L13" s="19"/>
      <c r="M13" s="802" t="s">
        <v>389</v>
      </c>
      <c r="N13" s="803"/>
      <c r="O13" s="804">
        <v>6970</v>
      </c>
      <c r="P13" s="803"/>
      <c r="Q13" s="78">
        <v>281</v>
      </c>
      <c r="R13" s="803"/>
      <c r="S13" s="78">
        <v>75298</v>
      </c>
      <c r="T13" s="19"/>
      <c r="U13" s="77" t="s">
        <v>389</v>
      </c>
      <c r="V13" s="94"/>
      <c r="W13" s="78">
        <v>7605</v>
      </c>
      <c r="X13" s="94"/>
      <c r="Y13" s="78">
        <v>248</v>
      </c>
      <c r="Z13" s="94"/>
      <c r="AA13" s="78">
        <f t="shared" si="0"/>
        <v>67693</v>
      </c>
      <c r="AB13" s="19"/>
      <c r="AC13" s="77" t="s">
        <v>14</v>
      </c>
      <c r="AD13" s="94"/>
      <c r="AE13" s="78">
        <v>8228</v>
      </c>
      <c r="AF13" s="94"/>
      <c r="AG13" s="78">
        <v>211</v>
      </c>
      <c r="AH13" s="94"/>
      <c r="AI13" s="78">
        <f t="shared" si="1"/>
        <v>59465</v>
      </c>
      <c r="AJ13" s="19"/>
      <c r="AK13" s="799"/>
      <c r="AL13" s="787"/>
    </row>
    <row r="14" spans="1:38" s="1" customFormat="1" ht="18" customHeight="1">
      <c r="A14" s="788"/>
      <c r="B14" s="20"/>
      <c r="C14" s="806" t="s">
        <v>578</v>
      </c>
      <c r="D14" s="801"/>
      <c r="E14" s="802">
        <v>12300</v>
      </c>
      <c r="F14" s="803"/>
      <c r="G14" s="804">
        <v>10523</v>
      </c>
      <c r="H14" s="803"/>
      <c r="I14" s="804">
        <v>552</v>
      </c>
      <c r="J14" s="803"/>
      <c r="K14" s="804">
        <v>41133</v>
      </c>
      <c r="L14" s="19"/>
      <c r="M14" s="802">
        <v>9000</v>
      </c>
      <c r="N14" s="803"/>
      <c r="O14" s="804">
        <v>8905</v>
      </c>
      <c r="P14" s="803"/>
      <c r="Q14" s="78">
        <v>415</v>
      </c>
      <c r="R14" s="803"/>
      <c r="S14" s="78">
        <v>41228</v>
      </c>
      <c r="T14" s="19"/>
      <c r="U14" s="77" t="s">
        <v>389</v>
      </c>
      <c r="V14" s="94"/>
      <c r="W14" s="78">
        <v>10380</v>
      </c>
      <c r="X14" s="94"/>
      <c r="Y14" s="78">
        <v>310</v>
      </c>
      <c r="Z14" s="94"/>
      <c r="AA14" s="78">
        <f t="shared" si="0"/>
        <v>30848</v>
      </c>
      <c r="AB14" s="19"/>
      <c r="AC14" s="77" t="s">
        <v>14</v>
      </c>
      <c r="AD14" s="94"/>
      <c r="AE14" s="78">
        <v>4948</v>
      </c>
      <c r="AF14" s="94"/>
      <c r="AG14" s="78">
        <v>186</v>
      </c>
      <c r="AH14" s="94"/>
      <c r="AI14" s="78">
        <f>AA14-AE14</f>
        <v>25900</v>
      </c>
      <c r="AJ14" s="19"/>
      <c r="AK14" s="799"/>
      <c r="AL14" s="787"/>
    </row>
    <row r="15" spans="1:38" s="1" customFormat="1" ht="18" customHeight="1">
      <c r="A15" s="788"/>
      <c r="B15" s="20"/>
      <c r="C15" s="806" t="s">
        <v>579</v>
      </c>
      <c r="D15" s="801"/>
      <c r="E15" s="802">
        <v>653400</v>
      </c>
      <c r="F15" s="803"/>
      <c r="G15" s="804">
        <v>698463</v>
      </c>
      <c r="H15" s="803"/>
      <c r="I15" s="804">
        <v>33481</v>
      </c>
      <c r="J15" s="803"/>
      <c r="K15" s="804">
        <v>6710765</v>
      </c>
      <c r="L15" s="19"/>
      <c r="M15" s="802">
        <v>345800</v>
      </c>
      <c r="N15" s="803"/>
      <c r="O15" s="804">
        <v>696327</v>
      </c>
      <c r="P15" s="803"/>
      <c r="Q15" s="78">
        <v>28406</v>
      </c>
      <c r="R15" s="803"/>
      <c r="S15" s="78">
        <v>6360238</v>
      </c>
      <c r="T15" s="19"/>
      <c r="U15" s="77">
        <v>586100</v>
      </c>
      <c r="V15" s="94"/>
      <c r="W15" s="78">
        <v>678124</v>
      </c>
      <c r="X15" s="94"/>
      <c r="Y15" s="78">
        <v>23918</v>
      </c>
      <c r="Z15" s="94"/>
      <c r="AA15" s="78">
        <f t="shared" ref="AA15:AA16" si="2">S15+U15-W15</f>
        <v>6268214</v>
      </c>
      <c r="AB15" s="19"/>
      <c r="AC15" s="77">
        <v>494600</v>
      </c>
      <c r="AD15" s="94"/>
      <c r="AE15" s="78">
        <v>644064</v>
      </c>
      <c r="AF15" s="94"/>
      <c r="AG15" s="78">
        <v>21447</v>
      </c>
      <c r="AH15" s="94"/>
      <c r="AI15" s="78">
        <f t="shared" ref="AI15" si="3">AA15+AC15-AE15</f>
        <v>6118750</v>
      </c>
      <c r="AJ15" s="19"/>
      <c r="AK15" s="799"/>
      <c r="AL15" s="787"/>
    </row>
    <row r="16" spans="1:38" s="1" customFormat="1" ht="18" customHeight="1">
      <c r="A16" s="788"/>
      <c r="B16" s="20"/>
      <c r="C16" s="806" t="s">
        <v>580</v>
      </c>
      <c r="D16" s="801"/>
      <c r="E16" s="802">
        <v>418100</v>
      </c>
      <c r="F16" s="803"/>
      <c r="G16" s="804">
        <v>206498</v>
      </c>
      <c r="H16" s="803"/>
      <c r="I16" s="804">
        <v>3382</v>
      </c>
      <c r="J16" s="803"/>
      <c r="K16" s="804">
        <v>1444948</v>
      </c>
      <c r="L16" s="19"/>
      <c r="M16" s="802">
        <v>139000</v>
      </c>
      <c r="N16" s="803"/>
      <c r="O16" s="804">
        <v>182267</v>
      </c>
      <c r="P16" s="803"/>
      <c r="Q16" s="78">
        <v>3309</v>
      </c>
      <c r="R16" s="803"/>
      <c r="S16" s="78">
        <v>1401681</v>
      </c>
      <c r="T16" s="19"/>
      <c r="U16" s="77">
        <v>100100</v>
      </c>
      <c r="V16" s="94"/>
      <c r="W16" s="78">
        <v>215558</v>
      </c>
      <c r="X16" s="94"/>
      <c r="Y16" s="78">
        <v>2879</v>
      </c>
      <c r="Z16" s="94"/>
      <c r="AA16" s="78">
        <f t="shared" si="2"/>
        <v>1286223</v>
      </c>
      <c r="AB16" s="19"/>
      <c r="AC16" s="77">
        <v>148900</v>
      </c>
      <c r="AD16" s="94"/>
      <c r="AE16" s="78">
        <v>205114</v>
      </c>
      <c r="AF16" s="94"/>
      <c r="AG16" s="78">
        <v>2390</v>
      </c>
      <c r="AH16" s="94"/>
      <c r="AI16" s="78">
        <f>AA16+AC16-AE16</f>
        <v>1230009</v>
      </c>
      <c r="AJ16" s="19"/>
      <c r="AK16" s="799"/>
      <c r="AL16" s="787"/>
    </row>
    <row r="17" spans="1:38" s="1" customFormat="1" ht="18" customHeight="1">
      <c r="A17" s="788"/>
      <c r="B17" s="20"/>
      <c r="C17" s="806" t="s">
        <v>581</v>
      </c>
      <c r="D17" s="801"/>
      <c r="E17" s="802">
        <v>361900</v>
      </c>
      <c r="F17" s="803"/>
      <c r="G17" s="804">
        <v>288341</v>
      </c>
      <c r="H17" s="803"/>
      <c r="I17" s="804">
        <v>21186</v>
      </c>
      <c r="J17" s="803"/>
      <c r="K17" s="804">
        <v>2069732</v>
      </c>
      <c r="L17" s="19"/>
      <c r="M17" s="802">
        <v>1114700</v>
      </c>
      <c r="N17" s="803"/>
      <c r="O17" s="804">
        <v>267017</v>
      </c>
      <c r="P17" s="803"/>
      <c r="Q17" s="78">
        <v>18133</v>
      </c>
      <c r="R17" s="803"/>
      <c r="S17" s="78">
        <v>2917415</v>
      </c>
      <c r="T17" s="19"/>
      <c r="U17" s="77">
        <v>361400</v>
      </c>
      <c r="V17" s="94"/>
      <c r="W17" s="78">
        <v>266135</v>
      </c>
      <c r="X17" s="94"/>
      <c r="Y17" s="78">
        <v>17363</v>
      </c>
      <c r="Z17" s="94"/>
      <c r="AA17" s="78">
        <f>S17+U17-W17</f>
        <v>3012680</v>
      </c>
      <c r="AB17" s="19"/>
      <c r="AC17" s="77">
        <v>22500</v>
      </c>
      <c r="AD17" s="94"/>
      <c r="AE17" s="78">
        <v>312805</v>
      </c>
      <c r="AF17" s="94"/>
      <c r="AG17" s="78">
        <v>16079</v>
      </c>
      <c r="AH17" s="94"/>
      <c r="AI17" s="78">
        <f>AA17+AC17-AE17</f>
        <v>2722375</v>
      </c>
      <c r="AJ17" s="19"/>
      <c r="AK17" s="799"/>
      <c r="AL17" s="787"/>
    </row>
    <row r="18" spans="1:38" s="1" customFormat="1" ht="18" customHeight="1">
      <c r="A18" s="788"/>
      <c r="B18" s="807" t="s">
        <v>719</v>
      </c>
      <c r="C18" s="807"/>
      <c r="D18" s="801"/>
      <c r="E18" s="802" t="s">
        <v>389</v>
      </c>
      <c r="F18" s="803"/>
      <c r="G18" s="802" t="s">
        <v>389</v>
      </c>
      <c r="H18" s="803"/>
      <c r="I18" s="802" t="s">
        <v>389</v>
      </c>
      <c r="J18" s="803"/>
      <c r="K18" s="802" t="s">
        <v>14</v>
      </c>
      <c r="L18" s="19"/>
      <c r="M18" s="802">
        <v>36000</v>
      </c>
      <c r="N18" s="803"/>
      <c r="O18" s="804" t="s">
        <v>389</v>
      </c>
      <c r="P18" s="803"/>
      <c r="Q18" s="802" t="s">
        <v>389</v>
      </c>
      <c r="R18" s="803"/>
      <c r="S18" s="78">
        <v>36000</v>
      </c>
      <c r="T18" s="19"/>
      <c r="U18" s="77" t="s">
        <v>389</v>
      </c>
      <c r="V18" s="94"/>
      <c r="W18" s="77" t="s">
        <v>389</v>
      </c>
      <c r="X18" s="94"/>
      <c r="Y18" s="77">
        <v>13</v>
      </c>
      <c r="Z18" s="94"/>
      <c r="AA18" s="78">
        <v>36000</v>
      </c>
      <c r="AB18" s="19"/>
      <c r="AC18" s="77" t="s">
        <v>14</v>
      </c>
      <c r="AD18" s="94"/>
      <c r="AE18" s="77" t="s">
        <v>14</v>
      </c>
      <c r="AF18" s="94"/>
      <c r="AG18" s="77">
        <v>14</v>
      </c>
      <c r="AH18" s="94"/>
      <c r="AI18" s="78">
        <v>36000</v>
      </c>
      <c r="AJ18" s="19"/>
      <c r="AK18" s="799"/>
      <c r="AL18" s="787"/>
    </row>
    <row r="19" spans="1:38" s="1" customFormat="1" ht="18" customHeight="1">
      <c r="A19" s="788"/>
      <c r="B19" s="805" t="s">
        <v>415</v>
      </c>
      <c r="C19" s="805"/>
      <c r="D19" s="801"/>
      <c r="E19" s="802" t="s">
        <v>389</v>
      </c>
      <c r="F19" s="803"/>
      <c r="G19" s="804">
        <v>144536</v>
      </c>
      <c r="H19" s="803"/>
      <c r="I19" s="804">
        <v>2322</v>
      </c>
      <c r="J19" s="803"/>
      <c r="K19" s="804">
        <v>467613</v>
      </c>
      <c r="L19" s="19"/>
      <c r="M19" s="802" t="s">
        <v>389</v>
      </c>
      <c r="N19" s="803"/>
      <c r="O19" s="804">
        <v>123772</v>
      </c>
      <c r="P19" s="803"/>
      <c r="Q19" s="78">
        <v>1340</v>
      </c>
      <c r="R19" s="803"/>
      <c r="S19" s="78">
        <v>343841</v>
      </c>
      <c r="T19" s="19"/>
      <c r="U19" s="77" t="s">
        <v>389</v>
      </c>
      <c r="V19" s="94"/>
      <c r="W19" s="78">
        <v>112946</v>
      </c>
      <c r="X19" s="94"/>
      <c r="Y19" s="78">
        <v>813</v>
      </c>
      <c r="Z19" s="94"/>
      <c r="AA19" s="78">
        <f t="shared" ref="AA19" si="4">S19-W19</f>
        <v>230895</v>
      </c>
      <c r="AB19" s="19"/>
      <c r="AC19" s="77" t="s">
        <v>14</v>
      </c>
      <c r="AD19" s="94"/>
      <c r="AE19" s="78">
        <v>81995</v>
      </c>
      <c r="AF19" s="94"/>
      <c r="AG19" s="78">
        <v>434</v>
      </c>
      <c r="AH19" s="94"/>
      <c r="AI19" s="78">
        <f t="shared" ref="AI19" si="5">AA19-AE19</f>
        <v>148900</v>
      </c>
      <c r="AJ19" s="19"/>
      <c r="AK19" s="799"/>
    </row>
    <row r="20" spans="1:38" s="1" customFormat="1" ht="18" customHeight="1">
      <c r="A20" s="790"/>
      <c r="B20" s="808" t="s">
        <v>81</v>
      </c>
      <c r="C20" s="808"/>
      <c r="D20" s="809"/>
      <c r="E20" s="810">
        <v>2007000</v>
      </c>
      <c r="F20" s="811"/>
      <c r="G20" s="810">
        <v>1615282</v>
      </c>
      <c r="H20" s="811"/>
      <c r="I20" s="812">
        <v>83983</v>
      </c>
      <c r="J20" s="811"/>
      <c r="K20" s="812">
        <v>22471685</v>
      </c>
      <c r="L20" s="425"/>
      <c r="M20" s="810">
        <v>1983000</v>
      </c>
      <c r="N20" s="811"/>
      <c r="O20" s="810">
        <v>1782420</v>
      </c>
      <c r="P20" s="811"/>
      <c r="Q20" s="812">
        <v>64575</v>
      </c>
      <c r="R20" s="811"/>
      <c r="S20" s="812">
        <v>22672265</v>
      </c>
      <c r="T20" s="425"/>
      <c r="U20" s="90">
        <v>3089800</v>
      </c>
      <c r="V20" s="76"/>
      <c r="W20" s="90">
        <v>1877106</v>
      </c>
      <c r="X20" s="76"/>
      <c r="Y20" s="74">
        <v>44940</v>
      </c>
      <c r="Z20" s="76"/>
      <c r="AA20" s="78">
        <f>S20+U20-W20</f>
        <v>23884959</v>
      </c>
      <c r="AB20" s="425"/>
      <c r="AC20" s="90">
        <v>862100</v>
      </c>
      <c r="AD20" s="76"/>
      <c r="AE20" s="90">
        <v>1972983</v>
      </c>
      <c r="AF20" s="76"/>
      <c r="AG20" s="74">
        <v>33958</v>
      </c>
      <c r="AH20" s="76"/>
      <c r="AI20" s="78">
        <f>AA20+AC20-AE20</f>
        <v>22774076</v>
      </c>
      <c r="AJ20" s="425"/>
      <c r="AK20" s="799"/>
    </row>
    <row r="21" spans="1:38" s="1" customFormat="1" ht="13.5" customHeight="1">
      <c r="A21" s="813"/>
      <c r="B21" s="430" t="s">
        <v>754</v>
      </c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813"/>
      <c r="U21" s="813"/>
      <c r="V21" s="813"/>
      <c r="W21" s="813"/>
      <c r="X21" s="813"/>
      <c r="Y21" s="813"/>
      <c r="Z21" s="813"/>
      <c r="AA21" s="813"/>
      <c r="AB21" s="813"/>
      <c r="AC21" s="814"/>
      <c r="AD21" s="813"/>
      <c r="AE21" s="814"/>
      <c r="AF21" s="813"/>
      <c r="AG21" s="813"/>
      <c r="AH21" s="813"/>
      <c r="AI21" s="814"/>
      <c r="AJ21" s="813"/>
    </row>
    <row r="26" spans="1:38" s="1" customFormat="1">
      <c r="C26" s="2"/>
      <c r="E26" s="20"/>
      <c r="G26" s="2"/>
      <c r="I26" s="2"/>
      <c r="K26" s="2"/>
      <c r="M26" s="2"/>
      <c r="O26" s="2"/>
      <c r="Q26" s="2"/>
      <c r="S26" s="2"/>
      <c r="U26" s="2"/>
      <c r="W26" s="2"/>
      <c r="Y26" s="2"/>
      <c r="AA26" s="2"/>
      <c r="AC26" s="2"/>
      <c r="AE26" s="2"/>
      <c r="AG26" s="2"/>
      <c r="AI26" s="2"/>
    </row>
  </sheetData>
  <sheetProtection sheet="1" objects="1" scenarios="1"/>
  <mergeCells count="37">
    <mergeCell ref="A1:AJ1"/>
    <mergeCell ref="B3:C3"/>
    <mergeCell ref="AG3:AI3"/>
    <mergeCell ref="B4:C6"/>
    <mergeCell ref="E4:L4"/>
    <mergeCell ref="M4:T4"/>
    <mergeCell ref="U4:AB4"/>
    <mergeCell ref="AC4:AJ4"/>
    <mergeCell ref="E5:F6"/>
    <mergeCell ref="G5:J5"/>
    <mergeCell ref="AA5:AB5"/>
    <mergeCell ref="AC5:AD6"/>
    <mergeCell ref="AE5:AH5"/>
    <mergeCell ref="AI5:AJ5"/>
    <mergeCell ref="G6:H6"/>
    <mergeCell ref="I6:J6"/>
    <mergeCell ref="AE6:AF6"/>
    <mergeCell ref="AG6:AH6"/>
    <mergeCell ref="AI6:AJ6"/>
    <mergeCell ref="K6:L6"/>
    <mergeCell ref="O6:P6"/>
    <mergeCell ref="Q6:R6"/>
    <mergeCell ref="S6:T6"/>
    <mergeCell ref="M5:N6"/>
    <mergeCell ref="O5:R5"/>
    <mergeCell ref="S5:T5"/>
    <mergeCell ref="B19:C19"/>
    <mergeCell ref="B20:C20"/>
    <mergeCell ref="AA6:AB6"/>
    <mergeCell ref="B7:C7"/>
    <mergeCell ref="B9:C9"/>
    <mergeCell ref="W6:X6"/>
    <mergeCell ref="Y6:Z6"/>
    <mergeCell ref="B18:C18"/>
    <mergeCell ref="U5:V6"/>
    <mergeCell ref="W5:Z5"/>
    <mergeCell ref="K5:L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S9 Y9 AG9" formulaRange="1"/>
    <ignoredError sqref="AA1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T59"/>
  <sheetViews>
    <sheetView showGridLines="0" zoomScaleNormal="100" zoomScaleSheetLayoutView="142" workbookViewId="0">
      <selection sqref="A1:N1"/>
    </sheetView>
  </sheetViews>
  <sheetFormatPr defaultColWidth="9" defaultRowHeight="13.2"/>
  <cols>
    <col min="1" max="1" width="8.109375" style="4" customWidth="1"/>
    <col min="2" max="2" width="8.6640625" style="565" customWidth="1"/>
    <col min="3" max="3" width="0.33203125" style="565" customWidth="1"/>
    <col min="4" max="4" width="6.6640625" style="565" customWidth="1"/>
    <col min="5" max="5" width="0.33203125" style="565" customWidth="1"/>
    <col min="6" max="6" width="6.6640625" style="565" customWidth="1"/>
    <col min="7" max="7" width="0.33203125" style="565" customWidth="1"/>
    <col min="8" max="8" width="6.6640625" style="565" customWidth="1"/>
    <col min="9" max="9" width="0.33203125" style="565" customWidth="1"/>
    <col min="10" max="10" width="6.6640625" style="565" customWidth="1"/>
    <col min="11" max="11" width="0.33203125" style="565" customWidth="1"/>
    <col min="12" max="12" width="7.6640625" style="565" customWidth="1"/>
    <col min="13" max="13" width="0.33203125" style="565" customWidth="1"/>
    <col min="14" max="14" width="6.6640625" style="565" customWidth="1"/>
    <col min="15" max="15" width="0.33203125" style="565" customWidth="1"/>
    <col min="16" max="16" width="6.6640625" style="565" customWidth="1"/>
    <col min="17" max="17" width="0.33203125" style="565" customWidth="1"/>
    <col min="18" max="18" width="6.33203125" style="565" customWidth="1"/>
    <col min="19" max="19" width="0.33203125" style="565" customWidth="1"/>
    <col min="20" max="20" width="6.33203125" style="565" customWidth="1"/>
    <col min="21" max="21" width="0.33203125" style="565" customWidth="1"/>
    <col min="22" max="22" width="6.109375" style="4" customWidth="1"/>
    <col min="23" max="23" width="0.33203125" style="4" customWidth="1"/>
    <col min="24" max="24" width="9" style="565" bestFit="1" customWidth="1"/>
    <col min="25" max="25" width="0.33203125" style="565" customWidth="1"/>
    <col min="26" max="26" width="6.6640625" style="565" customWidth="1"/>
    <col min="27" max="27" width="0.33203125" style="565" customWidth="1"/>
    <col min="28" max="28" width="7.6640625" style="565" customWidth="1"/>
    <col min="29" max="29" width="0.33203125" style="565" customWidth="1"/>
    <col min="30" max="30" width="8" style="565" customWidth="1"/>
    <col min="31" max="31" width="0.33203125" style="565" customWidth="1"/>
    <col min="32" max="32" width="6.88671875" style="565" customWidth="1"/>
    <col min="33" max="33" width="0.33203125" style="565" customWidth="1"/>
    <col min="34" max="34" width="6.6640625" style="565" customWidth="1"/>
    <col min="35" max="35" width="0.33203125" style="565" customWidth="1"/>
    <col min="36" max="36" width="5.6640625" style="565" customWidth="1"/>
    <col min="37" max="37" width="0.33203125" style="565" customWidth="1"/>
    <col min="38" max="38" width="5.6640625" style="565" customWidth="1"/>
    <col min="39" max="39" width="0.33203125" style="565" customWidth="1"/>
    <col min="40" max="40" width="6.6640625" style="565" customWidth="1"/>
    <col min="41" max="41" width="0.33203125" style="565" customWidth="1"/>
    <col min="42" max="42" width="5.6640625" style="565" customWidth="1"/>
    <col min="43" max="43" width="0.33203125" style="565" customWidth="1"/>
    <col min="44" max="44" width="5.88671875" style="4" customWidth="1"/>
    <col min="45" max="45" width="0.33203125" style="4" customWidth="1"/>
    <col min="46" max="46" width="5.6640625" style="4" customWidth="1"/>
    <col min="47" max="16384" width="9" style="4"/>
  </cols>
  <sheetData>
    <row r="1" spans="1:46" ht="23.1" customHeight="1">
      <c r="A1" s="708"/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  <c r="S1" s="708"/>
      <c r="T1" s="708"/>
      <c r="U1" s="563"/>
      <c r="V1" s="564"/>
      <c r="W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</row>
    <row r="2" spans="1:46" ht="23.1" customHeight="1">
      <c r="A2" s="709" t="s">
        <v>379</v>
      </c>
      <c r="B2" s="709"/>
      <c r="C2" s="709"/>
      <c r="D2" s="709"/>
      <c r="E2" s="709"/>
      <c r="F2" s="709"/>
      <c r="G2" s="710"/>
      <c r="H2" s="568"/>
      <c r="I2" s="568"/>
      <c r="J2" s="711"/>
      <c r="K2" s="711"/>
      <c r="L2" s="568"/>
      <c r="M2" s="568"/>
      <c r="N2" s="568"/>
      <c r="O2" s="568"/>
      <c r="P2" s="568"/>
      <c r="Q2" s="568"/>
      <c r="R2" s="568"/>
      <c r="S2" s="568"/>
      <c r="T2" s="568"/>
      <c r="U2" s="568"/>
      <c r="V2" s="711"/>
      <c r="W2" s="711"/>
      <c r="X2" s="568"/>
      <c r="Y2" s="568"/>
      <c r="Z2" s="568"/>
      <c r="AA2" s="568"/>
      <c r="AB2" s="568"/>
      <c r="AC2" s="568"/>
      <c r="AD2" s="711"/>
      <c r="AE2" s="711"/>
      <c r="AF2" s="711"/>
      <c r="AG2" s="711"/>
      <c r="AH2" s="568"/>
      <c r="AI2" s="568"/>
      <c r="AJ2" s="568"/>
      <c r="AK2" s="568"/>
      <c r="AL2" s="568"/>
      <c r="AM2" s="568"/>
      <c r="AN2" s="568"/>
      <c r="AO2" s="568"/>
      <c r="AP2" s="568"/>
      <c r="AQ2" s="568"/>
      <c r="AR2" s="568"/>
    </row>
    <row r="3" spans="1:46" ht="23.1" customHeight="1">
      <c r="A3" s="711" t="s">
        <v>74</v>
      </c>
      <c r="B3" s="568"/>
      <c r="C3" s="568"/>
      <c r="D3" s="568"/>
      <c r="E3" s="568"/>
      <c r="F3" s="568"/>
      <c r="G3" s="568"/>
      <c r="H3" s="568"/>
      <c r="I3" s="568"/>
      <c r="J3" s="711"/>
      <c r="K3" s="711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711"/>
      <c r="W3" s="711"/>
      <c r="X3" s="568"/>
      <c r="Y3" s="568"/>
      <c r="Z3" s="568"/>
      <c r="AA3" s="568"/>
      <c r="AB3" s="568"/>
      <c r="AC3" s="568"/>
      <c r="AD3" s="711"/>
      <c r="AE3" s="711"/>
      <c r="AF3" s="711"/>
      <c r="AG3" s="711"/>
      <c r="AH3" s="568"/>
      <c r="AI3" s="568"/>
      <c r="AJ3" s="568"/>
      <c r="AK3" s="568"/>
      <c r="AL3" s="568"/>
      <c r="AM3" s="568"/>
      <c r="AN3" s="712" t="s">
        <v>735</v>
      </c>
      <c r="AO3" s="712"/>
      <c r="AP3" s="712"/>
      <c r="AQ3" s="712"/>
      <c r="AR3" s="712"/>
      <c r="AS3" s="712"/>
      <c r="AT3" s="712"/>
    </row>
    <row r="4" spans="1:46" ht="15" customHeight="1">
      <c r="A4" s="713" t="s">
        <v>132</v>
      </c>
      <c r="B4" s="714" t="s">
        <v>680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5"/>
      <c r="S4" s="715"/>
      <c r="T4" s="715"/>
      <c r="U4" s="715"/>
      <c r="V4" s="715"/>
      <c r="W4" s="716"/>
      <c r="X4" s="714" t="s">
        <v>176</v>
      </c>
      <c r="Y4" s="715"/>
      <c r="Z4" s="715"/>
      <c r="AA4" s="715"/>
      <c r="AB4" s="715"/>
      <c r="AC4" s="715"/>
      <c r="AD4" s="715"/>
      <c r="AE4" s="715"/>
      <c r="AF4" s="715"/>
      <c r="AG4" s="715"/>
      <c r="AH4" s="715"/>
      <c r="AI4" s="715"/>
      <c r="AJ4" s="715"/>
      <c r="AK4" s="715"/>
      <c r="AL4" s="715"/>
      <c r="AM4" s="715"/>
      <c r="AN4" s="715"/>
      <c r="AO4" s="715"/>
      <c r="AP4" s="715"/>
      <c r="AQ4" s="715"/>
      <c r="AR4" s="715"/>
      <c r="AS4" s="716"/>
      <c r="AT4" s="717" t="s">
        <v>177</v>
      </c>
    </row>
    <row r="5" spans="1:46" ht="15" customHeight="1">
      <c r="A5" s="718"/>
      <c r="B5" s="719" t="s">
        <v>178</v>
      </c>
      <c r="C5" s="720"/>
      <c r="D5" s="721" t="s">
        <v>179</v>
      </c>
      <c r="E5" s="722"/>
      <c r="F5" s="721" t="s">
        <v>180</v>
      </c>
      <c r="G5" s="722"/>
      <c r="H5" s="723" t="s">
        <v>681</v>
      </c>
      <c r="I5" s="724"/>
      <c r="J5" s="723" t="s">
        <v>682</v>
      </c>
      <c r="K5" s="724"/>
      <c r="L5" s="721" t="s">
        <v>181</v>
      </c>
      <c r="M5" s="722"/>
      <c r="N5" s="725" t="s">
        <v>732</v>
      </c>
      <c r="O5" s="726"/>
      <c r="P5" s="721" t="s">
        <v>32</v>
      </c>
      <c r="Q5" s="722"/>
      <c r="R5" s="721" t="s">
        <v>33</v>
      </c>
      <c r="S5" s="722"/>
      <c r="T5" s="721" t="s">
        <v>232</v>
      </c>
      <c r="U5" s="722"/>
      <c r="V5" s="721" t="s">
        <v>380</v>
      </c>
      <c r="W5" s="727"/>
      <c r="X5" s="719" t="s">
        <v>178</v>
      </c>
      <c r="Y5" s="720"/>
      <c r="Z5" s="721" t="s">
        <v>37</v>
      </c>
      <c r="AA5" s="722"/>
      <c r="AB5" s="721" t="s">
        <v>182</v>
      </c>
      <c r="AC5" s="722"/>
      <c r="AD5" s="728" t="s">
        <v>569</v>
      </c>
      <c r="AE5" s="729"/>
      <c r="AF5" s="723" t="s">
        <v>362</v>
      </c>
      <c r="AG5" s="724"/>
      <c r="AH5" s="723" t="s">
        <v>364</v>
      </c>
      <c r="AI5" s="724"/>
      <c r="AJ5" s="725" t="s">
        <v>183</v>
      </c>
      <c r="AK5" s="726"/>
      <c r="AL5" s="721" t="s">
        <v>184</v>
      </c>
      <c r="AM5" s="722"/>
      <c r="AN5" s="725" t="s">
        <v>185</v>
      </c>
      <c r="AO5" s="726"/>
      <c r="AP5" s="721" t="s">
        <v>860</v>
      </c>
      <c r="AQ5" s="722"/>
      <c r="AR5" s="723" t="s">
        <v>233</v>
      </c>
      <c r="AS5" s="730"/>
      <c r="AT5" s="731"/>
    </row>
    <row r="6" spans="1:46" ht="15" customHeight="1">
      <c r="A6" s="732"/>
      <c r="B6" s="733"/>
      <c r="C6" s="734"/>
      <c r="D6" s="735" t="s">
        <v>733</v>
      </c>
      <c r="E6" s="736"/>
      <c r="F6" s="735" t="s">
        <v>186</v>
      </c>
      <c r="G6" s="736"/>
      <c r="H6" s="737" t="s">
        <v>734</v>
      </c>
      <c r="I6" s="738"/>
      <c r="J6" s="737" t="s">
        <v>734</v>
      </c>
      <c r="K6" s="738"/>
      <c r="L6" s="735"/>
      <c r="M6" s="736"/>
      <c r="N6" s="739"/>
      <c r="O6" s="740"/>
      <c r="P6" s="735"/>
      <c r="Q6" s="736"/>
      <c r="R6" s="735"/>
      <c r="S6" s="736"/>
      <c r="T6" s="735"/>
      <c r="U6" s="736"/>
      <c r="V6" s="735"/>
      <c r="W6" s="741"/>
      <c r="X6" s="733"/>
      <c r="Y6" s="734"/>
      <c r="Z6" s="735"/>
      <c r="AA6" s="736"/>
      <c r="AB6" s="735" t="s">
        <v>187</v>
      </c>
      <c r="AC6" s="736"/>
      <c r="AD6" s="742" t="s">
        <v>570</v>
      </c>
      <c r="AE6" s="743"/>
      <c r="AF6" s="739" t="s">
        <v>363</v>
      </c>
      <c r="AG6" s="740"/>
      <c r="AH6" s="739" t="s">
        <v>365</v>
      </c>
      <c r="AI6" s="740"/>
      <c r="AJ6" s="737" t="s">
        <v>736</v>
      </c>
      <c r="AK6" s="738"/>
      <c r="AL6" s="735" t="s">
        <v>188</v>
      </c>
      <c r="AM6" s="736"/>
      <c r="AN6" s="739" t="s">
        <v>736</v>
      </c>
      <c r="AO6" s="740"/>
      <c r="AP6" s="735" t="s">
        <v>737</v>
      </c>
      <c r="AQ6" s="736"/>
      <c r="AR6" s="737"/>
      <c r="AS6" s="744"/>
      <c r="AT6" s="745"/>
    </row>
    <row r="7" spans="1:46" ht="15" customHeight="1">
      <c r="A7" s="676" t="s">
        <v>880</v>
      </c>
      <c r="B7" s="746">
        <f>SUM(D7:V7)</f>
        <v>17583821</v>
      </c>
      <c r="C7" s="747"/>
      <c r="D7" s="748">
        <v>3386940</v>
      </c>
      <c r="E7" s="685"/>
      <c r="F7" s="748">
        <v>1003</v>
      </c>
      <c r="G7" s="685"/>
      <c r="H7" s="748" t="s">
        <v>389</v>
      </c>
      <c r="I7" s="685"/>
      <c r="J7" s="748" t="s">
        <v>389</v>
      </c>
      <c r="K7" s="685"/>
      <c r="L7" s="748">
        <v>11948913</v>
      </c>
      <c r="M7" s="685"/>
      <c r="N7" s="748" t="s">
        <v>389</v>
      </c>
      <c r="O7" s="685"/>
      <c r="P7" s="748">
        <v>1885138</v>
      </c>
      <c r="Q7" s="685"/>
      <c r="R7" s="748">
        <v>324849</v>
      </c>
      <c r="S7" s="685"/>
      <c r="T7" s="748">
        <f>36977+1</f>
        <v>36978</v>
      </c>
      <c r="U7" s="685"/>
      <c r="V7" s="748" t="s">
        <v>389</v>
      </c>
      <c r="W7" s="749"/>
      <c r="X7" s="746">
        <f>SUM(Z7:AR7)</f>
        <v>17558732</v>
      </c>
      <c r="Y7" s="747"/>
      <c r="Z7" s="748">
        <v>368630</v>
      </c>
      <c r="AA7" s="685"/>
      <c r="AB7" s="748">
        <v>11828439</v>
      </c>
      <c r="AC7" s="685"/>
      <c r="AD7" s="578">
        <v>4921137</v>
      </c>
      <c r="AE7" s="578"/>
      <c r="AF7" s="748" t="s">
        <v>389</v>
      </c>
      <c r="AG7" s="750"/>
      <c r="AH7" s="748" t="s">
        <v>389</v>
      </c>
      <c r="AI7" s="685"/>
      <c r="AJ7" s="748" t="s">
        <v>389</v>
      </c>
      <c r="AK7" s="685"/>
      <c r="AL7" s="748" t="s">
        <v>389</v>
      </c>
      <c r="AM7" s="685"/>
      <c r="AN7" s="748">
        <v>2</v>
      </c>
      <c r="AO7" s="685"/>
      <c r="AP7" s="748">
        <v>177475</v>
      </c>
      <c r="AQ7" s="578"/>
      <c r="AR7" s="748">
        <f>263048+1</f>
        <v>263049</v>
      </c>
      <c r="AS7" s="749"/>
      <c r="AT7" s="751">
        <f>B7-X7</f>
        <v>25089</v>
      </c>
    </row>
    <row r="8" spans="1:46" s="565" customFormat="1" ht="15" customHeight="1">
      <c r="A8" s="676" t="s">
        <v>653</v>
      </c>
      <c r="B8" s="746">
        <v>17170951</v>
      </c>
      <c r="C8" s="747"/>
      <c r="D8" s="748">
        <v>3195413</v>
      </c>
      <c r="E8" s="685"/>
      <c r="F8" s="748" t="s">
        <v>389</v>
      </c>
      <c r="G8" s="685"/>
      <c r="H8" s="748" t="s">
        <v>389</v>
      </c>
      <c r="I8" s="685"/>
      <c r="J8" s="748" t="s">
        <v>389</v>
      </c>
      <c r="K8" s="685"/>
      <c r="L8" s="748">
        <v>11913664</v>
      </c>
      <c r="M8" s="685"/>
      <c r="N8" s="748" t="s">
        <v>389</v>
      </c>
      <c r="O8" s="685"/>
      <c r="P8" s="748">
        <v>1997331</v>
      </c>
      <c r="Q8" s="685"/>
      <c r="R8" s="748">
        <v>25089</v>
      </c>
      <c r="S8" s="685"/>
      <c r="T8" s="748">
        <v>39453</v>
      </c>
      <c r="U8" s="685"/>
      <c r="V8" s="748" t="s">
        <v>389</v>
      </c>
      <c r="W8" s="749"/>
      <c r="X8" s="746">
        <v>17156623</v>
      </c>
      <c r="Y8" s="747"/>
      <c r="Z8" s="748">
        <v>368811</v>
      </c>
      <c r="AA8" s="685"/>
      <c r="AB8" s="748">
        <v>11792327</v>
      </c>
      <c r="AC8" s="685"/>
      <c r="AD8" s="578">
        <v>4799729</v>
      </c>
      <c r="AE8" s="578"/>
      <c r="AF8" s="748" t="s">
        <v>389</v>
      </c>
      <c r="AG8" s="750"/>
      <c r="AH8" s="748" t="s">
        <v>389</v>
      </c>
      <c r="AI8" s="685"/>
      <c r="AJ8" s="748" t="s">
        <v>389</v>
      </c>
      <c r="AK8" s="685"/>
      <c r="AL8" s="748" t="s">
        <v>389</v>
      </c>
      <c r="AM8" s="685"/>
      <c r="AN8" s="748">
        <v>2</v>
      </c>
      <c r="AO8" s="685"/>
      <c r="AP8" s="748">
        <v>177535</v>
      </c>
      <c r="AQ8" s="578"/>
      <c r="AR8" s="748">
        <v>18217</v>
      </c>
      <c r="AS8" s="749"/>
      <c r="AT8" s="751">
        <f>B8-X8</f>
        <v>14328</v>
      </c>
    </row>
    <row r="9" spans="1:46" s="565" customFormat="1" ht="15" customHeight="1">
      <c r="A9" s="676" t="s">
        <v>691</v>
      </c>
      <c r="B9" s="746">
        <f>SUM(D9:V9)</f>
        <v>16266105</v>
      </c>
      <c r="C9" s="747"/>
      <c r="D9" s="748">
        <v>3358426</v>
      </c>
      <c r="E9" s="685"/>
      <c r="F9" s="748">
        <v>32348</v>
      </c>
      <c r="G9" s="685"/>
      <c r="H9" s="748" t="s">
        <v>389</v>
      </c>
      <c r="I9" s="685"/>
      <c r="J9" s="748" t="s">
        <v>389</v>
      </c>
      <c r="K9" s="685"/>
      <c r="L9" s="748">
        <v>11292115</v>
      </c>
      <c r="M9" s="685"/>
      <c r="N9" s="748" t="s">
        <v>389</v>
      </c>
      <c r="O9" s="685"/>
      <c r="P9" s="748">
        <v>1535337</v>
      </c>
      <c r="Q9" s="685"/>
      <c r="R9" s="748">
        <v>14328</v>
      </c>
      <c r="S9" s="685"/>
      <c r="T9" s="748">
        <v>33551</v>
      </c>
      <c r="U9" s="685"/>
      <c r="V9" s="748" t="s">
        <v>389</v>
      </c>
      <c r="W9" s="749"/>
      <c r="X9" s="746">
        <f>SUM(Z9:AR9)</f>
        <v>16246340</v>
      </c>
      <c r="Y9" s="747"/>
      <c r="Z9" s="748">
        <v>339143</v>
      </c>
      <c r="AA9" s="685"/>
      <c r="AB9" s="748">
        <v>11127771</v>
      </c>
      <c r="AC9" s="685"/>
      <c r="AD9" s="748">
        <v>4564795</v>
      </c>
      <c r="AE9" s="578"/>
      <c r="AF9" s="748" t="s">
        <v>389</v>
      </c>
      <c r="AG9" s="750"/>
      <c r="AH9" s="748" t="s">
        <v>389</v>
      </c>
      <c r="AI9" s="685"/>
      <c r="AJ9" s="748" t="s">
        <v>389</v>
      </c>
      <c r="AK9" s="685"/>
      <c r="AL9" s="748" t="s">
        <v>389</v>
      </c>
      <c r="AM9" s="685"/>
      <c r="AN9" s="748">
        <v>2</v>
      </c>
      <c r="AO9" s="685"/>
      <c r="AP9" s="748">
        <v>157825</v>
      </c>
      <c r="AQ9" s="578"/>
      <c r="AR9" s="748">
        <v>56804</v>
      </c>
      <c r="AS9" s="749"/>
      <c r="AT9" s="751">
        <f>B9-X9</f>
        <v>19765</v>
      </c>
    </row>
    <row r="10" spans="1:46" s="565" customFormat="1" ht="15" customHeight="1">
      <c r="A10" s="676" t="s">
        <v>762</v>
      </c>
      <c r="B10" s="746">
        <f>SUM(D10:V10)</f>
        <v>16987410</v>
      </c>
      <c r="C10" s="747"/>
      <c r="D10" s="748">
        <v>3247965</v>
      </c>
      <c r="E10" s="685"/>
      <c r="F10" s="748">
        <v>7432</v>
      </c>
      <c r="G10" s="685"/>
      <c r="H10" s="748" t="s">
        <v>389</v>
      </c>
      <c r="I10" s="685"/>
      <c r="J10" s="748" t="s">
        <v>389</v>
      </c>
      <c r="K10" s="685"/>
      <c r="L10" s="748">
        <v>11953857</v>
      </c>
      <c r="M10" s="685"/>
      <c r="N10" s="748" t="s">
        <v>389</v>
      </c>
      <c r="O10" s="685"/>
      <c r="P10" s="748">
        <v>1717168</v>
      </c>
      <c r="Q10" s="685"/>
      <c r="R10" s="748">
        <v>19765</v>
      </c>
      <c r="S10" s="685"/>
      <c r="T10" s="748">
        <v>41223</v>
      </c>
      <c r="U10" s="685"/>
      <c r="V10" s="748" t="s">
        <v>389</v>
      </c>
      <c r="W10" s="749"/>
      <c r="X10" s="746">
        <f>SUM(Z10:AR10)</f>
        <v>16980889</v>
      </c>
      <c r="Y10" s="747"/>
      <c r="Z10" s="748">
        <v>307184</v>
      </c>
      <c r="AA10" s="685"/>
      <c r="AB10" s="748">
        <v>11830020</v>
      </c>
      <c r="AC10" s="685"/>
      <c r="AD10" s="748">
        <v>4528064</v>
      </c>
      <c r="AE10" s="578"/>
      <c r="AF10" s="748" t="s">
        <v>389</v>
      </c>
      <c r="AG10" s="750"/>
      <c r="AH10" s="748" t="s">
        <v>389</v>
      </c>
      <c r="AI10" s="685"/>
      <c r="AJ10" s="748" t="s">
        <v>389</v>
      </c>
      <c r="AK10" s="685"/>
      <c r="AL10" s="748" t="s">
        <v>389</v>
      </c>
      <c r="AM10" s="685"/>
      <c r="AN10" s="748">
        <v>0</v>
      </c>
      <c r="AO10" s="685"/>
      <c r="AP10" s="748">
        <v>160522</v>
      </c>
      <c r="AQ10" s="578"/>
      <c r="AR10" s="748">
        <v>155099</v>
      </c>
      <c r="AS10" s="749"/>
      <c r="AT10" s="751">
        <f>B10-X10</f>
        <v>6521</v>
      </c>
    </row>
    <row r="11" spans="1:46" s="565" customFormat="1" ht="15" customHeight="1">
      <c r="A11" s="688" t="s">
        <v>867</v>
      </c>
      <c r="B11" s="752">
        <f>SUM(D11:V11)</f>
        <v>16637779</v>
      </c>
      <c r="C11" s="753"/>
      <c r="D11" s="754">
        <v>3371679</v>
      </c>
      <c r="E11" s="697"/>
      <c r="F11" s="754">
        <v>100</v>
      </c>
      <c r="G11" s="697"/>
      <c r="H11" s="754" t="s">
        <v>14</v>
      </c>
      <c r="I11" s="697"/>
      <c r="J11" s="754" t="s">
        <v>14</v>
      </c>
      <c r="K11" s="697"/>
      <c r="L11" s="754">
        <v>11558179</v>
      </c>
      <c r="M11" s="697"/>
      <c r="N11" s="754" t="s">
        <v>14</v>
      </c>
      <c r="O11" s="697"/>
      <c r="P11" s="754">
        <v>1663384</v>
      </c>
      <c r="Q11" s="697"/>
      <c r="R11" s="754">
        <v>6522</v>
      </c>
      <c r="S11" s="697"/>
      <c r="T11" s="754">
        <v>37915</v>
      </c>
      <c r="U11" s="697"/>
      <c r="V11" s="754" t="s">
        <v>14</v>
      </c>
      <c r="W11" s="755"/>
      <c r="X11" s="752">
        <f>SUM(Z11:AR11)</f>
        <v>16521644</v>
      </c>
      <c r="Y11" s="753"/>
      <c r="Z11" s="754">
        <v>320852</v>
      </c>
      <c r="AA11" s="697"/>
      <c r="AB11" s="754">
        <v>11402398</v>
      </c>
      <c r="AC11" s="697"/>
      <c r="AD11" s="754">
        <v>4612657</v>
      </c>
      <c r="AE11" s="756"/>
      <c r="AF11" s="754" t="s">
        <v>14</v>
      </c>
      <c r="AG11" s="757"/>
      <c r="AH11" s="754" t="s">
        <v>14</v>
      </c>
      <c r="AI11" s="697"/>
      <c r="AJ11" s="754" t="s">
        <v>14</v>
      </c>
      <c r="AK11" s="697"/>
      <c r="AL11" s="754" t="s">
        <v>14</v>
      </c>
      <c r="AM11" s="697"/>
      <c r="AN11" s="754">
        <v>0</v>
      </c>
      <c r="AO11" s="697"/>
      <c r="AP11" s="754">
        <v>154445</v>
      </c>
      <c r="AQ11" s="756"/>
      <c r="AR11" s="754">
        <v>31292</v>
      </c>
      <c r="AS11" s="755"/>
      <c r="AT11" s="758">
        <f>B11-X11</f>
        <v>116135</v>
      </c>
    </row>
    <row r="12" spans="1:46" ht="13.5" customHeight="1">
      <c r="A12" s="759" t="s">
        <v>683</v>
      </c>
      <c r="B12" s="334"/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334"/>
      <c r="Q12" s="334"/>
      <c r="R12" s="334"/>
      <c r="S12" s="334"/>
      <c r="T12" s="334"/>
      <c r="U12" s="334"/>
      <c r="V12" s="760"/>
      <c r="W12" s="760"/>
      <c r="X12" s="334"/>
      <c r="Y12" s="334"/>
      <c r="Z12" s="334"/>
      <c r="AA12" s="334"/>
      <c r="AB12" s="334"/>
      <c r="AC12" s="334"/>
      <c r="AD12" s="334"/>
      <c r="AE12" s="334"/>
      <c r="AF12" s="334"/>
      <c r="AG12" s="334"/>
      <c r="AH12" s="334"/>
      <c r="AI12" s="334"/>
      <c r="AJ12" s="334"/>
      <c r="AK12" s="334"/>
      <c r="AL12" s="334"/>
      <c r="AM12" s="334"/>
      <c r="AN12" s="334"/>
      <c r="AO12" s="334"/>
      <c r="AP12" s="334"/>
      <c r="AQ12" s="334"/>
      <c r="AR12" s="334"/>
      <c r="AS12" s="334"/>
      <c r="AT12" s="761"/>
    </row>
    <row r="13" spans="1:46" ht="18" customHeight="1">
      <c r="A13" s="334"/>
      <c r="V13" s="565"/>
      <c r="W13" s="565"/>
      <c r="AR13" s="565"/>
      <c r="AS13" s="565"/>
      <c r="AT13" s="565"/>
    </row>
    <row r="14" spans="1:46" ht="18" customHeight="1">
      <c r="A14" s="565"/>
      <c r="V14" s="565"/>
      <c r="W14" s="565"/>
      <c r="AD14" s="582"/>
      <c r="AE14" s="582"/>
      <c r="AF14" s="582"/>
      <c r="AG14" s="582"/>
      <c r="AH14" s="582"/>
      <c r="AI14" s="582"/>
      <c r="AJ14" s="582"/>
      <c r="AK14" s="583"/>
      <c r="AR14" s="565"/>
      <c r="AS14" s="565"/>
      <c r="AT14" s="565"/>
    </row>
    <row r="15" spans="1:46" ht="14.1" customHeight="1">
      <c r="A15" s="762"/>
      <c r="B15" s="762"/>
      <c r="C15" s="762"/>
      <c r="D15" s="762"/>
      <c r="E15" s="762"/>
      <c r="F15" s="762"/>
      <c r="G15" s="762"/>
      <c r="H15" s="762"/>
      <c r="I15" s="762"/>
      <c r="J15" s="762"/>
      <c r="K15" s="762"/>
      <c r="L15" s="762"/>
      <c r="M15" s="762"/>
      <c r="N15" s="762"/>
      <c r="O15" s="762"/>
      <c r="P15" s="762"/>
      <c r="Q15" s="762"/>
      <c r="R15" s="762"/>
      <c r="S15" s="762"/>
      <c r="T15" s="762"/>
      <c r="U15" s="762"/>
      <c r="V15" s="570"/>
      <c r="W15" s="570"/>
      <c r="X15" s="762"/>
      <c r="Y15" s="762"/>
      <c r="Z15" s="762"/>
      <c r="AA15" s="762"/>
      <c r="AB15" s="762"/>
      <c r="AC15" s="762"/>
      <c r="AD15" s="762"/>
      <c r="AE15" s="762"/>
      <c r="AF15" s="762"/>
      <c r="AG15" s="762"/>
      <c r="AH15" s="762"/>
      <c r="AI15" s="762"/>
      <c r="AJ15" s="762"/>
      <c r="AK15" s="762"/>
      <c r="AR15" s="565"/>
      <c r="AS15" s="565"/>
      <c r="AT15" s="565"/>
    </row>
    <row r="16" spans="1:46" ht="11.4" customHeight="1">
      <c r="A16" s="762"/>
      <c r="B16" s="763"/>
      <c r="C16" s="763"/>
      <c r="D16" s="762"/>
      <c r="E16" s="762"/>
      <c r="F16" s="762"/>
      <c r="G16" s="762"/>
      <c r="H16" s="762"/>
      <c r="I16" s="762"/>
      <c r="J16" s="762"/>
      <c r="K16" s="762"/>
      <c r="L16" s="762"/>
      <c r="M16" s="762"/>
      <c r="N16" s="762"/>
      <c r="O16" s="762"/>
      <c r="P16" s="762"/>
      <c r="Q16" s="762"/>
      <c r="R16" s="762"/>
      <c r="S16" s="762"/>
      <c r="T16" s="762"/>
      <c r="U16" s="762"/>
      <c r="V16" s="762"/>
      <c r="W16" s="762"/>
      <c r="X16" s="763"/>
      <c r="Y16" s="763"/>
      <c r="Z16" s="762"/>
      <c r="AA16" s="762"/>
      <c r="AB16" s="762"/>
      <c r="AC16" s="762"/>
      <c r="AD16" s="764"/>
      <c r="AE16" s="764"/>
      <c r="AF16" s="762"/>
      <c r="AG16" s="762"/>
      <c r="AH16" s="762"/>
      <c r="AI16" s="762"/>
      <c r="AJ16" s="762"/>
      <c r="AK16" s="762"/>
      <c r="AR16" s="565"/>
      <c r="AS16" s="565"/>
      <c r="AT16" s="565"/>
    </row>
    <row r="17" spans="1:46" ht="11.4" customHeight="1">
      <c r="A17" s="762"/>
      <c r="B17" s="763"/>
      <c r="C17" s="763"/>
      <c r="D17" s="762"/>
      <c r="E17" s="762"/>
      <c r="F17" s="762"/>
      <c r="G17" s="762"/>
      <c r="H17" s="762"/>
      <c r="I17" s="762"/>
      <c r="J17" s="762"/>
      <c r="K17" s="762"/>
      <c r="L17" s="762"/>
      <c r="M17" s="762"/>
      <c r="N17" s="762"/>
      <c r="O17" s="762"/>
      <c r="P17" s="762"/>
      <c r="Q17" s="762"/>
      <c r="R17" s="762"/>
      <c r="S17" s="762"/>
      <c r="T17" s="762"/>
      <c r="U17" s="762"/>
      <c r="V17" s="762"/>
      <c r="W17" s="762"/>
      <c r="X17" s="763"/>
      <c r="Y17" s="763"/>
      <c r="Z17" s="762"/>
      <c r="AA17" s="762"/>
      <c r="AB17" s="762"/>
      <c r="AC17" s="762"/>
      <c r="AD17" s="764"/>
      <c r="AE17" s="764"/>
      <c r="AF17" s="762"/>
      <c r="AG17" s="762"/>
      <c r="AH17" s="762"/>
      <c r="AI17" s="762"/>
      <c r="AJ17" s="762"/>
      <c r="AK17" s="762"/>
      <c r="AR17" s="565"/>
      <c r="AS17" s="565"/>
      <c r="AT17" s="565"/>
    </row>
    <row r="18" spans="1:46" ht="12.9" customHeight="1">
      <c r="A18" s="576"/>
      <c r="B18" s="612"/>
      <c r="C18" s="612"/>
      <c r="D18" s="678"/>
      <c r="E18" s="678"/>
      <c r="F18" s="678"/>
      <c r="G18" s="678"/>
      <c r="H18" s="678"/>
      <c r="I18" s="678"/>
      <c r="J18" s="678"/>
      <c r="K18" s="678"/>
      <c r="L18" s="678"/>
      <c r="M18" s="678"/>
      <c r="N18" s="678"/>
      <c r="O18" s="678"/>
      <c r="P18" s="678"/>
      <c r="Q18" s="678"/>
      <c r="R18" s="678"/>
      <c r="S18" s="678"/>
      <c r="T18" s="678"/>
      <c r="U18" s="678"/>
      <c r="V18" s="678"/>
      <c r="W18" s="678"/>
      <c r="X18" s="612"/>
      <c r="Y18" s="612"/>
      <c r="Z18" s="678"/>
      <c r="AA18" s="678"/>
      <c r="AB18" s="678"/>
      <c r="AC18" s="678"/>
      <c r="AD18" s="678"/>
      <c r="AE18" s="678"/>
      <c r="AF18" s="678"/>
      <c r="AG18" s="678"/>
      <c r="AH18" s="765"/>
      <c r="AI18" s="765"/>
      <c r="AJ18" s="678"/>
      <c r="AK18" s="678"/>
      <c r="AN18" s="766"/>
      <c r="AO18" s="766"/>
      <c r="AR18" s="565"/>
      <c r="AS18" s="565"/>
      <c r="AT18" s="565"/>
    </row>
    <row r="19" spans="1:46" ht="12.9" customHeight="1">
      <c r="A19" s="576"/>
      <c r="B19" s="612"/>
      <c r="C19" s="612"/>
      <c r="D19" s="678"/>
      <c r="E19" s="678"/>
      <c r="F19" s="678"/>
      <c r="G19" s="678"/>
      <c r="H19" s="678"/>
      <c r="I19" s="678"/>
      <c r="J19" s="678"/>
      <c r="K19" s="678"/>
      <c r="L19" s="678"/>
      <c r="M19" s="678"/>
      <c r="N19" s="678"/>
      <c r="O19" s="678"/>
      <c r="P19" s="678"/>
      <c r="Q19" s="678"/>
      <c r="R19" s="678"/>
      <c r="S19" s="678"/>
      <c r="T19" s="678"/>
      <c r="U19" s="678"/>
      <c r="V19" s="678"/>
      <c r="W19" s="678"/>
      <c r="X19" s="612"/>
      <c r="Y19" s="612"/>
      <c r="Z19" s="678"/>
      <c r="AA19" s="678"/>
      <c r="AB19" s="678"/>
      <c r="AC19" s="678"/>
      <c r="AD19" s="678"/>
      <c r="AE19" s="678"/>
      <c r="AF19" s="678"/>
      <c r="AG19" s="678"/>
      <c r="AH19" s="765"/>
      <c r="AI19" s="765"/>
      <c r="AJ19" s="678"/>
      <c r="AK19" s="678"/>
      <c r="AN19" s="766"/>
      <c r="AO19" s="766"/>
      <c r="AR19" s="565"/>
      <c r="AS19" s="565"/>
      <c r="AT19" s="565"/>
    </row>
    <row r="20" spans="1:46" ht="12.9" customHeight="1">
      <c r="A20" s="576"/>
      <c r="B20" s="612"/>
      <c r="C20" s="612"/>
      <c r="D20" s="678"/>
      <c r="E20" s="678"/>
      <c r="F20" s="678"/>
      <c r="G20" s="678"/>
      <c r="H20" s="678"/>
      <c r="I20" s="678"/>
      <c r="J20" s="678"/>
      <c r="K20" s="678"/>
      <c r="L20" s="678"/>
      <c r="M20" s="678"/>
      <c r="N20" s="678"/>
      <c r="O20" s="678"/>
      <c r="P20" s="678"/>
      <c r="Q20" s="678"/>
      <c r="R20" s="678"/>
      <c r="S20" s="678"/>
      <c r="T20" s="678"/>
      <c r="U20" s="678"/>
      <c r="V20" s="678"/>
      <c r="W20" s="678"/>
      <c r="X20" s="612"/>
      <c r="Y20" s="612"/>
      <c r="Z20" s="678"/>
      <c r="AA20" s="678"/>
      <c r="AB20" s="678"/>
      <c r="AC20" s="678"/>
      <c r="AD20" s="678"/>
      <c r="AE20" s="678"/>
      <c r="AF20" s="678"/>
      <c r="AG20" s="678"/>
      <c r="AH20" s="765"/>
      <c r="AI20" s="765"/>
      <c r="AJ20" s="678"/>
      <c r="AK20" s="678"/>
      <c r="AN20" s="766"/>
      <c r="AO20" s="766"/>
      <c r="AR20" s="565"/>
      <c r="AS20" s="565"/>
      <c r="AT20" s="565"/>
    </row>
    <row r="21" spans="1:46" ht="12.9" customHeight="1">
      <c r="A21" s="576"/>
      <c r="B21" s="612"/>
      <c r="C21" s="612"/>
      <c r="D21" s="678"/>
      <c r="E21" s="678"/>
      <c r="F21" s="678"/>
      <c r="G21" s="678"/>
      <c r="H21" s="678"/>
      <c r="I21" s="678"/>
      <c r="J21" s="678"/>
      <c r="K21" s="678"/>
      <c r="L21" s="678"/>
      <c r="M21" s="678"/>
      <c r="N21" s="678"/>
      <c r="O21" s="678"/>
      <c r="P21" s="678"/>
      <c r="Q21" s="678"/>
      <c r="R21" s="678"/>
      <c r="S21" s="678"/>
      <c r="T21" s="678"/>
      <c r="U21" s="678"/>
      <c r="V21" s="678"/>
      <c r="W21" s="678"/>
      <c r="X21" s="612"/>
      <c r="Y21" s="612"/>
      <c r="Z21" s="678"/>
      <c r="AA21" s="678"/>
      <c r="AB21" s="678"/>
      <c r="AC21" s="678"/>
      <c r="AD21" s="678"/>
      <c r="AE21" s="678"/>
      <c r="AF21" s="678"/>
      <c r="AG21" s="678"/>
      <c r="AH21" s="765"/>
      <c r="AI21" s="765"/>
      <c r="AJ21" s="678"/>
      <c r="AK21" s="678"/>
      <c r="AN21" s="766"/>
      <c r="AO21" s="766"/>
      <c r="AR21" s="565"/>
      <c r="AS21" s="565"/>
      <c r="AT21" s="565"/>
    </row>
    <row r="22" spans="1:46" s="565" customFormat="1" ht="12.9" customHeight="1">
      <c r="A22" s="576"/>
      <c r="B22" s="612"/>
      <c r="C22" s="612"/>
      <c r="D22" s="678"/>
      <c r="E22" s="678"/>
      <c r="F22" s="678"/>
      <c r="G22" s="678"/>
      <c r="H22" s="678"/>
      <c r="I22" s="678"/>
      <c r="J22" s="678"/>
      <c r="K22" s="678"/>
      <c r="L22" s="678"/>
      <c r="M22" s="678"/>
      <c r="N22" s="678"/>
      <c r="O22" s="678"/>
      <c r="P22" s="678"/>
      <c r="Q22" s="678"/>
      <c r="R22" s="678"/>
      <c r="S22" s="678"/>
      <c r="T22" s="678"/>
      <c r="U22" s="678"/>
      <c r="V22" s="678"/>
      <c r="W22" s="678"/>
      <c r="X22" s="612"/>
      <c r="Y22" s="612"/>
      <c r="Z22" s="678"/>
      <c r="AA22" s="678"/>
      <c r="AB22" s="678"/>
      <c r="AC22" s="678"/>
      <c r="AD22" s="678"/>
      <c r="AE22" s="678"/>
      <c r="AF22" s="678"/>
      <c r="AG22" s="678"/>
      <c r="AH22" s="765"/>
      <c r="AI22" s="765"/>
      <c r="AJ22" s="678"/>
      <c r="AK22" s="678"/>
      <c r="AN22" s="766"/>
      <c r="AO22" s="766"/>
    </row>
    <row r="23" spans="1:46" ht="14.1" customHeight="1">
      <c r="A23" s="767"/>
      <c r="V23" s="565"/>
      <c r="W23" s="565"/>
      <c r="AR23" s="565"/>
      <c r="AS23" s="565"/>
      <c r="AT23" s="565"/>
    </row>
    <row r="24" spans="1:46" ht="14.1" customHeight="1">
      <c r="A24" s="767"/>
      <c r="V24" s="565"/>
      <c r="W24" s="565"/>
      <c r="AR24" s="565"/>
      <c r="AS24" s="565"/>
      <c r="AT24" s="565"/>
    </row>
    <row r="25" spans="1:46" ht="8.1" customHeight="1">
      <c r="A25" s="767"/>
      <c r="V25" s="565"/>
      <c r="W25" s="565"/>
      <c r="AR25" s="565"/>
      <c r="AS25" s="565"/>
      <c r="AT25" s="565"/>
    </row>
    <row r="26" spans="1:46" ht="18" customHeight="1">
      <c r="A26" s="568"/>
      <c r="B26" s="568"/>
      <c r="C26" s="568"/>
      <c r="D26" s="568"/>
      <c r="E26" s="568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R26" s="565"/>
      <c r="AS26" s="565"/>
      <c r="AT26" s="565"/>
    </row>
    <row r="27" spans="1:46" ht="18" customHeight="1">
      <c r="A27" s="568"/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9"/>
      <c r="AC27" s="569"/>
      <c r="AD27" s="568"/>
      <c r="AE27" s="568"/>
      <c r="AR27" s="565"/>
      <c r="AS27" s="565"/>
      <c r="AT27" s="565"/>
    </row>
    <row r="28" spans="1:46" ht="14.1" customHeight="1">
      <c r="A28" s="570"/>
      <c r="B28" s="570"/>
      <c r="C28" s="570"/>
      <c r="D28" s="570"/>
      <c r="E28" s="570"/>
      <c r="F28" s="570"/>
      <c r="G28" s="570"/>
      <c r="H28" s="570"/>
      <c r="I28" s="570"/>
      <c r="J28" s="570"/>
      <c r="K28" s="570"/>
      <c r="L28" s="570"/>
      <c r="M28" s="570"/>
      <c r="N28" s="570"/>
      <c r="O28" s="570"/>
      <c r="P28" s="570"/>
      <c r="Q28" s="570"/>
      <c r="R28" s="570"/>
      <c r="S28" s="570"/>
      <c r="T28" s="570"/>
      <c r="U28" s="570"/>
      <c r="V28" s="570"/>
      <c r="W28" s="570"/>
      <c r="X28" s="570"/>
      <c r="Y28" s="570"/>
      <c r="Z28" s="570"/>
      <c r="AA28" s="570"/>
      <c r="AB28" s="570"/>
      <c r="AC28" s="570"/>
      <c r="AD28" s="768"/>
      <c r="AE28" s="698"/>
      <c r="AR28" s="565"/>
      <c r="AS28" s="565"/>
      <c r="AT28" s="565"/>
    </row>
    <row r="29" spans="1:46" ht="11.4" customHeight="1">
      <c r="A29" s="570"/>
      <c r="B29" s="769"/>
      <c r="C29" s="769"/>
      <c r="D29" s="570"/>
      <c r="E29" s="570"/>
      <c r="F29" s="570"/>
      <c r="G29" s="570"/>
      <c r="H29" s="570"/>
      <c r="I29" s="570"/>
      <c r="J29" s="570"/>
      <c r="K29" s="570"/>
      <c r="L29" s="570"/>
      <c r="M29" s="570"/>
      <c r="N29" s="570"/>
      <c r="O29" s="570"/>
      <c r="P29" s="769"/>
      <c r="Q29" s="769"/>
      <c r="R29" s="570"/>
      <c r="S29" s="570"/>
      <c r="T29" s="570"/>
      <c r="U29" s="570"/>
      <c r="V29" s="570"/>
      <c r="W29" s="570"/>
      <c r="X29" s="570"/>
      <c r="Y29" s="570"/>
      <c r="Z29" s="570"/>
      <c r="AA29" s="570"/>
      <c r="AB29" s="570"/>
      <c r="AC29" s="570"/>
      <c r="AD29" s="768"/>
      <c r="AE29" s="698"/>
      <c r="AR29" s="565"/>
      <c r="AS29" s="565"/>
      <c r="AT29" s="565"/>
    </row>
    <row r="30" spans="1:46" ht="11.25" customHeight="1">
      <c r="A30" s="570"/>
      <c r="B30" s="769"/>
      <c r="C30" s="769"/>
      <c r="D30" s="570"/>
      <c r="E30" s="570"/>
      <c r="F30" s="570"/>
      <c r="G30" s="570"/>
      <c r="H30" s="570"/>
      <c r="I30" s="570"/>
      <c r="J30" s="570"/>
      <c r="K30" s="570"/>
      <c r="L30" s="570"/>
      <c r="M30" s="570"/>
      <c r="N30" s="570"/>
      <c r="O30" s="570"/>
      <c r="P30" s="769"/>
      <c r="Q30" s="769"/>
      <c r="R30" s="570"/>
      <c r="S30" s="570"/>
      <c r="T30" s="570"/>
      <c r="U30" s="570"/>
      <c r="V30" s="570"/>
      <c r="W30" s="570"/>
      <c r="X30" s="570"/>
      <c r="Y30" s="570"/>
      <c r="Z30" s="570"/>
      <c r="AA30" s="570"/>
      <c r="AB30" s="570"/>
      <c r="AC30" s="570"/>
      <c r="AD30" s="768"/>
      <c r="AE30" s="698"/>
      <c r="AR30" s="565"/>
      <c r="AS30" s="565"/>
      <c r="AT30" s="565"/>
    </row>
    <row r="31" spans="1:46" ht="12.9" customHeight="1">
      <c r="A31" s="576"/>
      <c r="B31" s="577"/>
      <c r="C31" s="577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7"/>
      <c r="Q31" s="577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687"/>
      <c r="AE31" s="687"/>
      <c r="AF31" s="580"/>
      <c r="AG31" s="580"/>
      <c r="AR31" s="565"/>
      <c r="AS31" s="565"/>
      <c r="AT31" s="565"/>
    </row>
    <row r="32" spans="1:46" ht="12.9" customHeight="1">
      <c r="A32" s="576"/>
      <c r="B32" s="577"/>
      <c r="C32" s="577"/>
      <c r="D32" s="578"/>
      <c r="E32" s="578"/>
      <c r="F32" s="578"/>
      <c r="G32" s="578"/>
      <c r="H32" s="578"/>
      <c r="I32" s="578"/>
      <c r="J32" s="578"/>
      <c r="K32" s="578"/>
      <c r="L32" s="578"/>
      <c r="M32" s="578"/>
      <c r="N32" s="578"/>
      <c r="O32" s="578"/>
      <c r="P32" s="577"/>
      <c r="Q32" s="577"/>
      <c r="R32" s="578"/>
      <c r="S32" s="578"/>
      <c r="T32" s="578"/>
      <c r="U32" s="578"/>
      <c r="V32" s="578"/>
      <c r="W32" s="578"/>
      <c r="X32" s="578"/>
      <c r="Y32" s="578"/>
      <c r="Z32" s="578"/>
      <c r="AA32" s="578"/>
      <c r="AB32" s="578"/>
      <c r="AC32" s="578"/>
      <c r="AD32" s="687"/>
      <c r="AE32" s="687"/>
      <c r="AF32" s="580"/>
      <c r="AG32" s="580"/>
      <c r="AR32" s="565"/>
      <c r="AS32" s="565"/>
      <c r="AT32" s="565"/>
    </row>
    <row r="33" spans="1:46" ht="12.9" customHeight="1">
      <c r="A33" s="576"/>
      <c r="B33" s="577"/>
      <c r="C33" s="577"/>
      <c r="D33" s="578"/>
      <c r="E33" s="578"/>
      <c r="F33" s="578"/>
      <c r="G33" s="578"/>
      <c r="H33" s="578"/>
      <c r="I33" s="578"/>
      <c r="J33" s="578"/>
      <c r="K33" s="578"/>
      <c r="L33" s="765"/>
      <c r="M33" s="765"/>
      <c r="N33" s="578"/>
      <c r="O33" s="578"/>
      <c r="P33" s="577"/>
      <c r="Q33" s="577"/>
      <c r="R33" s="578"/>
      <c r="S33" s="578"/>
      <c r="T33" s="578"/>
      <c r="U33" s="578"/>
      <c r="V33" s="578"/>
      <c r="W33" s="578"/>
      <c r="X33" s="578"/>
      <c r="Y33" s="578"/>
      <c r="Z33" s="765"/>
      <c r="AA33" s="765"/>
      <c r="AB33" s="578"/>
      <c r="AC33" s="578"/>
      <c r="AD33" s="687"/>
      <c r="AE33" s="687"/>
      <c r="AF33" s="580"/>
      <c r="AG33" s="580"/>
      <c r="AR33" s="565"/>
      <c r="AS33" s="565"/>
      <c r="AT33" s="565"/>
    </row>
    <row r="34" spans="1:46" ht="12.9" customHeight="1">
      <c r="A34" s="576"/>
      <c r="B34" s="577"/>
      <c r="C34" s="577"/>
      <c r="D34" s="578"/>
      <c r="E34" s="578"/>
      <c r="F34" s="578"/>
      <c r="G34" s="578"/>
      <c r="H34" s="578"/>
      <c r="I34" s="578"/>
      <c r="J34" s="578"/>
      <c r="K34" s="578"/>
      <c r="L34" s="578"/>
      <c r="M34" s="578"/>
      <c r="N34" s="578"/>
      <c r="O34" s="578"/>
      <c r="P34" s="577"/>
      <c r="Q34" s="577"/>
      <c r="R34" s="578"/>
      <c r="S34" s="578"/>
      <c r="T34" s="578"/>
      <c r="U34" s="578"/>
      <c r="V34" s="578"/>
      <c r="W34" s="578"/>
      <c r="X34" s="578"/>
      <c r="Y34" s="578"/>
      <c r="Z34" s="765"/>
      <c r="AA34" s="765"/>
      <c r="AB34" s="578"/>
      <c r="AC34" s="578"/>
      <c r="AD34" s="687"/>
      <c r="AE34" s="687"/>
      <c r="AF34" s="580"/>
      <c r="AG34" s="580"/>
      <c r="AR34" s="565"/>
      <c r="AS34" s="565"/>
      <c r="AT34" s="565"/>
    </row>
    <row r="35" spans="1:46" s="706" customFormat="1" ht="14.1" customHeight="1">
      <c r="A35" s="700"/>
      <c r="B35" s="700"/>
      <c r="C35" s="700"/>
      <c r="D35" s="700"/>
      <c r="E35" s="700"/>
      <c r="F35" s="700"/>
      <c r="G35" s="700"/>
      <c r="H35" s="700"/>
      <c r="I35" s="700"/>
      <c r="J35" s="700"/>
      <c r="K35" s="700"/>
      <c r="L35" s="700"/>
      <c r="M35" s="700"/>
      <c r="N35" s="700"/>
      <c r="O35" s="700"/>
      <c r="P35" s="700"/>
      <c r="Q35" s="700"/>
      <c r="R35" s="700"/>
      <c r="S35" s="700"/>
      <c r="T35" s="700"/>
      <c r="U35" s="701"/>
      <c r="V35" s="702"/>
      <c r="W35" s="702"/>
      <c r="X35" s="702"/>
      <c r="Y35" s="702"/>
      <c r="Z35" s="703"/>
      <c r="AA35" s="703"/>
      <c r="AB35" s="702"/>
      <c r="AC35" s="702"/>
      <c r="AD35" s="704"/>
      <c r="AE35" s="704"/>
      <c r="AF35" s="705"/>
      <c r="AG35" s="705"/>
      <c r="AH35" s="705"/>
      <c r="AI35" s="705"/>
      <c r="AJ35" s="705"/>
      <c r="AK35" s="705"/>
      <c r="AL35" s="705"/>
      <c r="AM35" s="705"/>
      <c r="AN35" s="705"/>
      <c r="AO35" s="705"/>
      <c r="AP35" s="705"/>
      <c r="AQ35" s="705"/>
      <c r="AR35" s="705"/>
      <c r="AS35" s="705"/>
      <c r="AT35" s="705"/>
    </row>
    <row r="36" spans="1:46" ht="8.1" customHeight="1">
      <c r="A36" s="565"/>
      <c r="V36" s="565"/>
      <c r="W36" s="565"/>
      <c r="AR36" s="565"/>
      <c r="AS36" s="565"/>
      <c r="AT36" s="565"/>
    </row>
    <row r="37" spans="1:46" ht="18" customHeight="1">
      <c r="A37" s="565"/>
      <c r="V37" s="565"/>
      <c r="W37" s="565"/>
      <c r="AR37" s="565"/>
      <c r="AS37" s="565"/>
      <c r="AT37" s="565"/>
    </row>
    <row r="38" spans="1:46" ht="18" customHeight="1">
      <c r="A38" s="565"/>
      <c r="V38" s="565"/>
      <c r="W38" s="565"/>
      <c r="AJ38" s="582"/>
      <c r="AK38" s="582"/>
      <c r="AL38" s="582"/>
      <c r="AM38" s="582"/>
      <c r="AN38" s="582"/>
      <c r="AO38" s="583"/>
      <c r="AR38" s="565"/>
      <c r="AS38" s="565"/>
      <c r="AT38" s="565"/>
    </row>
    <row r="39" spans="1:46" ht="14.1" customHeight="1">
      <c r="A39" s="762"/>
      <c r="B39" s="762"/>
      <c r="C39" s="762"/>
      <c r="D39" s="762"/>
      <c r="E39" s="762"/>
      <c r="F39" s="762"/>
      <c r="G39" s="762"/>
      <c r="H39" s="762"/>
      <c r="I39" s="762"/>
      <c r="J39" s="762"/>
      <c r="K39" s="762"/>
      <c r="L39" s="762"/>
      <c r="M39" s="762"/>
      <c r="N39" s="762"/>
      <c r="O39" s="762"/>
      <c r="P39" s="762"/>
      <c r="Q39" s="762"/>
      <c r="R39" s="762"/>
      <c r="S39" s="762"/>
      <c r="T39" s="762"/>
      <c r="U39" s="762"/>
      <c r="V39" s="762"/>
      <c r="W39" s="762"/>
      <c r="X39" s="762"/>
      <c r="Y39" s="762"/>
      <c r="Z39" s="762"/>
      <c r="AA39" s="762"/>
      <c r="AB39" s="762"/>
      <c r="AC39" s="762"/>
      <c r="AD39" s="762"/>
      <c r="AE39" s="762"/>
      <c r="AF39" s="762"/>
      <c r="AG39" s="762"/>
      <c r="AH39" s="762"/>
      <c r="AI39" s="762"/>
      <c r="AJ39" s="762"/>
      <c r="AK39" s="762"/>
      <c r="AL39" s="762"/>
      <c r="AM39" s="762"/>
      <c r="AN39" s="764"/>
      <c r="AO39" s="764"/>
      <c r="AR39" s="565"/>
      <c r="AS39" s="565"/>
      <c r="AT39" s="565"/>
    </row>
    <row r="40" spans="1:46" ht="11.4" customHeight="1">
      <c r="A40" s="762"/>
      <c r="B40" s="763"/>
      <c r="C40" s="763"/>
      <c r="D40" s="762"/>
      <c r="E40" s="762"/>
      <c r="F40" s="770"/>
      <c r="G40" s="770"/>
      <c r="H40" s="762"/>
      <c r="I40" s="762"/>
      <c r="J40" s="762"/>
      <c r="K40" s="762"/>
      <c r="L40" s="762"/>
      <c r="M40" s="762"/>
      <c r="N40" s="762"/>
      <c r="O40" s="762"/>
      <c r="P40" s="762"/>
      <c r="Q40" s="762"/>
      <c r="R40" s="762"/>
      <c r="S40" s="762"/>
      <c r="T40" s="762"/>
      <c r="U40" s="762"/>
      <c r="V40" s="763"/>
      <c r="W40" s="763"/>
      <c r="X40" s="762"/>
      <c r="Y40" s="762"/>
      <c r="Z40" s="762"/>
      <c r="AA40" s="762"/>
      <c r="AB40" s="762"/>
      <c r="AC40" s="762"/>
      <c r="AD40" s="762"/>
      <c r="AE40" s="762"/>
      <c r="AF40" s="762"/>
      <c r="AG40" s="762"/>
      <c r="AH40" s="762"/>
      <c r="AI40" s="762"/>
      <c r="AJ40" s="762"/>
      <c r="AK40" s="762"/>
      <c r="AL40" s="762"/>
      <c r="AM40" s="762"/>
      <c r="AN40" s="764"/>
      <c r="AO40" s="764"/>
      <c r="AR40" s="565"/>
      <c r="AS40" s="565"/>
      <c r="AT40" s="565"/>
    </row>
    <row r="41" spans="1:46" ht="11.4" customHeight="1">
      <c r="A41" s="762"/>
      <c r="B41" s="763"/>
      <c r="C41" s="763"/>
      <c r="D41" s="762"/>
      <c r="E41" s="762"/>
      <c r="F41" s="762"/>
      <c r="G41" s="762"/>
      <c r="H41" s="762"/>
      <c r="I41" s="762"/>
      <c r="J41" s="762"/>
      <c r="K41" s="762"/>
      <c r="L41" s="762"/>
      <c r="M41" s="762"/>
      <c r="N41" s="762"/>
      <c r="O41" s="762"/>
      <c r="P41" s="762"/>
      <c r="Q41" s="762"/>
      <c r="R41" s="762"/>
      <c r="S41" s="762"/>
      <c r="T41" s="762"/>
      <c r="U41" s="762"/>
      <c r="V41" s="763"/>
      <c r="W41" s="763"/>
      <c r="X41" s="762"/>
      <c r="Y41" s="762"/>
      <c r="Z41" s="762"/>
      <c r="AA41" s="762"/>
      <c r="AB41" s="762"/>
      <c r="AC41" s="762"/>
      <c r="AD41" s="762"/>
      <c r="AE41" s="762"/>
      <c r="AF41" s="762"/>
      <c r="AG41" s="762"/>
      <c r="AH41" s="762"/>
      <c r="AI41" s="762"/>
      <c r="AJ41" s="762"/>
      <c r="AK41" s="762"/>
      <c r="AL41" s="762"/>
      <c r="AM41" s="762"/>
      <c r="AN41" s="764"/>
      <c r="AO41" s="764"/>
      <c r="AR41" s="565"/>
      <c r="AS41" s="565"/>
      <c r="AT41" s="565"/>
    </row>
    <row r="42" spans="1:46" ht="12.9" customHeight="1">
      <c r="A42" s="576"/>
      <c r="B42" s="612"/>
      <c r="C42" s="612"/>
      <c r="D42" s="614"/>
      <c r="E42" s="614"/>
      <c r="F42" s="614"/>
      <c r="G42" s="614"/>
      <c r="H42" s="614"/>
      <c r="I42" s="614"/>
      <c r="J42" s="614"/>
      <c r="K42" s="614"/>
      <c r="L42" s="614"/>
      <c r="M42" s="614"/>
      <c r="N42" s="614"/>
      <c r="O42" s="614"/>
      <c r="P42" s="614"/>
      <c r="Q42" s="614"/>
      <c r="R42" s="614"/>
      <c r="S42" s="614"/>
      <c r="T42" s="614"/>
      <c r="U42" s="614"/>
      <c r="V42" s="617"/>
      <c r="W42" s="617"/>
      <c r="X42" s="614"/>
      <c r="Y42" s="614"/>
      <c r="Z42" s="614"/>
      <c r="AA42" s="614"/>
      <c r="AB42" s="614"/>
      <c r="AC42" s="614"/>
      <c r="AD42" s="619"/>
      <c r="AE42" s="619"/>
      <c r="AF42" s="614"/>
      <c r="AG42" s="614"/>
      <c r="AH42" s="619"/>
      <c r="AI42" s="619"/>
      <c r="AJ42" s="614"/>
      <c r="AK42" s="614"/>
      <c r="AL42" s="619"/>
      <c r="AM42" s="619"/>
      <c r="AN42" s="678"/>
      <c r="AO42" s="678"/>
      <c r="AP42" s="580"/>
      <c r="AQ42" s="580"/>
      <c r="AR42" s="565"/>
      <c r="AS42" s="565"/>
      <c r="AT42" s="565"/>
    </row>
    <row r="43" spans="1:46" ht="12.9" customHeight="1">
      <c r="A43" s="576"/>
      <c r="B43" s="612"/>
      <c r="C43" s="612"/>
      <c r="D43" s="614"/>
      <c r="E43" s="614"/>
      <c r="F43" s="614"/>
      <c r="G43" s="614"/>
      <c r="H43" s="614"/>
      <c r="I43" s="614"/>
      <c r="J43" s="614"/>
      <c r="K43" s="614"/>
      <c r="L43" s="614"/>
      <c r="M43" s="614"/>
      <c r="N43" s="614"/>
      <c r="O43" s="614"/>
      <c r="P43" s="614"/>
      <c r="Q43" s="614"/>
      <c r="R43" s="614"/>
      <c r="S43" s="614"/>
      <c r="T43" s="614"/>
      <c r="U43" s="614"/>
      <c r="V43" s="617"/>
      <c r="W43" s="617"/>
      <c r="X43" s="614"/>
      <c r="Y43" s="614"/>
      <c r="Z43" s="614"/>
      <c r="AA43" s="614"/>
      <c r="AB43" s="614"/>
      <c r="AC43" s="614"/>
      <c r="AD43" s="619"/>
      <c r="AE43" s="619"/>
      <c r="AF43" s="614"/>
      <c r="AG43" s="614"/>
      <c r="AH43" s="619"/>
      <c r="AI43" s="619"/>
      <c r="AJ43" s="614"/>
      <c r="AK43" s="614"/>
      <c r="AL43" s="619"/>
      <c r="AM43" s="619"/>
      <c r="AN43" s="678"/>
      <c r="AO43" s="678"/>
      <c r="AP43" s="580"/>
      <c r="AQ43" s="580"/>
      <c r="AR43" s="565"/>
      <c r="AS43" s="565"/>
      <c r="AT43" s="565"/>
    </row>
    <row r="44" spans="1:46" ht="12.9" customHeight="1">
      <c r="A44" s="576"/>
      <c r="B44" s="612"/>
      <c r="C44" s="612"/>
      <c r="D44" s="614"/>
      <c r="E44" s="614"/>
      <c r="F44" s="614"/>
      <c r="G44" s="614"/>
      <c r="H44" s="614"/>
      <c r="I44" s="614"/>
      <c r="J44" s="614"/>
      <c r="K44" s="614"/>
      <c r="L44" s="614"/>
      <c r="M44" s="614"/>
      <c r="N44" s="614"/>
      <c r="O44" s="614"/>
      <c r="P44" s="614"/>
      <c r="Q44" s="614"/>
      <c r="R44" s="614"/>
      <c r="S44" s="614"/>
      <c r="T44" s="614"/>
      <c r="U44" s="614"/>
      <c r="V44" s="617"/>
      <c r="W44" s="617"/>
      <c r="X44" s="614"/>
      <c r="Y44" s="614"/>
      <c r="Z44" s="614"/>
      <c r="AA44" s="614"/>
      <c r="AB44" s="614"/>
      <c r="AC44" s="614"/>
      <c r="AD44" s="619"/>
      <c r="AE44" s="619"/>
      <c r="AF44" s="614"/>
      <c r="AG44" s="614"/>
      <c r="AH44" s="619"/>
      <c r="AI44" s="619"/>
      <c r="AJ44" s="614"/>
      <c r="AK44" s="614"/>
      <c r="AL44" s="619"/>
      <c r="AM44" s="619"/>
      <c r="AN44" s="678"/>
      <c r="AO44" s="678"/>
      <c r="AR44" s="565"/>
      <c r="AS44" s="565"/>
      <c r="AT44" s="565"/>
    </row>
    <row r="45" spans="1:46" s="565" customFormat="1" ht="12.9" customHeight="1">
      <c r="A45" s="771"/>
      <c r="B45" s="612"/>
      <c r="C45" s="612"/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  <c r="U45" s="614"/>
      <c r="V45" s="617"/>
      <c r="W45" s="617"/>
      <c r="X45" s="614"/>
      <c r="Y45" s="614"/>
      <c r="Z45" s="614"/>
      <c r="AA45" s="614"/>
      <c r="AB45" s="614"/>
      <c r="AC45" s="614"/>
      <c r="AD45" s="619"/>
      <c r="AE45" s="619"/>
      <c r="AF45" s="614"/>
      <c r="AG45" s="614"/>
      <c r="AH45" s="619"/>
      <c r="AI45" s="619"/>
      <c r="AJ45" s="614"/>
      <c r="AK45" s="614"/>
      <c r="AL45" s="619"/>
      <c r="AM45" s="619"/>
      <c r="AN45" s="678"/>
      <c r="AO45" s="678"/>
    </row>
    <row r="46" spans="1:46" s="565" customFormat="1" ht="12.9" customHeight="1">
      <c r="A46" s="771"/>
      <c r="B46" s="612"/>
      <c r="C46" s="612"/>
      <c r="D46" s="614"/>
      <c r="E46" s="614"/>
      <c r="F46" s="614"/>
      <c r="G46" s="614"/>
      <c r="H46" s="614"/>
      <c r="I46" s="614"/>
      <c r="J46" s="614"/>
      <c r="K46" s="614"/>
      <c r="L46" s="614"/>
      <c r="M46" s="614"/>
      <c r="N46" s="614"/>
      <c r="O46" s="614"/>
      <c r="P46" s="614"/>
      <c r="Q46" s="614"/>
      <c r="R46" s="614"/>
      <c r="S46" s="614"/>
      <c r="T46" s="614"/>
      <c r="U46" s="614"/>
      <c r="V46" s="617"/>
      <c r="W46" s="617"/>
      <c r="X46" s="614"/>
      <c r="Y46" s="614"/>
      <c r="Z46" s="614"/>
      <c r="AA46" s="614"/>
      <c r="AB46" s="614"/>
      <c r="AC46" s="614"/>
      <c r="AD46" s="619"/>
      <c r="AE46" s="619"/>
      <c r="AF46" s="614"/>
      <c r="AG46" s="614"/>
      <c r="AH46" s="619"/>
      <c r="AI46" s="619"/>
      <c r="AJ46" s="614"/>
      <c r="AK46" s="614"/>
      <c r="AL46" s="619"/>
      <c r="AM46" s="619"/>
      <c r="AN46" s="678"/>
      <c r="AO46" s="678"/>
    </row>
    <row r="47" spans="1:46" ht="8.1" customHeight="1">
      <c r="A47" s="565"/>
      <c r="V47" s="565"/>
      <c r="W47" s="565"/>
      <c r="AR47" s="565"/>
      <c r="AS47" s="565"/>
      <c r="AT47" s="565"/>
    </row>
    <row r="48" spans="1:46" s="639" customFormat="1" ht="18" customHeight="1">
      <c r="A48" s="565"/>
      <c r="B48" s="772"/>
      <c r="C48" s="772"/>
      <c r="D48" s="772"/>
      <c r="E48" s="772"/>
      <c r="F48" s="772"/>
      <c r="G48" s="772"/>
      <c r="H48" s="773"/>
      <c r="I48" s="773"/>
      <c r="J48" s="773"/>
      <c r="K48" s="773"/>
      <c r="L48" s="773"/>
      <c r="M48" s="773"/>
      <c r="N48" s="773"/>
      <c r="O48" s="773"/>
      <c r="P48" s="773"/>
      <c r="Q48" s="773"/>
      <c r="R48" s="773"/>
      <c r="S48" s="773"/>
      <c r="T48" s="773"/>
      <c r="U48" s="773"/>
      <c r="V48" s="773"/>
      <c r="W48" s="773"/>
      <c r="X48" s="773"/>
      <c r="Y48" s="773"/>
      <c r="Z48" s="773"/>
      <c r="AA48" s="773"/>
      <c r="AB48" s="774"/>
      <c r="AC48" s="774"/>
      <c r="AD48" s="774"/>
      <c r="AE48" s="774"/>
      <c r="AF48" s="774"/>
      <c r="AG48" s="774"/>
      <c r="AH48" s="774"/>
      <c r="AI48" s="774"/>
      <c r="AJ48" s="774"/>
      <c r="AK48" s="774"/>
      <c r="AL48" s="774"/>
      <c r="AM48" s="774"/>
      <c r="AN48" s="774"/>
      <c r="AO48" s="774"/>
      <c r="AP48" s="774"/>
      <c r="AQ48" s="774"/>
      <c r="AR48" s="774"/>
      <c r="AS48" s="774"/>
      <c r="AT48" s="774"/>
    </row>
    <row r="49" spans="1:46" s="639" customFormat="1" ht="18" customHeight="1">
      <c r="A49" s="772"/>
      <c r="B49" s="772"/>
      <c r="C49" s="772"/>
      <c r="D49" s="772"/>
      <c r="E49" s="772"/>
      <c r="F49" s="772"/>
      <c r="G49" s="772"/>
      <c r="H49" s="773"/>
      <c r="I49" s="773"/>
      <c r="J49" s="773"/>
      <c r="K49" s="773"/>
      <c r="L49" s="773"/>
      <c r="M49" s="773"/>
      <c r="N49" s="773"/>
      <c r="O49" s="773"/>
      <c r="P49" s="565"/>
      <c r="Q49" s="565"/>
      <c r="R49" s="565"/>
      <c r="S49" s="565"/>
      <c r="T49" s="583"/>
      <c r="U49" s="583"/>
      <c r="V49" s="565"/>
      <c r="W49" s="565"/>
      <c r="X49" s="565"/>
      <c r="Y49" s="565"/>
      <c r="Z49" s="583"/>
      <c r="AA49" s="583"/>
      <c r="AB49" s="641"/>
      <c r="AC49" s="641"/>
      <c r="AD49" s="774"/>
      <c r="AE49" s="774"/>
      <c r="AF49" s="774"/>
      <c r="AG49" s="774"/>
      <c r="AH49" s="774"/>
      <c r="AI49" s="774"/>
      <c r="AJ49" s="774"/>
      <c r="AK49" s="774"/>
      <c r="AL49" s="774"/>
      <c r="AM49" s="774"/>
      <c r="AN49" s="774"/>
      <c r="AO49" s="774"/>
      <c r="AP49" s="774"/>
      <c r="AQ49" s="774"/>
      <c r="AR49" s="774"/>
      <c r="AS49" s="774"/>
      <c r="AT49" s="774"/>
    </row>
    <row r="50" spans="1:46" s="656" customFormat="1" ht="14.1" customHeight="1">
      <c r="A50" s="775"/>
      <c r="B50" s="775"/>
      <c r="C50" s="775"/>
      <c r="D50" s="775"/>
      <c r="E50" s="775"/>
      <c r="F50" s="775"/>
      <c r="G50" s="775"/>
      <c r="H50" s="775"/>
      <c r="I50" s="775"/>
      <c r="J50" s="775"/>
      <c r="K50" s="775"/>
      <c r="L50" s="775"/>
      <c r="M50" s="775"/>
      <c r="N50" s="775"/>
      <c r="O50" s="775"/>
      <c r="P50" s="775"/>
      <c r="Q50" s="775"/>
      <c r="R50" s="775"/>
      <c r="S50" s="775"/>
      <c r="T50" s="775"/>
      <c r="U50" s="775"/>
      <c r="V50" s="775"/>
      <c r="W50" s="775"/>
      <c r="X50" s="775"/>
      <c r="Y50" s="775"/>
      <c r="Z50" s="570"/>
      <c r="AA50" s="570"/>
      <c r="AB50" s="654"/>
      <c r="AC50" s="654"/>
      <c r="AD50" s="655"/>
      <c r="AE50" s="655"/>
      <c r="AF50" s="655"/>
      <c r="AG50" s="655"/>
      <c r="AH50" s="655"/>
      <c r="AI50" s="655"/>
      <c r="AJ50" s="655"/>
      <c r="AK50" s="655"/>
      <c r="AL50" s="655"/>
      <c r="AM50" s="655"/>
      <c r="AN50" s="655"/>
      <c r="AO50" s="655"/>
      <c r="AP50" s="655"/>
      <c r="AQ50" s="655"/>
      <c r="AR50" s="655"/>
      <c r="AS50" s="655"/>
      <c r="AT50" s="655"/>
    </row>
    <row r="51" spans="1:46" s="656" customFormat="1" ht="11.4" customHeight="1">
      <c r="A51" s="775"/>
      <c r="B51" s="776"/>
      <c r="C51" s="776"/>
      <c r="D51" s="777"/>
      <c r="E51" s="777"/>
      <c r="F51" s="762"/>
      <c r="G51" s="762"/>
      <c r="H51" s="775"/>
      <c r="I51" s="775"/>
      <c r="J51" s="775"/>
      <c r="K51" s="775"/>
      <c r="L51" s="775"/>
      <c r="M51" s="775"/>
      <c r="N51" s="776"/>
      <c r="O51" s="776"/>
      <c r="P51" s="775"/>
      <c r="Q51" s="775"/>
      <c r="R51" s="762"/>
      <c r="S51" s="762"/>
      <c r="T51" s="777"/>
      <c r="U51" s="777"/>
      <c r="V51" s="777"/>
      <c r="W51" s="777"/>
      <c r="X51" s="775"/>
      <c r="Y51" s="775"/>
      <c r="Z51" s="570"/>
      <c r="AA51" s="570"/>
      <c r="AB51" s="654"/>
      <c r="AC51" s="654"/>
      <c r="AD51" s="655"/>
      <c r="AE51" s="655"/>
      <c r="AF51" s="655"/>
      <c r="AG51" s="655"/>
      <c r="AH51" s="655"/>
      <c r="AI51" s="655"/>
      <c r="AJ51" s="655"/>
      <c r="AK51" s="655"/>
      <c r="AL51" s="655"/>
      <c r="AM51" s="655"/>
      <c r="AN51" s="655"/>
      <c r="AO51" s="655"/>
      <c r="AP51" s="655"/>
      <c r="AQ51" s="655"/>
      <c r="AR51" s="655"/>
      <c r="AS51" s="655"/>
      <c r="AT51" s="655"/>
    </row>
    <row r="52" spans="1:46" s="656" customFormat="1" ht="11.4" customHeight="1">
      <c r="A52" s="775"/>
      <c r="B52" s="776"/>
      <c r="C52" s="776"/>
      <c r="D52" s="764"/>
      <c r="E52" s="764"/>
      <c r="F52" s="762"/>
      <c r="G52" s="762"/>
      <c r="H52" s="775"/>
      <c r="I52" s="775"/>
      <c r="J52" s="775"/>
      <c r="K52" s="775"/>
      <c r="L52" s="775"/>
      <c r="M52" s="775"/>
      <c r="N52" s="776"/>
      <c r="O52" s="776"/>
      <c r="P52" s="775"/>
      <c r="Q52" s="775"/>
      <c r="R52" s="775"/>
      <c r="S52" s="775"/>
      <c r="T52" s="777"/>
      <c r="U52" s="777"/>
      <c r="V52" s="777"/>
      <c r="W52" s="777"/>
      <c r="X52" s="775"/>
      <c r="Y52" s="775"/>
      <c r="Z52" s="570"/>
      <c r="AA52" s="570"/>
      <c r="AB52" s="654"/>
      <c r="AC52" s="654"/>
      <c r="AD52" s="655"/>
      <c r="AE52" s="655"/>
      <c r="AF52" s="655"/>
      <c r="AG52" s="655"/>
      <c r="AH52" s="655"/>
      <c r="AI52" s="655"/>
      <c r="AJ52" s="655"/>
      <c r="AK52" s="655"/>
      <c r="AL52" s="655"/>
      <c r="AM52" s="655"/>
      <c r="AN52" s="655"/>
      <c r="AO52" s="655"/>
      <c r="AP52" s="655"/>
      <c r="AQ52" s="655"/>
      <c r="AR52" s="655"/>
      <c r="AS52" s="655"/>
      <c r="AT52" s="655"/>
    </row>
    <row r="53" spans="1:46" s="656" customFormat="1" ht="12.9" customHeight="1">
      <c r="A53" s="576"/>
      <c r="B53" s="612"/>
      <c r="C53" s="612"/>
      <c r="D53" s="678"/>
      <c r="E53" s="678"/>
      <c r="F53" s="680"/>
      <c r="G53" s="680"/>
      <c r="H53" s="680"/>
      <c r="I53" s="680"/>
      <c r="J53" s="680"/>
      <c r="K53" s="680"/>
      <c r="L53" s="680"/>
      <c r="M53" s="680"/>
      <c r="N53" s="699"/>
      <c r="O53" s="699"/>
      <c r="P53" s="680"/>
      <c r="Q53" s="680"/>
      <c r="R53" s="680"/>
      <c r="S53" s="680"/>
      <c r="T53" s="680"/>
      <c r="U53" s="680"/>
      <c r="V53" s="680"/>
      <c r="W53" s="680"/>
      <c r="X53" s="680"/>
      <c r="Y53" s="680"/>
      <c r="Z53" s="578"/>
      <c r="AA53" s="578"/>
      <c r="AB53" s="687"/>
      <c r="AC53" s="687"/>
      <c r="AD53" s="655"/>
      <c r="AE53" s="655"/>
      <c r="AF53" s="655"/>
      <c r="AG53" s="655"/>
      <c r="AH53" s="655"/>
      <c r="AI53" s="655"/>
      <c r="AJ53" s="655"/>
      <c r="AK53" s="655"/>
      <c r="AL53" s="655"/>
      <c r="AM53" s="655"/>
      <c r="AN53" s="655"/>
      <c r="AO53" s="655"/>
      <c r="AP53" s="655"/>
      <c r="AQ53" s="655"/>
      <c r="AR53" s="655"/>
      <c r="AS53" s="655"/>
      <c r="AT53" s="655"/>
    </row>
    <row r="54" spans="1:46" s="655" customFormat="1" ht="12.9" customHeight="1">
      <c r="A54" s="576"/>
      <c r="B54" s="612"/>
      <c r="C54" s="612"/>
      <c r="D54" s="678"/>
      <c r="E54" s="678"/>
      <c r="F54" s="680"/>
      <c r="G54" s="680"/>
      <c r="H54" s="680"/>
      <c r="I54" s="680"/>
      <c r="J54" s="680"/>
      <c r="K54" s="680"/>
      <c r="L54" s="680"/>
      <c r="M54" s="680"/>
      <c r="N54" s="699"/>
      <c r="O54" s="699"/>
      <c r="P54" s="680"/>
      <c r="Q54" s="680"/>
      <c r="R54" s="680"/>
      <c r="S54" s="680"/>
      <c r="T54" s="680"/>
      <c r="U54" s="680"/>
      <c r="V54" s="680"/>
      <c r="W54" s="680"/>
      <c r="X54" s="680"/>
      <c r="Y54" s="680"/>
      <c r="Z54" s="578"/>
      <c r="AA54" s="578"/>
      <c r="AB54" s="687"/>
      <c r="AC54" s="687"/>
    </row>
    <row r="55" spans="1:46" s="656" customFormat="1" ht="12.9" customHeight="1">
      <c r="A55" s="576"/>
      <c r="B55" s="612"/>
      <c r="C55" s="612"/>
      <c r="D55" s="678"/>
      <c r="E55" s="678"/>
      <c r="F55" s="680"/>
      <c r="G55" s="680"/>
      <c r="H55" s="680"/>
      <c r="I55" s="680"/>
      <c r="J55" s="680"/>
      <c r="K55" s="680"/>
      <c r="L55" s="680"/>
      <c r="M55" s="680"/>
      <c r="N55" s="699"/>
      <c r="O55" s="699"/>
      <c r="P55" s="680"/>
      <c r="Q55" s="680"/>
      <c r="R55" s="680"/>
      <c r="S55" s="680"/>
      <c r="T55" s="680"/>
      <c r="U55" s="680"/>
      <c r="V55" s="680"/>
      <c r="W55" s="680"/>
      <c r="X55" s="680"/>
      <c r="Y55" s="680"/>
      <c r="Z55" s="578"/>
      <c r="AA55" s="578"/>
      <c r="AB55" s="687"/>
      <c r="AC55" s="687"/>
      <c r="AD55" s="655"/>
      <c r="AE55" s="655"/>
      <c r="AF55" s="655"/>
      <c r="AG55" s="655"/>
      <c r="AH55" s="655"/>
      <c r="AI55" s="655"/>
      <c r="AJ55" s="655"/>
      <c r="AK55" s="655"/>
      <c r="AL55" s="655"/>
      <c r="AM55" s="655"/>
      <c r="AN55" s="655"/>
      <c r="AO55" s="655"/>
      <c r="AP55" s="655"/>
      <c r="AQ55" s="655"/>
      <c r="AR55" s="655"/>
      <c r="AS55" s="655"/>
      <c r="AT55" s="655"/>
    </row>
    <row r="56" spans="1:46" s="655" customFormat="1" ht="12.9" customHeight="1">
      <c r="A56" s="576"/>
      <c r="B56" s="612"/>
      <c r="C56" s="612"/>
      <c r="D56" s="678"/>
      <c r="E56" s="678"/>
      <c r="F56" s="680"/>
      <c r="G56" s="680"/>
      <c r="H56" s="680"/>
      <c r="I56" s="680"/>
      <c r="J56" s="680"/>
      <c r="K56" s="680"/>
      <c r="L56" s="680"/>
      <c r="M56" s="680"/>
      <c r="N56" s="699"/>
      <c r="O56" s="699"/>
      <c r="P56" s="680"/>
      <c r="Q56" s="680"/>
      <c r="R56" s="680"/>
      <c r="S56" s="680"/>
      <c r="T56" s="680"/>
      <c r="U56" s="680"/>
      <c r="V56" s="680"/>
      <c r="W56" s="680"/>
      <c r="X56" s="680"/>
      <c r="Y56" s="680"/>
      <c r="Z56" s="578"/>
      <c r="AA56" s="578"/>
      <c r="AB56" s="687"/>
      <c r="AC56" s="687"/>
    </row>
    <row r="57" spans="1:46" s="655" customFormat="1" ht="12.9" customHeight="1">
      <c r="A57" s="576"/>
      <c r="B57" s="778"/>
      <c r="C57" s="778"/>
      <c r="D57" s="779"/>
      <c r="E57" s="779"/>
      <c r="F57" s="780"/>
      <c r="G57" s="780"/>
      <c r="H57" s="780"/>
      <c r="I57" s="780"/>
      <c r="J57" s="780"/>
      <c r="K57" s="780"/>
      <c r="L57" s="780"/>
      <c r="M57" s="780"/>
      <c r="N57" s="781"/>
      <c r="O57" s="781"/>
      <c r="P57" s="780"/>
      <c r="Q57" s="780"/>
      <c r="R57" s="780"/>
      <c r="S57" s="780"/>
      <c r="T57" s="780"/>
      <c r="U57" s="780"/>
      <c r="V57" s="780"/>
      <c r="W57" s="780"/>
      <c r="X57" s="780"/>
      <c r="Y57" s="780"/>
      <c r="Z57" s="782"/>
      <c r="AA57" s="578"/>
      <c r="AB57" s="687"/>
      <c r="AC57" s="687"/>
    </row>
    <row r="58" spans="1:46" s="656" customFormat="1" ht="15" customHeight="1">
      <c r="B58" s="655"/>
      <c r="C58" s="655"/>
      <c r="D58" s="655"/>
      <c r="E58" s="655"/>
      <c r="F58" s="655"/>
      <c r="G58" s="655"/>
      <c r="H58" s="655"/>
      <c r="I58" s="655"/>
      <c r="J58" s="655"/>
      <c r="K58" s="655"/>
      <c r="L58" s="655"/>
      <c r="M58" s="655"/>
      <c r="N58" s="655"/>
      <c r="O58" s="655"/>
      <c r="P58" s="655"/>
      <c r="Q58" s="655"/>
      <c r="R58" s="655"/>
      <c r="S58" s="655"/>
      <c r="T58" s="655"/>
      <c r="U58" s="655"/>
      <c r="X58" s="655"/>
      <c r="Y58" s="655"/>
      <c r="Z58" s="655"/>
      <c r="AA58" s="655"/>
      <c r="AB58" s="655"/>
      <c r="AC58" s="655"/>
      <c r="AD58" s="655"/>
      <c r="AE58" s="655"/>
      <c r="AF58" s="655"/>
      <c r="AG58" s="655"/>
      <c r="AH58" s="655"/>
      <c r="AI58" s="655"/>
      <c r="AJ58" s="655"/>
      <c r="AK58" s="655"/>
      <c r="AL58" s="655"/>
      <c r="AM58" s="655"/>
      <c r="AN58" s="655"/>
      <c r="AO58" s="655"/>
      <c r="AP58" s="655"/>
      <c r="AQ58" s="655"/>
    </row>
    <row r="59" spans="1:46" s="656" customFormat="1" ht="15" customHeight="1">
      <c r="B59" s="655"/>
      <c r="C59" s="655"/>
      <c r="D59" s="655"/>
      <c r="E59" s="655"/>
      <c r="F59" s="655"/>
      <c r="G59" s="655"/>
      <c r="H59" s="655"/>
      <c r="I59" s="655"/>
      <c r="J59" s="655"/>
      <c r="K59" s="655"/>
      <c r="L59" s="655"/>
      <c r="M59" s="655"/>
      <c r="N59" s="655"/>
      <c r="O59" s="655"/>
      <c r="P59" s="655"/>
      <c r="Q59" s="655"/>
      <c r="R59" s="655"/>
      <c r="S59" s="655"/>
      <c r="T59" s="655"/>
      <c r="U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655"/>
      <c r="AL59" s="655"/>
      <c r="AM59" s="655"/>
      <c r="AN59" s="655"/>
      <c r="AO59" s="655"/>
      <c r="AP59" s="655"/>
      <c r="AQ59" s="655"/>
    </row>
  </sheetData>
  <sheetProtection sheet="1" objects="1" scenarios="1"/>
  <mergeCells count="141">
    <mergeCell ref="V40:W41"/>
    <mergeCell ref="A50:A52"/>
    <mergeCell ref="B50:M50"/>
    <mergeCell ref="N50:U50"/>
    <mergeCell ref="V50:Y50"/>
    <mergeCell ref="Z50:AA52"/>
    <mergeCell ref="B51:C52"/>
    <mergeCell ref="D51:E51"/>
    <mergeCell ref="F51:G51"/>
    <mergeCell ref="H51:I52"/>
    <mergeCell ref="J51:K52"/>
    <mergeCell ref="X51:Y52"/>
    <mergeCell ref="D52:E52"/>
    <mergeCell ref="F52:G52"/>
    <mergeCell ref="R52:S52"/>
    <mergeCell ref="L51:M52"/>
    <mergeCell ref="N51:O52"/>
    <mergeCell ref="P51:Q52"/>
    <mergeCell ref="R51:S51"/>
    <mergeCell ref="T51:U52"/>
    <mergeCell ref="V51:W52"/>
    <mergeCell ref="H41:I41"/>
    <mergeCell ref="J41:K41"/>
    <mergeCell ref="Z41:AA41"/>
    <mergeCell ref="AJ38:AN38"/>
    <mergeCell ref="A39:A41"/>
    <mergeCell ref="B39:U39"/>
    <mergeCell ref="V39:AM39"/>
    <mergeCell ref="AN39:AO41"/>
    <mergeCell ref="B40:C41"/>
    <mergeCell ref="D40:E41"/>
    <mergeCell ref="F40:G40"/>
    <mergeCell ref="H40:I40"/>
    <mergeCell ref="X40:Y41"/>
    <mergeCell ref="Z40:AA40"/>
    <mergeCell ref="AB40:AC40"/>
    <mergeCell ref="AD40:AE40"/>
    <mergeCell ref="AF40:AG40"/>
    <mergeCell ref="J40:K40"/>
    <mergeCell ref="L40:M41"/>
    <mergeCell ref="N40:O41"/>
    <mergeCell ref="P40:Q41"/>
    <mergeCell ref="R40:S41"/>
    <mergeCell ref="T40:U41"/>
    <mergeCell ref="AH40:AI41"/>
    <mergeCell ref="AJ40:AK41"/>
    <mergeCell ref="AL40:AM41"/>
    <mergeCell ref="F41:G41"/>
    <mergeCell ref="X30:Y30"/>
    <mergeCell ref="V28:AA28"/>
    <mergeCell ref="AB28:AC30"/>
    <mergeCell ref="AD28:AD30"/>
    <mergeCell ref="A35:T35"/>
    <mergeCell ref="A28:A30"/>
    <mergeCell ref="B28:O28"/>
    <mergeCell ref="P28:U28"/>
    <mergeCell ref="P29:Q30"/>
    <mergeCell ref="R29:S30"/>
    <mergeCell ref="T29:U30"/>
    <mergeCell ref="AB41:AC41"/>
    <mergeCell ref="AD41:AE41"/>
    <mergeCell ref="AF41:AG41"/>
    <mergeCell ref="Z16:AA17"/>
    <mergeCell ref="AB16:AC17"/>
    <mergeCell ref="A15:A17"/>
    <mergeCell ref="B15:U15"/>
    <mergeCell ref="V15:W15"/>
    <mergeCell ref="X15:AI15"/>
    <mergeCell ref="B29:C30"/>
    <mergeCell ref="D29:E29"/>
    <mergeCell ref="F29:G29"/>
    <mergeCell ref="H29:I30"/>
    <mergeCell ref="J29:K30"/>
    <mergeCell ref="L29:M30"/>
    <mergeCell ref="N29:O30"/>
    <mergeCell ref="D17:E17"/>
    <mergeCell ref="F17:G17"/>
    <mergeCell ref="H17:I17"/>
    <mergeCell ref="V29:W30"/>
    <mergeCell ref="X29:Y29"/>
    <mergeCell ref="Z29:AA30"/>
    <mergeCell ref="D30:E30"/>
    <mergeCell ref="F30:G30"/>
    <mergeCell ref="AH5:AI5"/>
    <mergeCell ref="AJ5:AK5"/>
    <mergeCell ref="AL5:AM5"/>
    <mergeCell ref="AJ15:AK17"/>
    <mergeCell ref="B16:C17"/>
    <mergeCell ref="D16:E16"/>
    <mergeCell ref="F16:G16"/>
    <mergeCell ref="H16:I16"/>
    <mergeCell ref="J16:K17"/>
    <mergeCell ref="AH6:AI6"/>
    <mergeCell ref="AJ6:AK6"/>
    <mergeCell ref="AL6:AM6"/>
    <mergeCell ref="AD16:AE17"/>
    <mergeCell ref="AF16:AG17"/>
    <mergeCell ref="AH16:AI17"/>
    <mergeCell ref="L16:M17"/>
    <mergeCell ref="N16:O17"/>
    <mergeCell ref="P16:Q17"/>
    <mergeCell ref="R16:S17"/>
    <mergeCell ref="T16:U17"/>
    <mergeCell ref="V16:W17"/>
    <mergeCell ref="V5:W6"/>
    <mergeCell ref="AD14:AJ14"/>
    <mergeCell ref="X16:Y17"/>
    <mergeCell ref="D6:E6"/>
    <mergeCell ref="F6:G6"/>
    <mergeCell ref="H6:I6"/>
    <mergeCell ref="J6:K6"/>
    <mergeCell ref="AB6:AC6"/>
    <mergeCell ref="AD6:AE6"/>
    <mergeCell ref="AF6:AG6"/>
    <mergeCell ref="AB5:AC5"/>
    <mergeCell ref="AD5:AE5"/>
    <mergeCell ref="AF5:AG5"/>
    <mergeCell ref="A1:T1"/>
    <mergeCell ref="A2:F2"/>
    <mergeCell ref="A4:A6"/>
    <mergeCell ref="X4:AS4"/>
    <mergeCell ref="T5:U6"/>
    <mergeCell ref="X5:Y6"/>
    <mergeCell ref="Z5:AA6"/>
    <mergeCell ref="AT4:AT6"/>
    <mergeCell ref="B5:C6"/>
    <mergeCell ref="D5:E5"/>
    <mergeCell ref="F5:G5"/>
    <mergeCell ref="H5:I5"/>
    <mergeCell ref="J5:K5"/>
    <mergeCell ref="L5:M6"/>
    <mergeCell ref="N5:O6"/>
    <mergeCell ref="P5:Q6"/>
    <mergeCell ref="R5:S6"/>
    <mergeCell ref="AN6:AO6"/>
    <mergeCell ref="AP6:AQ6"/>
    <mergeCell ref="AN3:AT3"/>
    <mergeCell ref="B4:W4"/>
    <mergeCell ref="AN5:AO5"/>
    <mergeCell ref="AP5:AQ5"/>
    <mergeCell ref="AR5:AS6"/>
  </mergeCells>
  <phoneticPr fontId="6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AS40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8.6640625" style="4" customWidth="1"/>
    <col min="2" max="2" width="8.6640625" style="565" customWidth="1"/>
    <col min="3" max="3" width="0.33203125" style="565" customWidth="1"/>
    <col min="4" max="4" width="7.109375" style="565" customWidth="1"/>
    <col min="5" max="5" width="0.33203125" style="565" customWidth="1"/>
    <col min="6" max="6" width="7.109375" style="565" customWidth="1"/>
    <col min="7" max="7" width="0.33203125" style="565" customWidth="1"/>
    <col min="8" max="8" width="7.6640625" style="565" customWidth="1"/>
    <col min="9" max="9" width="0.33203125" style="565" customWidth="1"/>
    <col min="10" max="10" width="7.6640625" style="565" customWidth="1"/>
    <col min="11" max="11" width="0.33203125" style="565" customWidth="1"/>
    <col min="12" max="12" width="7.109375" style="565" customWidth="1"/>
    <col min="13" max="13" width="0.33203125" style="565" customWidth="1"/>
    <col min="14" max="14" width="7.88671875" style="565" customWidth="1"/>
    <col min="15" max="15" width="0.33203125" style="565" customWidth="1"/>
    <col min="16" max="16" width="8.109375" style="565" customWidth="1"/>
    <col min="17" max="17" width="0.33203125" style="565" customWidth="1"/>
    <col min="18" max="18" width="7.109375" style="565" customWidth="1"/>
    <col min="19" max="19" width="0.33203125" style="565" customWidth="1"/>
    <col min="20" max="20" width="6.6640625" style="565" customWidth="1"/>
    <col min="21" max="21" width="0.33203125" style="565" customWidth="1"/>
    <col min="22" max="22" width="8.109375" style="4" customWidth="1"/>
    <col min="23" max="23" width="0.33203125" style="4" customWidth="1"/>
    <col min="24" max="24" width="8.109375" style="565" customWidth="1"/>
    <col min="25" max="25" width="0.33203125" style="565" customWidth="1"/>
    <col min="26" max="26" width="6.6640625" style="565" customWidth="1"/>
    <col min="27" max="27" width="0.33203125" style="565" customWidth="1"/>
    <col min="28" max="28" width="7.109375" style="565" customWidth="1"/>
    <col min="29" max="29" width="0.33203125" style="565" customWidth="1"/>
    <col min="30" max="30" width="6.88671875" style="565" customWidth="1"/>
    <col min="31" max="31" width="0.33203125" style="565" customWidth="1"/>
    <col min="32" max="32" width="6.88671875" style="565" customWidth="1"/>
    <col min="33" max="33" width="0.33203125" style="565" customWidth="1"/>
    <col min="34" max="34" width="5.6640625" style="565" customWidth="1"/>
    <col min="35" max="35" width="0.33203125" style="565" customWidth="1"/>
    <col min="36" max="36" width="6.6640625" style="565" customWidth="1"/>
    <col min="37" max="37" width="0.33203125" style="565" customWidth="1"/>
    <col min="38" max="38" width="6.6640625" style="565" customWidth="1"/>
    <col min="39" max="39" width="0.33203125" style="565" customWidth="1"/>
    <col min="40" max="40" width="5.6640625" style="565" customWidth="1"/>
    <col min="41" max="41" width="0.33203125" style="565" customWidth="1"/>
    <col min="42" max="42" width="5.77734375" style="565" customWidth="1"/>
    <col min="43" max="43" width="0.33203125" style="565" customWidth="1"/>
    <col min="44" max="44" width="6.77734375" style="4" customWidth="1"/>
    <col min="45" max="45" width="0.21875" style="4" customWidth="1"/>
    <col min="46" max="16384" width="9" style="4"/>
  </cols>
  <sheetData>
    <row r="1" spans="1:45" ht="23.1" customHeight="1">
      <c r="A1" s="562" t="s">
        <v>989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2"/>
      <c r="AC1" s="562"/>
      <c r="AD1" s="562"/>
      <c r="AE1" s="562"/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</row>
    <row r="2" spans="1:45" ht="23.1" customHeight="1">
      <c r="A2" s="563"/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564"/>
      <c r="W2" s="564"/>
      <c r="Z2" s="564"/>
      <c r="AA2" s="564"/>
      <c r="AB2" s="564"/>
      <c r="AC2" s="564"/>
      <c r="AD2" s="564"/>
      <c r="AE2" s="564"/>
      <c r="AF2" s="564"/>
      <c r="AG2" s="564"/>
      <c r="AH2" s="564"/>
      <c r="AI2" s="564"/>
      <c r="AJ2" s="564"/>
      <c r="AK2" s="564"/>
      <c r="AL2" s="564"/>
      <c r="AM2" s="564"/>
      <c r="AN2" s="564"/>
      <c r="AO2" s="564"/>
      <c r="AP2" s="564"/>
      <c r="AQ2" s="564"/>
    </row>
    <row r="3" spans="1:45" ht="23.1" customHeight="1">
      <c r="A3" s="563"/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4"/>
      <c r="W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  <c r="AJ3" s="564"/>
      <c r="AK3" s="564"/>
      <c r="AL3" s="564"/>
      <c r="AM3" s="564"/>
      <c r="AN3" s="564"/>
      <c r="AO3" s="564"/>
      <c r="AP3" s="564"/>
      <c r="AQ3" s="564"/>
    </row>
    <row r="4" spans="1:45" ht="23.1" customHeight="1">
      <c r="A4" s="566"/>
      <c r="B4" s="566"/>
      <c r="C4" s="566"/>
      <c r="D4" s="566"/>
      <c r="E4" s="566"/>
      <c r="F4" s="566"/>
      <c r="G4" s="567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  <c r="AQ4" s="568"/>
      <c r="AR4" s="568"/>
      <c r="AS4" s="565"/>
    </row>
    <row r="5" spans="1:45" ht="15" customHeight="1">
      <c r="A5" s="568"/>
      <c r="B5" s="568"/>
      <c r="C5" s="568"/>
      <c r="D5" s="568"/>
      <c r="E5" s="568"/>
      <c r="F5" s="568"/>
      <c r="G5" s="568"/>
      <c r="H5" s="568"/>
      <c r="I5" s="568"/>
      <c r="J5" s="568"/>
      <c r="K5" s="568"/>
      <c r="L5" s="568"/>
      <c r="M5" s="568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8"/>
      <c r="AE5" s="568"/>
      <c r="AF5" s="568"/>
      <c r="AG5" s="568"/>
      <c r="AH5" s="568"/>
      <c r="AI5" s="568"/>
      <c r="AJ5" s="568"/>
      <c r="AK5" s="568"/>
      <c r="AL5" s="568"/>
      <c r="AM5" s="568"/>
      <c r="AN5" s="568"/>
      <c r="AO5" s="568"/>
      <c r="AP5" s="568"/>
      <c r="AQ5" s="568"/>
      <c r="AR5" s="569"/>
      <c r="AS5" s="565"/>
    </row>
    <row r="6" spans="1:45" ht="15" customHeight="1">
      <c r="A6" s="570"/>
      <c r="B6" s="570"/>
      <c r="C6" s="570"/>
      <c r="D6" s="570"/>
      <c r="E6" s="570"/>
      <c r="F6" s="570"/>
      <c r="G6" s="570"/>
      <c r="H6" s="570"/>
      <c r="I6" s="570"/>
      <c r="J6" s="570"/>
      <c r="K6" s="570"/>
      <c r="L6" s="570"/>
      <c r="M6" s="570"/>
      <c r="N6" s="570"/>
      <c r="O6" s="570"/>
      <c r="P6" s="570"/>
      <c r="Q6" s="570"/>
      <c r="R6" s="570"/>
      <c r="S6" s="570"/>
      <c r="T6" s="570"/>
      <c r="U6" s="570"/>
      <c r="V6" s="570"/>
      <c r="W6" s="570"/>
      <c r="X6" s="570"/>
      <c r="Y6" s="570"/>
      <c r="Z6" s="570"/>
      <c r="AA6" s="570"/>
      <c r="AB6" s="570"/>
      <c r="AC6" s="570"/>
      <c r="AD6" s="570"/>
      <c r="AE6" s="570"/>
      <c r="AF6" s="570"/>
      <c r="AG6" s="570"/>
      <c r="AH6" s="570"/>
      <c r="AI6" s="570"/>
      <c r="AJ6" s="570"/>
      <c r="AK6" s="570"/>
      <c r="AL6" s="570"/>
      <c r="AM6" s="570"/>
      <c r="AN6" s="570"/>
      <c r="AO6" s="570"/>
      <c r="AP6" s="570"/>
      <c r="AQ6" s="570"/>
      <c r="AR6" s="571"/>
      <c r="AS6" s="571"/>
    </row>
    <row r="7" spans="1:45" ht="15" customHeight="1">
      <c r="A7" s="570"/>
      <c r="B7" s="572"/>
      <c r="C7" s="572"/>
      <c r="D7" s="573"/>
      <c r="E7" s="573"/>
      <c r="F7" s="573"/>
      <c r="G7" s="573"/>
      <c r="H7" s="574"/>
      <c r="I7" s="574"/>
      <c r="J7" s="574"/>
      <c r="K7" s="574"/>
      <c r="L7" s="573"/>
      <c r="M7" s="573"/>
      <c r="N7" s="574"/>
      <c r="O7" s="574"/>
      <c r="P7" s="573"/>
      <c r="Q7" s="573"/>
      <c r="R7" s="573"/>
      <c r="S7" s="573"/>
      <c r="T7" s="573"/>
      <c r="U7" s="573"/>
      <c r="V7" s="573"/>
      <c r="W7" s="573"/>
      <c r="X7" s="572"/>
      <c r="Y7" s="572"/>
      <c r="Z7" s="573"/>
      <c r="AA7" s="573"/>
      <c r="AB7" s="573"/>
      <c r="AC7" s="573"/>
      <c r="AD7" s="574"/>
      <c r="AE7" s="574"/>
      <c r="AF7" s="574"/>
      <c r="AG7" s="574"/>
      <c r="AH7" s="574"/>
      <c r="AI7" s="574"/>
      <c r="AJ7" s="573"/>
      <c r="AK7" s="573"/>
      <c r="AL7" s="574"/>
      <c r="AM7" s="574"/>
      <c r="AN7" s="573"/>
      <c r="AO7" s="573"/>
      <c r="AP7" s="575"/>
      <c r="AQ7" s="575"/>
      <c r="AR7" s="571"/>
      <c r="AS7" s="571"/>
    </row>
    <row r="8" spans="1:45" ht="15" customHeight="1">
      <c r="A8" s="570"/>
      <c r="B8" s="572"/>
      <c r="C8" s="572"/>
      <c r="D8" s="573"/>
      <c r="E8" s="573"/>
      <c r="F8" s="573"/>
      <c r="G8" s="573"/>
      <c r="H8" s="574"/>
      <c r="I8" s="574"/>
      <c r="J8" s="574"/>
      <c r="K8" s="574"/>
      <c r="L8" s="573"/>
      <c r="M8" s="573"/>
      <c r="N8" s="574"/>
      <c r="O8" s="574"/>
      <c r="P8" s="573"/>
      <c r="Q8" s="573"/>
      <c r="R8" s="573"/>
      <c r="S8" s="573"/>
      <c r="T8" s="573"/>
      <c r="U8" s="573"/>
      <c r="V8" s="573"/>
      <c r="W8" s="573"/>
      <c r="X8" s="572"/>
      <c r="Y8" s="572"/>
      <c r="Z8" s="573"/>
      <c r="AA8" s="573"/>
      <c r="AB8" s="573"/>
      <c r="AC8" s="573"/>
      <c r="AD8" s="574"/>
      <c r="AE8" s="574"/>
      <c r="AF8" s="574"/>
      <c r="AG8" s="574"/>
      <c r="AH8" s="574"/>
      <c r="AI8" s="574"/>
      <c r="AJ8" s="573"/>
      <c r="AK8" s="573"/>
      <c r="AL8" s="574"/>
      <c r="AM8" s="574"/>
      <c r="AN8" s="573"/>
      <c r="AO8" s="573"/>
      <c r="AP8" s="575"/>
      <c r="AQ8" s="575"/>
      <c r="AR8" s="571"/>
      <c r="AS8" s="571"/>
    </row>
    <row r="9" spans="1:45" ht="15" customHeight="1">
      <c r="A9" s="576"/>
      <c r="B9" s="577"/>
      <c r="C9" s="577"/>
      <c r="D9" s="578"/>
      <c r="E9" s="578"/>
      <c r="F9" s="578"/>
      <c r="G9" s="578"/>
      <c r="H9" s="578"/>
      <c r="I9" s="578"/>
      <c r="J9" s="578"/>
      <c r="K9" s="578"/>
      <c r="L9" s="578"/>
      <c r="M9" s="578"/>
      <c r="N9" s="578"/>
      <c r="O9" s="578"/>
      <c r="P9" s="578"/>
      <c r="Q9" s="578"/>
      <c r="R9" s="578"/>
      <c r="S9" s="578"/>
      <c r="T9" s="578"/>
      <c r="U9" s="578"/>
      <c r="V9" s="578"/>
      <c r="W9" s="578"/>
      <c r="X9" s="577"/>
      <c r="Y9" s="577"/>
      <c r="Z9" s="578"/>
      <c r="AA9" s="578"/>
      <c r="AB9" s="578"/>
      <c r="AC9" s="578"/>
      <c r="AD9" s="579"/>
      <c r="AE9" s="579"/>
      <c r="AF9" s="578"/>
      <c r="AG9" s="578"/>
      <c r="AH9" s="578"/>
      <c r="AI9" s="578"/>
      <c r="AJ9" s="578"/>
      <c r="AK9" s="578"/>
      <c r="AL9" s="578"/>
      <c r="AM9" s="578"/>
      <c r="AN9" s="578"/>
      <c r="AO9" s="578"/>
      <c r="AP9" s="578"/>
      <c r="AQ9" s="578"/>
      <c r="AR9" s="578"/>
      <c r="AS9" s="580"/>
    </row>
    <row r="10" spans="1:45" ht="15" customHeight="1">
      <c r="A10" s="576"/>
      <c r="B10" s="577"/>
      <c r="C10" s="577"/>
      <c r="D10" s="578"/>
      <c r="E10" s="578"/>
      <c r="F10" s="578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7"/>
      <c r="Y10" s="577"/>
      <c r="Z10" s="578"/>
      <c r="AA10" s="578"/>
      <c r="AB10" s="578"/>
      <c r="AC10" s="578"/>
      <c r="AD10" s="579"/>
      <c r="AE10" s="579"/>
      <c r="AF10" s="578"/>
      <c r="AG10" s="578"/>
      <c r="AH10" s="578"/>
      <c r="AI10" s="578"/>
      <c r="AJ10" s="578"/>
      <c r="AK10" s="578"/>
      <c r="AL10" s="578"/>
      <c r="AM10" s="578"/>
      <c r="AN10" s="578"/>
      <c r="AO10" s="578"/>
      <c r="AP10" s="578"/>
      <c r="AQ10" s="578"/>
      <c r="AR10" s="578"/>
      <c r="AS10" s="580"/>
    </row>
    <row r="11" spans="1:45" s="565" customFormat="1" ht="15" customHeight="1">
      <c r="A11" s="576"/>
      <c r="B11" s="577"/>
      <c r="C11" s="577"/>
      <c r="D11" s="578"/>
      <c r="E11" s="578"/>
      <c r="F11" s="578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X11" s="577"/>
      <c r="Y11" s="577"/>
      <c r="Z11" s="578"/>
      <c r="AA11" s="578"/>
      <c r="AB11" s="578"/>
      <c r="AC11" s="578"/>
      <c r="AD11" s="579"/>
      <c r="AE11" s="579"/>
      <c r="AF11" s="578"/>
      <c r="AG11" s="578"/>
      <c r="AH11" s="578"/>
      <c r="AI11" s="578"/>
      <c r="AJ11" s="578"/>
      <c r="AK11" s="578"/>
      <c r="AL11" s="578"/>
      <c r="AM11" s="578"/>
      <c r="AN11" s="578"/>
      <c r="AO11" s="578"/>
      <c r="AP11" s="578"/>
      <c r="AQ11" s="578"/>
      <c r="AR11" s="578"/>
    </row>
    <row r="12" spans="1:45" s="565" customFormat="1" ht="15" customHeight="1">
      <c r="A12" s="576"/>
      <c r="B12" s="577"/>
      <c r="C12" s="577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7"/>
      <c r="Y12" s="577"/>
      <c r="Z12" s="578"/>
      <c r="AA12" s="578"/>
      <c r="AB12" s="578"/>
      <c r="AC12" s="578"/>
      <c r="AD12" s="579"/>
      <c r="AE12" s="579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578"/>
    </row>
    <row r="13" spans="1:45" s="565" customFormat="1" ht="13.5" customHeight="1">
      <c r="A13" s="576"/>
      <c r="B13" s="577"/>
      <c r="C13" s="577"/>
      <c r="D13" s="578"/>
      <c r="E13" s="578"/>
      <c r="F13" s="578"/>
      <c r="G13" s="578"/>
      <c r="H13" s="578"/>
      <c r="I13" s="578"/>
      <c r="J13" s="578"/>
      <c r="K13" s="578"/>
      <c r="L13" s="578"/>
      <c r="M13" s="578"/>
      <c r="N13" s="578"/>
      <c r="O13" s="578"/>
      <c r="P13" s="578"/>
      <c r="Q13" s="578"/>
      <c r="R13" s="578"/>
      <c r="S13" s="578"/>
      <c r="T13" s="578"/>
      <c r="U13" s="578"/>
      <c r="V13" s="578"/>
      <c r="W13" s="578"/>
      <c r="X13" s="577"/>
      <c r="Y13" s="577"/>
      <c r="Z13" s="578"/>
      <c r="AA13" s="578"/>
      <c r="AB13" s="578"/>
      <c r="AC13" s="578"/>
      <c r="AD13" s="579"/>
      <c r="AE13" s="579"/>
      <c r="AF13" s="578"/>
      <c r="AG13" s="578"/>
      <c r="AH13" s="578"/>
      <c r="AI13" s="578"/>
      <c r="AJ13" s="578"/>
      <c r="AK13" s="578"/>
      <c r="AL13" s="578"/>
      <c r="AM13" s="578"/>
      <c r="AN13" s="578"/>
      <c r="AO13" s="578"/>
      <c r="AP13" s="578"/>
      <c r="AQ13" s="578"/>
      <c r="AR13" s="578"/>
    </row>
    <row r="14" spans="1:45" ht="23.1" customHeight="1"/>
    <row r="15" spans="1:45" ht="23.1" customHeight="1">
      <c r="A15" s="4" t="s">
        <v>808</v>
      </c>
    </row>
    <row r="16" spans="1:45" ht="23.1" customHeight="1">
      <c r="A16" s="4" t="s">
        <v>74</v>
      </c>
      <c r="V16" s="565"/>
      <c r="W16" s="565"/>
      <c r="Z16" s="4"/>
      <c r="AA16" s="4"/>
      <c r="AL16" s="581" t="s">
        <v>506</v>
      </c>
      <c r="AM16" s="581"/>
      <c r="AN16" s="581"/>
      <c r="AO16" s="581"/>
      <c r="AP16" s="582"/>
      <c r="AQ16" s="583"/>
      <c r="AR16" s="565"/>
    </row>
    <row r="17" spans="1:44" ht="15" customHeight="1">
      <c r="A17" s="584" t="s">
        <v>132</v>
      </c>
      <c r="B17" s="585" t="s">
        <v>507</v>
      </c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7"/>
      <c r="V17" s="588" t="s">
        <v>234</v>
      </c>
      <c r="W17" s="589"/>
      <c r="X17" s="589"/>
      <c r="Y17" s="589"/>
      <c r="Z17" s="589"/>
      <c r="AA17" s="589"/>
      <c r="AB17" s="589"/>
      <c r="AC17" s="589"/>
      <c r="AD17" s="589"/>
      <c r="AE17" s="589"/>
      <c r="AF17" s="589"/>
      <c r="AG17" s="589"/>
      <c r="AH17" s="589"/>
      <c r="AI17" s="589"/>
      <c r="AJ17" s="589"/>
      <c r="AK17" s="589"/>
      <c r="AL17" s="589"/>
      <c r="AM17" s="589"/>
      <c r="AN17" s="589"/>
      <c r="AO17" s="590"/>
      <c r="AP17" s="591" t="s">
        <v>177</v>
      </c>
      <c r="AQ17" s="592"/>
      <c r="AR17" s="565"/>
    </row>
    <row r="18" spans="1:44" ht="15" customHeight="1">
      <c r="A18" s="593"/>
      <c r="B18" s="594" t="s">
        <v>178</v>
      </c>
      <c r="C18" s="595"/>
      <c r="D18" s="588" t="s">
        <v>191</v>
      </c>
      <c r="E18" s="596"/>
      <c r="F18" s="597" t="s">
        <v>421</v>
      </c>
      <c r="G18" s="598"/>
      <c r="H18" s="588" t="s">
        <v>180</v>
      </c>
      <c r="I18" s="596"/>
      <c r="J18" s="588" t="s">
        <v>190</v>
      </c>
      <c r="K18" s="596"/>
      <c r="L18" s="588" t="s">
        <v>181</v>
      </c>
      <c r="M18" s="596"/>
      <c r="N18" s="588" t="s">
        <v>977</v>
      </c>
      <c r="O18" s="596"/>
      <c r="P18" s="588" t="s">
        <v>32</v>
      </c>
      <c r="Q18" s="596"/>
      <c r="R18" s="588" t="s">
        <v>33</v>
      </c>
      <c r="S18" s="596"/>
      <c r="T18" s="588" t="s">
        <v>34</v>
      </c>
      <c r="U18" s="590"/>
      <c r="V18" s="594" t="s">
        <v>178</v>
      </c>
      <c r="W18" s="595"/>
      <c r="X18" s="588" t="s">
        <v>37</v>
      </c>
      <c r="Y18" s="596"/>
      <c r="Z18" s="588" t="s">
        <v>182</v>
      </c>
      <c r="AA18" s="596"/>
      <c r="AB18" s="588" t="s">
        <v>343</v>
      </c>
      <c r="AC18" s="589"/>
      <c r="AD18" s="588" t="s">
        <v>809</v>
      </c>
      <c r="AE18" s="596"/>
      <c r="AF18" s="588" t="s">
        <v>192</v>
      </c>
      <c r="AG18" s="596"/>
      <c r="AH18" s="588" t="s">
        <v>192</v>
      </c>
      <c r="AI18" s="596"/>
      <c r="AJ18" s="588" t="s">
        <v>44</v>
      </c>
      <c r="AK18" s="596"/>
      <c r="AL18" s="588" t="s">
        <v>45</v>
      </c>
      <c r="AM18" s="596"/>
      <c r="AN18" s="588" t="s">
        <v>189</v>
      </c>
      <c r="AO18" s="590"/>
      <c r="AP18" s="599"/>
      <c r="AQ18" s="600"/>
      <c r="AR18" s="565"/>
    </row>
    <row r="19" spans="1:44" ht="15" customHeight="1">
      <c r="A19" s="601"/>
      <c r="B19" s="602"/>
      <c r="C19" s="603"/>
      <c r="D19" s="604"/>
      <c r="E19" s="605"/>
      <c r="F19" s="604" t="s">
        <v>470</v>
      </c>
      <c r="G19" s="605"/>
      <c r="H19" s="604" t="s">
        <v>186</v>
      </c>
      <c r="I19" s="605"/>
      <c r="J19" s="604" t="s">
        <v>193</v>
      </c>
      <c r="K19" s="605"/>
      <c r="L19" s="604"/>
      <c r="M19" s="605"/>
      <c r="N19" s="604"/>
      <c r="O19" s="605"/>
      <c r="P19" s="604"/>
      <c r="Q19" s="605"/>
      <c r="R19" s="604"/>
      <c r="S19" s="605"/>
      <c r="T19" s="604"/>
      <c r="U19" s="606"/>
      <c r="V19" s="602"/>
      <c r="W19" s="603"/>
      <c r="X19" s="604"/>
      <c r="Y19" s="605"/>
      <c r="Z19" s="604" t="s">
        <v>345</v>
      </c>
      <c r="AA19" s="605"/>
      <c r="AB19" s="604" t="s">
        <v>344</v>
      </c>
      <c r="AC19" s="607"/>
      <c r="AD19" s="604"/>
      <c r="AE19" s="605"/>
      <c r="AF19" s="604" t="s">
        <v>194</v>
      </c>
      <c r="AG19" s="605"/>
      <c r="AH19" s="604" t="s">
        <v>49</v>
      </c>
      <c r="AI19" s="605"/>
      <c r="AJ19" s="604"/>
      <c r="AK19" s="605"/>
      <c r="AL19" s="604"/>
      <c r="AM19" s="605"/>
      <c r="AN19" s="604"/>
      <c r="AO19" s="606"/>
      <c r="AP19" s="608"/>
      <c r="AQ19" s="609"/>
      <c r="AR19" s="565"/>
    </row>
    <row r="20" spans="1:44" ht="15" customHeight="1">
      <c r="A20" s="610" t="s">
        <v>880</v>
      </c>
      <c r="B20" s="611">
        <f>SUM(D20:T20)</f>
        <v>11951502</v>
      </c>
      <c r="C20" s="612"/>
      <c r="D20" s="613">
        <v>3068042</v>
      </c>
      <c r="E20" s="614"/>
      <c r="F20" s="613">
        <v>275</v>
      </c>
      <c r="G20" s="614"/>
      <c r="H20" s="613">
        <v>2212418</v>
      </c>
      <c r="I20" s="614"/>
      <c r="J20" s="613">
        <v>2985420</v>
      </c>
      <c r="K20" s="614"/>
      <c r="L20" s="613">
        <v>1697052</v>
      </c>
      <c r="M20" s="614"/>
      <c r="N20" s="613">
        <v>87</v>
      </c>
      <c r="O20" s="614"/>
      <c r="P20" s="613">
        <v>1800316</v>
      </c>
      <c r="Q20" s="614"/>
      <c r="R20" s="613">
        <v>183637</v>
      </c>
      <c r="S20" s="614"/>
      <c r="T20" s="613">
        <v>4255</v>
      </c>
      <c r="U20" s="615"/>
      <c r="V20" s="616">
        <f>SUM(X20:AN20)</f>
        <v>11674894</v>
      </c>
      <c r="W20" s="617"/>
      <c r="X20" s="613">
        <v>288396</v>
      </c>
      <c r="Y20" s="614"/>
      <c r="Z20" s="613">
        <v>10776526</v>
      </c>
      <c r="AA20" s="614"/>
      <c r="AB20" s="613">
        <v>423341</v>
      </c>
      <c r="AC20" s="614"/>
      <c r="AD20" s="618" t="s">
        <v>568</v>
      </c>
      <c r="AE20" s="614"/>
      <c r="AF20" s="618" t="s">
        <v>568</v>
      </c>
      <c r="AG20" s="619"/>
      <c r="AH20" s="613">
        <v>113207</v>
      </c>
      <c r="AI20" s="614"/>
      <c r="AJ20" s="618" t="s">
        <v>568</v>
      </c>
      <c r="AK20" s="619"/>
      <c r="AL20" s="613">
        <v>73424</v>
      </c>
      <c r="AM20" s="614"/>
      <c r="AN20" s="618" t="s">
        <v>568</v>
      </c>
      <c r="AO20" s="620"/>
      <c r="AP20" s="621">
        <f>B20-V20</f>
        <v>276608</v>
      </c>
      <c r="AQ20" s="622"/>
      <c r="AR20" s="565"/>
    </row>
    <row r="21" spans="1:44" ht="15" customHeight="1">
      <c r="A21" s="610" t="s">
        <v>653</v>
      </c>
      <c r="B21" s="611">
        <f>SUM(D21:T21)</f>
        <v>12432772</v>
      </c>
      <c r="C21" s="612"/>
      <c r="D21" s="613">
        <v>3075167</v>
      </c>
      <c r="E21" s="614"/>
      <c r="F21" s="613">
        <v>335</v>
      </c>
      <c r="G21" s="614"/>
      <c r="H21" s="613">
        <v>2326247</v>
      </c>
      <c r="I21" s="614"/>
      <c r="J21" s="613">
        <v>3082535</v>
      </c>
      <c r="K21" s="614"/>
      <c r="L21" s="613">
        <v>1732288</v>
      </c>
      <c r="M21" s="614"/>
      <c r="N21" s="613">
        <v>212</v>
      </c>
      <c r="O21" s="614"/>
      <c r="P21" s="613">
        <v>1932972</v>
      </c>
      <c r="Q21" s="614"/>
      <c r="R21" s="613">
        <v>276608</v>
      </c>
      <c r="S21" s="614"/>
      <c r="T21" s="613">
        <v>6408</v>
      </c>
      <c r="U21" s="615"/>
      <c r="V21" s="616">
        <f>SUM(X21:AN21)</f>
        <v>12315710</v>
      </c>
      <c r="W21" s="617"/>
      <c r="X21" s="613">
        <v>287318</v>
      </c>
      <c r="Y21" s="614"/>
      <c r="Z21" s="613">
        <v>11293480</v>
      </c>
      <c r="AA21" s="614"/>
      <c r="AB21" s="613">
        <v>455021</v>
      </c>
      <c r="AC21" s="614"/>
      <c r="AD21" s="618" t="s">
        <v>568</v>
      </c>
      <c r="AE21" s="614"/>
      <c r="AF21" s="618" t="s">
        <v>389</v>
      </c>
      <c r="AG21" s="619"/>
      <c r="AH21" s="613">
        <v>215637</v>
      </c>
      <c r="AI21" s="614"/>
      <c r="AJ21" s="618" t="s">
        <v>389</v>
      </c>
      <c r="AK21" s="619"/>
      <c r="AL21" s="613">
        <v>64254</v>
      </c>
      <c r="AM21" s="614"/>
      <c r="AN21" s="618" t="s">
        <v>389</v>
      </c>
      <c r="AO21" s="620"/>
      <c r="AP21" s="621">
        <f>B21-V21</f>
        <v>117062</v>
      </c>
      <c r="AQ21" s="622"/>
      <c r="AR21" s="565"/>
    </row>
    <row r="22" spans="1:44" s="565" customFormat="1" ht="15" customHeight="1">
      <c r="A22" s="610" t="s">
        <v>698</v>
      </c>
      <c r="B22" s="611">
        <f>SUM(D22:T22)</f>
        <v>12586416</v>
      </c>
      <c r="C22" s="612"/>
      <c r="D22" s="613">
        <v>3072095</v>
      </c>
      <c r="E22" s="614"/>
      <c r="F22" s="613">
        <v>415</v>
      </c>
      <c r="G22" s="614"/>
      <c r="H22" s="613">
        <v>2480500</v>
      </c>
      <c r="I22" s="614"/>
      <c r="J22" s="613">
        <v>3204479</v>
      </c>
      <c r="K22" s="614"/>
      <c r="L22" s="613">
        <v>1789548</v>
      </c>
      <c r="M22" s="614"/>
      <c r="N22" s="613">
        <v>390</v>
      </c>
      <c r="O22" s="614"/>
      <c r="P22" s="613">
        <v>1918800</v>
      </c>
      <c r="Q22" s="614"/>
      <c r="R22" s="613">
        <v>117062</v>
      </c>
      <c r="S22" s="614"/>
      <c r="T22" s="613">
        <v>3127</v>
      </c>
      <c r="U22" s="615"/>
      <c r="V22" s="616">
        <f>SUM(X22:AN22)</f>
        <v>12451308</v>
      </c>
      <c r="W22" s="617"/>
      <c r="X22" s="613">
        <v>279169</v>
      </c>
      <c r="Y22" s="614"/>
      <c r="Z22" s="613">
        <v>11598368</v>
      </c>
      <c r="AA22" s="614"/>
      <c r="AB22" s="613">
        <v>454156</v>
      </c>
      <c r="AC22" s="614"/>
      <c r="AD22" s="618" t="s">
        <v>568</v>
      </c>
      <c r="AE22" s="614"/>
      <c r="AF22" s="618" t="s">
        <v>389</v>
      </c>
      <c r="AG22" s="619"/>
      <c r="AH22" s="613">
        <v>80371</v>
      </c>
      <c r="AI22" s="614"/>
      <c r="AJ22" s="618" t="s">
        <v>389</v>
      </c>
      <c r="AK22" s="619"/>
      <c r="AL22" s="613">
        <v>39244</v>
      </c>
      <c r="AM22" s="614"/>
      <c r="AN22" s="618" t="s">
        <v>389</v>
      </c>
      <c r="AO22" s="620"/>
      <c r="AP22" s="621">
        <f>B22-V22</f>
        <v>135108</v>
      </c>
      <c r="AQ22" s="622"/>
    </row>
    <row r="23" spans="1:44" s="565" customFormat="1" ht="15" customHeight="1">
      <c r="A23" s="610" t="s">
        <v>763</v>
      </c>
      <c r="B23" s="611">
        <f>SUM(D23:T23)</f>
        <v>13107302</v>
      </c>
      <c r="C23" s="612"/>
      <c r="D23" s="613">
        <v>3087772</v>
      </c>
      <c r="E23" s="614"/>
      <c r="F23" s="613">
        <v>80</v>
      </c>
      <c r="G23" s="614"/>
      <c r="H23" s="613">
        <v>2467708</v>
      </c>
      <c r="I23" s="614"/>
      <c r="J23" s="613">
        <v>3316091</v>
      </c>
      <c r="K23" s="614"/>
      <c r="L23" s="613">
        <v>1876094</v>
      </c>
      <c r="M23" s="614"/>
      <c r="N23" s="613">
        <v>381</v>
      </c>
      <c r="O23" s="614"/>
      <c r="P23" s="613">
        <v>2221610</v>
      </c>
      <c r="Q23" s="614"/>
      <c r="R23" s="613">
        <v>135108</v>
      </c>
      <c r="S23" s="614"/>
      <c r="T23" s="613">
        <v>2458</v>
      </c>
      <c r="U23" s="615"/>
      <c r="V23" s="616">
        <f>SUM(X23:AN23)</f>
        <v>12929576</v>
      </c>
      <c r="W23" s="617"/>
      <c r="X23" s="613">
        <v>266209</v>
      </c>
      <c r="Y23" s="614"/>
      <c r="Z23" s="613">
        <v>12011913</v>
      </c>
      <c r="AA23" s="614"/>
      <c r="AB23" s="613">
        <v>507537</v>
      </c>
      <c r="AC23" s="614"/>
      <c r="AD23" s="613">
        <v>6213</v>
      </c>
      <c r="AE23" s="614"/>
      <c r="AF23" s="618" t="s">
        <v>389</v>
      </c>
      <c r="AG23" s="619"/>
      <c r="AH23" s="613">
        <v>96469</v>
      </c>
      <c r="AI23" s="614"/>
      <c r="AJ23" s="618" t="s">
        <v>389</v>
      </c>
      <c r="AK23" s="619"/>
      <c r="AL23" s="613">
        <v>41235</v>
      </c>
      <c r="AM23" s="614"/>
      <c r="AN23" s="618" t="s">
        <v>389</v>
      </c>
      <c r="AO23" s="620"/>
      <c r="AP23" s="621">
        <f>B23-V23</f>
        <v>177726</v>
      </c>
      <c r="AQ23" s="622"/>
    </row>
    <row r="24" spans="1:44" s="565" customFormat="1" ht="15" customHeight="1">
      <c r="A24" s="623" t="s">
        <v>881</v>
      </c>
      <c r="B24" s="624">
        <f>SUM(D24:T24)</f>
        <v>13559845</v>
      </c>
      <c r="C24" s="625"/>
      <c r="D24" s="626">
        <v>3108935</v>
      </c>
      <c r="E24" s="627"/>
      <c r="F24" s="628">
        <v>255</v>
      </c>
      <c r="G24" s="627"/>
      <c r="H24" s="628">
        <v>2617270</v>
      </c>
      <c r="I24" s="627"/>
      <c r="J24" s="626">
        <v>3388204</v>
      </c>
      <c r="K24" s="627"/>
      <c r="L24" s="628">
        <v>1939396</v>
      </c>
      <c r="M24" s="627"/>
      <c r="N24" s="628">
        <v>55</v>
      </c>
      <c r="O24" s="627"/>
      <c r="P24" s="628">
        <v>2326002</v>
      </c>
      <c r="Q24" s="627"/>
      <c r="R24" s="628">
        <v>177726</v>
      </c>
      <c r="S24" s="627"/>
      <c r="T24" s="626">
        <v>2002</v>
      </c>
      <c r="U24" s="629"/>
      <c r="V24" s="630">
        <f>SUM(X24:AN24)</f>
        <v>13286551</v>
      </c>
      <c r="W24" s="631"/>
      <c r="X24" s="628">
        <v>260359</v>
      </c>
      <c r="Y24" s="627"/>
      <c r="Z24" s="628">
        <v>12322092</v>
      </c>
      <c r="AA24" s="627"/>
      <c r="AB24" s="626">
        <v>532036</v>
      </c>
      <c r="AC24" s="627"/>
      <c r="AD24" s="628">
        <v>6362</v>
      </c>
      <c r="AE24" s="627"/>
      <c r="AF24" s="632" t="s">
        <v>568</v>
      </c>
      <c r="AG24" s="633"/>
      <c r="AH24" s="626">
        <v>115386</v>
      </c>
      <c r="AI24" s="627"/>
      <c r="AJ24" s="632" t="s">
        <v>568</v>
      </c>
      <c r="AK24" s="633"/>
      <c r="AL24" s="628">
        <v>50316</v>
      </c>
      <c r="AM24" s="627"/>
      <c r="AN24" s="632" t="s">
        <v>568</v>
      </c>
      <c r="AO24" s="634"/>
      <c r="AP24" s="635">
        <f>B24-V24</f>
        <v>273294</v>
      </c>
      <c r="AQ24" s="636"/>
    </row>
    <row r="25" spans="1:44" ht="13.5" customHeight="1"/>
    <row r="26" spans="1:44" s="639" customFormat="1" ht="23.1" customHeight="1">
      <c r="A26" s="4" t="s">
        <v>812</v>
      </c>
      <c r="B26" s="637"/>
      <c r="C26" s="637"/>
      <c r="D26" s="637"/>
      <c r="E26" s="637"/>
      <c r="F26" s="637"/>
      <c r="G26" s="637"/>
      <c r="H26" s="638"/>
      <c r="I26" s="638"/>
      <c r="J26" s="638"/>
      <c r="K26" s="638"/>
      <c r="L26" s="638"/>
      <c r="M26" s="638"/>
      <c r="N26" s="638"/>
      <c r="O26" s="638"/>
      <c r="P26" s="638"/>
      <c r="Q26" s="638"/>
      <c r="R26" s="638"/>
      <c r="S26" s="638"/>
      <c r="T26" s="638"/>
      <c r="U26" s="638"/>
      <c r="V26" s="638"/>
      <c r="W26" s="638"/>
      <c r="X26" s="638"/>
      <c r="Y26" s="638"/>
      <c r="Z26" s="638"/>
      <c r="AA26" s="638"/>
    </row>
    <row r="27" spans="1:44" s="639" customFormat="1" ht="23.1" customHeight="1">
      <c r="A27" s="637" t="s">
        <v>370</v>
      </c>
      <c r="B27" s="637"/>
      <c r="C27" s="637"/>
      <c r="D27" s="637"/>
      <c r="E27" s="637"/>
      <c r="F27" s="637"/>
      <c r="G27" s="637"/>
      <c r="H27" s="638"/>
      <c r="I27" s="638"/>
      <c r="J27" s="638"/>
      <c r="K27" s="638"/>
      <c r="L27" s="638"/>
      <c r="M27" s="638"/>
      <c r="N27" s="638"/>
      <c r="O27" s="638"/>
      <c r="P27" s="3" t="s">
        <v>492</v>
      </c>
      <c r="Q27" s="3"/>
      <c r="R27" s="3"/>
      <c r="S27" s="3"/>
      <c r="T27" s="640"/>
      <c r="U27" s="640"/>
      <c r="V27" s="3"/>
      <c r="W27" s="565"/>
      <c r="X27" s="565"/>
      <c r="Y27" s="565"/>
      <c r="Z27" s="583" t="s">
        <v>384</v>
      </c>
      <c r="AA27" s="583"/>
      <c r="AB27" s="641"/>
      <c r="AC27" s="641"/>
      <c r="AM27" s="642"/>
    </row>
    <row r="28" spans="1:44" s="656" customFormat="1" ht="15" customHeight="1">
      <c r="A28" s="643" t="s">
        <v>738</v>
      </c>
      <c r="B28" s="644" t="s">
        <v>739</v>
      </c>
      <c r="C28" s="645"/>
      <c r="D28" s="645"/>
      <c r="E28" s="645"/>
      <c r="F28" s="645"/>
      <c r="G28" s="645"/>
      <c r="H28" s="645"/>
      <c r="I28" s="645"/>
      <c r="J28" s="645"/>
      <c r="K28" s="645"/>
      <c r="L28" s="645"/>
      <c r="M28" s="646"/>
      <c r="N28" s="645" t="s">
        <v>740</v>
      </c>
      <c r="O28" s="645"/>
      <c r="P28" s="645"/>
      <c r="Q28" s="645"/>
      <c r="R28" s="645"/>
      <c r="S28" s="645"/>
      <c r="T28" s="645"/>
      <c r="U28" s="647"/>
      <c r="V28" s="648" t="s">
        <v>741</v>
      </c>
      <c r="W28" s="649"/>
      <c r="X28" s="649"/>
      <c r="Y28" s="650"/>
      <c r="Z28" s="651" t="s">
        <v>177</v>
      </c>
      <c r="AA28" s="652"/>
      <c r="AB28" s="653"/>
      <c r="AC28" s="654"/>
      <c r="AD28" s="655"/>
      <c r="AE28" s="655"/>
      <c r="AF28" s="655"/>
      <c r="AG28" s="655"/>
      <c r="AH28" s="655"/>
      <c r="AI28" s="655"/>
      <c r="AJ28" s="655"/>
      <c r="AK28" s="655"/>
      <c r="AL28" s="655"/>
      <c r="AM28" s="655"/>
      <c r="AN28" s="655"/>
      <c r="AO28" s="655"/>
      <c r="AP28" s="655"/>
      <c r="AQ28" s="655"/>
    </row>
    <row r="29" spans="1:44" s="656" customFormat="1" ht="15" customHeight="1">
      <c r="A29" s="643"/>
      <c r="B29" s="657" t="s">
        <v>742</v>
      </c>
      <c r="C29" s="658"/>
      <c r="D29" s="659" t="s">
        <v>371</v>
      </c>
      <c r="E29" s="660"/>
      <c r="F29" s="588" t="s">
        <v>180</v>
      </c>
      <c r="G29" s="596"/>
      <c r="H29" s="648" t="s">
        <v>743</v>
      </c>
      <c r="I29" s="661"/>
      <c r="J29" s="648" t="s">
        <v>744</v>
      </c>
      <c r="K29" s="661"/>
      <c r="L29" s="648" t="s">
        <v>374</v>
      </c>
      <c r="M29" s="650"/>
      <c r="N29" s="662" t="s">
        <v>742</v>
      </c>
      <c r="O29" s="658"/>
      <c r="P29" s="648" t="s">
        <v>745</v>
      </c>
      <c r="Q29" s="661"/>
      <c r="R29" s="588" t="s">
        <v>746</v>
      </c>
      <c r="S29" s="596"/>
      <c r="T29" s="659" t="s">
        <v>407</v>
      </c>
      <c r="U29" s="660"/>
      <c r="V29" s="659" t="s">
        <v>747</v>
      </c>
      <c r="W29" s="660"/>
      <c r="X29" s="648" t="s">
        <v>748</v>
      </c>
      <c r="Y29" s="650"/>
      <c r="Z29" s="663"/>
      <c r="AA29" s="664"/>
      <c r="AB29" s="653"/>
      <c r="AC29" s="654"/>
      <c r="AD29" s="655"/>
      <c r="AE29" s="655"/>
      <c r="AF29" s="655"/>
      <c r="AG29" s="655"/>
      <c r="AH29" s="655"/>
      <c r="AI29" s="655"/>
      <c r="AJ29" s="655"/>
      <c r="AK29" s="655"/>
      <c r="AL29" s="655"/>
      <c r="AM29" s="655"/>
      <c r="AN29" s="655"/>
      <c r="AO29" s="655"/>
      <c r="AP29" s="655"/>
      <c r="AQ29" s="655"/>
    </row>
    <row r="30" spans="1:44" s="656" customFormat="1" ht="15" customHeight="1">
      <c r="A30" s="643"/>
      <c r="B30" s="665"/>
      <c r="C30" s="666"/>
      <c r="D30" s="667" t="s">
        <v>749</v>
      </c>
      <c r="E30" s="609"/>
      <c r="F30" s="604" t="s">
        <v>186</v>
      </c>
      <c r="G30" s="605"/>
      <c r="H30" s="668"/>
      <c r="I30" s="669"/>
      <c r="J30" s="668"/>
      <c r="K30" s="669"/>
      <c r="L30" s="668"/>
      <c r="M30" s="670"/>
      <c r="N30" s="671"/>
      <c r="O30" s="666"/>
      <c r="P30" s="668"/>
      <c r="Q30" s="669"/>
      <c r="R30" s="668" t="s">
        <v>750</v>
      </c>
      <c r="S30" s="669"/>
      <c r="T30" s="672"/>
      <c r="U30" s="673"/>
      <c r="V30" s="672"/>
      <c r="W30" s="673"/>
      <c r="X30" s="668"/>
      <c r="Y30" s="670"/>
      <c r="Z30" s="674"/>
      <c r="AA30" s="675"/>
      <c r="AB30" s="653"/>
      <c r="AC30" s="654"/>
      <c r="AD30" s="655"/>
      <c r="AE30" s="655"/>
      <c r="AF30" s="655"/>
      <c r="AG30" s="655"/>
      <c r="AH30" s="655"/>
      <c r="AI30" s="655"/>
      <c r="AJ30" s="655"/>
      <c r="AK30" s="655"/>
      <c r="AL30" s="655"/>
      <c r="AM30" s="655"/>
      <c r="AN30" s="655"/>
      <c r="AO30" s="655"/>
      <c r="AP30" s="655"/>
      <c r="AQ30" s="655"/>
    </row>
    <row r="31" spans="1:44" s="655" customFormat="1" ht="15" customHeight="1">
      <c r="A31" s="676" t="s">
        <v>880</v>
      </c>
      <c r="B31" s="611">
        <f t="shared" ref="B31" si="0">SUM(D31:L31)</f>
        <v>2122551</v>
      </c>
      <c r="C31" s="612"/>
      <c r="D31" s="677">
        <v>1661643</v>
      </c>
      <c r="E31" s="678"/>
      <c r="F31" s="679">
        <v>7905</v>
      </c>
      <c r="G31" s="680"/>
      <c r="H31" s="679">
        <v>341910</v>
      </c>
      <c r="I31" s="680"/>
      <c r="J31" s="679">
        <v>15634</v>
      </c>
      <c r="K31" s="680"/>
      <c r="L31" s="679">
        <v>95459</v>
      </c>
      <c r="M31" s="681"/>
      <c r="N31" s="612">
        <f t="shared" ref="N31" si="1">SUM(P31:X31)</f>
        <v>2020471</v>
      </c>
      <c r="O31" s="682"/>
      <c r="P31" s="679">
        <v>78910</v>
      </c>
      <c r="Q31" s="683"/>
      <c r="R31" s="679">
        <v>1921036</v>
      </c>
      <c r="S31" s="683"/>
      <c r="T31" s="679">
        <v>18648</v>
      </c>
      <c r="U31" s="683"/>
      <c r="V31" s="679">
        <v>1877</v>
      </c>
      <c r="W31" s="680"/>
      <c r="X31" s="679">
        <v>0</v>
      </c>
      <c r="Y31" s="680"/>
      <c r="Z31" s="684">
        <v>102080</v>
      </c>
      <c r="AA31" s="685"/>
      <c r="AB31" s="686"/>
      <c r="AC31" s="687"/>
    </row>
    <row r="32" spans="1:44" s="656" customFormat="1" ht="15" customHeight="1">
      <c r="A32" s="676" t="s">
        <v>653</v>
      </c>
      <c r="B32" s="611">
        <v>2239345</v>
      </c>
      <c r="C32" s="612"/>
      <c r="D32" s="677">
        <v>1772236</v>
      </c>
      <c r="E32" s="678"/>
      <c r="F32" s="679">
        <v>0</v>
      </c>
      <c r="G32" s="680"/>
      <c r="H32" s="679">
        <v>352847</v>
      </c>
      <c r="I32" s="680"/>
      <c r="J32" s="679">
        <v>12181</v>
      </c>
      <c r="K32" s="680"/>
      <c r="L32" s="679">
        <v>102081</v>
      </c>
      <c r="M32" s="681"/>
      <c r="N32" s="612">
        <v>2130537</v>
      </c>
      <c r="O32" s="682"/>
      <c r="P32" s="679">
        <v>75249</v>
      </c>
      <c r="Q32" s="683"/>
      <c r="R32" s="679">
        <v>2036719</v>
      </c>
      <c r="S32" s="683"/>
      <c r="T32" s="679">
        <v>16302</v>
      </c>
      <c r="U32" s="683"/>
      <c r="V32" s="679">
        <v>2267</v>
      </c>
      <c r="W32" s="680"/>
      <c r="X32" s="679">
        <v>0</v>
      </c>
      <c r="Y32" s="680"/>
      <c r="Z32" s="684">
        <v>108808</v>
      </c>
      <c r="AA32" s="685"/>
      <c r="AB32" s="686"/>
      <c r="AC32" s="687"/>
      <c r="AD32" s="655"/>
      <c r="AE32" s="655"/>
      <c r="AF32" s="655"/>
      <c r="AG32" s="655"/>
      <c r="AH32" s="655"/>
      <c r="AI32" s="655"/>
      <c r="AJ32" s="655"/>
      <c r="AK32" s="655"/>
      <c r="AL32" s="655"/>
      <c r="AM32" s="655"/>
      <c r="AN32" s="655"/>
      <c r="AO32" s="655"/>
      <c r="AP32" s="655"/>
      <c r="AQ32" s="655"/>
    </row>
    <row r="33" spans="1:43" s="655" customFormat="1" ht="15" customHeight="1">
      <c r="A33" s="676" t="s">
        <v>698</v>
      </c>
      <c r="B33" s="611">
        <f>SUM(D33:L33)</f>
        <v>2460492</v>
      </c>
      <c r="C33" s="612"/>
      <c r="D33" s="677">
        <v>1940395</v>
      </c>
      <c r="E33" s="678"/>
      <c r="F33" s="679">
        <v>935</v>
      </c>
      <c r="G33" s="680"/>
      <c r="H33" s="679">
        <v>408349</v>
      </c>
      <c r="I33" s="680"/>
      <c r="J33" s="679">
        <v>2005</v>
      </c>
      <c r="K33" s="680"/>
      <c r="L33" s="679">
        <v>108808</v>
      </c>
      <c r="M33" s="681"/>
      <c r="N33" s="612">
        <f>SUM(P33:X33)</f>
        <v>2324401</v>
      </c>
      <c r="O33" s="682"/>
      <c r="P33" s="679">
        <v>91548</v>
      </c>
      <c r="Q33" s="683"/>
      <c r="R33" s="679">
        <v>2220577</v>
      </c>
      <c r="S33" s="683"/>
      <c r="T33" s="679">
        <v>10505</v>
      </c>
      <c r="U33" s="683"/>
      <c r="V33" s="679">
        <v>1771</v>
      </c>
      <c r="W33" s="680"/>
      <c r="X33" s="679">
        <v>0</v>
      </c>
      <c r="Y33" s="680"/>
      <c r="Z33" s="684">
        <f>B33-N33</f>
        <v>136091</v>
      </c>
      <c r="AA33" s="685"/>
      <c r="AB33" s="686"/>
      <c r="AC33" s="687"/>
    </row>
    <row r="34" spans="1:43" s="655" customFormat="1" ht="15" customHeight="1">
      <c r="A34" s="676" t="s">
        <v>763</v>
      </c>
      <c r="B34" s="611">
        <f>SUM(D34:L34)</f>
        <v>2569692</v>
      </c>
      <c r="C34" s="612"/>
      <c r="D34" s="677">
        <v>2002714</v>
      </c>
      <c r="E34" s="678"/>
      <c r="F34" s="679">
        <v>0</v>
      </c>
      <c r="G34" s="680"/>
      <c r="H34" s="679">
        <v>420294</v>
      </c>
      <c r="I34" s="680"/>
      <c r="J34" s="679">
        <v>10593</v>
      </c>
      <c r="K34" s="680"/>
      <c r="L34" s="679">
        <v>136091</v>
      </c>
      <c r="M34" s="681"/>
      <c r="N34" s="612">
        <f>SUM(P34:X34)</f>
        <v>2481892</v>
      </c>
      <c r="O34" s="682"/>
      <c r="P34" s="679">
        <v>82879</v>
      </c>
      <c r="Q34" s="683"/>
      <c r="R34" s="679">
        <v>2323814</v>
      </c>
      <c r="S34" s="683"/>
      <c r="T34" s="679">
        <v>13432</v>
      </c>
      <c r="U34" s="683"/>
      <c r="V34" s="679">
        <v>61767</v>
      </c>
      <c r="W34" s="680"/>
      <c r="X34" s="679">
        <v>0</v>
      </c>
      <c r="Y34" s="680"/>
      <c r="Z34" s="684">
        <f>B34-N34</f>
        <v>87800</v>
      </c>
      <c r="AA34" s="685"/>
      <c r="AB34" s="686"/>
      <c r="AC34" s="687"/>
    </row>
    <row r="35" spans="1:43" s="655" customFormat="1" ht="15" customHeight="1">
      <c r="A35" s="688" t="s">
        <v>881</v>
      </c>
      <c r="B35" s="624">
        <f>SUM(D35:L35)</f>
        <v>2708799</v>
      </c>
      <c r="C35" s="625"/>
      <c r="D35" s="689">
        <v>2155135</v>
      </c>
      <c r="E35" s="690"/>
      <c r="F35" s="691">
        <v>0</v>
      </c>
      <c r="G35" s="692"/>
      <c r="H35" s="691">
        <v>453458</v>
      </c>
      <c r="I35" s="692"/>
      <c r="J35" s="691">
        <v>12406</v>
      </c>
      <c r="K35" s="692"/>
      <c r="L35" s="691">
        <v>87800</v>
      </c>
      <c r="M35" s="693"/>
      <c r="N35" s="625">
        <f>SUM(P35:X35)</f>
        <v>2571815</v>
      </c>
      <c r="O35" s="694"/>
      <c r="P35" s="691">
        <v>86707</v>
      </c>
      <c r="Q35" s="695"/>
      <c r="R35" s="691">
        <v>2467290</v>
      </c>
      <c r="S35" s="695"/>
      <c r="T35" s="691">
        <v>16459</v>
      </c>
      <c r="U35" s="695"/>
      <c r="V35" s="691">
        <v>1359</v>
      </c>
      <c r="W35" s="692"/>
      <c r="X35" s="691">
        <v>0</v>
      </c>
      <c r="Y35" s="692"/>
      <c r="Z35" s="696">
        <f>B35-N35</f>
        <v>136984</v>
      </c>
      <c r="AA35" s="697"/>
      <c r="AB35" s="686"/>
      <c r="AC35" s="687"/>
    </row>
    <row r="36" spans="1:43" s="655" customFormat="1" ht="15" customHeight="1">
      <c r="A36" s="698"/>
      <c r="B36" s="612"/>
      <c r="C36" s="612"/>
      <c r="D36" s="678"/>
      <c r="E36" s="678"/>
      <c r="F36" s="680"/>
      <c r="G36" s="680"/>
      <c r="H36" s="680"/>
      <c r="I36" s="680"/>
      <c r="J36" s="680"/>
      <c r="K36" s="680"/>
      <c r="L36" s="680"/>
      <c r="M36" s="680"/>
      <c r="N36" s="699"/>
      <c r="O36" s="699"/>
      <c r="P36" s="680"/>
      <c r="Q36" s="680"/>
      <c r="R36" s="680"/>
      <c r="S36" s="680"/>
      <c r="T36" s="680"/>
      <c r="U36" s="680"/>
      <c r="V36" s="680"/>
      <c r="W36" s="680"/>
      <c r="X36" s="680"/>
      <c r="Y36" s="680"/>
      <c r="Z36" s="578"/>
      <c r="AA36" s="578"/>
      <c r="AB36" s="687"/>
      <c r="AC36" s="687"/>
    </row>
    <row r="37" spans="1:43" s="655" customFormat="1" ht="15" customHeight="1">
      <c r="A37" s="698"/>
      <c r="B37" s="612"/>
      <c r="C37" s="612"/>
      <c r="D37" s="678"/>
      <c r="E37" s="678"/>
      <c r="F37" s="680"/>
      <c r="G37" s="680"/>
      <c r="H37" s="680"/>
      <c r="I37" s="680"/>
      <c r="J37" s="680"/>
      <c r="K37" s="680"/>
      <c r="L37" s="680"/>
      <c r="M37" s="680"/>
      <c r="N37" s="699"/>
      <c r="O37" s="699"/>
      <c r="P37" s="680"/>
      <c r="Q37" s="680"/>
      <c r="R37" s="680"/>
      <c r="S37" s="680"/>
      <c r="T37" s="680"/>
      <c r="U37" s="680"/>
      <c r="V37" s="680"/>
      <c r="W37" s="680"/>
      <c r="X37" s="680"/>
      <c r="Y37" s="680"/>
      <c r="Z37" s="578"/>
      <c r="AA37" s="578"/>
      <c r="AB37" s="687"/>
      <c r="AC37" s="687"/>
    </row>
    <row r="38" spans="1:43" s="706" customFormat="1" ht="13.5" customHeight="1">
      <c r="A38" s="700" t="s">
        <v>813</v>
      </c>
      <c r="B38" s="700"/>
      <c r="C38" s="700"/>
      <c r="D38" s="700"/>
      <c r="E38" s="700"/>
      <c r="F38" s="700"/>
      <c r="G38" s="700"/>
      <c r="H38" s="700"/>
      <c r="I38" s="700"/>
      <c r="J38" s="700"/>
      <c r="K38" s="700"/>
      <c r="L38" s="700"/>
      <c r="M38" s="700"/>
      <c r="N38" s="700"/>
      <c r="O38" s="700"/>
      <c r="P38" s="700"/>
      <c r="Q38" s="700"/>
      <c r="R38" s="700"/>
      <c r="S38" s="700"/>
      <c r="T38" s="700"/>
      <c r="U38" s="701"/>
      <c r="V38" s="702"/>
      <c r="W38" s="702"/>
      <c r="X38" s="702"/>
      <c r="Y38" s="702"/>
      <c r="Z38" s="703"/>
      <c r="AA38" s="703"/>
      <c r="AB38" s="702"/>
      <c r="AC38" s="702"/>
      <c r="AD38" s="704"/>
      <c r="AE38" s="704"/>
      <c r="AF38" s="705"/>
      <c r="AG38" s="705"/>
      <c r="AH38" s="705"/>
      <c r="AI38" s="705"/>
      <c r="AJ38" s="705"/>
      <c r="AK38" s="705"/>
      <c r="AL38" s="705"/>
      <c r="AM38" s="705"/>
      <c r="AN38" s="705"/>
      <c r="AO38" s="705"/>
      <c r="AP38" s="705"/>
      <c r="AQ38" s="705"/>
    </row>
    <row r="39" spans="1:43" s="706" customFormat="1" ht="13.5" customHeight="1">
      <c r="A39" s="707" t="s">
        <v>815</v>
      </c>
      <c r="B39" s="707"/>
      <c r="C39" s="701"/>
      <c r="D39" s="701"/>
      <c r="E39" s="701"/>
      <c r="F39" s="701"/>
      <c r="G39" s="701"/>
      <c r="H39" s="701"/>
      <c r="I39" s="701"/>
      <c r="J39" s="701"/>
      <c r="K39" s="701"/>
      <c r="L39" s="701"/>
      <c r="M39" s="701"/>
      <c r="N39" s="701"/>
      <c r="O39" s="701"/>
      <c r="P39" s="701"/>
      <c r="Q39" s="701"/>
      <c r="R39" s="701"/>
      <c r="S39" s="701"/>
      <c r="T39" s="701"/>
      <c r="U39" s="701"/>
      <c r="V39" s="702"/>
      <c r="W39" s="702"/>
      <c r="X39" s="702"/>
      <c r="Y39" s="702"/>
      <c r="Z39" s="703"/>
      <c r="AA39" s="703"/>
      <c r="AB39" s="702"/>
      <c r="AC39" s="702"/>
      <c r="AD39" s="704"/>
      <c r="AE39" s="704"/>
      <c r="AF39" s="705"/>
      <c r="AG39" s="705"/>
      <c r="AH39" s="705"/>
      <c r="AI39" s="705"/>
      <c r="AJ39" s="705"/>
      <c r="AK39" s="705"/>
      <c r="AL39" s="705"/>
      <c r="AM39" s="705"/>
      <c r="AN39" s="705"/>
      <c r="AO39" s="705"/>
      <c r="AP39" s="705"/>
      <c r="AQ39" s="705"/>
    </row>
    <row r="40" spans="1:43" s="706" customFormat="1" ht="13.5" customHeight="1">
      <c r="A40" s="700" t="s">
        <v>814</v>
      </c>
      <c r="B40" s="700"/>
      <c r="C40" s="700"/>
      <c r="D40" s="700"/>
      <c r="E40" s="700"/>
      <c r="F40" s="700"/>
      <c r="G40" s="700"/>
      <c r="H40" s="700"/>
      <c r="I40" s="700"/>
      <c r="J40" s="700"/>
      <c r="K40" s="700"/>
      <c r="L40" s="700"/>
      <c r="M40" s="700"/>
      <c r="N40" s="700"/>
      <c r="O40" s="700"/>
      <c r="P40" s="700"/>
      <c r="Q40" s="700"/>
      <c r="R40" s="700"/>
      <c r="S40" s="700"/>
      <c r="T40" s="700"/>
      <c r="U40" s="701"/>
      <c r="V40" s="702"/>
      <c r="W40" s="702"/>
      <c r="X40" s="702"/>
      <c r="Y40" s="702"/>
      <c r="Z40" s="703"/>
      <c r="AA40" s="703"/>
      <c r="AB40" s="702"/>
      <c r="AC40" s="702"/>
      <c r="AD40" s="704"/>
      <c r="AE40" s="704"/>
      <c r="AF40" s="705"/>
      <c r="AG40" s="705"/>
      <c r="AH40" s="705"/>
      <c r="AI40" s="705"/>
      <c r="AJ40" s="705"/>
      <c r="AK40" s="705"/>
      <c r="AL40" s="705"/>
      <c r="AM40" s="705"/>
      <c r="AN40" s="705"/>
      <c r="AO40" s="705"/>
      <c r="AP40" s="705"/>
      <c r="AQ40" s="705"/>
    </row>
  </sheetData>
  <sheetProtection sheet="1" objects="1" scenarios="1"/>
  <mergeCells count="93">
    <mergeCell ref="A1:AR1"/>
    <mergeCell ref="A40:T40"/>
    <mergeCell ref="A38:T38"/>
    <mergeCell ref="A4:F4"/>
    <mergeCell ref="A6:A8"/>
    <mergeCell ref="B7:C8"/>
    <mergeCell ref="D7:E7"/>
    <mergeCell ref="R7:S8"/>
    <mergeCell ref="T7:U8"/>
    <mergeCell ref="D8:E8"/>
    <mergeCell ref="F7:G7"/>
    <mergeCell ref="F8:G8"/>
    <mergeCell ref="H7:I7"/>
    <mergeCell ref="H8:I8"/>
    <mergeCell ref="H18:I18"/>
    <mergeCell ref="J8:K8"/>
    <mergeCell ref="A28:A30"/>
    <mergeCell ref="A17:A19"/>
    <mergeCell ref="B18:C19"/>
    <mergeCell ref="D18:E19"/>
    <mergeCell ref="F18:G18"/>
    <mergeCell ref="F19:G19"/>
    <mergeCell ref="B29:C30"/>
    <mergeCell ref="D29:E29"/>
    <mergeCell ref="D30:E30"/>
    <mergeCell ref="F29:G29"/>
    <mergeCell ref="F30:G30"/>
    <mergeCell ref="B17:U17"/>
    <mergeCell ref="R30:S30"/>
    <mergeCell ref="T29:U30"/>
    <mergeCell ref="N28:U28"/>
    <mergeCell ref="P29:Q30"/>
    <mergeCell ref="AR6:AS8"/>
    <mergeCell ref="X7:Y8"/>
    <mergeCell ref="Z7:AA8"/>
    <mergeCell ref="AF18:AG18"/>
    <mergeCell ref="T18:U19"/>
    <mergeCell ref="V18:W19"/>
    <mergeCell ref="X18:Y19"/>
    <mergeCell ref="Z18:AA18"/>
    <mergeCell ref="Z19:AA19"/>
    <mergeCell ref="AP7:AQ8"/>
    <mergeCell ref="AL18:AM19"/>
    <mergeCell ref="AJ7:AK7"/>
    <mergeCell ref="AJ8:AK8"/>
    <mergeCell ref="AB18:AC18"/>
    <mergeCell ref="AB19:AC19"/>
    <mergeCell ref="B6:U6"/>
    <mergeCell ref="R29:S29"/>
    <mergeCell ref="P18:Q19"/>
    <mergeCell ref="R18:S19"/>
    <mergeCell ref="H19:I19"/>
    <mergeCell ref="J18:K18"/>
    <mergeCell ref="J19:K19"/>
    <mergeCell ref="L18:M19"/>
    <mergeCell ref="N18:O19"/>
    <mergeCell ref="H29:I30"/>
    <mergeCell ref="J29:K30"/>
    <mergeCell ref="L29:M30"/>
    <mergeCell ref="N29:O30"/>
    <mergeCell ref="B28:M28"/>
    <mergeCell ref="X6:AQ6"/>
    <mergeCell ref="AB7:AC7"/>
    <mergeCell ref="V6:W6"/>
    <mergeCell ref="V7:W8"/>
    <mergeCell ref="J7:K7"/>
    <mergeCell ref="AL7:AM7"/>
    <mergeCell ref="AL8:AM8"/>
    <mergeCell ref="L7:M8"/>
    <mergeCell ref="N7:O8"/>
    <mergeCell ref="P7:Q8"/>
    <mergeCell ref="AN7:AO7"/>
    <mergeCell ref="AN8:AO8"/>
    <mergeCell ref="AB8:AC8"/>
    <mergeCell ref="AD7:AE7"/>
    <mergeCell ref="AD8:AE8"/>
    <mergeCell ref="AF7:AG7"/>
    <mergeCell ref="AF8:AG8"/>
    <mergeCell ref="AH7:AI7"/>
    <mergeCell ref="AH8:AI8"/>
    <mergeCell ref="V28:Y28"/>
    <mergeCell ref="Z28:AA30"/>
    <mergeCell ref="X29:Y30"/>
    <mergeCell ref="V29:W30"/>
    <mergeCell ref="AL16:AP16"/>
    <mergeCell ref="V17:AO17"/>
    <mergeCell ref="AP17:AQ19"/>
    <mergeCell ref="AD18:AE19"/>
    <mergeCell ref="AH18:AI18"/>
    <mergeCell ref="AN18:AO19"/>
    <mergeCell ref="AH19:AI19"/>
    <mergeCell ref="AF19:AG19"/>
    <mergeCell ref="AJ18:AK19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2"/>
  <sheetViews>
    <sheetView showGridLines="0" workbookViewId="0">
      <selection sqref="A1:N1"/>
    </sheetView>
  </sheetViews>
  <sheetFormatPr defaultColWidth="9" defaultRowHeight="13.2"/>
  <cols>
    <col min="1" max="1" width="21.6640625" style="327" customWidth="1"/>
    <col min="2" max="2" width="20.6640625" style="328" customWidth="1"/>
    <col min="3" max="3" width="0.88671875" style="327" customWidth="1"/>
    <col min="4" max="4" width="20.6640625" style="328" customWidth="1"/>
    <col min="5" max="5" width="0.88671875" style="327" customWidth="1"/>
    <col min="6" max="6" width="20.6640625" style="328" customWidth="1"/>
    <col min="7" max="7" width="0.88671875" style="327" customWidth="1"/>
    <col min="8" max="16384" width="9" style="327"/>
  </cols>
  <sheetData>
    <row r="1" spans="1:7" s="1" customFormat="1" ht="23.1" customHeight="1">
      <c r="A1" s="151" t="s">
        <v>782</v>
      </c>
      <c r="B1" s="151"/>
      <c r="C1" s="151"/>
      <c r="D1" s="151"/>
      <c r="E1" s="151"/>
      <c r="F1" s="151"/>
      <c r="G1" s="32"/>
    </row>
    <row r="2" spans="1:7" s="1" customFormat="1" ht="23.1" customHeight="1">
      <c r="A2" s="21"/>
      <c r="B2" s="20"/>
      <c r="C2" s="21"/>
      <c r="D2" s="20"/>
      <c r="E2" s="21"/>
      <c r="F2" s="20"/>
      <c r="G2" s="21"/>
    </row>
    <row r="3" spans="1:7" s="1" customFormat="1" ht="23.1" customHeight="1">
      <c r="A3" s="393" t="s">
        <v>342</v>
      </c>
      <c r="B3" s="393"/>
      <c r="C3" s="393"/>
      <c r="D3" s="393"/>
      <c r="E3" s="393"/>
      <c r="F3" s="393"/>
      <c r="G3" s="394"/>
    </row>
    <row r="4" spans="1:7" s="1" customFormat="1" ht="23.1" customHeight="1">
      <c r="A4" s="152" t="s">
        <v>783</v>
      </c>
      <c r="B4" s="152"/>
      <c r="C4" s="152"/>
      <c r="D4" s="152"/>
      <c r="E4" s="152"/>
      <c r="F4" s="152"/>
      <c r="G4" s="546"/>
    </row>
    <row r="5" spans="1:7" s="1" customFormat="1" ht="20.100000000000001" customHeight="1">
      <c r="A5" s="547" t="s">
        <v>195</v>
      </c>
      <c r="B5" s="374" t="s">
        <v>196</v>
      </c>
      <c r="C5" s="375"/>
      <c r="D5" s="374" t="s">
        <v>197</v>
      </c>
      <c r="E5" s="375"/>
      <c r="F5" s="374" t="s">
        <v>198</v>
      </c>
      <c r="G5" s="375"/>
    </row>
    <row r="6" spans="1:7" s="1" customFormat="1" ht="20.100000000000001" customHeight="1">
      <c r="A6" s="548" t="s">
        <v>882</v>
      </c>
      <c r="B6" s="549">
        <v>2336541</v>
      </c>
      <c r="C6" s="550"/>
      <c r="D6" s="549">
        <v>5703302</v>
      </c>
      <c r="E6" s="550"/>
      <c r="F6" s="551">
        <v>3405792</v>
      </c>
      <c r="G6" s="552"/>
    </row>
    <row r="7" spans="1:7" s="1" customFormat="1" ht="20.100000000000001" customHeight="1">
      <c r="A7" s="553" t="s">
        <v>558</v>
      </c>
      <c r="B7" s="549">
        <v>2336541</v>
      </c>
      <c r="C7" s="550"/>
      <c r="D7" s="549">
        <v>5703302</v>
      </c>
      <c r="E7" s="550"/>
      <c r="F7" s="551">
        <v>3405792</v>
      </c>
      <c r="G7" s="554"/>
    </row>
    <row r="8" spans="1:7" s="20" customFormat="1" ht="20.100000000000001" customHeight="1">
      <c r="A8" s="553" t="s">
        <v>657</v>
      </c>
      <c r="B8" s="549">
        <v>2336541</v>
      </c>
      <c r="C8" s="550"/>
      <c r="D8" s="549">
        <v>5703302</v>
      </c>
      <c r="E8" s="550"/>
      <c r="F8" s="551">
        <v>3405792</v>
      </c>
      <c r="G8" s="554"/>
    </row>
    <row r="9" spans="1:7" s="20" customFormat="1" ht="20.100000000000001" customHeight="1">
      <c r="A9" s="553" t="s">
        <v>699</v>
      </c>
      <c r="B9" s="551">
        <v>2336541</v>
      </c>
      <c r="C9" s="550"/>
      <c r="D9" s="551">
        <v>5703302</v>
      </c>
      <c r="E9" s="550"/>
      <c r="F9" s="551">
        <v>3405792</v>
      </c>
      <c r="G9" s="554"/>
    </row>
    <row r="10" spans="1:7" s="20" customFormat="1" ht="20.100000000000001" customHeight="1">
      <c r="A10" s="553" t="s">
        <v>764</v>
      </c>
      <c r="B10" s="551">
        <v>2336541</v>
      </c>
      <c r="C10" s="550"/>
      <c r="D10" s="551">
        <v>5703302</v>
      </c>
      <c r="E10" s="550"/>
      <c r="F10" s="551">
        <v>3405792</v>
      </c>
      <c r="G10" s="554"/>
    </row>
    <row r="11" spans="1:7" s="20" customFormat="1" ht="20.100000000000001" customHeight="1">
      <c r="A11" s="555" t="s">
        <v>884</v>
      </c>
      <c r="B11" s="556">
        <v>2336541</v>
      </c>
      <c r="C11" s="557"/>
      <c r="D11" s="556">
        <v>5703302</v>
      </c>
      <c r="E11" s="557"/>
      <c r="F11" s="556">
        <v>3405792</v>
      </c>
      <c r="G11" s="558"/>
    </row>
    <row r="12" spans="1:7" s="1" customFormat="1" ht="23.1" customHeight="1">
      <c r="A12" s="21"/>
      <c r="B12" s="20"/>
      <c r="C12" s="21"/>
      <c r="D12" s="20"/>
      <c r="E12" s="21"/>
      <c r="F12" s="20"/>
      <c r="G12" s="21"/>
    </row>
    <row r="13" spans="1:7" s="1" customFormat="1" ht="23.1" customHeight="1">
      <c r="A13" s="393" t="s">
        <v>471</v>
      </c>
      <c r="B13" s="393"/>
      <c r="C13" s="393"/>
      <c r="D13" s="393"/>
      <c r="E13" s="393"/>
      <c r="F13" s="393"/>
      <c r="G13" s="559"/>
    </row>
    <row r="14" spans="1:7" s="1" customFormat="1" ht="23.1" customHeight="1">
      <c r="A14" s="152" t="s">
        <v>784</v>
      </c>
      <c r="B14" s="152"/>
      <c r="C14" s="152"/>
      <c r="D14" s="152"/>
      <c r="E14" s="152"/>
      <c r="F14" s="152"/>
      <c r="G14" s="546"/>
    </row>
    <row r="15" spans="1:7" s="1" customFormat="1" ht="23.1" customHeight="1">
      <c r="A15" s="547" t="s">
        <v>195</v>
      </c>
      <c r="B15" s="374" t="s">
        <v>196</v>
      </c>
      <c r="C15" s="375"/>
      <c r="D15" s="374" t="s">
        <v>197</v>
      </c>
      <c r="E15" s="375"/>
      <c r="F15" s="374" t="s">
        <v>198</v>
      </c>
      <c r="G15" s="375"/>
    </row>
    <row r="16" spans="1:7" s="1" customFormat="1" ht="20.100000000000001" customHeight="1">
      <c r="A16" s="548" t="s">
        <v>882</v>
      </c>
      <c r="B16" s="412">
        <v>229834</v>
      </c>
      <c r="C16" s="560"/>
      <c r="D16" s="412">
        <v>113314</v>
      </c>
      <c r="E16" s="560"/>
      <c r="F16" s="408">
        <v>139631</v>
      </c>
      <c r="G16" s="552"/>
    </row>
    <row r="17" spans="1:7" s="1" customFormat="1" ht="20.100000000000001" customHeight="1">
      <c r="A17" s="553" t="s">
        <v>558</v>
      </c>
      <c r="B17" s="549">
        <v>219854</v>
      </c>
      <c r="C17" s="550"/>
      <c r="D17" s="549">
        <v>113324</v>
      </c>
      <c r="E17" s="550"/>
      <c r="F17" s="551">
        <v>139643</v>
      </c>
      <c r="G17" s="552"/>
    </row>
    <row r="18" spans="1:7" s="1" customFormat="1" ht="20.100000000000001" customHeight="1">
      <c r="A18" s="553" t="s">
        <v>657</v>
      </c>
      <c r="B18" s="549">
        <v>244852</v>
      </c>
      <c r="C18" s="550"/>
      <c r="D18" s="549">
        <v>119933</v>
      </c>
      <c r="E18" s="550"/>
      <c r="F18" s="551">
        <v>142781</v>
      </c>
      <c r="G18" s="554"/>
    </row>
    <row r="19" spans="1:7" s="1" customFormat="1" ht="20.100000000000001" customHeight="1">
      <c r="A19" s="553" t="s">
        <v>699</v>
      </c>
      <c r="B19" s="549">
        <v>210502</v>
      </c>
      <c r="C19" s="550"/>
      <c r="D19" s="549">
        <v>118331</v>
      </c>
      <c r="E19" s="550"/>
      <c r="F19" s="551">
        <v>141922</v>
      </c>
      <c r="G19" s="554"/>
    </row>
    <row r="20" spans="1:7" s="20" customFormat="1" ht="20.100000000000001" customHeight="1">
      <c r="A20" s="553" t="s">
        <v>765</v>
      </c>
      <c r="B20" s="549">
        <v>206249</v>
      </c>
      <c r="C20" s="550"/>
      <c r="D20" s="549">
        <v>111968</v>
      </c>
      <c r="E20" s="550"/>
      <c r="F20" s="551">
        <v>143093</v>
      </c>
      <c r="G20" s="554"/>
    </row>
    <row r="21" spans="1:7" s="20" customFormat="1" ht="20.100000000000001" customHeight="1">
      <c r="A21" s="555" t="s">
        <v>883</v>
      </c>
      <c r="B21" s="561">
        <v>230306</v>
      </c>
      <c r="C21" s="557"/>
      <c r="D21" s="561">
        <v>113702</v>
      </c>
      <c r="E21" s="557"/>
      <c r="F21" s="556">
        <v>138249</v>
      </c>
      <c r="G21" s="558"/>
    </row>
    <row r="22" spans="1:7" ht="23.1" customHeight="1">
      <c r="A22" s="1"/>
      <c r="B22" s="2"/>
      <c r="C22" s="1"/>
      <c r="D22" s="2"/>
      <c r="E22" s="1"/>
      <c r="F22" s="2"/>
      <c r="G22" s="1"/>
    </row>
  </sheetData>
  <sheetProtection sheet="1" objects="1" scenarios="1"/>
  <mergeCells count="11">
    <mergeCell ref="A1:F1"/>
    <mergeCell ref="A3:F3"/>
    <mergeCell ref="A4:F4"/>
    <mergeCell ref="B5:C5"/>
    <mergeCell ref="D5:E5"/>
    <mergeCell ref="F5:G5"/>
    <mergeCell ref="A13:F13"/>
    <mergeCell ref="A14:F14"/>
    <mergeCell ref="B15:C15"/>
    <mergeCell ref="D15:E15"/>
    <mergeCell ref="F15:G1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Y74"/>
  <sheetViews>
    <sheetView showGridLines="0" zoomScaleNormal="100" zoomScaleSheetLayoutView="80" workbookViewId="0">
      <selection sqref="A1:N1"/>
    </sheetView>
  </sheetViews>
  <sheetFormatPr defaultColWidth="9" defaultRowHeight="13.2"/>
  <cols>
    <col min="1" max="1" width="22.109375" style="481" customWidth="1"/>
    <col min="2" max="2" width="12.33203125" style="480" customWidth="1"/>
    <col min="3" max="3" width="0.44140625" style="481" customWidth="1"/>
    <col min="4" max="4" width="12.33203125" style="480" customWidth="1"/>
    <col min="5" max="5" width="0.44140625" style="481" customWidth="1"/>
    <col min="6" max="6" width="12.33203125" style="480" customWidth="1"/>
    <col min="7" max="7" width="0.44140625" style="481" customWidth="1"/>
    <col min="8" max="8" width="12.33203125" style="480" customWidth="1"/>
    <col min="9" max="9" width="0.44140625" style="481" customWidth="1"/>
    <col min="10" max="10" width="12.33203125" style="480" customWidth="1"/>
    <col min="11" max="11" width="0.44140625" style="480" customWidth="1"/>
    <col min="12" max="13" width="20.6640625" style="480" customWidth="1"/>
    <col min="14" max="14" width="20.88671875" style="481" customWidth="1"/>
    <col min="15" max="15" width="12.33203125" style="480" customWidth="1"/>
    <col min="16" max="16" width="0.44140625" style="481" customWidth="1"/>
    <col min="17" max="17" width="12.33203125" style="480" customWidth="1"/>
    <col min="18" max="18" width="0.44140625" style="481" customWidth="1"/>
    <col min="19" max="19" width="12.33203125" style="480" customWidth="1"/>
    <col min="20" max="20" width="0.44140625" style="481" customWidth="1"/>
    <col min="21" max="21" width="12.33203125" style="480" customWidth="1"/>
    <col min="22" max="22" width="0.44140625" style="481" customWidth="1"/>
    <col min="23" max="23" width="12.33203125" style="480" customWidth="1"/>
    <col min="24" max="25" width="0.44140625" style="481" customWidth="1"/>
    <col min="26" max="16384" width="9" style="481"/>
  </cols>
  <sheetData>
    <row r="1" spans="1:25" ht="23.1" customHeight="1">
      <c r="A1" s="439" t="s">
        <v>903</v>
      </c>
      <c r="B1" s="439"/>
      <c r="C1" s="439"/>
      <c r="D1" s="439"/>
      <c r="E1" s="439"/>
      <c r="F1" s="439"/>
      <c r="G1" s="439"/>
      <c r="H1" s="439"/>
      <c r="I1" s="439"/>
      <c r="J1" s="439"/>
      <c r="K1" s="477"/>
      <c r="L1" s="478"/>
      <c r="M1" s="478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80"/>
    </row>
    <row r="2" spans="1:25" ht="23.1" customHeight="1">
      <c r="A2" s="440"/>
      <c r="B2" s="482"/>
      <c r="C2" s="440"/>
      <c r="D2" s="482"/>
      <c r="E2" s="440"/>
      <c r="F2" s="482"/>
      <c r="G2" s="440"/>
      <c r="H2" s="482"/>
      <c r="I2" s="440"/>
      <c r="J2" s="482"/>
      <c r="K2" s="482"/>
      <c r="N2" s="480"/>
      <c r="P2" s="480"/>
      <c r="R2" s="480"/>
      <c r="T2" s="480"/>
      <c r="V2" s="480"/>
      <c r="X2" s="480"/>
      <c r="Y2" s="480"/>
    </row>
    <row r="3" spans="1:25" ht="23.1" customHeight="1">
      <c r="A3" s="442" t="s">
        <v>494</v>
      </c>
      <c r="B3" s="442"/>
      <c r="C3" s="442"/>
      <c r="D3" s="442"/>
      <c r="E3" s="442"/>
      <c r="F3" s="442"/>
      <c r="G3" s="442"/>
      <c r="H3" s="442"/>
      <c r="I3" s="442"/>
      <c r="J3" s="442"/>
      <c r="K3" s="483"/>
      <c r="L3" s="484"/>
      <c r="M3" s="484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0"/>
    </row>
    <row r="4" spans="1:25" ht="23.1" customHeight="1">
      <c r="A4" s="443" t="s">
        <v>499</v>
      </c>
      <c r="B4" s="443"/>
      <c r="C4" s="443"/>
      <c r="D4" s="443"/>
      <c r="E4" s="443"/>
      <c r="F4" s="443"/>
      <c r="G4" s="443"/>
      <c r="H4" s="443"/>
      <c r="I4" s="443"/>
      <c r="J4" s="443"/>
      <c r="K4" s="483"/>
      <c r="L4" s="484"/>
      <c r="M4" s="484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0"/>
    </row>
    <row r="5" spans="1:25" ht="21" customHeight="1">
      <c r="A5" s="444" t="s">
        <v>199</v>
      </c>
      <c r="B5" s="446" t="s">
        <v>551</v>
      </c>
      <c r="C5" s="447"/>
      <c r="D5" s="446" t="s">
        <v>653</v>
      </c>
      <c r="E5" s="447"/>
      <c r="F5" s="446" t="s">
        <v>700</v>
      </c>
      <c r="G5" s="447"/>
      <c r="H5" s="446" t="s">
        <v>766</v>
      </c>
      <c r="I5" s="447"/>
      <c r="J5" s="446" t="s">
        <v>885</v>
      </c>
      <c r="K5" s="447"/>
      <c r="L5" s="487"/>
      <c r="M5" s="481"/>
      <c r="O5" s="481"/>
      <c r="Q5" s="481"/>
      <c r="S5" s="481"/>
      <c r="U5" s="481"/>
      <c r="W5" s="481"/>
    </row>
    <row r="6" spans="1:25" s="492" customFormat="1" ht="21" customHeight="1">
      <c r="A6" s="488" t="s">
        <v>200</v>
      </c>
      <c r="B6" s="489">
        <f>B7+B11</f>
        <v>22345531</v>
      </c>
      <c r="C6" s="490"/>
      <c r="D6" s="489">
        <f>D7+D11</f>
        <v>22594287</v>
      </c>
      <c r="E6" s="490"/>
      <c r="F6" s="489">
        <f>F7+F11</f>
        <v>22832059</v>
      </c>
      <c r="G6" s="490"/>
      <c r="H6" s="489">
        <f>H7+H11</f>
        <v>22859834</v>
      </c>
      <c r="I6" s="490"/>
      <c r="J6" s="489">
        <f>J7+J11</f>
        <v>22857189</v>
      </c>
      <c r="K6" s="490"/>
      <c r="L6" s="491"/>
    </row>
    <row r="7" spans="1:25" ht="18.899999999999999" customHeight="1">
      <c r="A7" s="493" t="s">
        <v>460</v>
      </c>
      <c r="B7" s="450">
        <f>SUM(B8:B10)</f>
        <v>20051554</v>
      </c>
      <c r="C7" s="454"/>
      <c r="D7" s="450">
        <f>SUM(D8:D10)</f>
        <v>20283582</v>
      </c>
      <c r="E7" s="454"/>
      <c r="F7" s="450">
        <v>20367699</v>
      </c>
      <c r="G7" s="454"/>
      <c r="H7" s="450">
        <f>SUM(H8:H10)</f>
        <v>20415902</v>
      </c>
      <c r="I7" s="454"/>
      <c r="J7" s="450">
        <f>SUM(J8:J10)</f>
        <v>20413729</v>
      </c>
      <c r="K7" s="454"/>
      <c r="M7" s="481"/>
      <c r="O7" s="481"/>
      <c r="Q7" s="481"/>
      <c r="S7" s="481"/>
      <c r="U7" s="481"/>
      <c r="W7" s="481"/>
    </row>
    <row r="8" spans="1:25" ht="18.899999999999999" customHeight="1">
      <c r="A8" s="493" t="s">
        <v>459</v>
      </c>
      <c r="B8" s="450">
        <v>19533804</v>
      </c>
      <c r="C8" s="454"/>
      <c r="D8" s="450">
        <v>19754630</v>
      </c>
      <c r="E8" s="454"/>
      <c r="F8" s="450">
        <v>19449514</v>
      </c>
      <c r="G8" s="454"/>
      <c r="H8" s="450">
        <v>19480261</v>
      </c>
      <c r="I8" s="454"/>
      <c r="J8" s="450">
        <v>19448965</v>
      </c>
      <c r="K8" s="454"/>
      <c r="M8" s="481"/>
      <c r="O8" s="481"/>
      <c r="Q8" s="481"/>
      <c r="S8" s="481"/>
      <c r="U8" s="481"/>
      <c r="W8" s="481"/>
    </row>
    <row r="9" spans="1:25" ht="18.899999999999999" customHeight="1">
      <c r="A9" s="493" t="s">
        <v>458</v>
      </c>
      <c r="B9" s="450">
        <v>2901</v>
      </c>
      <c r="C9" s="454"/>
      <c r="D9" s="450">
        <v>5330</v>
      </c>
      <c r="E9" s="454"/>
      <c r="F9" s="450">
        <v>4780</v>
      </c>
      <c r="G9" s="454"/>
      <c r="H9" s="450">
        <v>4230</v>
      </c>
      <c r="I9" s="454"/>
      <c r="J9" s="450">
        <v>3680</v>
      </c>
      <c r="K9" s="454"/>
      <c r="M9" s="481"/>
      <c r="O9" s="481"/>
      <c r="Q9" s="481"/>
      <c r="S9" s="481"/>
      <c r="U9" s="481"/>
      <c r="W9" s="481"/>
    </row>
    <row r="10" spans="1:25" ht="18.899999999999999" customHeight="1">
      <c r="A10" s="493" t="s">
        <v>457</v>
      </c>
      <c r="B10" s="450">
        <v>514849</v>
      </c>
      <c r="C10" s="454"/>
      <c r="D10" s="450">
        <v>523622</v>
      </c>
      <c r="E10" s="454"/>
      <c r="F10" s="450">
        <v>913405</v>
      </c>
      <c r="G10" s="454"/>
      <c r="H10" s="450">
        <v>931411</v>
      </c>
      <c r="I10" s="454"/>
      <c r="J10" s="450">
        <v>961084</v>
      </c>
      <c r="K10" s="454"/>
      <c r="M10" s="481"/>
      <c r="O10" s="481"/>
      <c r="Q10" s="481"/>
      <c r="S10" s="481"/>
      <c r="U10" s="481"/>
      <c r="W10" s="481"/>
    </row>
    <row r="11" spans="1:25" ht="18.899999999999999" customHeight="1">
      <c r="A11" s="493" t="s">
        <v>456</v>
      </c>
      <c r="B11" s="450">
        <f>SUM(B12:B15)</f>
        <v>2293977</v>
      </c>
      <c r="C11" s="454"/>
      <c r="D11" s="450">
        <f>SUM(D12:D15)</f>
        <v>2310705</v>
      </c>
      <c r="E11" s="454"/>
      <c r="F11" s="450">
        <f>SUM(F12:F15)</f>
        <v>2464360</v>
      </c>
      <c r="G11" s="454"/>
      <c r="H11" s="450">
        <f>SUM(H12:H15)</f>
        <v>2443932</v>
      </c>
      <c r="I11" s="454"/>
      <c r="J11" s="450">
        <f>SUM(J12:J15)</f>
        <v>2443460</v>
      </c>
      <c r="K11" s="454"/>
      <c r="L11" s="494"/>
      <c r="M11" s="481"/>
      <c r="O11" s="481"/>
      <c r="Q11" s="481"/>
      <c r="S11" s="481"/>
      <c r="U11" s="481"/>
      <c r="W11" s="481"/>
    </row>
    <row r="12" spans="1:25" ht="18.899999999999999" customHeight="1">
      <c r="A12" s="493" t="s">
        <v>455</v>
      </c>
      <c r="B12" s="450">
        <v>1846937</v>
      </c>
      <c r="C12" s="454"/>
      <c r="D12" s="450">
        <v>1825944</v>
      </c>
      <c r="E12" s="454"/>
      <c r="F12" s="450">
        <v>2138967</v>
      </c>
      <c r="G12" s="454"/>
      <c r="H12" s="450">
        <v>2130211</v>
      </c>
      <c r="I12" s="454"/>
      <c r="J12" s="450">
        <v>2055942</v>
      </c>
      <c r="K12" s="454"/>
      <c r="M12" s="481"/>
      <c r="O12" s="481"/>
      <c r="Q12" s="481"/>
      <c r="S12" s="481"/>
      <c r="U12" s="481"/>
      <c r="W12" s="481"/>
    </row>
    <row r="13" spans="1:25" ht="18.899999999999999" customHeight="1">
      <c r="A13" s="493" t="s">
        <v>454</v>
      </c>
      <c r="B13" s="450">
        <v>269456</v>
      </c>
      <c r="C13" s="454"/>
      <c r="D13" s="450">
        <v>389358</v>
      </c>
      <c r="E13" s="454"/>
      <c r="F13" s="450">
        <v>245084</v>
      </c>
      <c r="G13" s="454"/>
      <c r="H13" s="450">
        <v>233133</v>
      </c>
      <c r="I13" s="454"/>
      <c r="J13" s="450">
        <v>192313</v>
      </c>
      <c r="K13" s="454"/>
      <c r="M13" s="481"/>
      <c r="O13" s="481"/>
      <c r="Q13" s="481"/>
      <c r="S13" s="481"/>
      <c r="U13" s="481"/>
      <c r="W13" s="481"/>
    </row>
    <row r="14" spans="1:25" ht="18.899999999999999" customHeight="1">
      <c r="A14" s="493" t="s">
        <v>453</v>
      </c>
      <c r="B14" s="450">
        <v>79534</v>
      </c>
      <c r="C14" s="454"/>
      <c r="D14" s="450">
        <v>79358</v>
      </c>
      <c r="E14" s="454"/>
      <c r="F14" s="450">
        <v>80309</v>
      </c>
      <c r="G14" s="454"/>
      <c r="H14" s="450">
        <v>80588</v>
      </c>
      <c r="I14" s="454"/>
      <c r="J14" s="450">
        <v>50825</v>
      </c>
      <c r="K14" s="454"/>
      <c r="M14" s="481"/>
      <c r="O14" s="481"/>
      <c r="Q14" s="481"/>
      <c r="S14" s="481"/>
      <c r="U14" s="481"/>
      <c r="W14" s="481"/>
    </row>
    <row r="15" spans="1:25" s="492" customFormat="1" ht="18.899999999999999" customHeight="1">
      <c r="A15" s="493" t="s">
        <v>452</v>
      </c>
      <c r="B15" s="496">
        <v>98050</v>
      </c>
      <c r="C15" s="498"/>
      <c r="D15" s="496">
        <v>16045</v>
      </c>
      <c r="E15" s="498"/>
      <c r="F15" s="496">
        <v>0</v>
      </c>
      <c r="G15" s="498"/>
      <c r="H15" s="496">
        <v>0</v>
      </c>
      <c r="I15" s="498"/>
      <c r="J15" s="496">
        <v>144380</v>
      </c>
      <c r="K15" s="498"/>
      <c r="L15" s="491"/>
    </row>
    <row r="16" spans="1:25" ht="21" customHeight="1">
      <c r="A16" s="488" t="s">
        <v>202</v>
      </c>
      <c r="B16" s="500">
        <f>B17+B20+B28</f>
        <v>11113384</v>
      </c>
      <c r="C16" s="454"/>
      <c r="D16" s="500">
        <f>D17+D20+D28</f>
        <v>11157995</v>
      </c>
      <c r="E16" s="454"/>
      <c r="F16" s="500">
        <f>F17+F20+F28</f>
        <v>11286646</v>
      </c>
      <c r="G16" s="454"/>
      <c r="H16" s="500">
        <f>H17+H20+H28</f>
        <v>11087596</v>
      </c>
      <c r="I16" s="454"/>
      <c r="J16" s="500">
        <f>J17+J20+J28</f>
        <v>10931807</v>
      </c>
      <c r="K16" s="454"/>
      <c r="M16" s="481"/>
      <c r="O16" s="481"/>
      <c r="Q16" s="481"/>
      <c r="S16" s="481"/>
      <c r="U16" s="481"/>
      <c r="W16" s="481"/>
    </row>
    <row r="17" spans="1:23" ht="18.899999999999999" customHeight="1">
      <c r="A17" s="493" t="s">
        <v>451</v>
      </c>
      <c r="B17" s="450">
        <f>SUM(B18:B19)</f>
        <v>6611027</v>
      </c>
      <c r="C17" s="454"/>
      <c r="D17" s="450">
        <f>SUM(D18:D19)</f>
        <v>6520163</v>
      </c>
      <c r="E17" s="454"/>
      <c r="F17" s="450">
        <f>SUM(F18:F19)</f>
        <v>6433409</v>
      </c>
      <c r="G17" s="454"/>
      <c r="H17" s="450">
        <f>SUM(H18:H19)</f>
        <v>6212432</v>
      </c>
      <c r="I17" s="454"/>
      <c r="J17" s="450">
        <f>SUM(J18:J19)</f>
        <v>5932583</v>
      </c>
      <c r="K17" s="454"/>
      <c r="M17" s="481"/>
      <c r="O17" s="481"/>
      <c r="Q17" s="481"/>
      <c r="S17" s="481"/>
      <c r="U17" s="481"/>
      <c r="W17" s="481"/>
    </row>
    <row r="18" spans="1:23" ht="24" customHeight="1">
      <c r="A18" s="493" t="s">
        <v>450</v>
      </c>
      <c r="B18" s="450">
        <v>6566449</v>
      </c>
      <c r="C18" s="454"/>
      <c r="D18" s="450">
        <v>6480443</v>
      </c>
      <c r="E18" s="454"/>
      <c r="F18" s="450">
        <v>6396575</v>
      </c>
      <c r="G18" s="454"/>
      <c r="H18" s="450">
        <v>6157154</v>
      </c>
      <c r="I18" s="454"/>
      <c r="J18" s="450">
        <v>5868554</v>
      </c>
      <c r="K18" s="454"/>
      <c r="M18" s="481"/>
      <c r="O18" s="481"/>
      <c r="Q18" s="481"/>
      <c r="S18" s="481"/>
      <c r="U18" s="481"/>
      <c r="W18" s="481"/>
    </row>
    <row r="19" spans="1:23" s="492" customFormat="1" ht="18.899999999999999" customHeight="1">
      <c r="A19" s="493" t="s">
        <v>449</v>
      </c>
      <c r="B19" s="450">
        <v>44578</v>
      </c>
      <c r="C19" s="538"/>
      <c r="D19" s="450">
        <v>39720</v>
      </c>
      <c r="E19" s="538"/>
      <c r="F19" s="450">
        <v>36834</v>
      </c>
      <c r="G19" s="538"/>
      <c r="H19" s="450">
        <v>55278</v>
      </c>
      <c r="I19" s="538"/>
      <c r="J19" s="450">
        <v>64029</v>
      </c>
      <c r="K19" s="538"/>
      <c r="L19" s="491"/>
    </row>
    <row r="20" spans="1:23" ht="18.899999999999999" customHeight="1">
      <c r="A20" s="493" t="s">
        <v>448</v>
      </c>
      <c r="B20" s="450">
        <f>SUM(B21:B27)</f>
        <v>731409</v>
      </c>
      <c r="C20" s="454"/>
      <c r="D20" s="450">
        <f>SUM(D21:D27)</f>
        <v>742254</v>
      </c>
      <c r="E20" s="454"/>
      <c r="F20" s="450">
        <f>SUM(F21:F27)</f>
        <v>897587</v>
      </c>
      <c r="G20" s="454"/>
      <c r="H20" s="450">
        <f>SUM(H21:H27)</f>
        <v>809194</v>
      </c>
      <c r="I20" s="454"/>
      <c r="J20" s="450">
        <f>SUM(J21:J27)</f>
        <v>964492</v>
      </c>
      <c r="K20" s="454"/>
      <c r="M20" s="481"/>
      <c r="O20" s="481"/>
      <c r="Q20" s="481"/>
      <c r="S20" s="481"/>
      <c r="U20" s="481"/>
      <c r="W20" s="481"/>
    </row>
    <row r="21" spans="1:23" ht="24" customHeight="1">
      <c r="A21" s="493" t="s">
        <v>447</v>
      </c>
      <c r="B21" s="450">
        <v>489867</v>
      </c>
      <c r="C21" s="454"/>
      <c r="D21" s="450">
        <v>503106</v>
      </c>
      <c r="E21" s="454"/>
      <c r="F21" s="450">
        <v>524667</v>
      </c>
      <c r="G21" s="454"/>
      <c r="H21" s="450">
        <v>564322</v>
      </c>
      <c r="I21" s="454"/>
      <c r="J21" s="450">
        <v>570300</v>
      </c>
      <c r="K21" s="454"/>
      <c r="M21" s="481"/>
      <c r="O21" s="481"/>
      <c r="Q21" s="481"/>
      <c r="S21" s="481"/>
      <c r="U21" s="481"/>
      <c r="W21" s="481"/>
    </row>
    <row r="22" spans="1:23" ht="24" customHeight="1">
      <c r="A22" s="493" t="s">
        <v>904</v>
      </c>
      <c r="B22" s="520" t="s">
        <v>568</v>
      </c>
      <c r="C22" s="454"/>
      <c r="D22" s="520" t="s">
        <v>568</v>
      </c>
      <c r="E22" s="454"/>
      <c r="F22" s="520" t="s">
        <v>568</v>
      </c>
      <c r="G22" s="454"/>
      <c r="H22" s="520" t="s">
        <v>568</v>
      </c>
      <c r="I22" s="454"/>
      <c r="J22" s="450">
        <v>108800</v>
      </c>
      <c r="K22" s="454"/>
      <c r="M22" s="481"/>
      <c r="O22" s="481"/>
      <c r="Q22" s="481"/>
      <c r="S22" s="481"/>
      <c r="U22" s="481"/>
      <c r="W22" s="481"/>
    </row>
    <row r="23" spans="1:23" ht="18.899999999999999" customHeight="1">
      <c r="A23" s="493" t="s">
        <v>905</v>
      </c>
      <c r="B23" s="450">
        <v>191644</v>
      </c>
      <c r="C23" s="454"/>
      <c r="D23" s="450">
        <v>194652</v>
      </c>
      <c r="E23" s="454"/>
      <c r="F23" s="450">
        <v>334540</v>
      </c>
      <c r="G23" s="454"/>
      <c r="H23" s="450">
        <v>219446</v>
      </c>
      <c r="I23" s="454"/>
      <c r="J23" s="450">
        <v>250812</v>
      </c>
      <c r="K23" s="454"/>
      <c r="L23" s="494"/>
      <c r="M23" s="481"/>
      <c r="O23" s="481"/>
      <c r="Q23" s="481"/>
      <c r="S23" s="481"/>
      <c r="U23" s="481"/>
      <c r="W23" s="481"/>
    </row>
    <row r="24" spans="1:23" ht="18.899999999999999" customHeight="1">
      <c r="A24" s="493" t="s">
        <v>906</v>
      </c>
      <c r="B24" s="450">
        <v>162</v>
      </c>
      <c r="C24" s="454"/>
      <c r="D24" s="450">
        <v>1747</v>
      </c>
      <c r="E24" s="454"/>
      <c r="F24" s="450">
        <v>1747</v>
      </c>
      <c r="G24" s="454"/>
      <c r="H24" s="450">
        <v>922</v>
      </c>
      <c r="I24" s="454"/>
      <c r="J24" s="450">
        <v>1359</v>
      </c>
      <c r="K24" s="454"/>
      <c r="M24" s="481"/>
      <c r="O24" s="481"/>
      <c r="Q24" s="481"/>
      <c r="S24" s="481"/>
      <c r="U24" s="481"/>
      <c r="W24" s="481"/>
    </row>
    <row r="25" spans="1:23" ht="18.899999999999999" customHeight="1">
      <c r="A25" s="493" t="s">
        <v>907</v>
      </c>
      <c r="B25" s="450">
        <v>1400</v>
      </c>
      <c r="C25" s="451"/>
      <c r="D25" s="450">
        <v>1400</v>
      </c>
      <c r="E25" s="451"/>
      <c r="F25" s="450">
        <v>1400</v>
      </c>
      <c r="G25" s="451"/>
      <c r="H25" s="450">
        <v>1400</v>
      </c>
      <c r="I25" s="451"/>
      <c r="J25" s="450">
        <v>1500</v>
      </c>
      <c r="K25" s="451"/>
      <c r="M25" s="481"/>
      <c r="O25" s="481"/>
      <c r="Q25" s="481"/>
      <c r="S25" s="481"/>
      <c r="U25" s="481"/>
      <c r="W25" s="481"/>
    </row>
    <row r="26" spans="1:23" ht="18.899999999999999" customHeight="1">
      <c r="A26" s="493" t="s">
        <v>908</v>
      </c>
      <c r="B26" s="450">
        <v>47794</v>
      </c>
      <c r="C26" s="451"/>
      <c r="D26" s="450">
        <v>40487</v>
      </c>
      <c r="E26" s="451"/>
      <c r="F26" s="450">
        <v>34761</v>
      </c>
      <c r="G26" s="451"/>
      <c r="H26" s="450">
        <v>22571</v>
      </c>
      <c r="I26" s="451"/>
      <c r="J26" s="450">
        <v>22859</v>
      </c>
      <c r="K26" s="451"/>
      <c r="M26" s="481"/>
      <c r="O26" s="481"/>
      <c r="Q26" s="481"/>
      <c r="S26" s="481"/>
      <c r="U26" s="481"/>
      <c r="W26" s="481"/>
    </row>
    <row r="27" spans="1:23" ht="18.899999999999999" customHeight="1">
      <c r="A27" s="493" t="s">
        <v>909</v>
      </c>
      <c r="B27" s="450">
        <v>542</v>
      </c>
      <c r="C27" s="451"/>
      <c r="D27" s="450">
        <v>862</v>
      </c>
      <c r="E27" s="451"/>
      <c r="F27" s="450">
        <v>472</v>
      </c>
      <c r="G27" s="451"/>
      <c r="H27" s="450">
        <v>533</v>
      </c>
      <c r="I27" s="451"/>
      <c r="J27" s="450">
        <v>8862</v>
      </c>
      <c r="K27" s="451"/>
      <c r="M27" s="481"/>
      <c r="O27" s="481"/>
      <c r="Q27" s="481"/>
      <c r="S27" s="481"/>
      <c r="U27" s="481"/>
      <c r="W27" s="481"/>
    </row>
    <row r="28" spans="1:23" ht="18.899999999999999" customHeight="1">
      <c r="A28" s="502" t="s">
        <v>443</v>
      </c>
      <c r="B28" s="450">
        <f>SUM(B29:B30)</f>
        <v>3770948</v>
      </c>
      <c r="C28" s="451"/>
      <c r="D28" s="450">
        <f>SUM(D29:D30)</f>
        <v>3895578</v>
      </c>
      <c r="E28" s="451"/>
      <c r="F28" s="450">
        <f>SUM(F29:F30)</f>
        <v>3955650</v>
      </c>
      <c r="G28" s="451"/>
      <c r="H28" s="450">
        <f>SUM(H29:H30)</f>
        <v>4065970</v>
      </c>
      <c r="I28" s="451"/>
      <c r="J28" s="450">
        <f>SUM(J29:J30)</f>
        <v>4034732</v>
      </c>
      <c r="K28" s="451"/>
      <c r="L28" s="481"/>
      <c r="M28" s="481"/>
      <c r="O28" s="481"/>
      <c r="Q28" s="481"/>
      <c r="S28" s="481"/>
      <c r="U28" s="481"/>
      <c r="W28" s="481"/>
    </row>
    <row r="29" spans="1:23" ht="18.899999999999999" customHeight="1">
      <c r="A29" s="502" t="s">
        <v>442</v>
      </c>
      <c r="B29" s="450">
        <v>9523704</v>
      </c>
      <c r="C29" s="451"/>
      <c r="D29" s="450">
        <v>9831432</v>
      </c>
      <c r="E29" s="451"/>
      <c r="F29" s="450">
        <v>10051726</v>
      </c>
      <c r="G29" s="451"/>
      <c r="H29" s="450">
        <v>10350508</v>
      </c>
      <c r="I29" s="451"/>
      <c r="J29" s="450">
        <v>10497482</v>
      </c>
      <c r="K29" s="451"/>
      <c r="L29" s="481"/>
      <c r="M29" s="481"/>
      <c r="O29" s="481"/>
      <c r="Q29" s="481"/>
      <c r="S29" s="481"/>
      <c r="U29" s="481"/>
      <c r="W29" s="481"/>
    </row>
    <row r="30" spans="1:23" ht="18.899999999999999" customHeight="1">
      <c r="A30" s="505" t="s">
        <v>441</v>
      </c>
      <c r="B30" s="450">
        <v>-5752756</v>
      </c>
      <c r="C30" s="451"/>
      <c r="D30" s="450">
        <v>-5935854</v>
      </c>
      <c r="E30" s="451"/>
      <c r="F30" s="450">
        <v>-6096076</v>
      </c>
      <c r="G30" s="451"/>
      <c r="H30" s="450">
        <v>-6284538</v>
      </c>
      <c r="I30" s="451"/>
      <c r="J30" s="450">
        <v>-6462750</v>
      </c>
      <c r="K30" s="451"/>
      <c r="L30" s="481"/>
      <c r="M30" s="481"/>
      <c r="O30" s="481"/>
      <c r="Q30" s="481"/>
      <c r="S30" s="481"/>
      <c r="U30" s="481"/>
      <c r="W30" s="481"/>
    </row>
    <row r="31" spans="1:23" ht="21" customHeight="1">
      <c r="A31" s="488" t="s">
        <v>203</v>
      </c>
      <c r="B31" s="539">
        <f>B32+B34</f>
        <v>11232147</v>
      </c>
      <c r="C31" s="467"/>
      <c r="D31" s="539">
        <f>D32+D34</f>
        <v>11436292</v>
      </c>
      <c r="E31" s="467"/>
      <c r="F31" s="539">
        <f>F32+F34</f>
        <v>11545413</v>
      </c>
      <c r="G31" s="467"/>
      <c r="H31" s="539">
        <f>H32+H34</f>
        <v>11772238</v>
      </c>
      <c r="I31" s="467"/>
      <c r="J31" s="539">
        <f>J32+J34</f>
        <v>11925382</v>
      </c>
      <c r="K31" s="467"/>
      <c r="L31" s="481"/>
      <c r="M31" s="481"/>
      <c r="O31" s="481"/>
      <c r="Q31" s="481"/>
      <c r="S31" s="481"/>
      <c r="U31" s="481"/>
      <c r="W31" s="481"/>
    </row>
    <row r="32" spans="1:23" ht="18.899999999999999" customHeight="1">
      <c r="A32" s="502" t="s">
        <v>440</v>
      </c>
      <c r="B32" s="540">
        <f>SUM(B33:B33)</f>
        <v>9679392</v>
      </c>
      <c r="C32" s="451"/>
      <c r="D32" s="540">
        <f>SUM(D33:D33)</f>
        <v>9902682</v>
      </c>
      <c r="E32" s="451"/>
      <c r="F32" s="540">
        <f>SUM(F33:F33)</f>
        <v>10177535</v>
      </c>
      <c r="G32" s="451"/>
      <c r="H32" s="540">
        <f>SUM(H33:H33)</f>
        <v>10561185</v>
      </c>
      <c r="I32" s="451"/>
      <c r="J32" s="540">
        <f>SUM(J33:J33)</f>
        <v>10618638</v>
      </c>
      <c r="K32" s="451"/>
      <c r="L32" s="481"/>
      <c r="M32" s="481"/>
      <c r="O32" s="481"/>
      <c r="Q32" s="481"/>
      <c r="S32" s="481"/>
      <c r="U32" s="481"/>
      <c r="W32" s="481"/>
    </row>
    <row r="33" spans="1:23" ht="18.899999999999999" customHeight="1">
      <c r="A33" s="502" t="s">
        <v>561</v>
      </c>
      <c r="B33" s="540">
        <v>9679392</v>
      </c>
      <c r="C33" s="451"/>
      <c r="D33" s="540">
        <v>9902682</v>
      </c>
      <c r="E33" s="451"/>
      <c r="F33" s="540">
        <v>10177535</v>
      </c>
      <c r="G33" s="451"/>
      <c r="H33" s="540">
        <v>10561185</v>
      </c>
      <c r="I33" s="451"/>
      <c r="J33" s="540">
        <v>10618638</v>
      </c>
      <c r="K33" s="451"/>
      <c r="L33" s="481"/>
      <c r="M33" s="481"/>
      <c r="O33" s="481"/>
      <c r="Q33" s="481"/>
      <c r="S33" s="481"/>
      <c r="U33" s="481"/>
      <c r="W33" s="481"/>
    </row>
    <row r="34" spans="1:23" s="492" customFormat="1" ht="18.899999999999999" customHeight="1">
      <c r="A34" s="502" t="s">
        <v>439</v>
      </c>
      <c r="B34" s="540">
        <f>SUM(B35:B36)</f>
        <v>1552755</v>
      </c>
      <c r="C34" s="501"/>
      <c r="D34" s="540">
        <f>SUM(D35:D36)</f>
        <v>1533610</v>
      </c>
      <c r="E34" s="501"/>
      <c r="F34" s="540">
        <f>SUM(F35:F36)</f>
        <v>1367878</v>
      </c>
      <c r="G34" s="501"/>
      <c r="H34" s="540">
        <f>SUM(H35:H36)</f>
        <v>1211053</v>
      </c>
      <c r="I34" s="501"/>
      <c r="J34" s="540">
        <f>SUM(J35:J36)</f>
        <v>1306744</v>
      </c>
      <c r="K34" s="501"/>
    </row>
    <row r="35" spans="1:23" s="492" customFormat="1" ht="18.899999999999999" customHeight="1">
      <c r="A35" s="502" t="s">
        <v>438</v>
      </c>
      <c r="B35" s="540">
        <v>393792</v>
      </c>
      <c r="C35" s="501"/>
      <c r="D35" s="540">
        <v>393725</v>
      </c>
      <c r="E35" s="501"/>
      <c r="F35" s="540">
        <v>393725</v>
      </c>
      <c r="G35" s="501"/>
      <c r="H35" s="540">
        <v>393725</v>
      </c>
      <c r="I35" s="501"/>
      <c r="J35" s="540">
        <v>393725</v>
      </c>
      <c r="K35" s="501"/>
    </row>
    <row r="36" spans="1:23" s="492" customFormat="1" ht="18.899999999999999" customHeight="1">
      <c r="A36" s="505" t="s">
        <v>437</v>
      </c>
      <c r="B36" s="540">
        <v>1158963</v>
      </c>
      <c r="C36" s="501"/>
      <c r="D36" s="540">
        <v>1139885</v>
      </c>
      <c r="E36" s="501"/>
      <c r="F36" s="540">
        <v>974153</v>
      </c>
      <c r="G36" s="501"/>
      <c r="H36" s="540">
        <v>817328</v>
      </c>
      <c r="I36" s="501"/>
      <c r="J36" s="540">
        <v>913019</v>
      </c>
      <c r="K36" s="501"/>
    </row>
    <row r="37" spans="1:23" ht="21" customHeight="1">
      <c r="A37" s="508" t="s">
        <v>204</v>
      </c>
      <c r="B37" s="541">
        <f>B16+B31</f>
        <v>22345531</v>
      </c>
      <c r="C37" s="464"/>
      <c r="D37" s="541">
        <f>D16+D31</f>
        <v>22594287</v>
      </c>
      <c r="E37" s="464"/>
      <c r="F37" s="541">
        <f>F16+F31</f>
        <v>22832059</v>
      </c>
      <c r="G37" s="464"/>
      <c r="H37" s="541">
        <f>H16+H31</f>
        <v>22859834</v>
      </c>
      <c r="I37" s="464"/>
      <c r="J37" s="541">
        <f>J16+J31</f>
        <v>22857189</v>
      </c>
      <c r="K37" s="464"/>
      <c r="L37" s="481"/>
      <c r="M37" s="481"/>
      <c r="O37" s="481"/>
      <c r="Q37" s="481"/>
      <c r="S37" s="481"/>
      <c r="U37" s="481"/>
      <c r="W37" s="481"/>
    </row>
    <row r="38" spans="1:23">
      <c r="A38" s="511"/>
      <c r="B38" s="542"/>
      <c r="C38" s="514"/>
      <c r="D38" s="542"/>
      <c r="E38" s="514"/>
      <c r="F38" s="542"/>
      <c r="G38" s="514"/>
      <c r="H38" s="542"/>
      <c r="I38" s="514"/>
      <c r="J38" s="542"/>
      <c r="K38" s="514"/>
      <c r="L38" s="481"/>
      <c r="M38" s="481"/>
      <c r="O38" s="481"/>
      <c r="Q38" s="481"/>
      <c r="S38" s="481"/>
      <c r="U38" s="481"/>
      <c r="W38" s="481"/>
    </row>
    <row r="39" spans="1:23" ht="23.1" customHeight="1">
      <c r="A39" s="439" t="s">
        <v>910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77"/>
      <c r="L39" s="478"/>
      <c r="M39" s="478"/>
    </row>
    <row r="40" spans="1:23" ht="23.1" customHeight="1">
      <c r="A40" s="439" t="s">
        <v>500</v>
      </c>
      <c r="B40" s="439"/>
      <c r="C40" s="439"/>
      <c r="D40" s="439"/>
      <c r="E40" s="439"/>
      <c r="F40" s="439"/>
      <c r="G40" s="439"/>
      <c r="H40" s="439"/>
      <c r="I40" s="439"/>
      <c r="J40" s="439"/>
      <c r="K40" s="482"/>
    </row>
    <row r="41" spans="1:23" ht="23.1" customHeight="1">
      <c r="A41" s="515" t="s">
        <v>755</v>
      </c>
      <c r="B41" s="482"/>
      <c r="C41" s="440"/>
      <c r="D41" s="482"/>
      <c r="E41" s="440"/>
      <c r="F41" s="482"/>
      <c r="G41" s="440"/>
      <c r="H41" s="482"/>
      <c r="I41" s="440"/>
      <c r="J41" s="482"/>
      <c r="K41" s="482"/>
    </row>
    <row r="42" spans="1:23" ht="23.1" customHeight="1">
      <c r="A42" s="443" t="s">
        <v>498</v>
      </c>
      <c r="B42" s="443"/>
      <c r="C42" s="443"/>
      <c r="D42" s="443"/>
      <c r="E42" s="443"/>
      <c r="F42" s="443"/>
      <c r="G42" s="443"/>
      <c r="H42" s="443"/>
      <c r="I42" s="443"/>
      <c r="J42" s="443"/>
      <c r="K42" s="483"/>
      <c r="L42" s="484"/>
      <c r="M42" s="484"/>
    </row>
    <row r="43" spans="1:23" ht="21" customHeight="1">
      <c r="A43" s="516" t="s">
        <v>199</v>
      </c>
      <c r="B43" s="446" t="s">
        <v>551</v>
      </c>
      <c r="C43" s="447"/>
      <c r="D43" s="446" t="s">
        <v>653</v>
      </c>
      <c r="E43" s="447"/>
      <c r="F43" s="446" t="s">
        <v>700</v>
      </c>
      <c r="G43" s="447"/>
      <c r="H43" s="446" t="s">
        <v>766</v>
      </c>
      <c r="I43" s="447"/>
      <c r="J43" s="446" t="s">
        <v>885</v>
      </c>
      <c r="K43" s="447"/>
      <c r="L43" s="481"/>
      <c r="M43" s="481"/>
      <c r="O43" s="481"/>
      <c r="Q43" s="481"/>
      <c r="S43" s="481"/>
      <c r="U43" s="481"/>
      <c r="W43" s="481"/>
    </row>
    <row r="44" spans="1:23" s="492" customFormat="1" ht="21" customHeight="1">
      <c r="A44" s="517" t="s">
        <v>911</v>
      </c>
      <c r="B44" s="518">
        <f>SUM(B45:B47)</f>
        <v>2267800</v>
      </c>
      <c r="C44" s="467"/>
      <c r="D44" s="518">
        <f>SUM(D45:D47)</f>
        <v>2235204</v>
      </c>
      <c r="E44" s="467"/>
      <c r="F44" s="518">
        <f>SUM(F45:F47)</f>
        <v>2054522</v>
      </c>
      <c r="G44" s="467"/>
      <c r="H44" s="518">
        <f>SUM(H45:H47)</f>
        <v>2206093</v>
      </c>
      <c r="I44" s="467"/>
      <c r="J44" s="518">
        <f>SUM(J45:J47)</f>
        <v>2151541</v>
      </c>
      <c r="K44" s="467"/>
    </row>
    <row r="45" spans="1:23" ht="20.100000000000001" customHeight="1">
      <c r="A45" s="519" t="s">
        <v>912</v>
      </c>
      <c r="B45" s="520">
        <v>2228221</v>
      </c>
      <c r="C45" s="451"/>
      <c r="D45" s="520">
        <v>2198084</v>
      </c>
      <c r="E45" s="451"/>
      <c r="F45" s="520">
        <v>1907955</v>
      </c>
      <c r="G45" s="451"/>
      <c r="H45" s="520">
        <v>2163300</v>
      </c>
      <c r="I45" s="451"/>
      <c r="J45" s="520">
        <v>1582807</v>
      </c>
      <c r="K45" s="451"/>
      <c r="L45" s="481"/>
      <c r="M45" s="481"/>
      <c r="O45" s="481"/>
      <c r="Q45" s="481"/>
      <c r="S45" s="481"/>
      <c r="U45" s="481"/>
      <c r="W45" s="481"/>
    </row>
    <row r="46" spans="1:23" ht="20.100000000000001" customHeight="1">
      <c r="A46" s="519" t="s">
        <v>913</v>
      </c>
      <c r="B46" s="520">
        <v>16307</v>
      </c>
      <c r="C46" s="451"/>
      <c r="D46" s="520">
        <v>16166</v>
      </c>
      <c r="E46" s="451"/>
      <c r="F46" s="520">
        <v>15010</v>
      </c>
      <c r="G46" s="451"/>
      <c r="H46" s="520">
        <v>16361</v>
      </c>
      <c r="I46" s="451"/>
      <c r="J46" s="520">
        <v>15531</v>
      </c>
      <c r="K46" s="451"/>
      <c r="L46" s="481"/>
      <c r="M46" s="481"/>
      <c r="O46" s="481"/>
      <c r="Q46" s="481"/>
      <c r="S46" s="481"/>
      <c r="U46" s="481"/>
      <c r="W46" s="481"/>
    </row>
    <row r="47" spans="1:23" ht="20.100000000000001" customHeight="1">
      <c r="A47" s="524" t="s">
        <v>914</v>
      </c>
      <c r="B47" s="522">
        <v>23272</v>
      </c>
      <c r="C47" s="523"/>
      <c r="D47" s="522">
        <v>20954</v>
      </c>
      <c r="E47" s="523"/>
      <c r="F47" s="522">
        <v>131557</v>
      </c>
      <c r="G47" s="523"/>
      <c r="H47" s="522">
        <v>26432</v>
      </c>
      <c r="I47" s="523"/>
      <c r="J47" s="522">
        <v>553203</v>
      </c>
      <c r="K47" s="523"/>
      <c r="L47" s="481"/>
      <c r="M47" s="481"/>
      <c r="O47" s="481"/>
      <c r="Q47" s="481"/>
      <c r="S47" s="481"/>
      <c r="U47" s="481"/>
      <c r="W47" s="481"/>
    </row>
    <row r="48" spans="1:23" s="492" customFormat="1" ht="21" customHeight="1">
      <c r="A48" s="517" t="s">
        <v>915</v>
      </c>
      <c r="B48" s="518">
        <f>SUM(B49:B55)</f>
        <v>2203161</v>
      </c>
      <c r="C48" s="467"/>
      <c r="D48" s="518">
        <f>SUM(D49:D55)</f>
        <v>2291259</v>
      </c>
      <c r="E48" s="467"/>
      <c r="F48" s="518">
        <f>SUM(F49:F55)</f>
        <v>2190713</v>
      </c>
      <c r="G48" s="467"/>
      <c r="H48" s="518">
        <f>SUM(H49:H55)</f>
        <v>2258035</v>
      </c>
      <c r="I48" s="467"/>
      <c r="J48" s="518">
        <f>SUM(J49:J55)</f>
        <v>2344664</v>
      </c>
      <c r="K48" s="467"/>
    </row>
    <row r="49" spans="1:23" ht="20.100000000000001" customHeight="1">
      <c r="A49" s="519" t="s">
        <v>916</v>
      </c>
      <c r="B49" s="520">
        <v>810810</v>
      </c>
      <c r="C49" s="451"/>
      <c r="D49" s="520">
        <v>803216</v>
      </c>
      <c r="E49" s="451"/>
      <c r="F49" s="520">
        <v>799885</v>
      </c>
      <c r="G49" s="451"/>
      <c r="H49" s="520">
        <v>807618</v>
      </c>
      <c r="I49" s="451"/>
      <c r="J49" s="520">
        <v>879594</v>
      </c>
      <c r="K49" s="451"/>
      <c r="L49" s="481"/>
      <c r="M49" s="481"/>
      <c r="O49" s="481"/>
      <c r="Q49" s="481"/>
      <c r="S49" s="481"/>
      <c r="U49" s="481"/>
      <c r="W49" s="481"/>
    </row>
    <row r="50" spans="1:23" ht="20.100000000000001" customHeight="1">
      <c r="A50" s="519" t="s">
        <v>917</v>
      </c>
      <c r="B50" s="520">
        <v>225352</v>
      </c>
      <c r="C50" s="451"/>
      <c r="D50" s="520">
        <v>244992</v>
      </c>
      <c r="E50" s="451"/>
      <c r="F50" s="520">
        <v>221601</v>
      </c>
      <c r="G50" s="451"/>
      <c r="H50" s="520">
        <v>258416</v>
      </c>
      <c r="I50" s="451"/>
      <c r="J50" s="520">
        <v>249674</v>
      </c>
      <c r="K50" s="451"/>
      <c r="L50" s="481"/>
      <c r="M50" s="481"/>
      <c r="O50" s="481"/>
      <c r="Q50" s="481"/>
      <c r="S50" s="481"/>
      <c r="U50" s="481"/>
      <c r="W50" s="481"/>
    </row>
    <row r="51" spans="1:23" ht="20.100000000000001" customHeight="1">
      <c r="A51" s="519" t="s">
        <v>918</v>
      </c>
      <c r="B51" s="520">
        <v>17466</v>
      </c>
      <c r="C51" s="451"/>
      <c r="D51" s="520">
        <v>17668</v>
      </c>
      <c r="E51" s="451"/>
      <c r="F51" s="520">
        <v>8754</v>
      </c>
      <c r="G51" s="451"/>
      <c r="H51" s="520">
        <v>9242</v>
      </c>
      <c r="I51" s="451"/>
      <c r="J51" s="520">
        <v>9889</v>
      </c>
      <c r="K51" s="451"/>
      <c r="L51" s="481"/>
      <c r="M51" s="481"/>
      <c r="O51" s="481"/>
      <c r="Q51" s="481"/>
      <c r="S51" s="481"/>
      <c r="U51" s="481"/>
      <c r="W51" s="481"/>
    </row>
    <row r="52" spans="1:23" ht="20.100000000000001" customHeight="1">
      <c r="A52" s="519" t="s">
        <v>919</v>
      </c>
      <c r="B52" s="520">
        <v>117360</v>
      </c>
      <c r="C52" s="451"/>
      <c r="D52" s="520">
        <v>103933</v>
      </c>
      <c r="E52" s="451"/>
      <c r="F52" s="520">
        <v>96615</v>
      </c>
      <c r="G52" s="451"/>
      <c r="H52" s="520">
        <v>108857</v>
      </c>
      <c r="I52" s="451"/>
      <c r="J52" s="520">
        <v>126078</v>
      </c>
      <c r="K52" s="451"/>
      <c r="L52" s="481"/>
      <c r="M52" s="481"/>
      <c r="O52" s="481"/>
      <c r="Q52" s="481"/>
      <c r="S52" s="481"/>
      <c r="U52" s="481"/>
      <c r="W52" s="481"/>
    </row>
    <row r="53" spans="1:23" ht="20.100000000000001" customHeight="1">
      <c r="A53" s="519" t="s">
        <v>920</v>
      </c>
      <c r="B53" s="520">
        <v>136812</v>
      </c>
      <c r="C53" s="451"/>
      <c r="D53" s="520">
        <v>145821</v>
      </c>
      <c r="E53" s="451"/>
      <c r="F53" s="520">
        <v>149960</v>
      </c>
      <c r="G53" s="451"/>
      <c r="H53" s="520">
        <v>162302</v>
      </c>
      <c r="I53" s="451"/>
      <c r="J53" s="520">
        <v>134790</v>
      </c>
      <c r="K53" s="451"/>
      <c r="L53" s="481"/>
      <c r="M53" s="481"/>
      <c r="O53" s="481"/>
      <c r="Q53" s="481"/>
      <c r="S53" s="481"/>
      <c r="U53" s="481"/>
      <c r="W53" s="481"/>
    </row>
    <row r="54" spans="1:23" ht="20.100000000000001" customHeight="1">
      <c r="A54" s="519" t="s">
        <v>921</v>
      </c>
      <c r="B54" s="520">
        <v>870663</v>
      </c>
      <c r="C54" s="451"/>
      <c r="D54" s="520">
        <v>863651</v>
      </c>
      <c r="E54" s="451"/>
      <c r="F54" s="520">
        <v>862347</v>
      </c>
      <c r="G54" s="451"/>
      <c r="H54" s="520">
        <v>880443</v>
      </c>
      <c r="I54" s="451"/>
      <c r="J54" s="520">
        <v>889839</v>
      </c>
      <c r="K54" s="451"/>
      <c r="L54" s="481"/>
      <c r="M54" s="481"/>
      <c r="O54" s="481"/>
      <c r="Q54" s="481"/>
      <c r="S54" s="481"/>
      <c r="U54" s="481"/>
      <c r="W54" s="481"/>
    </row>
    <row r="55" spans="1:23" ht="20.100000000000001" customHeight="1">
      <c r="A55" s="519" t="s">
        <v>922</v>
      </c>
      <c r="B55" s="520">
        <v>24698</v>
      </c>
      <c r="C55" s="451"/>
      <c r="D55" s="520">
        <v>111978</v>
      </c>
      <c r="E55" s="451"/>
      <c r="F55" s="520">
        <v>51551</v>
      </c>
      <c r="G55" s="451"/>
      <c r="H55" s="520">
        <v>31157</v>
      </c>
      <c r="I55" s="451"/>
      <c r="J55" s="520">
        <v>54800</v>
      </c>
      <c r="K55" s="451"/>
      <c r="L55" s="481"/>
      <c r="M55" s="481"/>
      <c r="O55" s="481"/>
      <c r="Q55" s="481"/>
      <c r="S55" s="481"/>
      <c r="U55" s="481"/>
      <c r="W55" s="481"/>
    </row>
    <row r="56" spans="1:23" ht="20.100000000000001" customHeight="1">
      <c r="A56" s="519" t="s">
        <v>923</v>
      </c>
      <c r="B56" s="520">
        <v>0</v>
      </c>
      <c r="C56" s="451"/>
      <c r="D56" s="520">
        <v>0</v>
      </c>
      <c r="E56" s="451"/>
      <c r="F56" s="520">
        <v>0</v>
      </c>
      <c r="G56" s="451"/>
      <c r="H56" s="520">
        <v>0</v>
      </c>
      <c r="I56" s="543"/>
      <c r="J56" s="520">
        <v>0</v>
      </c>
      <c r="K56" s="451"/>
      <c r="L56" s="481"/>
      <c r="M56" s="481"/>
      <c r="O56" s="481"/>
      <c r="Q56" s="481"/>
      <c r="S56" s="481"/>
      <c r="U56" s="481"/>
      <c r="W56" s="481"/>
    </row>
    <row r="57" spans="1:23" ht="21" customHeight="1">
      <c r="A57" s="516" t="s">
        <v>205</v>
      </c>
      <c r="B57" s="526">
        <f>B44-B48</f>
        <v>64639</v>
      </c>
      <c r="C57" s="544"/>
      <c r="D57" s="526">
        <f>D44-D48</f>
        <v>-56055</v>
      </c>
      <c r="E57" s="544"/>
      <c r="F57" s="526">
        <f>F44-F48</f>
        <v>-136191</v>
      </c>
      <c r="G57" s="544"/>
      <c r="H57" s="526">
        <f>H44-H48</f>
        <v>-51942</v>
      </c>
      <c r="I57" s="544"/>
      <c r="J57" s="526">
        <f>J44-J48</f>
        <v>-193123</v>
      </c>
      <c r="K57" s="544"/>
      <c r="L57" s="481"/>
      <c r="M57" s="481"/>
      <c r="O57" s="481"/>
      <c r="Q57" s="481"/>
      <c r="S57" s="481"/>
      <c r="U57" s="481"/>
      <c r="W57" s="481"/>
    </row>
    <row r="58" spans="1:23" s="492" customFormat="1" ht="21" customHeight="1">
      <c r="A58" s="517" t="s">
        <v>924</v>
      </c>
      <c r="B58" s="518">
        <f>SUM(B59:B64)</f>
        <v>423194</v>
      </c>
      <c r="C58" s="467"/>
      <c r="D58" s="518">
        <f>SUM(D59:D64)</f>
        <v>405651</v>
      </c>
      <c r="E58" s="467"/>
      <c r="F58" s="518">
        <f>SUM(F59:F64)</f>
        <v>384912</v>
      </c>
      <c r="G58" s="467"/>
      <c r="H58" s="518">
        <f>SUM(H59:H64)</f>
        <v>425779</v>
      </c>
      <c r="I58" s="467"/>
      <c r="J58" s="518">
        <f>SUM(J59:J64)</f>
        <v>443020</v>
      </c>
      <c r="K58" s="467"/>
    </row>
    <row r="59" spans="1:23" ht="20.100000000000001" customHeight="1">
      <c r="A59" s="519" t="s">
        <v>925</v>
      </c>
      <c r="B59" s="520">
        <v>211</v>
      </c>
      <c r="C59" s="451"/>
      <c r="D59" s="520">
        <v>439</v>
      </c>
      <c r="E59" s="451"/>
      <c r="F59" s="520">
        <v>594</v>
      </c>
      <c r="G59" s="451"/>
      <c r="H59" s="520">
        <v>555</v>
      </c>
      <c r="I59" s="451"/>
      <c r="J59" s="520">
        <v>285</v>
      </c>
      <c r="K59" s="451"/>
      <c r="L59" s="481"/>
      <c r="M59" s="481"/>
      <c r="O59" s="481"/>
      <c r="Q59" s="481"/>
      <c r="S59" s="481"/>
      <c r="U59" s="481"/>
      <c r="W59" s="481"/>
    </row>
    <row r="60" spans="1:23" ht="20.100000000000001" customHeight="1">
      <c r="A60" s="519" t="s">
        <v>926</v>
      </c>
      <c r="B60" s="520">
        <v>2722</v>
      </c>
      <c r="C60" s="451"/>
      <c r="D60" s="520">
        <v>1864</v>
      </c>
      <c r="E60" s="451"/>
      <c r="F60" s="520">
        <v>1796</v>
      </c>
      <c r="G60" s="451"/>
      <c r="H60" s="520">
        <v>2480</v>
      </c>
      <c r="I60" s="451"/>
      <c r="J60" s="520">
        <v>2958</v>
      </c>
      <c r="K60" s="451"/>
      <c r="L60" s="481"/>
      <c r="M60" s="481"/>
      <c r="O60" s="481"/>
      <c r="Q60" s="481"/>
      <c r="S60" s="481"/>
      <c r="U60" s="481"/>
      <c r="W60" s="481"/>
    </row>
    <row r="61" spans="1:23" ht="20.100000000000001" customHeight="1">
      <c r="A61" s="519" t="s">
        <v>927</v>
      </c>
      <c r="B61" s="520">
        <v>119100</v>
      </c>
      <c r="C61" s="451"/>
      <c r="D61" s="520">
        <v>111750</v>
      </c>
      <c r="E61" s="451"/>
      <c r="F61" s="520">
        <v>120025</v>
      </c>
      <c r="G61" s="451"/>
      <c r="H61" s="520">
        <v>142900</v>
      </c>
      <c r="I61" s="451"/>
      <c r="J61" s="520">
        <v>153325</v>
      </c>
      <c r="K61" s="451"/>
      <c r="L61" s="481"/>
      <c r="M61" s="481"/>
      <c r="O61" s="481"/>
      <c r="Q61" s="481"/>
      <c r="S61" s="481"/>
      <c r="U61" s="481"/>
      <c r="W61" s="481"/>
    </row>
    <row r="62" spans="1:23" ht="20.100000000000001" customHeight="1">
      <c r="A62" s="519" t="s">
        <v>928</v>
      </c>
      <c r="B62" s="520">
        <v>2138</v>
      </c>
      <c r="C62" s="501"/>
      <c r="D62" s="520">
        <v>406</v>
      </c>
      <c r="E62" s="501"/>
      <c r="F62" s="520">
        <v>563</v>
      </c>
      <c r="G62" s="501"/>
      <c r="H62" s="520">
        <v>58</v>
      </c>
      <c r="I62" s="501"/>
      <c r="J62" s="520">
        <v>0</v>
      </c>
      <c r="K62" s="501"/>
      <c r="L62" s="481"/>
      <c r="M62" s="481"/>
      <c r="O62" s="481"/>
      <c r="Q62" s="481"/>
      <c r="S62" s="481"/>
      <c r="U62" s="481"/>
      <c r="W62" s="481"/>
    </row>
    <row r="63" spans="1:23" s="492" customFormat="1" ht="20.100000000000001" customHeight="1">
      <c r="A63" s="519" t="s">
        <v>929</v>
      </c>
      <c r="B63" s="520">
        <v>205871</v>
      </c>
      <c r="C63" s="451"/>
      <c r="D63" s="520">
        <v>203380</v>
      </c>
      <c r="E63" s="451"/>
      <c r="F63" s="520">
        <v>204544</v>
      </c>
      <c r="G63" s="451"/>
      <c r="H63" s="520">
        <v>201455</v>
      </c>
      <c r="I63" s="451"/>
      <c r="J63" s="520">
        <v>204709</v>
      </c>
      <c r="K63" s="451"/>
    </row>
    <row r="64" spans="1:23" ht="20.100000000000001" customHeight="1">
      <c r="A64" s="524" t="s">
        <v>930</v>
      </c>
      <c r="B64" s="522">
        <v>93152</v>
      </c>
      <c r="C64" s="458"/>
      <c r="D64" s="522">
        <v>87812</v>
      </c>
      <c r="E64" s="458"/>
      <c r="F64" s="522">
        <v>57390</v>
      </c>
      <c r="G64" s="458"/>
      <c r="H64" s="522">
        <v>78331</v>
      </c>
      <c r="I64" s="458"/>
      <c r="J64" s="522">
        <v>81743</v>
      </c>
      <c r="K64" s="458"/>
      <c r="L64" s="481"/>
      <c r="M64" s="481"/>
      <c r="O64" s="481"/>
      <c r="Q64" s="481"/>
      <c r="S64" s="481"/>
      <c r="U64" s="481"/>
      <c r="W64" s="481"/>
    </row>
    <row r="65" spans="1:23" ht="21" customHeight="1">
      <c r="A65" s="517" t="s">
        <v>931</v>
      </c>
      <c r="B65" s="518">
        <f>SUM(B66:B67)</f>
        <v>140593</v>
      </c>
      <c r="C65" s="467"/>
      <c r="D65" s="518">
        <f>SUM(D66:D67)</f>
        <v>144334</v>
      </c>
      <c r="E65" s="467"/>
      <c r="F65" s="518">
        <f>SUM(F66:F67)</f>
        <v>138825</v>
      </c>
      <c r="G65" s="467"/>
      <c r="H65" s="518">
        <f>SUM(H66:H67)</f>
        <v>105591</v>
      </c>
      <c r="I65" s="467"/>
      <c r="J65" s="518">
        <f>SUM(J66:J67)</f>
        <v>95087</v>
      </c>
      <c r="K65" s="467"/>
      <c r="L65" s="481"/>
      <c r="M65" s="481"/>
      <c r="O65" s="481"/>
      <c r="Q65" s="481"/>
      <c r="S65" s="481"/>
      <c r="U65" s="481"/>
      <c r="W65" s="481"/>
    </row>
    <row r="66" spans="1:23" ht="25.5" customHeight="1">
      <c r="A66" s="519" t="s">
        <v>932</v>
      </c>
      <c r="B66" s="520">
        <v>138924</v>
      </c>
      <c r="C66" s="451"/>
      <c r="D66" s="520">
        <v>127068</v>
      </c>
      <c r="E66" s="451"/>
      <c r="F66" s="520">
        <v>115839</v>
      </c>
      <c r="G66" s="451"/>
      <c r="H66" s="520">
        <v>103968</v>
      </c>
      <c r="I66" s="451"/>
      <c r="J66" s="520">
        <v>92053</v>
      </c>
      <c r="K66" s="451"/>
      <c r="L66" s="481"/>
      <c r="M66" s="481"/>
      <c r="O66" s="481"/>
      <c r="Q66" s="481"/>
      <c r="S66" s="481"/>
      <c r="U66" s="481"/>
      <c r="W66" s="481"/>
    </row>
    <row r="67" spans="1:23" ht="19.5" customHeight="1">
      <c r="A67" s="519" t="s">
        <v>933</v>
      </c>
      <c r="B67" s="520">
        <v>1669</v>
      </c>
      <c r="C67" s="458"/>
      <c r="D67" s="520">
        <v>17266</v>
      </c>
      <c r="E67" s="458"/>
      <c r="F67" s="520">
        <v>22986</v>
      </c>
      <c r="G67" s="458"/>
      <c r="H67" s="520">
        <v>1623</v>
      </c>
      <c r="I67" s="458"/>
      <c r="J67" s="520">
        <v>3034</v>
      </c>
      <c r="K67" s="458"/>
      <c r="L67" s="481"/>
      <c r="M67" s="481"/>
      <c r="O67" s="481"/>
      <c r="Q67" s="481"/>
      <c r="S67" s="481"/>
      <c r="U67" s="481"/>
      <c r="W67" s="481"/>
    </row>
    <row r="68" spans="1:23" ht="21" customHeight="1">
      <c r="A68" s="525" t="s">
        <v>934</v>
      </c>
      <c r="B68" s="526">
        <f>+B57+B58-B65</f>
        <v>347240</v>
      </c>
      <c r="C68" s="464"/>
      <c r="D68" s="526">
        <f>+D57+D58-D65</f>
        <v>205262</v>
      </c>
      <c r="E68" s="464"/>
      <c r="F68" s="526">
        <f>+F57+F58-F65</f>
        <v>109896</v>
      </c>
      <c r="G68" s="464"/>
      <c r="H68" s="526">
        <f>+H57+H58-H65</f>
        <v>268246</v>
      </c>
      <c r="I68" s="464"/>
      <c r="J68" s="526">
        <f>+J57+J58-J65</f>
        <v>154810</v>
      </c>
      <c r="K68" s="464"/>
      <c r="L68" s="481"/>
      <c r="M68" s="481"/>
      <c r="O68" s="481"/>
      <c r="Q68" s="481"/>
      <c r="S68" s="481"/>
      <c r="U68" s="481"/>
      <c r="W68" s="481"/>
    </row>
    <row r="69" spans="1:23" ht="21" customHeight="1">
      <c r="A69" s="528" t="s">
        <v>935</v>
      </c>
      <c r="B69" s="522">
        <v>8106</v>
      </c>
      <c r="C69" s="464"/>
      <c r="D69" s="522">
        <v>1076</v>
      </c>
      <c r="E69" s="464"/>
      <c r="F69" s="522">
        <v>168</v>
      </c>
      <c r="G69" s="464"/>
      <c r="H69" s="522">
        <v>181</v>
      </c>
      <c r="I69" s="464"/>
      <c r="J69" s="522">
        <v>315</v>
      </c>
      <c r="K69" s="464"/>
      <c r="L69" s="481"/>
      <c r="M69" s="481"/>
      <c r="O69" s="481"/>
      <c r="Q69" s="481"/>
      <c r="S69" s="481"/>
      <c r="U69" s="481"/>
      <c r="W69" s="481"/>
    </row>
    <row r="70" spans="1:23" ht="21" customHeight="1">
      <c r="A70" s="525" t="s">
        <v>936</v>
      </c>
      <c r="B70" s="526">
        <v>734</v>
      </c>
      <c r="C70" s="464"/>
      <c r="D70" s="526">
        <v>2126</v>
      </c>
      <c r="E70" s="464"/>
      <c r="F70" s="526">
        <v>943</v>
      </c>
      <c r="G70" s="464"/>
      <c r="H70" s="526">
        <v>41602</v>
      </c>
      <c r="I70" s="464"/>
      <c r="J70" s="526">
        <v>1980</v>
      </c>
      <c r="K70" s="464"/>
      <c r="L70" s="481"/>
      <c r="M70" s="481"/>
      <c r="O70" s="481"/>
      <c r="Q70" s="481"/>
      <c r="S70" s="481"/>
      <c r="U70" s="481"/>
      <c r="W70" s="481"/>
    </row>
    <row r="71" spans="1:23" ht="21" customHeight="1">
      <c r="A71" s="528" t="s">
        <v>937</v>
      </c>
      <c r="B71" s="522">
        <f>+B68+B69-B70</f>
        <v>354612</v>
      </c>
      <c r="C71" s="464"/>
      <c r="D71" s="522">
        <f>+D68+D69-D70</f>
        <v>204212</v>
      </c>
      <c r="E71" s="464"/>
      <c r="F71" s="522">
        <f>+F68+F69-F70</f>
        <v>109121</v>
      </c>
      <c r="G71" s="464"/>
      <c r="H71" s="522">
        <f>+H68+H69-H70</f>
        <v>226825</v>
      </c>
      <c r="I71" s="464"/>
      <c r="J71" s="522">
        <f>+J68+J69-J70</f>
        <v>153145</v>
      </c>
      <c r="K71" s="464"/>
      <c r="L71" s="481"/>
      <c r="M71" s="481"/>
      <c r="O71" s="481"/>
      <c r="Q71" s="481"/>
      <c r="S71" s="481"/>
      <c r="U71" s="481"/>
      <c r="W71" s="481"/>
    </row>
    <row r="72" spans="1:23" ht="23.1" customHeight="1">
      <c r="A72" s="525" t="s">
        <v>938</v>
      </c>
      <c r="B72" s="522">
        <v>100000</v>
      </c>
      <c r="C72" s="464"/>
      <c r="D72" s="522">
        <v>100000</v>
      </c>
      <c r="E72" s="464"/>
      <c r="F72" s="522">
        <v>304212</v>
      </c>
      <c r="G72" s="464"/>
      <c r="H72" s="522">
        <v>300000</v>
      </c>
      <c r="I72" s="464"/>
      <c r="J72" s="526">
        <v>100000</v>
      </c>
      <c r="K72" s="545"/>
      <c r="L72" s="484"/>
      <c r="M72" s="484"/>
    </row>
    <row r="73" spans="1:23" ht="21.6">
      <c r="A73" s="525" t="s">
        <v>978</v>
      </c>
      <c r="B73" s="522">
        <v>223290</v>
      </c>
      <c r="C73" s="464"/>
      <c r="D73" s="522">
        <v>274853</v>
      </c>
      <c r="E73" s="464"/>
      <c r="F73" s="522">
        <v>383650</v>
      </c>
      <c r="G73" s="464"/>
      <c r="H73" s="522">
        <v>57453</v>
      </c>
      <c r="I73" s="464"/>
      <c r="J73" s="526">
        <v>468642</v>
      </c>
      <c r="K73" s="532"/>
    </row>
    <row r="74" spans="1:23">
      <c r="A74" s="525" t="s">
        <v>939</v>
      </c>
      <c r="B74" s="522">
        <v>677902</v>
      </c>
      <c r="C74" s="464"/>
      <c r="D74" s="522">
        <v>579065</v>
      </c>
      <c r="E74" s="464"/>
      <c r="F74" s="522">
        <v>796983</v>
      </c>
      <c r="G74" s="464"/>
      <c r="H74" s="522">
        <v>584278</v>
      </c>
      <c r="I74" s="464"/>
      <c r="J74" s="526">
        <v>721786</v>
      </c>
      <c r="K74" s="532"/>
    </row>
  </sheetData>
  <sheetProtection sheet="1" objects="1" scenarios="1"/>
  <mergeCells count="19">
    <mergeCell ref="A39:J39"/>
    <mergeCell ref="A1:J1"/>
    <mergeCell ref="N1:X1"/>
    <mergeCell ref="A3:J3"/>
    <mergeCell ref="N3:X3"/>
    <mergeCell ref="A4:J4"/>
    <mergeCell ref="N4:X4"/>
    <mergeCell ref="B5:C5"/>
    <mergeCell ref="D5:E5"/>
    <mergeCell ref="F5:G5"/>
    <mergeCell ref="H5:I5"/>
    <mergeCell ref="J5:K5"/>
    <mergeCell ref="A40:J40"/>
    <mergeCell ref="A42:J42"/>
    <mergeCell ref="B43:C43"/>
    <mergeCell ref="D43:E43"/>
    <mergeCell ref="F43:G43"/>
    <mergeCell ref="H43:I43"/>
    <mergeCell ref="J43:K43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0" man="1"/>
  </rowBreaks>
  <ignoredErrors>
    <ignoredError sqref="B48:J48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M27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3.6640625" style="537" customWidth="1"/>
    <col min="2" max="2" width="19.77734375" style="537" customWidth="1"/>
    <col min="3" max="3" width="12.109375" style="537" customWidth="1"/>
    <col min="4" max="4" width="0.44140625" style="537" customWidth="1"/>
    <col min="5" max="5" width="12.109375" style="537" customWidth="1"/>
    <col min="6" max="6" width="0.44140625" style="537" customWidth="1"/>
    <col min="7" max="7" width="12.109375" style="537" customWidth="1"/>
    <col min="8" max="8" width="0.44140625" style="537" customWidth="1"/>
    <col min="9" max="9" width="12.109375" style="537" customWidth="1"/>
    <col min="10" max="10" width="0.44140625" style="537" customWidth="1"/>
    <col min="11" max="11" width="12.6640625" style="537" customWidth="1"/>
    <col min="12" max="12" width="0.44140625" style="537" customWidth="1"/>
    <col min="13" max="16384" width="9" style="537"/>
  </cols>
  <sheetData>
    <row r="1" spans="1:12" s="441" customFormat="1" ht="23.1" customHeight="1">
      <c r="A1" s="439" t="s">
        <v>940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40"/>
    </row>
    <row r="2" spans="1:12" s="441" customFormat="1" ht="23.1" customHeight="1">
      <c r="A2" s="439" t="s">
        <v>500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40"/>
    </row>
    <row r="3" spans="1:12" s="441" customFormat="1" ht="23.1" customHeight="1">
      <c r="A3" s="442" t="s">
        <v>846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0"/>
    </row>
    <row r="4" spans="1:12" s="441" customFormat="1" ht="23.1" customHeight="1">
      <c r="A4" s="443" t="s">
        <v>756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0"/>
    </row>
    <row r="5" spans="1:12" s="441" customFormat="1" ht="21" customHeight="1">
      <c r="A5" s="444"/>
      <c r="B5" s="445" t="s">
        <v>199</v>
      </c>
      <c r="C5" s="446" t="s">
        <v>551</v>
      </c>
      <c r="D5" s="447"/>
      <c r="E5" s="446" t="s">
        <v>653</v>
      </c>
      <c r="F5" s="447"/>
      <c r="G5" s="446" t="s">
        <v>700</v>
      </c>
      <c r="H5" s="447"/>
      <c r="I5" s="446" t="s">
        <v>766</v>
      </c>
      <c r="J5" s="447"/>
      <c r="K5" s="446" t="s">
        <v>885</v>
      </c>
      <c r="L5" s="447"/>
    </row>
    <row r="6" spans="1:12" s="441" customFormat="1" ht="20.100000000000001" customHeight="1">
      <c r="A6" s="448" t="s">
        <v>206</v>
      </c>
      <c r="B6" s="449" t="s">
        <v>207</v>
      </c>
      <c r="C6" s="450">
        <v>193700</v>
      </c>
      <c r="D6" s="451"/>
      <c r="E6" s="450">
        <v>417100</v>
      </c>
      <c r="F6" s="451"/>
      <c r="G6" s="450">
        <v>440800</v>
      </c>
      <c r="H6" s="451"/>
      <c r="I6" s="450">
        <v>324900</v>
      </c>
      <c r="J6" s="451"/>
      <c r="K6" s="450">
        <v>390500</v>
      </c>
      <c r="L6" s="451"/>
    </row>
    <row r="7" spans="1:12" s="441" customFormat="1" ht="20.100000000000001" customHeight="1">
      <c r="A7" s="459"/>
      <c r="B7" s="449" t="s">
        <v>208</v>
      </c>
      <c r="C7" s="450">
        <v>4519</v>
      </c>
      <c r="D7" s="451"/>
      <c r="E7" s="450">
        <v>24746</v>
      </c>
      <c r="F7" s="451"/>
      <c r="G7" s="450">
        <v>15610</v>
      </c>
      <c r="H7" s="451"/>
      <c r="I7" s="450">
        <v>28932</v>
      </c>
      <c r="J7" s="451"/>
      <c r="K7" s="450">
        <v>21040</v>
      </c>
      <c r="L7" s="451"/>
    </row>
    <row r="8" spans="1:12" s="441" customFormat="1" ht="20.100000000000001" customHeight="1">
      <c r="A8" s="459"/>
      <c r="B8" s="449" t="s">
        <v>563</v>
      </c>
      <c r="C8" s="453">
        <v>13000</v>
      </c>
      <c r="D8" s="451"/>
      <c r="E8" s="453">
        <v>13000</v>
      </c>
      <c r="F8" s="451"/>
      <c r="G8" s="453">
        <v>17000</v>
      </c>
      <c r="H8" s="451"/>
      <c r="I8" s="453" t="s">
        <v>389</v>
      </c>
      <c r="J8" s="451"/>
      <c r="K8" s="453" t="s">
        <v>389</v>
      </c>
      <c r="L8" s="451"/>
    </row>
    <row r="9" spans="1:12" s="441" customFormat="1" ht="20.100000000000001" customHeight="1">
      <c r="A9" s="459"/>
      <c r="B9" s="449" t="s">
        <v>209</v>
      </c>
      <c r="C9" s="453">
        <v>3153</v>
      </c>
      <c r="D9" s="451"/>
      <c r="E9" s="453">
        <v>756</v>
      </c>
      <c r="F9" s="451"/>
      <c r="G9" s="453">
        <v>205</v>
      </c>
      <c r="H9" s="451"/>
      <c r="I9" s="453">
        <v>99</v>
      </c>
      <c r="J9" s="451"/>
      <c r="K9" s="453">
        <v>157</v>
      </c>
      <c r="L9" s="451"/>
    </row>
    <row r="10" spans="1:12" s="441" customFormat="1" ht="20.100000000000001" customHeight="1">
      <c r="A10" s="459"/>
      <c r="B10" s="449" t="s">
        <v>743</v>
      </c>
      <c r="C10" s="453">
        <v>17604</v>
      </c>
      <c r="D10" s="454"/>
      <c r="E10" s="453">
        <v>14000</v>
      </c>
      <c r="F10" s="451"/>
      <c r="G10" s="453">
        <v>21387</v>
      </c>
      <c r="H10" s="451"/>
      <c r="I10" s="453">
        <v>14351</v>
      </c>
      <c r="J10" s="451"/>
      <c r="K10" s="453" t="s">
        <v>389</v>
      </c>
      <c r="L10" s="451"/>
    </row>
    <row r="11" spans="1:12" s="441" customFormat="1" ht="20.100000000000001" customHeight="1">
      <c r="A11" s="459"/>
      <c r="B11" s="449" t="s">
        <v>235</v>
      </c>
      <c r="C11" s="453">
        <v>403</v>
      </c>
      <c r="D11" s="451"/>
      <c r="E11" s="453">
        <v>102135</v>
      </c>
      <c r="F11" s="451"/>
      <c r="G11" s="453">
        <v>68377</v>
      </c>
      <c r="H11" s="451"/>
      <c r="I11" s="453">
        <v>268</v>
      </c>
      <c r="J11" s="451"/>
      <c r="K11" s="453">
        <v>1788</v>
      </c>
      <c r="L11" s="451"/>
    </row>
    <row r="12" spans="1:12" s="441" customFormat="1" ht="20.100000000000001" customHeight="1">
      <c r="A12" s="459"/>
      <c r="B12" s="449"/>
      <c r="C12" s="453"/>
      <c r="D12" s="451"/>
      <c r="E12" s="453"/>
      <c r="F12" s="451"/>
      <c r="G12" s="453"/>
      <c r="H12" s="451"/>
      <c r="I12" s="453"/>
      <c r="J12" s="451"/>
      <c r="K12" s="453"/>
      <c r="L12" s="451"/>
    </row>
    <row r="13" spans="1:12" s="441" customFormat="1" ht="21" customHeight="1">
      <c r="A13" s="475"/>
      <c r="B13" s="456" t="s">
        <v>210</v>
      </c>
      <c r="C13" s="457">
        <f>SUM(C6:C12)</f>
        <v>232379</v>
      </c>
      <c r="D13" s="458"/>
      <c r="E13" s="457">
        <f>SUM(E6:E12)</f>
        <v>571737</v>
      </c>
      <c r="F13" s="458"/>
      <c r="G13" s="457">
        <f>SUM(G6:G12)</f>
        <v>563379</v>
      </c>
      <c r="H13" s="458"/>
      <c r="I13" s="457">
        <f>SUM(I6:I12)</f>
        <v>368550</v>
      </c>
      <c r="J13" s="458"/>
      <c r="K13" s="457">
        <f>SUM(K6:K12)</f>
        <v>413485</v>
      </c>
      <c r="L13" s="458"/>
    </row>
    <row r="14" spans="1:12" s="441" customFormat="1" ht="20.100000000000001" customHeight="1">
      <c r="A14" s="448" t="s">
        <v>211</v>
      </c>
      <c r="B14" s="449" t="s">
        <v>212</v>
      </c>
      <c r="C14" s="450">
        <v>591344</v>
      </c>
      <c r="D14" s="451"/>
      <c r="E14" s="450">
        <v>1068579</v>
      </c>
      <c r="F14" s="451"/>
      <c r="G14" s="450">
        <v>910932</v>
      </c>
      <c r="H14" s="451"/>
      <c r="I14" s="450">
        <v>758795</v>
      </c>
      <c r="J14" s="451"/>
      <c r="K14" s="450">
        <v>795077</v>
      </c>
      <c r="L14" s="451"/>
    </row>
    <row r="15" spans="1:12" s="441" customFormat="1" ht="20.100000000000001" customHeight="1">
      <c r="A15" s="459"/>
      <c r="B15" s="449" t="s">
        <v>213</v>
      </c>
      <c r="C15" s="450">
        <v>486322</v>
      </c>
      <c r="D15" s="451"/>
      <c r="E15" s="450">
        <v>489866</v>
      </c>
      <c r="F15" s="451"/>
      <c r="G15" s="450">
        <v>503106</v>
      </c>
      <c r="H15" s="451"/>
      <c r="I15" s="450">
        <v>524667</v>
      </c>
      <c r="J15" s="451"/>
      <c r="K15" s="450">
        <v>564322</v>
      </c>
      <c r="L15" s="451"/>
    </row>
    <row r="16" spans="1:12" s="441" customFormat="1" ht="20.100000000000001" customHeight="1">
      <c r="A16" s="459"/>
      <c r="B16" s="449" t="s">
        <v>214</v>
      </c>
      <c r="C16" s="450">
        <v>31402</v>
      </c>
      <c r="D16" s="451"/>
      <c r="E16" s="450">
        <v>22774</v>
      </c>
      <c r="F16" s="451"/>
      <c r="G16" s="450">
        <v>10199</v>
      </c>
      <c r="H16" s="451"/>
      <c r="I16" s="450">
        <v>32357</v>
      </c>
      <c r="J16" s="451"/>
      <c r="K16" s="450">
        <v>29673</v>
      </c>
      <c r="L16" s="451"/>
    </row>
    <row r="17" spans="1:13" s="441" customFormat="1" ht="20.100000000000001" customHeight="1">
      <c r="A17" s="459"/>
      <c r="B17" s="449" t="s">
        <v>215</v>
      </c>
      <c r="C17" s="453">
        <v>0</v>
      </c>
      <c r="D17" s="454"/>
      <c r="E17" s="453">
        <v>68</v>
      </c>
      <c r="F17" s="454"/>
      <c r="G17" s="453">
        <v>952</v>
      </c>
      <c r="H17" s="454"/>
      <c r="I17" s="453" t="s">
        <v>389</v>
      </c>
      <c r="J17" s="454"/>
      <c r="K17" s="453" t="s">
        <v>389</v>
      </c>
      <c r="L17" s="454"/>
    </row>
    <row r="18" spans="1:13" s="441" customFormat="1" ht="20.100000000000001" customHeight="1">
      <c r="A18" s="459"/>
      <c r="B18" s="449"/>
      <c r="C18" s="453"/>
      <c r="D18" s="454"/>
      <c r="E18" s="453"/>
      <c r="F18" s="454"/>
      <c r="G18" s="453"/>
      <c r="H18" s="454"/>
      <c r="I18" s="453"/>
      <c r="J18" s="454"/>
      <c r="K18" s="453"/>
      <c r="L18" s="454"/>
    </row>
    <row r="19" spans="1:13" s="441" customFormat="1" ht="21" customHeight="1">
      <c r="A19" s="475"/>
      <c r="B19" s="460" t="s">
        <v>216</v>
      </c>
      <c r="C19" s="461">
        <f>SUM(C14:C18)</f>
        <v>1109068</v>
      </c>
      <c r="D19" s="458"/>
      <c r="E19" s="461">
        <f>SUM(E14:E18)</f>
        <v>1581287</v>
      </c>
      <c r="F19" s="458"/>
      <c r="G19" s="461">
        <f>SUM(G14:G18)</f>
        <v>1425189</v>
      </c>
      <c r="H19" s="458"/>
      <c r="I19" s="461">
        <f>SUM(I14:I18)</f>
        <v>1315819</v>
      </c>
      <c r="J19" s="458"/>
      <c r="K19" s="461">
        <f>SUM(K14:K18)</f>
        <v>1389072</v>
      </c>
      <c r="L19" s="458"/>
      <c r="M19" s="462"/>
    </row>
    <row r="20" spans="1:13" s="441" customFormat="1" ht="21" customHeight="1">
      <c r="A20" s="446" t="s">
        <v>217</v>
      </c>
      <c r="B20" s="447"/>
      <c r="C20" s="463">
        <f>C13-C19</f>
        <v>-876689</v>
      </c>
      <c r="D20" s="464"/>
      <c r="E20" s="463">
        <f>E13-E19</f>
        <v>-1009550</v>
      </c>
      <c r="F20" s="464"/>
      <c r="G20" s="463">
        <f>G13-G19</f>
        <v>-861810</v>
      </c>
      <c r="H20" s="464"/>
      <c r="I20" s="463">
        <f>I13-I19</f>
        <v>-947269</v>
      </c>
      <c r="J20" s="464"/>
      <c r="K20" s="463">
        <f>K13-K19</f>
        <v>-975587</v>
      </c>
      <c r="L20" s="464"/>
    </row>
    <row r="21" spans="1:13" s="441" customFormat="1" ht="19.95" customHeight="1">
      <c r="A21" s="448" t="s">
        <v>847</v>
      </c>
      <c r="B21" s="465" t="s">
        <v>972</v>
      </c>
      <c r="C21" s="533">
        <v>37032</v>
      </c>
      <c r="D21" s="534"/>
      <c r="E21" s="533">
        <v>71360</v>
      </c>
      <c r="F21" s="534"/>
      <c r="G21" s="533">
        <v>65409</v>
      </c>
      <c r="H21" s="534"/>
      <c r="I21" s="533">
        <v>58514</v>
      </c>
      <c r="J21" s="534"/>
      <c r="K21" s="533">
        <v>59757</v>
      </c>
      <c r="L21" s="467"/>
    </row>
    <row r="22" spans="1:13" s="441" customFormat="1" ht="19.95" customHeight="1">
      <c r="A22" s="459"/>
      <c r="B22" s="468" t="s">
        <v>973</v>
      </c>
      <c r="C22" s="470"/>
      <c r="D22" s="535"/>
      <c r="E22" s="470"/>
      <c r="F22" s="535"/>
      <c r="G22" s="470"/>
      <c r="H22" s="535"/>
      <c r="I22" s="470"/>
      <c r="J22" s="535"/>
      <c r="K22" s="470"/>
      <c r="L22" s="451"/>
    </row>
    <row r="23" spans="1:13" s="441" customFormat="1" ht="20.100000000000001" customHeight="1">
      <c r="A23" s="459"/>
      <c r="B23" s="536" t="s">
        <v>843</v>
      </c>
      <c r="C23" s="504">
        <v>616367</v>
      </c>
      <c r="D23" s="535"/>
      <c r="E23" s="504">
        <v>663337</v>
      </c>
      <c r="F23" s="535"/>
      <c r="G23" s="504">
        <v>412751</v>
      </c>
      <c r="H23" s="535"/>
      <c r="I23" s="504">
        <v>831302</v>
      </c>
      <c r="J23" s="535"/>
      <c r="K23" s="504">
        <v>447188</v>
      </c>
      <c r="L23" s="451"/>
    </row>
    <row r="24" spans="1:13" s="441" customFormat="1" ht="20.100000000000001" customHeight="1">
      <c r="A24" s="459"/>
      <c r="B24" s="449" t="s">
        <v>844</v>
      </c>
      <c r="C24" s="450">
        <v>130000</v>
      </c>
      <c r="D24" s="451"/>
      <c r="E24" s="450">
        <v>134000</v>
      </c>
      <c r="F24" s="451"/>
      <c r="G24" s="450">
        <v>170160</v>
      </c>
      <c r="H24" s="451"/>
      <c r="I24" s="450">
        <v>0</v>
      </c>
      <c r="J24" s="451"/>
      <c r="K24" s="450">
        <v>212976</v>
      </c>
      <c r="L24" s="451"/>
    </row>
    <row r="25" spans="1:13" s="441" customFormat="1" ht="24" customHeight="1">
      <c r="A25" s="459"/>
      <c r="B25" s="449" t="s">
        <v>845</v>
      </c>
      <c r="C25" s="450">
        <v>93290</v>
      </c>
      <c r="D25" s="451"/>
      <c r="E25" s="450">
        <v>140853</v>
      </c>
      <c r="F25" s="451"/>
      <c r="G25" s="450">
        <v>213490</v>
      </c>
      <c r="H25" s="451"/>
      <c r="I25" s="450">
        <v>57453</v>
      </c>
      <c r="J25" s="451"/>
      <c r="K25" s="450">
        <v>255666</v>
      </c>
      <c r="L25" s="451"/>
    </row>
    <row r="26" spans="1:13" s="441" customFormat="1" ht="20.100000000000001" customHeight="1">
      <c r="A26" s="459"/>
      <c r="B26" s="474"/>
      <c r="C26" s="450"/>
      <c r="D26" s="454"/>
      <c r="E26" s="450"/>
      <c r="F26" s="454"/>
      <c r="G26" s="450"/>
      <c r="H26" s="454"/>
      <c r="I26" s="450"/>
      <c r="J26" s="454"/>
      <c r="K26" s="450"/>
      <c r="L26" s="454"/>
    </row>
    <row r="27" spans="1:13" s="441" customFormat="1" ht="21" customHeight="1">
      <c r="A27" s="475"/>
      <c r="B27" s="456" t="s">
        <v>422</v>
      </c>
      <c r="C27" s="476">
        <f>SUM(C21:C26)</f>
        <v>876689</v>
      </c>
      <c r="D27" s="458"/>
      <c r="E27" s="476">
        <f>SUM(E21:E26)</f>
        <v>1009550</v>
      </c>
      <c r="F27" s="458"/>
      <c r="G27" s="476">
        <f>SUM(G21:G26)</f>
        <v>861810</v>
      </c>
      <c r="H27" s="458"/>
      <c r="I27" s="476">
        <f>SUM(I21:I26)</f>
        <v>947269</v>
      </c>
      <c r="J27" s="458"/>
      <c r="K27" s="476">
        <f>SUM(K21:K26)</f>
        <v>975587</v>
      </c>
      <c r="L27" s="458"/>
    </row>
  </sheetData>
  <sheetProtection sheet="1" objects="1" scenarios="1"/>
  <mergeCells count="18">
    <mergeCell ref="A1:K1"/>
    <mergeCell ref="A2:K2"/>
    <mergeCell ref="A3:K3"/>
    <mergeCell ref="A4:K4"/>
    <mergeCell ref="C5:D5"/>
    <mergeCell ref="E5:F5"/>
    <mergeCell ref="G5:H5"/>
    <mergeCell ref="I5:J5"/>
    <mergeCell ref="K5:L5"/>
    <mergeCell ref="G21:G22"/>
    <mergeCell ref="I21:I22"/>
    <mergeCell ref="K21:K22"/>
    <mergeCell ref="A6:A13"/>
    <mergeCell ref="A14:A19"/>
    <mergeCell ref="A20:B20"/>
    <mergeCell ref="A21:A27"/>
    <mergeCell ref="C21:C22"/>
    <mergeCell ref="E21:E22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147"/>
  <sheetViews>
    <sheetView showGridLines="0" zoomScaleNormal="100" zoomScaleSheetLayoutView="110" workbookViewId="0">
      <selection activeCell="Z1" sqref="Z1:AW1"/>
    </sheetView>
  </sheetViews>
  <sheetFormatPr defaultColWidth="9" defaultRowHeight="13.2"/>
  <cols>
    <col min="1" max="1" width="17.77734375" style="53" customWidth="1"/>
    <col min="2" max="2" width="5.109375" style="52" customWidth="1"/>
    <col min="3" max="3" width="0.77734375" style="53" customWidth="1"/>
    <col min="4" max="4" width="5.109375" style="52" customWidth="1"/>
    <col min="5" max="5" width="0.44140625" style="53" customWidth="1"/>
    <col min="6" max="6" width="5.109375" style="52" customWidth="1"/>
    <col min="7" max="7" width="0.44140625" style="53" customWidth="1"/>
    <col min="8" max="8" width="5.109375" style="52" customWidth="1"/>
    <col min="9" max="9" width="0.44140625" style="53" customWidth="1"/>
    <col min="10" max="10" width="5.109375" style="52" customWidth="1"/>
    <col min="11" max="11" width="0.44140625" style="53" customWidth="1"/>
    <col min="12" max="12" width="5.109375" style="52" customWidth="1"/>
    <col min="13" max="13" width="0.44140625" style="53" customWidth="1"/>
    <col min="14" max="14" width="5.109375" style="52" customWidth="1"/>
    <col min="15" max="15" width="0.44140625" style="53" customWidth="1"/>
    <col min="16" max="16" width="5.109375" style="52" customWidth="1"/>
    <col min="17" max="17" width="0.44140625" style="53" customWidth="1"/>
    <col min="18" max="18" width="5.109375" style="52" customWidth="1"/>
    <col min="19" max="19" width="0.44140625" style="53" customWidth="1"/>
    <col min="20" max="20" width="5.109375" style="52" customWidth="1"/>
    <col min="21" max="21" width="0.44140625" style="53" customWidth="1"/>
    <col min="22" max="22" width="5.109375" style="52" customWidth="1"/>
    <col min="23" max="23" width="0.44140625" style="53" customWidth="1"/>
    <col min="24" max="24" width="5.109375" style="52" customWidth="1"/>
    <col min="25" max="25" width="0.44140625" style="53" customWidth="1"/>
    <col min="26" max="26" width="16.88671875" style="53" customWidth="1"/>
    <col min="27" max="27" width="5.109375" style="52" customWidth="1"/>
    <col min="28" max="28" width="0.44140625" style="53" customWidth="1"/>
    <col min="29" max="29" width="5.109375" style="52" customWidth="1"/>
    <col min="30" max="30" width="0.44140625" style="53" customWidth="1"/>
    <col min="31" max="31" width="5.109375" style="52" customWidth="1"/>
    <col min="32" max="32" width="0.44140625" style="53" customWidth="1"/>
    <col min="33" max="33" width="5.109375" style="52" customWidth="1"/>
    <col min="34" max="34" width="0.44140625" style="53" customWidth="1"/>
    <col min="35" max="35" width="5.109375" style="52" customWidth="1"/>
    <col min="36" max="36" width="0.44140625" style="53" customWidth="1"/>
    <col min="37" max="37" width="5.109375" style="52" customWidth="1"/>
    <col min="38" max="38" width="0.44140625" style="53" customWidth="1"/>
    <col min="39" max="39" width="5.109375" style="52" customWidth="1"/>
    <col min="40" max="40" width="0.44140625" style="53" customWidth="1"/>
    <col min="41" max="41" width="5.109375" style="52" customWidth="1"/>
    <col min="42" max="42" width="0.44140625" style="53" customWidth="1"/>
    <col min="43" max="43" width="5.109375" style="52" customWidth="1"/>
    <col min="44" max="44" width="1.109375" style="53" customWidth="1"/>
    <col min="45" max="45" width="5.109375" style="52" customWidth="1"/>
    <col min="46" max="46" width="0.44140625" style="53" customWidth="1"/>
    <col min="47" max="47" width="5.109375" style="52" customWidth="1"/>
    <col min="48" max="48" width="0.44140625" style="53" customWidth="1"/>
    <col min="49" max="49" width="5.109375" style="52" customWidth="1"/>
    <col min="50" max="50" width="0.44140625" style="53" customWidth="1"/>
    <col min="51" max="16384" width="9" style="53"/>
  </cols>
  <sheetData>
    <row r="1" spans="1:51" s="49" customFormat="1" ht="23.1" customHeight="1">
      <c r="A1" s="176" t="s">
        <v>786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48"/>
    </row>
    <row r="2" spans="1:51" ht="23.1" customHeight="1">
      <c r="A2" s="50"/>
      <c r="B2" s="51"/>
      <c r="C2" s="50"/>
      <c r="D2" s="51"/>
      <c r="E2" s="50"/>
      <c r="F2" s="51"/>
      <c r="G2" s="50"/>
      <c r="H2" s="51"/>
      <c r="I2" s="50"/>
      <c r="J2" s="51"/>
      <c r="K2" s="50"/>
      <c r="L2" s="51"/>
      <c r="M2" s="50"/>
      <c r="N2" s="51"/>
      <c r="O2" s="50"/>
      <c r="P2" s="51"/>
      <c r="Q2" s="50"/>
      <c r="R2" s="51"/>
      <c r="S2" s="50"/>
      <c r="T2" s="51"/>
      <c r="U2" s="50"/>
      <c r="V2" s="51"/>
      <c r="W2" s="50"/>
      <c r="X2" s="51"/>
      <c r="Y2" s="50"/>
      <c r="Z2" s="52"/>
      <c r="AB2" s="52"/>
      <c r="AD2" s="52"/>
      <c r="AF2" s="52"/>
      <c r="AH2" s="52"/>
      <c r="AJ2" s="52"/>
      <c r="AL2" s="52"/>
      <c r="AN2" s="52"/>
      <c r="AP2" s="52"/>
      <c r="AR2" s="52"/>
      <c r="AT2" s="52"/>
      <c r="AV2" s="52"/>
      <c r="AX2" s="52"/>
    </row>
    <row r="3" spans="1:51" ht="23.1" customHeight="1">
      <c r="A3" s="54" t="s">
        <v>588</v>
      </c>
      <c r="B3" s="55"/>
      <c r="C3" s="56"/>
      <c r="D3" s="55"/>
      <c r="E3" s="56"/>
      <c r="F3" s="55"/>
      <c r="G3" s="56"/>
      <c r="H3" s="55"/>
      <c r="I3" s="56"/>
      <c r="J3" s="55"/>
      <c r="K3" s="56"/>
      <c r="L3" s="55"/>
      <c r="M3" s="56">
        <v>0</v>
      </c>
      <c r="N3" s="55"/>
      <c r="O3" s="56"/>
      <c r="P3" s="55"/>
      <c r="Q3" s="56"/>
      <c r="R3" s="55"/>
      <c r="S3" s="56"/>
      <c r="T3" s="55"/>
      <c r="U3" s="56"/>
      <c r="V3" s="55"/>
      <c r="W3" s="56"/>
      <c r="X3" s="55"/>
      <c r="Y3" s="56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7"/>
      <c r="AL3" s="55"/>
      <c r="AN3" s="57"/>
      <c r="AO3" s="55"/>
      <c r="AP3" s="55"/>
      <c r="AQ3" s="55"/>
      <c r="AR3" s="55"/>
      <c r="AS3" s="55"/>
      <c r="AT3" s="55"/>
      <c r="AU3" s="55"/>
      <c r="AV3" s="55"/>
      <c r="AW3" s="55"/>
      <c r="AX3" s="52"/>
    </row>
    <row r="4" spans="1:51" ht="12" customHeight="1">
      <c r="A4" s="169" t="s">
        <v>85</v>
      </c>
      <c r="B4" s="161" t="s">
        <v>86</v>
      </c>
      <c r="C4" s="171"/>
      <c r="D4" s="171"/>
      <c r="E4" s="171"/>
      <c r="F4" s="171"/>
      <c r="G4" s="163"/>
      <c r="H4" s="172" t="s">
        <v>87</v>
      </c>
      <c r="I4" s="173"/>
      <c r="J4" s="174" t="s">
        <v>88</v>
      </c>
      <c r="K4" s="173"/>
      <c r="L4" s="174" t="s">
        <v>89</v>
      </c>
      <c r="M4" s="173"/>
      <c r="N4" s="174" t="s">
        <v>90</v>
      </c>
      <c r="O4" s="173"/>
      <c r="P4" s="174" t="s">
        <v>91</v>
      </c>
      <c r="Q4" s="173"/>
      <c r="R4" s="174" t="s">
        <v>92</v>
      </c>
      <c r="S4" s="173"/>
      <c r="T4" s="174" t="s">
        <v>93</v>
      </c>
      <c r="U4" s="173"/>
      <c r="V4" s="174" t="s">
        <v>7</v>
      </c>
      <c r="W4" s="173"/>
      <c r="X4" s="174" t="s">
        <v>94</v>
      </c>
      <c r="Y4" s="173"/>
      <c r="Z4" s="175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58"/>
    </row>
    <row r="5" spans="1:51" ht="12" customHeight="1">
      <c r="A5" s="170"/>
      <c r="B5" s="161" t="s">
        <v>79</v>
      </c>
      <c r="C5" s="162"/>
      <c r="D5" s="161" t="s">
        <v>95</v>
      </c>
      <c r="E5" s="162"/>
      <c r="F5" s="161" t="s">
        <v>96</v>
      </c>
      <c r="G5" s="163"/>
      <c r="H5" s="166" t="s">
        <v>346</v>
      </c>
      <c r="I5" s="165"/>
      <c r="J5" s="164" t="s">
        <v>346</v>
      </c>
      <c r="K5" s="165"/>
      <c r="L5" s="164" t="s">
        <v>97</v>
      </c>
      <c r="M5" s="165"/>
      <c r="N5" s="164"/>
      <c r="O5" s="165"/>
      <c r="P5" s="164"/>
      <c r="Q5" s="165"/>
      <c r="R5" s="164" t="s">
        <v>98</v>
      </c>
      <c r="S5" s="165"/>
      <c r="T5" s="164" t="s">
        <v>99</v>
      </c>
      <c r="U5" s="165"/>
      <c r="V5" s="164" t="s">
        <v>100</v>
      </c>
      <c r="W5" s="165"/>
      <c r="X5" s="164" t="s">
        <v>101</v>
      </c>
      <c r="Y5" s="165"/>
      <c r="Z5" s="175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58"/>
    </row>
    <row r="6" spans="1:51" ht="5.0999999999999996" customHeight="1">
      <c r="A6" s="59"/>
      <c r="B6" s="60"/>
      <c r="C6" s="61"/>
      <c r="D6" s="62"/>
      <c r="E6" s="61"/>
      <c r="F6" s="62"/>
      <c r="G6" s="63"/>
      <c r="H6" s="62"/>
      <c r="I6" s="61"/>
      <c r="J6" s="62"/>
      <c r="K6" s="61"/>
      <c r="L6" s="62"/>
      <c r="M6" s="61"/>
      <c r="N6" s="62"/>
      <c r="O6" s="61"/>
      <c r="P6" s="62"/>
      <c r="Q6" s="61"/>
      <c r="R6" s="62"/>
      <c r="S6" s="61"/>
      <c r="T6" s="62"/>
      <c r="U6" s="61"/>
      <c r="V6" s="62"/>
      <c r="W6" s="61"/>
      <c r="X6" s="60"/>
      <c r="Y6" s="61"/>
      <c r="Z6" s="64"/>
      <c r="AA6" s="65"/>
      <c r="AB6" s="62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2"/>
      <c r="AY6" s="58"/>
    </row>
    <row r="7" spans="1:51" ht="9.9" customHeight="1">
      <c r="A7" s="66" t="s">
        <v>386</v>
      </c>
      <c r="B7" s="60">
        <f>SUM(D7,F7)</f>
        <v>35</v>
      </c>
      <c r="C7" s="61"/>
      <c r="D7" s="62">
        <f>SUM(D8:D13)</f>
        <v>24</v>
      </c>
      <c r="E7" s="61"/>
      <c r="F7" s="62">
        <f>SUM(F8:F13)</f>
        <v>11</v>
      </c>
      <c r="G7" s="63"/>
      <c r="H7" s="62">
        <f>SUM(H8:H13)</f>
        <v>35</v>
      </c>
      <c r="I7" s="61"/>
      <c r="J7" s="62" t="s">
        <v>469</v>
      </c>
      <c r="K7" s="61"/>
      <c r="L7" s="62" t="s">
        <v>469</v>
      </c>
      <c r="M7" s="61"/>
      <c r="N7" s="62" t="s">
        <v>469</v>
      </c>
      <c r="O7" s="61"/>
      <c r="P7" s="62" t="s">
        <v>469</v>
      </c>
      <c r="Q7" s="61"/>
      <c r="R7" s="62" t="s">
        <v>469</v>
      </c>
      <c r="S7" s="61"/>
      <c r="T7" s="62" t="s">
        <v>469</v>
      </c>
      <c r="U7" s="61"/>
      <c r="V7" s="62" t="s">
        <v>469</v>
      </c>
      <c r="W7" s="61"/>
      <c r="X7" s="60" t="s">
        <v>469</v>
      </c>
      <c r="Y7" s="61"/>
      <c r="Z7" s="67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2"/>
      <c r="AY7" s="58"/>
    </row>
    <row r="8" spans="1:51" ht="9.9" customHeight="1">
      <c r="A8" s="69" t="s">
        <v>102</v>
      </c>
      <c r="B8" s="60">
        <f t="shared" ref="B8:B13" si="0">SUM(D8,F8)</f>
        <v>1</v>
      </c>
      <c r="C8" s="61"/>
      <c r="D8" s="62">
        <v>1</v>
      </c>
      <c r="E8" s="61"/>
      <c r="F8" s="60" t="s">
        <v>469</v>
      </c>
      <c r="G8" s="63"/>
      <c r="H8" s="62">
        <v>1</v>
      </c>
      <c r="I8" s="61"/>
      <c r="J8" s="60" t="s">
        <v>469</v>
      </c>
      <c r="K8" s="61"/>
      <c r="L8" s="60" t="s">
        <v>469</v>
      </c>
      <c r="M8" s="61"/>
      <c r="N8" s="60" t="s">
        <v>469</v>
      </c>
      <c r="O8" s="61"/>
      <c r="P8" s="60" t="s">
        <v>469</v>
      </c>
      <c r="Q8" s="61"/>
      <c r="R8" s="60" t="s">
        <v>469</v>
      </c>
      <c r="S8" s="61"/>
      <c r="T8" s="60" t="s">
        <v>469</v>
      </c>
      <c r="U8" s="61"/>
      <c r="V8" s="60" t="s">
        <v>469</v>
      </c>
      <c r="W8" s="61"/>
      <c r="X8" s="60" t="s">
        <v>469</v>
      </c>
      <c r="Y8" s="61"/>
      <c r="Z8" s="64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2"/>
      <c r="AY8" s="58"/>
    </row>
    <row r="9" spans="1:51" ht="9.9" customHeight="1">
      <c r="A9" s="69" t="s">
        <v>589</v>
      </c>
      <c r="B9" s="60">
        <f t="shared" si="0"/>
        <v>7</v>
      </c>
      <c r="C9" s="61"/>
      <c r="D9" s="62">
        <v>5</v>
      </c>
      <c r="E9" s="61"/>
      <c r="F9" s="62">
        <v>2</v>
      </c>
      <c r="G9" s="63"/>
      <c r="H9" s="62">
        <v>7</v>
      </c>
      <c r="I9" s="61"/>
      <c r="J9" s="62" t="s">
        <v>469</v>
      </c>
      <c r="K9" s="61"/>
      <c r="L9" s="62" t="s">
        <v>469</v>
      </c>
      <c r="M9" s="61"/>
      <c r="N9" s="62" t="s">
        <v>469</v>
      </c>
      <c r="O9" s="61"/>
      <c r="P9" s="62" t="s">
        <v>469</v>
      </c>
      <c r="Q9" s="61"/>
      <c r="R9" s="62" t="s">
        <v>469</v>
      </c>
      <c r="S9" s="61"/>
      <c r="T9" s="62" t="s">
        <v>469</v>
      </c>
      <c r="U9" s="61"/>
      <c r="V9" s="62" t="s">
        <v>469</v>
      </c>
      <c r="W9" s="61"/>
      <c r="X9" s="60" t="s">
        <v>469</v>
      </c>
      <c r="Y9" s="61"/>
      <c r="Z9" s="64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2"/>
      <c r="AY9" s="58"/>
    </row>
    <row r="10" spans="1:51" ht="9.9" customHeight="1">
      <c r="A10" s="69" t="s">
        <v>590</v>
      </c>
      <c r="B10" s="60">
        <f t="shared" si="0"/>
        <v>10</v>
      </c>
      <c r="C10" s="61"/>
      <c r="D10" s="62">
        <v>5</v>
      </c>
      <c r="E10" s="61"/>
      <c r="F10" s="62">
        <v>5</v>
      </c>
      <c r="G10" s="63"/>
      <c r="H10" s="62">
        <v>10</v>
      </c>
      <c r="I10" s="61"/>
      <c r="J10" s="62" t="s">
        <v>469</v>
      </c>
      <c r="K10" s="61"/>
      <c r="L10" s="62" t="s">
        <v>469</v>
      </c>
      <c r="M10" s="61"/>
      <c r="N10" s="62" t="s">
        <v>469</v>
      </c>
      <c r="O10" s="61"/>
      <c r="P10" s="62" t="s">
        <v>469</v>
      </c>
      <c r="Q10" s="61"/>
      <c r="R10" s="62" t="s">
        <v>469</v>
      </c>
      <c r="S10" s="61"/>
      <c r="T10" s="62" t="s">
        <v>469</v>
      </c>
      <c r="U10" s="61"/>
      <c r="V10" s="62" t="s">
        <v>469</v>
      </c>
      <c r="W10" s="61"/>
      <c r="X10" s="60" t="s">
        <v>469</v>
      </c>
      <c r="Y10" s="61"/>
      <c r="Z10" s="64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2"/>
      <c r="AY10" s="58"/>
    </row>
    <row r="11" spans="1:51" ht="9.9" customHeight="1">
      <c r="A11" s="69" t="s">
        <v>518</v>
      </c>
      <c r="B11" s="60">
        <f t="shared" si="0"/>
        <v>6</v>
      </c>
      <c r="C11" s="61"/>
      <c r="D11" s="62">
        <v>6</v>
      </c>
      <c r="E11" s="61"/>
      <c r="F11" s="60" t="s">
        <v>469</v>
      </c>
      <c r="G11" s="63"/>
      <c r="H11" s="62">
        <v>6</v>
      </c>
      <c r="I11" s="61"/>
      <c r="J11" s="62" t="s">
        <v>469</v>
      </c>
      <c r="K11" s="61"/>
      <c r="L11" s="62" t="s">
        <v>469</v>
      </c>
      <c r="M11" s="61"/>
      <c r="N11" s="62" t="s">
        <v>469</v>
      </c>
      <c r="O11" s="61"/>
      <c r="P11" s="62" t="s">
        <v>469</v>
      </c>
      <c r="Q11" s="61"/>
      <c r="R11" s="62" t="s">
        <v>469</v>
      </c>
      <c r="S11" s="61"/>
      <c r="T11" s="62" t="s">
        <v>469</v>
      </c>
      <c r="U11" s="61"/>
      <c r="V11" s="62" t="s">
        <v>469</v>
      </c>
      <c r="W11" s="61"/>
      <c r="X11" s="60" t="s">
        <v>469</v>
      </c>
      <c r="Y11" s="61"/>
      <c r="Z11" s="64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2"/>
      <c r="AY11" s="58"/>
    </row>
    <row r="12" spans="1:51" ht="9.9" customHeight="1">
      <c r="A12" s="69" t="s">
        <v>591</v>
      </c>
      <c r="B12" s="60">
        <f t="shared" si="0"/>
        <v>7</v>
      </c>
      <c r="C12" s="61"/>
      <c r="D12" s="62">
        <v>5</v>
      </c>
      <c r="E12" s="61"/>
      <c r="F12" s="62">
        <v>2</v>
      </c>
      <c r="G12" s="63"/>
      <c r="H12" s="62">
        <v>7</v>
      </c>
      <c r="I12" s="61"/>
      <c r="J12" s="62" t="s">
        <v>469</v>
      </c>
      <c r="K12" s="61"/>
      <c r="L12" s="62" t="s">
        <v>469</v>
      </c>
      <c r="M12" s="61"/>
      <c r="N12" s="62" t="s">
        <v>469</v>
      </c>
      <c r="O12" s="61"/>
      <c r="P12" s="62" t="s">
        <v>469</v>
      </c>
      <c r="Q12" s="61"/>
      <c r="R12" s="62" t="s">
        <v>469</v>
      </c>
      <c r="S12" s="61"/>
      <c r="T12" s="62" t="s">
        <v>469</v>
      </c>
      <c r="U12" s="61"/>
      <c r="V12" s="62" t="s">
        <v>469</v>
      </c>
      <c r="W12" s="61"/>
      <c r="X12" s="60" t="s">
        <v>469</v>
      </c>
      <c r="Y12" s="61"/>
      <c r="Z12" s="64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2"/>
      <c r="AY12" s="58"/>
    </row>
    <row r="13" spans="1:51" ht="9.9" customHeight="1">
      <c r="A13" s="69" t="s">
        <v>592</v>
      </c>
      <c r="B13" s="60">
        <f t="shared" si="0"/>
        <v>4</v>
      </c>
      <c r="C13" s="61"/>
      <c r="D13" s="62">
        <v>2</v>
      </c>
      <c r="E13" s="61"/>
      <c r="F13" s="62">
        <v>2</v>
      </c>
      <c r="G13" s="63"/>
      <c r="H13" s="62">
        <v>4</v>
      </c>
      <c r="I13" s="61"/>
      <c r="J13" s="62" t="s">
        <v>469</v>
      </c>
      <c r="K13" s="61"/>
      <c r="L13" s="62" t="s">
        <v>469</v>
      </c>
      <c r="M13" s="61"/>
      <c r="N13" s="62" t="s">
        <v>469</v>
      </c>
      <c r="O13" s="61"/>
      <c r="P13" s="62" t="s">
        <v>469</v>
      </c>
      <c r="Q13" s="61"/>
      <c r="R13" s="62" t="s">
        <v>469</v>
      </c>
      <c r="S13" s="61"/>
      <c r="T13" s="62" t="s">
        <v>469</v>
      </c>
      <c r="U13" s="61"/>
      <c r="V13" s="62" t="s">
        <v>469</v>
      </c>
      <c r="W13" s="61"/>
      <c r="X13" s="60" t="s">
        <v>469</v>
      </c>
      <c r="Y13" s="61"/>
      <c r="Z13" s="64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2"/>
      <c r="AY13" s="58"/>
    </row>
    <row r="14" spans="1:51" ht="5.0999999999999996" customHeight="1">
      <c r="A14" s="70"/>
      <c r="B14" s="71"/>
      <c r="C14" s="72"/>
      <c r="D14" s="73"/>
      <c r="E14" s="72"/>
      <c r="F14" s="74"/>
      <c r="G14" s="75"/>
      <c r="H14" s="73"/>
      <c r="I14" s="72"/>
      <c r="J14" s="62"/>
      <c r="K14" s="72"/>
      <c r="L14" s="74"/>
      <c r="M14" s="76"/>
      <c r="N14" s="74"/>
      <c r="O14" s="76"/>
      <c r="P14" s="74"/>
      <c r="Q14" s="76"/>
      <c r="R14" s="74"/>
      <c r="S14" s="76"/>
      <c r="T14" s="74"/>
      <c r="U14" s="76"/>
      <c r="V14" s="74"/>
      <c r="W14" s="76"/>
      <c r="X14" s="77"/>
      <c r="Y14" s="61"/>
      <c r="Z14" s="64"/>
      <c r="AA14" s="65"/>
      <c r="AB14" s="62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78"/>
      <c r="AY14" s="58"/>
    </row>
    <row r="15" spans="1:51" ht="5.0999999999999996" customHeight="1">
      <c r="A15" s="79"/>
      <c r="B15" s="80"/>
      <c r="C15" s="81"/>
      <c r="D15" s="82"/>
      <c r="E15" s="81"/>
      <c r="F15" s="82"/>
      <c r="G15" s="83"/>
      <c r="H15" s="84"/>
      <c r="I15" s="81"/>
      <c r="J15" s="82"/>
      <c r="K15" s="81"/>
      <c r="L15" s="85"/>
      <c r="M15" s="86"/>
      <c r="N15" s="87"/>
      <c r="O15" s="86"/>
      <c r="P15" s="87"/>
      <c r="Q15" s="86"/>
      <c r="R15" s="87"/>
      <c r="S15" s="86"/>
      <c r="T15" s="87"/>
      <c r="U15" s="86"/>
      <c r="V15" s="87"/>
      <c r="W15" s="86"/>
      <c r="X15" s="85"/>
      <c r="Y15" s="81"/>
      <c r="Z15" s="64"/>
      <c r="AA15" s="62"/>
      <c r="AB15" s="62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78"/>
      <c r="AY15" s="58"/>
    </row>
    <row r="16" spans="1:51" ht="9.9" customHeight="1">
      <c r="A16" s="66" t="s">
        <v>593</v>
      </c>
      <c r="B16" s="60">
        <f>SUM(D16,F16)</f>
        <v>108</v>
      </c>
      <c r="C16" s="61"/>
      <c r="D16" s="62">
        <f>SUM(D17:D25)</f>
        <v>75</v>
      </c>
      <c r="E16" s="61"/>
      <c r="F16" s="62">
        <f>SUM(F17:F25)</f>
        <v>33</v>
      </c>
      <c r="G16" s="63"/>
      <c r="H16" s="62">
        <f t="shared" ref="H16" si="1">SUM(H17:H25)</f>
        <v>104</v>
      </c>
      <c r="I16" s="61"/>
      <c r="J16" s="62">
        <f t="shared" ref="J16" si="2">SUM(J17:J25)</f>
        <v>3</v>
      </c>
      <c r="K16" s="61"/>
      <c r="L16" s="62" t="s">
        <v>469</v>
      </c>
      <c r="M16" s="61"/>
      <c r="N16" s="62">
        <f t="shared" ref="N16" si="3">SUM(N17:N25)</f>
        <v>1</v>
      </c>
      <c r="O16" s="61"/>
      <c r="P16" s="62" t="s">
        <v>469</v>
      </c>
      <c r="Q16" s="61"/>
      <c r="R16" s="62" t="s">
        <v>469</v>
      </c>
      <c r="S16" s="61"/>
      <c r="T16" s="62" t="s">
        <v>469</v>
      </c>
      <c r="U16" s="61"/>
      <c r="V16" s="62" t="s">
        <v>469</v>
      </c>
      <c r="W16" s="61"/>
      <c r="X16" s="60" t="s">
        <v>469</v>
      </c>
      <c r="Y16" s="61"/>
      <c r="Z16" s="67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2"/>
      <c r="AY16" s="58"/>
    </row>
    <row r="17" spans="1:51" ht="9.9" customHeight="1">
      <c r="A17" s="69" t="s">
        <v>594</v>
      </c>
      <c r="B17" s="60">
        <f t="shared" ref="B17:B25" si="4">SUM(D17,F17)</f>
        <v>1</v>
      </c>
      <c r="C17" s="61"/>
      <c r="D17" s="62">
        <v>1</v>
      </c>
      <c r="E17" s="61"/>
      <c r="F17" s="62" t="s">
        <v>469</v>
      </c>
      <c r="G17" s="63"/>
      <c r="H17" s="62">
        <v>1</v>
      </c>
      <c r="I17" s="61"/>
      <c r="J17" s="60" t="s">
        <v>469</v>
      </c>
      <c r="K17" s="61"/>
      <c r="L17" s="60" t="s">
        <v>469</v>
      </c>
      <c r="M17" s="61"/>
      <c r="N17" s="60" t="s">
        <v>469</v>
      </c>
      <c r="O17" s="61"/>
      <c r="P17" s="60" t="s">
        <v>469</v>
      </c>
      <c r="Q17" s="61"/>
      <c r="R17" s="60" t="s">
        <v>469</v>
      </c>
      <c r="S17" s="61"/>
      <c r="T17" s="60" t="s">
        <v>469</v>
      </c>
      <c r="U17" s="61"/>
      <c r="V17" s="60" t="s">
        <v>469</v>
      </c>
      <c r="W17" s="61"/>
      <c r="X17" s="60" t="s">
        <v>469</v>
      </c>
      <c r="Y17" s="61"/>
      <c r="Z17" s="64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2"/>
      <c r="AY17" s="58"/>
    </row>
    <row r="18" spans="1:51" ht="9.9" customHeight="1">
      <c r="A18" s="69" t="s">
        <v>595</v>
      </c>
      <c r="B18" s="60">
        <f t="shared" si="4"/>
        <v>5</v>
      </c>
      <c r="C18" s="61"/>
      <c r="D18" s="62">
        <v>5</v>
      </c>
      <c r="E18" s="61"/>
      <c r="F18" s="62" t="s">
        <v>469</v>
      </c>
      <c r="G18" s="63"/>
      <c r="H18" s="62">
        <v>5</v>
      </c>
      <c r="I18" s="61"/>
      <c r="J18" s="62" t="s">
        <v>469</v>
      </c>
      <c r="K18" s="61"/>
      <c r="L18" s="62" t="s">
        <v>469</v>
      </c>
      <c r="M18" s="61"/>
      <c r="N18" s="62" t="s">
        <v>469</v>
      </c>
      <c r="O18" s="61"/>
      <c r="P18" s="62" t="s">
        <v>469</v>
      </c>
      <c r="Q18" s="61"/>
      <c r="R18" s="62" t="s">
        <v>469</v>
      </c>
      <c r="S18" s="61"/>
      <c r="T18" s="62" t="s">
        <v>469</v>
      </c>
      <c r="U18" s="61"/>
      <c r="V18" s="62" t="s">
        <v>469</v>
      </c>
      <c r="W18" s="61"/>
      <c r="X18" s="60" t="s">
        <v>469</v>
      </c>
      <c r="Y18" s="61"/>
      <c r="Z18" s="64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2"/>
      <c r="AY18" s="58"/>
    </row>
    <row r="19" spans="1:51" ht="9.9" customHeight="1">
      <c r="A19" s="69" t="s">
        <v>512</v>
      </c>
      <c r="B19" s="60">
        <f t="shared" si="4"/>
        <v>23</v>
      </c>
      <c r="C19" s="61"/>
      <c r="D19" s="62">
        <v>18</v>
      </c>
      <c r="E19" s="61"/>
      <c r="F19" s="62">
        <v>5</v>
      </c>
      <c r="G19" s="63"/>
      <c r="H19" s="62">
        <v>23</v>
      </c>
      <c r="I19" s="61"/>
      <c r="J19" s="60" t="s">
        <v>469</v>
      </c>
      <c r="K19" s="61"/>
      <c r="L19" s="60" t="s">
        <v>469</v>
      </c>
      <c r="M19" s="61"/>
      <c r="N19" s="62" t="s">
        <v>469</v>
      </c>
      <c r="O19" s="61"/>
      <c r="P19" s="62" t="s">
        <v>469</v>
      </c>
      <c r="Q19" s="61"/>
      <c r="R19" s="62" t="s">
        <v>469</v>
      </c>
      <c r="S19" s="61"/>
      <c r="T19" s="62" t="s">
        <v>469</v>
      </c>
      <c r="U19" s="61"/>
      <c r="V19" s="62" t="s">
        <v>469</v>
      </c>
      <c r="W19" s="61"/>
      <c r="X19" s="60" t="s">
        <v>469</v>
      </c>
      <c r="Y19" s="61"/>
      <c r="Z19" s="64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2"/>
      <c r="AY19" s="58"/>
    </row>
    <row r="20" spans="1:51">
      <c r="A20" s="69" t="s">
        <v>555</v>
      </c>
      <c r="B20" s="60">
        <f t="shared" si="4"/>
        <v>7</v>
      </c>
      <c r="C20" s="61"/>
      <c r="D20" s="62">
        <v>5</v>
      </c>
      <c r="E20" s="61"/>
      <c r="F20" s="62">
        <v>2</v>
      </c>
      <c r="G20" s="63"/>
      <c r="H20" s="62">
        <v>6</v>
      </c>
      <c r="I20" s="61"/>
      <c r="J20" s="62" t="s">
        <v>469</v>
      </c>
      <c r="K20" s="61"/>
      <c r="L20" s="62" t="s">
        <v>469</v>
      </c>
      <c r="M20" s="61"/>
      <c r="N20" s="62">
        <v>1</v>
      </c>
      <c r="O20" s="61"/>
      <c r="P20" s="62" t="s">
        <v>469</v>
      </c>
      <c r="Q20" s="61"/>
      <c r="R20" s="62" t="s">
        <v>469</v>
      </c>
      <c r="S20" s="61"/>
      <c r="T20" s="62" t="s">
        <v>469</v>
      </c>
      <c r="U20" s="61"/>
      <c r="V20" s="62" t="s">
        <v>469</v>
      </c>
      <c r="W20" s="61"/>
      <c r="X20" s="60" t="s">
        <v>469</v>
      </c>
      <c r="Y20" s="61"/>
      <c r="Z20" s="64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2"/>
      <c r="AY20" s="58"/>
    </row>
    <row r="21" spans="1:51" ht="9.9" customHeight="1">
      <c r="A21" s="88" t="s">
        <v>896</v>
      </c>
      <c r="B21" s="60">
        <f t="shared" si="4"/>
        <v>13</v>
      </c>
      <c r="C21" s="61"/>
      <c r="D21" s="62">
        <v>9</v>
      </c>
      <c r="E21" s="61"/>
      <c r="F21" s="62">
        <v>4</v>
      </c>
      <c r="G21" s="63"/>
      <c r="H21" s="62">
        <v>13</v>
      </c>
      <c r="I21" s="61"/>
      <c r="J21" s="62" t="s">
        <v>469</v>
      </c>
      <c r="K21" s="61"/>
      <c r="L21" s="60" t="s">
        <v>469</v>
      </c>
      <c r="M21" s="61"/>
      <c r="N21" s="60" t="s">
        <v>469</v>
      </c>
      <c r="O21" s="61"/>
      <c r="P21" s="62" t="s">
        <v>469</v>
      </c>
      <c r="Q21" s="62"/>
      <c r="R21" s="60" t="s">
        <v>469</v>
      </c>
      <c r="S21" s="61"/>
      <c r="T21" s="60" t="s">
        <v>469</v>
      </c>
      <c r="U21" s="61"/>
      <c r="V21" s="60" t="s">
        <v>469</v>
      </c>
      <c r="W21" s="61"/>
      <c r="X21" s="60" t="s">
        <v>469</v>
      </c>
      <c r="Y21" s="61"/>
      <c r="Z21" s="64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2"/>
      <c r="AY21" s="58"/>
    </row>
    <row r="22" spans="1:51" ht="9.9" customHeight="1">
      <c r="A22" s="69" t="s">
        <v>596</v>
      </c>
      <c r="B22" s="60">
        <f t="shared" si="4"/>
        <v>9</v>
      </c>
      <c r="C22" s="61"/>
      <c r="D22" s="62">
        <v>6</v>
      </c>
      <c r="E22" s="61"/>
      <c r="F22" s="62">
        <v>3</v>
      </c>
      <c r="G22" s="63"/>
      <c r="H22" s="62">
        <v>6</v>
      </c>
      <c r="I22" s="61"/>
      <c r="J22" s="62">
        <v>3</v>
      </c>
      <c r="K22" s="61"/>
      <c r="L22" s="62" t="s">
        <v>469</v>
      </c>
      <c r="M22" s="61"/>
      <c r="N22" s="62" t="s">
        <v>469</v>
      </c>
      <c r="O22" s="61"/>
      <c r="P22" s="60" t="s">
        <v>469</v>
      </c>
      <c r="Q22" s="62"/>
      <c r="R22" s="60" t="s">
        <v>469</v>
      </c>
      <c r="S22" s="62"/>
      <c r="T22" s="60" t="s">
        <v>469</v>
      </c>
      <c r="U22" s="62"/>
      <c r="V22" s="60" t="s">
        <v>469</v>
      </c>
      <c r="W22" s="62"/>
      <c r="X22" s="60" t="s">
        <v>469</v>
      </c>
      <c r="Y22" s="61"/>
      <c r="Z22" s="64"/>
      <c r="AA22" s="68"/>
      <c r="AB22" s="65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2"/>
      <c r="AY22" s="58"/>
    </row>
    <row r="23" spans="1:51" ht="9.9" customHeight="1">
      <c r="A23" s="69" t="s">
        <v>597</v>
      </c>
      <c r="B23" s="60">
        <f t="shared" si="4"/>
        <v>19</v>
      </c>
      <c r="C23" s="61"/>
      <c r="D23" s="62">
        <v>10</v>
      </c>
      <c r="E23" s="61"/>
      <c r="F23" s="62">
        <v>9</v>
      </c>
      <c r="G23" s="63"/>
      <c r="H23" s="62">
        <v>19</v>
      </c>
      <c r="I23" s="61"/>
      <c r="J23" s="62" t="s">
        <v>469</v>
      </c>
      <c r="K23" s="61"/>
      <c r="L23" s="60" t="s">
        <v>469</v>
      </c>
      <c r="M23" s="61"/>
      <c r="N23" s="60" t="s">
        <v>469</v>
      </c>
      <c r="O23" s="61"/>
      <c r="P23" s="62" t="s">
        <v>469</v>
      </c>
      <c r="Q23" s="62"/>
      <c r="R23" s="60" t="s">
        <v>469</v>
      </c>
      <c r="S23" s="62"/>
      <c r="T23" s="60" t="s">
        <v>469</v>
      </c>
      <c r="U23" s="62"/>
      <c r="V23" s="60" t="s">
        <v>469</v>
      </c>
      <c r="W23" s="62"/>
      <c r="X23" s="60" t="s">
        <v>469</v>
      </c>
      <c r="Y23" s="61"/>
      <c r="Z23" s="64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89"/>
      <c r="AY23" s="58"/>
    </row>
    <row r="24" spans="1:51" ht="9.9" customHeight="1">
      <c r="A24" s="69" t="s">
        <v>598</v>
      </c>
      <c r="B24" s="60">
        <f t="shared" si="4"/>
        <v>18</v>
      </c>
      <c r="C24" s="61"/>
      <c r="D24" s="62">
        <v>13</v>
      </c>
      <c r="E24" s="61"/>
      <c r="F24" s="62">
        <v>5</v>
      </c>
      <c r="G24" s="63"/>
      <c r="H24" s="62">
        <v>18</v>
      </c>
      <c r="I24" s="61"/>
      <c r="J24" s="62" t="s">
        <v>469</v>
      </c>
      <c r="K24" s="61"/>
      <c r="L24" s="62" t="s">
        <v>469</v>
      </c>
      <c r="M24" s="61"/>
      <c r="N24" s="62" t="s">
        <v>469</v>
      </c>
      <c r="O24" s="61"/>
      <c r="P24" s="60" t="s">
        <v>469</v>
      </c>
      <c r="Q24" s="62"/>
      <c r="R24" s="60" t="s">
        <v>469</v>
      </c>
      <c r="S24" s="62"/>
      <c r="T24" s="60" t="s">
        <v>469</v>
      </c>
      <c r="U24" s="62"/>
      <c r="V24" s="60" t="s">
        <v>469</v>
      </c>
      <c r="W24" s="62"/>
      <c r="X24" s="60" t="s">
        <v>469</v>
      </c>
      <c r="Y24" s="61"/>
      <c r="Z24" s="64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89"/>
      <c r="AY24" s="58"/>
    </row>
    <row r="25" spans="1:51" ht="9.9" customHeight="1">
      <c r="A25" s="69" t="s">
        <v>388</v>
      </c>
      <c r="B25" s="60">
        <f t="shared" si="4"/>
        <v>13</v>
      </c>
      <c r="C25" s="61"/>
      <c r="D25" s="62">
        <v>8</v>
      </c>
      <c r="E25" s="61"/>
      <c r="F25" s="62">
        <v>5</v>
      </c>
      <c r="G25" s="63"/>
      <c r="H25" s="62">
        <v>13</v>
      </c>
      <c r="I25" s="61"/>
      <c r="J25" s="62" t="s">
        <v>469</v>
      </c>
      <c r="K25" s="61"/>
      <c r="L25" s="62" t="s">
        <v>469</v>
      </c>
      <c r="M25" s="61"/>
      <c r="N25" s="62" t="s">
        <v>469</v>
      </c>
      <c r="O25" s="61"/>
      <c r="P25" s="62" t="s">
        <v>469</v>
      </c>
      <c r="Q25" s="62"/>
      <c r="R25" s="60" t="s">
        <v>469</v>
      </c>
      <c r="S25" s="62"/>
      <c r="T25" s="60" t="s">
        <v>469</v>
      </c>
      <c r="U25" s="62"/>
      <c r="V25" s="60" t="s">
        <v>469</v>
      </c>
      <c r="W25" s="62"/>
      <c r="X25" s="60" t="s">
        <v>469</v>
      </c>
      <c r="Y25" s="61"/>
      <c r="Z25" s="64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89"/>
      <c r="AY25" s="58"/>
    </row>
    <row r="26" spans="1:51" ht="5.0999999999999996" customHeight="1">
      <c r="A26" s="70"/>
      <c r="B26" s="71"/>
      <c r="C26" s="72"/>
      <c r="D26" s="73"/>
      <c r="E26" s="72"/>
      <c r="F26" s="73"/>
      <c r="G26" s="75"/>
      <c r="H26" s="73"/>
      <c r="I26" s="72"/>
      <c r="J26" s="74"/>
      <c r="K26" s="76"/>
      <c r="L26" s="74"/>
      <c r="M26" s="72"/>
      <c r="N26" s="74"/>
      <c r="O26" s="72"/>
      <c r="P26" s="74"/>
      <c r="Q26" s="72"/>
      <c r="R26" s="74"/>
      <c r="S26" s="72"/>
      <c r="T26" s="74"/>
      <c r="U26" s="72"/>
      <c r="V26" s="74"/>
      <c r="W26" s="72"/>
      <c r="X26" s="90"/>
      <c r="Y26" s="72"/>
      <c r="Z26" s="67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58"/>
    </row>
    <row r="27" spans="1:51" ht="5.0999999999999996" customHeight="1">
      <c r="A27" s="59"/>
      <c r="B27" s="60"/>
      <c r="C27" s="61"/>
      <c r="D27" s="62"/>
      <c r="E27" s="61"/>
      <c r="F27" s="62"/>
      <c r="G27" s="63"/>
      <c r="H27" s="62"/>
      <c r="I27" s="61"/>
      <c r="J27" s="62"/>
      <c r="K27" s="61"/>
      <c r="L27" s="62"/>
      <c r="M27" s="81"/>
      <c r="N27" s="62"/>
      <c r="O27" s="81"/>
      <c r="P27" s="62"/>
      <c r="Q27" s="61"/>
      <c r="R27" s="62"/>
      <c r="S27" s="61"/>
      <c r="T27" s="62"/>
      <c r="U27" s="81"/>
      <c r="V27" s="62"/>
      <c r="W27" s="61"/>
      <c r="X27" s="80"/>
      <c r="Y27" s="61"/>
      <c r="Z27" s="67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2"/>
      <c r="AY27" s="58"/>
    </row>
    <row r="28" spans="1:51" ht="9.9" customHeight="1">
      <c r="A28" s="66" t="s">
        <v>599</v>
      </c>
      <c r="B28" s="60">
        <f t="shared" ref="B28:B34" si="5">SUM(D28,F28)</f>
        <v>51</v>
      </c>
      <c r="C28" s="61"/>
      <c r="D28" s="62">
        <f>SUM(D29:D34)</f>
        <v>28</v>
      </c>
      <c r="E28" s="61"/>
      <c r="F28" s="62">
        <f>SUM(F29:F34)</f>
        <v>23</v>
      </c>
      <c r="G28" s="63"/>
      <c r="H28" s="91">
        <f t="shared" ref="H28" si="6">SUM(H29:H34)</f>
        <v>51</v>
      </c>
      <c r="I28" s="62"/>
      <c r="J28" s="60" t="s">
        <v>469</v>
      </c>
      <c r="K28" s="61"/>
      <c r="L28" s="62" t="s">
        <v>469</v>
      </c>
      <c r="M28" s="61"/>
      <c r="N28" s="62" t="s">
        <v>469</v>
      </c>
      <c r="O28" s="61"/>
      <c r="P28" s="62" t="s">
        <v>469</v>
      </c>
      <c r="Q28" s="61"/>
      <c r="R28" s="62" t="s">
        <v>469</v>
      </c>
      <c r="S28" s="62"/>
      <c r="T28" s="60" t="s">
        <v>469</v>
      </c>
      <c r="U28" s="62"/>
      <c r="V28" s="60" t="s">
        <v>469</v>
      </c>
      <c r="W28" s="62"/>
      <c r="X28" s="60" t="s">
        <v>469</v>
      </c>
      <c r="Y28" s="61"/>
      <c r="Z28" s="64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2"/>
      <c r="AY28" s="58"/>
    </row>
    <row r="29" spans="1:51" ht="9.9" customHeight="1">
      <c r="A29" s="69" t="s">
        <v>102</v>
      </c>
      <c r="B29" s="60">
        <f t="shared" si="5"/>
        <v>1</v>
      </c>
      <c r="C29" s="61"/>
      <c r="D29" s="62">
        <v>1</v>
      </c>
      <c r="E29" s="61"/>
      <c r="F29" s="60" t="s">
        <v>469</v>
      </c>
      <c r="G29" s="63"/>
      <c r="H29" s="91">
        <v>1</v>
      </c>
      <c r="I29" s="61"/>
      <c r="J29" s="60" t="s">
        <v>469</v>
      </c>
      <c r="K29" s="61"/>
      <c r="L29" s="60" t="s">
        <v>469</v>
      </c>
      <c r="M29" s="61"/>
      <c r="N29" s="60" t="s">
        <v>469</v>
      </c>
      <c r="O29" s="61"/>
      <c r="P29" s="60" t="s">
        <v>469</v>
      </c>
      <c r="Q29" s="61"/>
      <c r="R29" s="60" t="s">
        <v>469</v>
      </c>
      <c r="S29" s="61"/>
      <c r="T29" s="60" t="s">
        <v>469</v>
      </c>
      <c r="U29" s="61"/>
      <c r="V29" s="60" t="s">
        <v>469</v>
      </c>
      <c r="W29" s="61"/>
      <c r="X29" s="60" t="s">
        <v>469</v>
      </c>
      <c r="Y29" s="61"/>
      <c r="Z29" s="64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2"/>
      <c r="AY29" s="58"/>
    </row>
    <row r="30" spans="1:51" ht="9.9" customHeight="1">
      <c r="A30" s="69" t="s">
        <v>489</v>
      </c>
      <c r="B30" s="60">
        <f t="shared" si="5"/>
        <v>5</v>
      </c>
      <c r="C30" s="61"/>
      <c r="D30" s="62">
        <v>2</v>
      </c>
      <c r="E30" s="61"/>
      <c r="F30" s="62">
        <v>3</v>
      </c>
      <c r="G30" s="63"/>
      <c r="H30" s="62">
        <v>5</v>
      </c>
      <c r="I30" s="61"/>
      <c r="J30" s="62" t="s">
        <v>469</v>
      </c>
      <c r="K30" s="61"/>
      <c r="L30" s="62" t="s">
        <v>469</v>
      </c>
      <c r="M30" s="61"/>
      <c r="N30" s="62" t="s">
        <v>469</v>
      </c>
      <c r="O30" s="61"/>
      <c r="P30" s="62" t="s">
        <v>469</v>
      </c>
      <c r="Q30" s="61"/>
      <c r="R30" s="62" t="s">
        <v>469</v>
      </c>
      <c r="S30" s="61"/>
      <c r="T30" s="62" t="s">
        <v>469</v>
      </c>
      <c r="U30" s="61"/>
      <c r="V30" s="62" t="s">
        <v>469</v>
      </c>
      <c r="W30" s="61"/>
      <c r="X30" s="60" t="s">
        <v>469</v>
      </c>
      <c r="Y30" s="61"/>
      <c r="Z30" s="64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2"/>
      <c r="AY30" s="58"/>
    </row>
    <row r="31" spans="1:51" ht="9.9" customHeight="1">
      <c r="A31" s="69" t="s">
        <v>600</v>
      </c>
      <c r="B31" s="60">
        <f t="shared" si="5"/>
        <v>7</v>
      </c>
      <c r="C31" s="61"/>
      <c r="D31" s="62">
        <v>7</v>
      </c>
      <c r="E31" s="61"/>
      <c r="F31" s="60" t="s">
        <v>469</v>
      </c>
      <c r="G31" s="63"/>
      <c r="H31" s="62">
        <v>7</v>
      </c>
      <c r="I31" s="61"/>
      <c r="J31" s="62" t="s">
        <v>469</v>
      </c>
      <c r="K31" s="61"/>
      <c r="L31" s="62" t="s">
        <v>469</v>
      </c>
      <c r="M31" s="61"/>
      <c r="N31" s="62" t="s">
        <v>469</v>
      </c>
      <c r="O31" s="61"/>
      <c r="P31" s="62" t="s">
        <v>469</v>
      </c>
      <c r="Q31" s="61"/>
      <c r="R31" s="62" t="s">
        <v>469</v>
      </c>
      <c r="S31" s="61"/>
      <c r="T31" s="62" t="s">
        <v>469</v>
      </c>
      <c r="U31" s="61"/>
      <c r="V31" s="62" t="s">
        <v>469</v>
      </c>
      <c r="W31" s="61"/>
      <c r="X31" s="60" t="s">
        <v>469</v>
      </c>
      <c r="Y31" s="61"/>
      <c r="Z31" s="64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89"/>
      <c r="AY31" s="58"/>
    </row>
    <row r="32" spans="1:51" ht="9.9" customHeight="1">
      <c r="A32" s="69" t="s">
        <v>601</v>
      </c>
      <c r="B32" s="60">
        <f t="shared" si="5"/>
        <v>8</v>
      </c>
      <c r="C32" s="61"/>
      <c r="D32" s="62">
        <v>8</v>
      </c>
      <c r="E32" s="61"/>
      <c r="F32" s="60" t="s">
        <v>469</v>
      </c>
      <c r="G32" s="63"/>
      <c r="H32" s="62">
        <v>8</v>
      </c>
      <c r="I32" s="61"/>
      <c r="J32" s="62" t="s">
        <v>469</v>
      </c>
      <c r="K32" s="61"/>
      <c r="L32" s="62" t="s">
        <v>469</v>
      </c>
      <c r="M32" s="61"/>
      <c r="N32" s="62" t="s">
        <v>469</v>
      </c>
      <c r="O32" s="61"/>
      <c r="P32" s="62" t="s">
        <v>469</v>
      </c>
      <c r="Q32" s="61"/>
      <c r="R32" s="62" t="s">
        <v>469</v>
      </c>
      <c r="S32" s="61"/>
      <c r="T32" s="62" t="s">
        <v>469</v>
      </c>
      <c r="U32" s="61"/>
      <c r="V32" s="62" t="s">
        <v>469</v>
      </c>
      <c r="W32" s="61"/>
      <c r="X32" s="60" t="s">
        <v>469</v>
      </c>
      <c r="Y32" s="61"/>
      <c r="Z32" s="64"/>
      <c r="AA32" s="62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89"/>
      <c r="AY32" s="58"/>
    </row>
    <row r="33" spans="1:51" ht="9.9" customHeight="1">
      <c r="A33" s="69" t="s">
        <v>602</v>
      </c>
      <c r="B33" s="60">
        <f t="shared" si="5"/>
        <v>23</v>
      </c>
      <c r="C33" s="61"/>
      <c r="D33" s="62">
        <v>7</v>
      </c>
      <c r="E33" s="61"/>
      <c r="F33" s="62">
        <v>16</v>
      </c>
      <c r="G33" s="63"/>
      <c r="H33" s="62">
        <v>23</v>
      </c>
      <c r="I33" s="61"/>
      <c r="J33" s="62" t="s">
        <v>469</v>
      </c>
      <c r="K33" s="61"/>
      <c r="L33" s="62" t="s">
        <v>469</v>
      </c>
      <c r="M33" s="61"/>
      <c r="N33" s="62" t="s">
        <v>469</v>
      </c>
      <c r="O33" s="61"/>
      <c r="P33" s="62" t="s">
        <v>469</v>
      </c>
      <c r="Q33" s="61"/>
      <c r="R33" s="62" t="s">
        <v>469</v>
      </c>
      <c r="S33" s="61"/>
      <c r="T33" s="62" t="s">
        <v>469</v>
      </c>
      <c r="U33" s="61"/>
      <c r="V33" s="62" t="s">
        <v>469</v>
      </c>
      <c r="W33" s="61"/>
      <c r="X33" s="60" t="s">
        <v>469</v>
      </c>
      <c r="Y33" s="61"/>
      <c r="Z33" s="64"/>
      <c r="AA33" s="62"/>
      <c r="AB33" s="62"/>
      <c r="AC33" s="62"/>
      <c r="AD33" s="62"/>
      <c r="AE33" s="62"/>
      <c r="AF33" s="62"/>
      <c r="AG33" s="62"/>
      <c r="AH33" s="62"/>
      <c r="AI33" s="78"/>
      <c r="AJ33" s="62"/>
      <c r="AK33" s="78"/>
      <c r="AL33" s="62"/>
      <c r="AM33" s="78"/>
      <c r="AN33" s="62"/>
      <c r="AO33" s="78"/>
      <c r="AP33" s="62"/>
      <c r="AQ33" s="78"/>
      <c r="AR33" s="62"/>
      <c r="AS33" s="78"/>
      <c r="AT33" s="62"/>
      <c r="AU33" s="78"/>
      <c r="AV33" s="62"/>
      <c r="AW33" s="78"/>
      <c r="AX33" s="62"/>
      <c r="AY33" s="58"/>
    </row>
    <row r="34" spans="1:51" ht="9.9" customHeight="1">
      <c r="A34" s="69" t="s">
        <v>463</v>
      </c>
      <c r="B34" s="60">
        <f t="shared" si="5"/>
        <v>7</v>
      </c>
      <c r="C34" s="61"/>
      <c r="D34" s="62">
        <v>3</v>
      </c>
      <c r="E34" s="61"/>
      <c r="F34" s="62">
        <v>4</v>
      </c>
      <c r="G34" s="63"/>
      <c r="H34" s="62">
        <v>7</v>
      </c>
      <c r="I34" s="61"/>
      <c r="J34" s="62" t="s">
        <v>469</v>
      </c>
      <c r="K34" s="61"/>
      <c r="L34" s="62" t="s">
        <v>469</v>
      </c>
      <c r="M34" s="61"/>
      <c r="N34" s="62" t="s">
        <v>469</v>
      </c>
      <c r="O34" s="61"/>
      <c r="P34" s="62" t="s">
        <v>469</v>
      </c>
      <c r="Q34" s="61"/>
      <c r="R34" s="62" t="s">
        <v>469</v>
      </c>
      <c r="S34" s="61"/>
      <c r="T34" s="62" t="s">
        <v>469</v>
      </c>
      <c r="U34" s="61"/>
      <c r="V34" s="62" t="s">
        <v>469</v>
      </c>
      <c r="W34" s="61"/>
      <c r="X34" s="60" t="s">
        <v>469</v>
      </c>
      <c r="Y34" s="61"/>
      <c r="Z34" s="92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89"/>
      <c r="AY34" s="58"/>
    </row>
    <row r="35" spans="1:51" ht="5.0999999999999996" customHeight="1">
      <c r="A35" s="70"/>
      <c r="B35" s="71"/>
      <c r="C35" s="72"/>
      <c r="D35" s="74"/>
      <c r="E35" s="72"/>
      <c r="F35" s="74"/>
      <c r="G35" s="75"/>
      <c r="H35" s="73"/>
      <c r="I35" s="72"/>
      <c r="J35" s="74"/>
      <c r="K35" s="72"/>
      <c r="L35" s="74"/>
      <c r="M35" s="76"/>
      <c r="N35" s="74"/>
      <c r="O35" s="76"/>
      <c r="P35" s="74"/>
      <c r="Q35" s="76"/>
      <c r="R35" s="74"/>
      <c r="S35" s="76"/>
      <c r="T35" s="74"/>
      <c r="U35" s="76"/>
      <c r="V35" s="74"/>
      <c r="W35" s="76"/>
      <c r="X35" s="90"/>
      <c r="Y35" s="72"/>
      <c r="Z35" s="9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58"/>
    </row>
    <row r="36" spans="1:51" ht="5.0999999999999996" customHeight="1">
      <c r="A36" s="59"/>
      <c r="B36" s="60"/>
      <c r="C36" s="61"/>
      <c r="D36" s="62"/>
      <c r="E36" s="61"/>
      <c r="F36" s="62"/>
      <c r="G36" s="63"/>
      <c r="H36" s="62"/>
      <c r="I36" s="81"/>
      <c r="J36" s="62"/>
      <c r="K36" s="81"/>
      <c r="L36" s="62"/>
      <c r="M36" s="81"/>
      <c r="N36" s="62"/>
      <c r="O36" s="81"/>
      <c r="P36" s="62"/>
      <c r="Q36" s="61"/>
      <c r="R36" s="62"/>
      <c r="S36" s="61"/>
      <c r="T36" s="62"/>
      <c r="U36" s="61"/>
      <c r="V36" s="62"/>
      <c r="W36" s="61"/>
      <c r="X36" s="80"/>
      <c r="Y36" s="61"/>
      <c r="Z36" s="93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2"/>
      <c r="AY36" s="58"/>
    </row>
    <row r="37" spans="1:51" ht="9.9" customHeight="1">
      <c r="A37" s="66" t="s">
        <v>603</v>
      </c>
      <c r="B37" s="60">
        <f>SUM(D37,F37)</f>
        <v>35</v>
      </c>
      <c r="C37" s="61"/>
      <c r="D37" s="62">
        <f>SUM(D38:D43)</f>
        <v>24</v>
      </c>
      <c r="E37" s="61"/>
      <c r="F37" s="62">
        <f>SUM(F38:F43)</f>
        <v>11</v>
      </c>
      <c r="G37" s="63"/>
      <c r="H37" s="62">
        <f t="shared" ref="H37" si="7">SUM(H38:H43)</f>
        <v>31</v>
      </c>
      <c r="I37" s="61"/>
      <c r="J37" s="60" t="s">
        <v>469</v>
      </c>
      <c r="K37" s="61"/>
      <c r="L37" s="62" t="s">
        <v>469</v>
      </c>
      <c r="M37" s="61"/>
      <c r="N37" s="62" t="s">
        <v>469</v>
      </c>
      <c r="O37" s="61"/>
      <c r="P37" s="62" t="s">
        <v>469</v>
      </c>
      <c r="Q37" s="61"/>
      <c r="R37" s="62" t="s">
        <v>469</v>
      </c>
      <c r="S37" s="62"/>
      <c r="T37" s="60" t="s">
        <v>469</v>
      </c>
      <c r="U37" s="62"/>
      <c r="V37" s="60" t="s">
        <v>469</v>
      </c>
      <c r="W37" s="61"/>
      <c r="X37" s="60">
        <f t="shared" ref="X37" si="8">SUM(X38:X43)</f>
        <v>4</v>
      </c>
      <c r="Y37" s="61"/>
      <c r="Z37" s="92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2"/>
      <c r="AY37" s="58"/>
    </row>
    <row r="38" spans="1:51" ht="9.9" customHeight="1">
      <c r="A38" s="69" t="s">
        <v>102</v>
      </c>
      <c r="B38" s="60">
        <f t="shared" ref="B38:B43" si="9">SUM(D38,F38)</f>
        <v>1</v>
      </c>
      <c r="C38" s="61"/>
      <c r="D38" s="62">
        <v>1</v>
      </c>
      <c r="E38" s="61"/>
      <c r="F38" s="60" t="s">
        <v>469</v>
      </c>
      <c r="G38" s="63"/>
      <c r="H38" s="62">
        <v>1</v>
      </c>
      <c r="I38" s="61"/>
      <c r="J38" s="60" t="s">
        <v>469</v>
      </c>
      <c r="K38" s="61"/>
      <c r="L38" s="60" t="s">
        <v>469</v>
      </c>
      <c r="M38" s="61"/>
      <c r="N38" s="60" t="s">
        <v>469</v>
      </c>
      <c r="O38" s="61"/>
      <c r="P38" s="60" t="s">
        <v>469</v>
      </c>
      <c r="Q38" s="61"/>
      <c r="R38" s="60" t="s">
        <v>469</v>
      </c>
      <c r="S38" s="61"/>
      <c r="T38" s="60" t="s">
        <v>469</v>
      </c>
      <c r="U38" s="61"/>
      <c r="V38" s="60" t="s">
        <v>469</v>
      </c>
      <c r="W38" s="61"/>
      <c r="X38" s="60" t="s">
        <v>469</v>
      </c>
      <c r="Y38" s="61"/>
      <c r="Z38" s="92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2"/>
      <c r="AY38" s="58"/>
    </row>
    <row r="39" spans="1:51" ht="9.9" customHeight="1">
      <c r="A39" s="69" t="s">
        <v>604</v>
      </c>
      <c r="B39" s="60">
        <f t="shared" si="9"/>
        <v>10</v>
      </c>
      <c r="C39" s="61"/>
      <c r="D39" s="62">
        <v>7</v>
      </c>
      <c r="E39" s="61"/>
      <c r="F39" s="62">
        <v>3</v>
      </c>
      <c r="G39" s="63"/>
      <c r="H39" s="62">
        <v>9</v>
      </c>
      <c r="I39" s="61"/>
      <c r="J39" s="62" t="s">
        <v>469</v>
      </c>
      <c r="K39" s="61"/>
      <c r="L39" s="62" t="s">
        <v>469</v>
      </c>
      <c r="M39" s="61"/>
      <c r="N39" s="62" t="s">
        <v>469</v>
      </c>
      <c r="O39" s="61"/>
      <c r="P39" s="62" t="s">
        <v>469</v>
      </c>
      <c r="Q39" s="61"/>
      <c r="R39" s="62" t="s">
        <v>469</v>
      </c>
      <c r="S39" s="61"/>
      <c r="T39" s="62" t="s">
        <v>469</v>
      </c>
      <c r="U39" s="61"/>
      <c r="V39" s="62" t="s">
        <v>469</v>
      </c>
      <c r="W39" s="61"/>
      <c r="X39" s="60">
        <v>1</v>
      </c>
      <c r="Y39" s="61"/>
      <c r="Z39" s="92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89"/>
      <c r="AY39" s="58"/>
    </row>
    <row r="40" spans="1:51" ht="9.9" customHeight="1">
      <c r="A40" s="69" t="s">
        <v>490</v>
      </c>
      <c r="B40" s="60">
        <f t="shared" si="9"/>
        <v>3</v>
      </c>
      <c r="C40" s="61"/>
      <c r="D40" s="62">
        <v>3</v>
      </c>
      <c r="E40" s="61"/>
      <c r="F40" s="60" t="s">
        <v>469</v>
      </c>
      <c r="G40" s="63"/>
      <c r="H40" s="62">
        <v>3</v>
      </c>
      <c r="I40" s="61"/>
      <c r="J40" s="62" t="s">
        <v>469</v>
      </c>
      <c r="K40" s="61"/>
      <c r="L40" s="62" t="s">
        <v>469</v>
      </c>
      <c r="M40" s="61"/>
      <c r="N40" s="62" t="s">
        <v>469</v>
      </c>
      <c r="O40" s="61"/>
      <c r="P40" s="62" t="s">
        <v>469</v>
      </c>
      <c r="Q40" s="61"/>
      <c r="R40" s="62" t="s">
        <v>469</v>
      </c>
      <c r="S40" s="61"/>
      <c r="T40" s="62" t="s">
        <v>469</v>
      </c>
      <c r="U40" s="61"/>
      <c r="V40" s="62" t="s">
        <v>469</v>
      </c>
      <c r="W40" s="61"/>
      <c r="X40" s="60" t="s">
        <v>469</v>
      </c>
      <c r="Y40" s="61"/>
      <c r="Z40" s="92"/>
      <c r="AA40" s="62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89"/>
      <c r="AY40" s="58"/>
    </row>
    <row r="41" spans="1:51" ht="9.9" customHeight="1">
      <c r="A41" s="69" t="s">
        <v>464</v>
      </c>
      <c r="B41" s="60">
        <f t="shared" si="9"/>
        <v>8</v>
      </c>
      <c r="C41" s="61"/>
      <c r="D41" s="62">
        <v>6</v>
      </c>
      <c r="E41" s="61"/>
      <c r="F41" s="62">
        <v>2</v>
      </c>
      <c r="G41" s="63"/>
      <c r="H41" s="62">
        <v>8</v>
      </c>
      <c r="I41" s="61"/>
      <c r="J41" s="62" t="s">
        <v>469</v>
      </c>
      <c r="K41" s="61"/>
      <c r="L41" s="62" t="s">
        <v>469</v>
      </c>
      <c r="M41" s="61"/>
      <c r="N41" s="62" t="s">
        <v>469</v>
      </c>
      <c r="O41" s="61"/>
      <c r="P41" s="62" t="s">
        <v>469</v>
      </c>
      <c r="Q41" s="61"/>
      <c r="R41" s="62" t="s">
        <v>469</v>
      </c>
      <c r="S41" s="61"/>
      <c r="T41" s="62" t="s">
        <v>469</v>
      </c>
      <c r="U41" s="61"/>
      <c r="V41" s="62" t="s">
        <v>469</v>
      </c>
      <c r="W41" s="61"/>
      <c r="X41" s="60" t="s">
        <v>469</v>
      </c>
      <c r="Y41" s="61"/>
      <c r="Z41" s="9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58"/>
    </row>
    <row r="42" spans="1:51" ht="9.9" customHeight="1">
      <c r="A42" s="69" t="s">
        <v>605</v>
      </c>
      <c r="B42" s="60">
        <f t="shared" si="9"/>
        <v>7</v>
      </c>
      <c r="C42" s="61"/>
      <c r="D42" s="62">
        <v>4</v>
      </c>
      <c r="E42" s="61"/>
      <c r="F42" s="62">
        <v>3</v>
      </c>
      <c r="G42" s="63"/>
      <c r="H42" s="62">
        <v>6</v>
      </c>
      <c r="I42" s="61"/>
      <c r="J42" s="62" t="s">
        <v>469</v>
      </c>
      <c r="K42" s="61"/>
      <c r="L42" s="62" t="s">
        <v>469</v>
      </c>
      <c r="M42" s="61"/>
      <c r="N42" s="62" t="s">
        <v>469</v>
      </c>
      <c r="O42" s="61"/>
      <c r="P42" s="62" t="s">
        <v>469</v>
      </c>
      <c r="Q42" s="61"/>
      <c r="R42" s="62" t="s">
        <v>469</v>
      </c>
      <c r="S42" s="61"/>
      <c r="T42" s="62" t="s">
        <v>469</v>
      </c>
      <c r="U42" s="61"/>
      <c r="V42" s="62" t="s">
        <v>469</v>
      </c>
      <c r="W42" s="61"/>
      <c r="X42" s="60">
        <v>1</v>
      </c>
      <c r="Y42" s="61"/>
      <c r="Z42" s="92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2"/>
      <c r="AY42" s="58"/>
    </row>
    <row r="43" spans="1:51" ht="9.9" customHeight="1">
      <c r="A43" s="69" t="s">
        <v>491</v>
      </c>
      <c r="B43" s="60">
        <f t="shared" si="9"/>
        <v>6</v>
      </c>
      <c r="C43" s="61"/>
      <c r="D43" s="62">
        <v>3</v>
      </c>
      <c r="E43" s="61"/>
      <c r="F43" s="62">
        <v>3</v>
      </c>
      <c r="G43" s="63"/>
      <c r="H43" s="62">
        <v>4</v>
      </c>
      <c r="I43" s="61"/>
      <c r="J43" s="62" t="s">
        <v>469</v>
      </c>
      <c r="K43" s="61"/>
      <c r="L43" s="62" t="s">
        <v>469</v>
      </c>
      <c r="M43" s="61"/>
      <c r="N43" s="62" t="s">
        <v>469</v>
      </c>
      <c r="O43" s="61"/>
      <c r="P43" s="62" t="s">
        <v>469</v>
      </c>
      <c r="Q43" s="61"/>
      <c r="R43" s="62" t="s">
        <v>469</v>
      </c>
      <c r="S43" s="61"/>
      <c r="T43" s="62" t="s">
        <v>469</v>
      </c>
      <c r="U43" s="61"/>
      <c r="V43" s="62" t="s">
        <v>469</v>
      </c>
      <c r="W43" s="61"/>
      <c r="X43" s="60">
        <v>2</v>
      </c>
      <c r="Y43" s="61"/>
      <c r="Z43" s="92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2"/>
      <c r="AY43" s="58"/>
    </row>
    <row r="44" spans="1:51" ht="5.0999999999999996" customHeight="1">
      <c r="A44" s="70"/>
      <c r="B44" s="71"/>
      <c r="C44" s="72"/>
      <c r="D44" s="73"/>
      <c r="E44" s="72"/>
      <c r="F44" s="74"/>
      <c r="G44" s="75"/>
      <c r="H44" s="73"/>
      <c r="I44" s="72"/>
      <c r="J44" s="74"/>
      <c r="K44" s="76"/>
      <c r="L44" s="74"/>
      <c r="M44" s="76"/>
      <c r="N44" s="74"/>
      <c r="O44" s="76"/>
      <c r="P44" s="74"/>
      <c r="Q44" s="76"/>
      <c r="R44" s="74"/>
      <c r="S44" s="76"/>
      <c r="T44" s="74"/>
      <c r="U44" s="76"/>
      <c r="V44" s="74"/>
      <c r="W44" s="76"/>
      <c r="X44" s="90"/>
      <c r="Y44" s="72"/>
      <c r="Z44" s="92"/>
      <c r="AA44" s="62"/>
      <c r="AB44" s="62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2"/>
      <c r="AY44" s="58"/>
    </row>
    <row r="45" spans="1:51" ht="5.0999999999999996" customHeight="1">
      <c r="A45" s="69"/>
      <c r="B45" s="60"/>
      <c r="C45" s="61"/>
      <c r="D45" s="62"/>
      <c r="E45" s="61"/>
      <c r="F45" s="62"/>
      <c r="G45" s="63"/>
      <c r="H45" s="62"/>
      <c r="I45" s="81"/>
      <c r="J45" s="62"/>
      <c r="K45" s="81"/>
      <c r="L45" s="62"/>
      <c r="M45" s="61"/>
      <c r="N45" s="62"/>
      <c r="O45" s="81"/>
      <c r="P45" s="62"/>
      <c r="Q45" s="61"/>
      <c r="R45" s="62"/>
      <c r="S45" s="61"/>
      <c r="T45" s="62"/>
      <c r="U45" s="81"/>
      <c r="V45" s="62"/>
      <c r="W45" s="81"/>
      <c r="X45" s="80"/>
      <c r="Y45" s="81"/>
      <c r="Z45" s="92"/>
      <c r="AA45" s="62"/>
      <c r="AB45" s="62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2"/>
      <c r="AY45" s="58"/>
    </row>
    <row r="46" spans="1:51" ht="9.9" customHeight="1">
      <c r="A46" s="66" t="s">
        <v>383</v>
      </c>
      <c r="B46" s="60">
        <f>SUM(D46,F46)</f>
        <v>90</v>
      </c>
      <c r="C46" s="61"/>
      <c r="D46" s="62">
        <f>SUM(D47:D53)</f>
        <v>41</v>
      </c>
      <c r="E46" s="61"/>
      <c r="F46" s="62">
        <f>SUM(F47:F53)</f>
        <v>49</v>
      </c>
      <c r="G46" s="63"/>
      <c r="H46" s="62">
        <f>SUM(H47:H53)</f>
        <v>79</v>
      </c>
      <c r="I46" s="61"/>
      <c r="J46" s="62">
        <f>SUM(J47:J53)</f>
        <v>11</v>
      </c>
      <c r="K46" s="61"/>
      <c r="L46" s="62" t="s">
        <v>469</v>
      </c>
      <c r="M46" s="61"/>
      <c r="N46" s="62" t="s">
        <v>469</v>
      </c>
      <c r="O46" s="61"/>
      <c r="P46" s="62" t="s">
        <v>469</v>
      </c>
      <c r="Q46" s="61"/>
      <c r="R46" s="62" t="s">
        <v>469</v>
      </c>
      <c r="S46" s="61"/>
      <c r="T46" s="62" t="s">
        <v>469</v>
      </c>
      <c r="U46" s="61"/>
      <c r="V46" s="62" t="s">
        <v>469</v>
      </c>
      <c r="W46" s="62"/>
      <c r="X46" s="60" t="s">
        <v>469</v>
      </c>
      <c r="Y46" s="61"/>
      <c r="Z46" s="92"/>
      <c r="AA46" s="62"/>
      <c r="AB46" s="62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2"/>
      <c r="AY46" s="58"/>
    </row>
    <row r="47" spans="1:51" ht="9.9" customHeight="1">
      <c r="A47" s="69" t="s">
        <v>348</v>
      </c>
      <c r="B47" s="60">
        <f t="shared" ref="B47:B52" si="10">SUM(D47,F47)</f>
        <v>1</v>
      </c>
      <c r="C47" s="61"/>
      <c r="D47" s="62">
        <v>1</v>
      </c>
      <c r="E47" s="61"/>
      <c r="F47" s="60" t="s">
        <v>469</v>
      </c>
      <c r="G47" s="63"/>
      <c r="H47" s="62">
        <v>1</v>
      </c>
      <c r="I47" s="61"/>
      <c r="J47" s="60" t="s">
        <v>469</v>
      </c>
      <c r="K47" s="61"/>
      <c r="L47" s="60" t="s">
        <v>469</v>
      </c>
      <c r="M47" s="61"/>
      <c r="N47" s="60" t="s">
        <v>469</v>
      </c>
      <c r="O47" s="61"/>
      <c r="P47" s="60" t="s">
        <v>469</v>
      </c>
      <c r="Q47" s="61"/>
      <c r="R47" s="60" t="s">
        <v>469</v>
      </c>
      <c r="S47" s="61"/>
      <c r="T47" s="60" t="s">
        <v>469</v>
      </c>
      <c r="U47" s="61"/>
      <c r="V47" s="60" t="s">
        <v>469</v>
      </c>
      <c r="W47" s="61"/>
      <c r="X47" s="60" t="s">
        <v>469</v>
      </c>
      <c r="Y47" s="61"/>
      <c r="Z47" s="92"/>
      <c r="AA47" s="62"/>
      <c r="AB47" s="62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2"/>
      <c r="AY47" s="58"/>
    </row>
    <row r="48" spans="1:51" ht="9.9" customHeight="1">
      <c r="A48" s="69" t="s">
        <v>606</v>
      </c>
      <c r="B48" s="60">
        <f t="shared" si="10"/>
        <v>8</v>
      </c>
      <c r="C48" s="61"/>
      <c r="D48" s="62">
        <v>4</v>
      </c>
      <c r="E48" s="61"/>
      <c r="F48" s="62">
        <v>4</v>
      </c>
      <c r="G48" s="63"/>
      <c r="H48" s="62">
        <v>8</v>
      </c>
      <c r="I48" s="61"/>
      <c r="J48" s="60" t="s">
        <v>469</v>
      </c>
      <c r="K48" s="61"/>
      <c r="L48" s="62" t="s">
        <v>469</v>
      </c>
      <c r="M48" s="61"/>
      <c r="N48" s="62" t="s">
        <v>469</v>
      </c>
      <c r="O48" s="61"/>
      <c r="P48" s="62" t="s">
        <v>469</v>
      </c>
      <c r="Q48" s="61"/>
      <c r="R48" s="62" t="s">
        <v>469</v>
      </c>
      <c r="S48" s="61"/>
      <c r="T48" s="62" t="s">
        <v>469</v>
      </c>
      <c r="U48" s="61"/>
      <c r="V48" s="62" t="s">
        <v>469</v>
      </c>
      <c r="W48" s="61"/>
      <c r="X48" s="60" t="s">
        <v>469</v>
      </c>
      <c r="Y48" s="61"/>
      <c r="Z48" s="92"/>
      <c r="AA48" s="62"/>
      <c r="AB48" s="62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2"/>
      <c r="AY48" s="58"/>
    </row>
    <row r="49" spans="1:51" ht="9.9" customHeight="1">
      <c r="A49" s="69" t="s">
        <v>607</v>
      </c>
      <c r="B49" s="60">
        <f t="shared" si="10"/>
        <v>23</v>
      </c>
      <c r="C49" s="61"/>
      <c r="D49" s="62">
        <v>14</v>
      </c>
      <c r="E49" s="61"/>
      <c r="F49" s="62">
        <v>9</v>
      </c>
      <c r="G49" s="63"/>
      <c r="H49" s="62">
        <v>22</v>
      </c>
      <c r="I49" s="61"/>
      <c r="J49" s="62">
        <v>1</v>
      </c>
      <c r="K49" s="61"/>
      <c r="L49" s="62" t="s">
        <v>469</v>
      </c>
      <c r="M49" s="61"/>
      <c r="N49" s="62" t="s">
        <v>469</v>
      </c>
      <c r="O49" s="61"/>
      <c r="P49" s="62" t="s">
        <v>469</v>
      </c>
      <c r="Q49" s="61"/>
      <c r="R49" s="62" t="s">
        <v>469</v>
      </c>
      <c r="S49" s="61"/>
      <c r="T49" s="62" t="s">
        <v>469</v>
      </c>
      <c r="U49" s="61"/>
      <c r="V49" s="62" t="s">
        <v>469</v>
      </c>
      <c r="W49" s="61"/>
      <c r="X49" s="60" t="s">
        <v>469</v>
      </c>
      <c r="Y49" s="61"/>
      <c r="Z49" s="92"/>
      <c r="AA49" s="62"/>
      <c r="AB49" s="62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2"/>
      <c r="AY49" s="58"/>
    </row>
    <row r="50" spans="1:51" ht="9.9" customHeight="1">
      <c r="A50" s="69" t="s">
        <v>400</v>
      </c>
      <c r="B50" s="60">
        <f t="shared" si="10"/>
        <v>25</v>
      </c>
      <c r="C50" s="61"/>
      <c r="D50" s="62">
        <v>7</v>
      </c>
      <c r="E50" s="61"/>
      <c r="F50" s="62">
        <v>18</v>
      </c>
      <c r="G50" s="63"/>
      <c r="H50" s="62">
        <v>19</v>
      </c>
      <c r="I50" s="61"/>
      <c r="J50" s="62">
        <v>6</v>
      </c>
      <c r="K50" s="61"/>
      <c r="L50" s="62" t="s">
        <v>469</v>
      </c>
      <c r="M50" s="61"/>
      <c r="N50" s="62" t="s">
        <v>469</v>
      </c>
      <c r="O50" s="61"/>
      <c r="P50" s="62" t="s">
        <v>469</v>
      </c>
      <c r="Q50" s="61"/>
      <c r="R50" s="62" t="s">
        <v>469</v>
      </c>
      <c r="S50" s="61"/>
      <c r="T50" s="62" t="s">
        <v>469</v>
      </c>
      <c r="U50" s="61"/>
      <c r="V50" s="62" t="s">
        <v>469</v>
      </c>
      <c r="W50" s="61"/>
      <c r="X50" s="60" t="s">
        <v>469</v>
      </c>
      <c r="Y50" s="61"/>
      <c r="Z50" s="92"/>
      <c r="AA50" s="62"/>
      <c r="AB50" s="62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2"/>
      <c r="AY50" s="58"/>
    </row>
    <row r="51" spans="1:51" ht="9.9" customHeight="1">
      <c r="A51" s="69" t="s">
        <v>608</v>
      </c>
      <c r="B51" s="60">
        <f t="shared" si="10"/>
        <v>16</v>
      </c>
      <c r="C51" s="61"/>
      <c r="D51" s="62">
        <v>6</v>
      </c>
      <c r="E51" s="61"/>
      <c r="F51" s="62">
        <v>10</v>
      </c>
      <c r="G51" s="63"/>
      <c r="H51" s="62">
        <v>12</v>
      </c>
      <c r="I51" s="61"/>
      <c r="J51" s="62">
        <v>4</v>
      </c>
      <c r="K51" s="61"/>
      <c r="L51" s="62" t="s">
        <v>469</v>
      </c>
      <c r="M51" s="61"/>
      <c r="N51" s="62" t="s">
        <v>469</v>
      </c>
      <c r="O51" s="61"/>
      <c r="P51" s="62" t="s">
        <v>469</v>
      </c>
      <c r="Q51" s="61"/>
      <c r="R51" s="62" t="s">
        <v>469</v>
      </c>
      <c r="S51" s="61"/>
      <c r="T51" s="62" t="s">
        <v>469</v>
      </c>
      <c r="U51" s="61"/>
      <c r="V51" s="62" t="s">
        <v>469</v>
      </c>
      <c r="W51" s="61"/>
      <c r="X51" s="60" t="s">
        <v>469</v>
      </c>
      <c r="Y51" s="61"/>
      <c r="Z51" s="92"/>
      <c r="AA51" s="62"/>
      <c r="AB51" s="62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89"/>
      <c r="AY51" s="58"/>
    </row>
    <row r="52" spans="1:51" ht="9.9" customHeight="1">
      <c r="A52" s="69" t="s">
        <v>349</v>
      </c>
      <c r="B52" s="60">
        <f t="shared" si="10"/>
        <v>17</v>
      </c>
      <c r="C52" s="61"/>
      <c r="D52" s="62">
        <v>9</v>
      </c>
      <c r="E52" s="61"/>
      <c r="F52" s="62">
        <v>8</v>
      </c>
      <c r="G52" s="63"/>
      <c r="H52" s="62">
        <v>17</v>
      </c>
      <c r="I52" s="61"/>
      <c r="J52" s="60" t="s">
        <v>469</v>
      </c>
      <c r="K52" s="61"/>
      <c r="L52" s="62" t="s">
        <v>469</v>
      </c>
      <c r="M52" s="61"/>
      <c r="N52" s="62" t="s">
        <v>469</v>
      </c>
      <c r="O52" s="61"/>
      <c r="P52" s="62" t="s">
        <v>469</v>
      </c>
      <c r="Q52" s="61"/>
      <c r="R52" s="62" t="s">
        <v>469</v>
      </c>
      <c r="S52" s="61"/>
      <c r="T52" s="62" t="s">
        <v>469</v>
      </c>
      <c r="U52" s="61"/>
      <c r="V52" s="62" t="s">
        <v>469</v>
      </c>
      <c r="W52" s="61"/>
      <c r="X52" s="60" t="s">
        <v>469</v>
      </c>
      <c r="Y52" s="61"/>
      <c r="Z52" s="92"/>
      <c r="AA52" s="62"/>
      <c r="AB52" s="62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2"/>
      <c r="AY52" s="58"/>
    </row>
    <row r="53" spans="1:51" ht="5.0999999999999996" customHeight="1">
      <c r="A53" s="70"/>
      <c r="B53" s="71"/>
      <c r="C53" s="72"/>
      <c r="D53" s="73"/>
      <c r="E53" s="72"/>
      <c r="F53" s="73"/>
      <c r="G53" s="75"/>
      <c r="H53" s="73"/>
      <c r="I53" s="72"/>
      <c r="J53" s="90"/>
      <c r="K53" s="76"/>
      <c r="L53" s="74"/>
      <c r="M53" s="76"/>
      <c r="N53" s="74"/>
      <c r="O53" s="76"/>
      <c r="P53" s="74"/>
      <c r="Q53" s="76"/>
      <c r="R53" s="74"/>
      <c r="S53" s="76"/>
      <c r="T53" s="74"/>
      <c r="U53" s="76"/>
      <c r="V53" s="74"/>
      <c r="W53" s="76"/>
      <c r="X53" s="90"/>
      <c r="Y53" s="72"/>
      <c r="Z53" s="92"/>
      <c r="AA53" s="62"/>
      <c r="AB53" s="65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89"/>
      <c r="AY53" s="58"/>
    </row>
    <row r="54" spans="1:51" ht="5.0999999999999996" customHeight="1">
      <c r="A54" s="69"/>
      <c r="B54" s="60"/>
      <c r="C54" s="61"/>
      <c r="D54" s="62"/>
      <c r="E54" s="61"/>
      <c r="F54" s="62"/>
      <c r="G54" s="63"/>
      <c r="H54" s="62"/>
      <c r="I54" s="61"/>
      <c r="J54" s="62"/>
      <c r="K54" s="81"/>
      <c r="L54" s="62"/>
      <c r="M54" s="81"/>
      <c r="N54" s="62"/>
      <c r="O54" s="81"/>
      <c r="P54" s="62"/>
      <c r="Q54" s="81"/>
      <c r="R54" s="62"/>
      <c r="S54" s="81"/>
      <c r="T54" s="62"/>
      <c r="U54" s="81"/>
      <c r="V54" s="62"/>
      <c r="W54" s="81"/>
      <c r="X54" s="80"/>
      <c r="Y54" s="81"/>
      <c r="Z54" s="92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89"/>
      <c r="AY54" s="58"/>
    </row>
    <row r="55" spans="1:51" ht="9.9" customHeight="1">
      <c r="A55" s="66" t="s">
        <v>609</v>
      </c>
      <c r="B55" s="60">
        <f>SUM(D55,F55)</f>
        <v>179</v>
      </c>
      <c r="C55" s="61"/>
      <c r="D55" s="62">
        <f>SUM(D56:D64)</f>
        <v>25</v>
      </c>
      <c r="E55" s="61"/>
      <c r="F55" s="62">
        <f>SUM(F56:F64)</f>
        <v>154</v>
      </c>
      <c r="G55" s="63"/>
      <c r="H55" s="62">
        <f t="shared" ref="H55" si="11">SUM(H56:H64)</f>
        <v>39</v>
      </c>
      <c r="I55" s="61"/>
      <c r="J55" s="62">
        <f t="shared" ref="J55" si="12">SUM(J56:J64)</f>
        <v>132</v>
      </c>
      <c r="K55" s="61"/>
      <c r="L55" s="62" t="s">
        <v>469</v>
      </c>
      <c r="M55" s="61"/>
      <c r="N55" s="62" t="s">
        <v>469</v>
      </c>
      <c r="O55" s="61"/>
      <c r="P55" s="62">
        <f t="shared" ref="P55" si="13">SUM(P56:P64)</f>
        <v>7</v>
      </c>
      <c r="Q55" s="61"/>
      <c r="R55" s="62" t="s">
        <v>469</v>
      </c>
      <c r="S55" s="61"/>
      <c r="T55" s="62" t="s">
        <v>469</v>
      </c>
      <c r="U55" s="61"/>
      <c r="V55" s="62">
        <f t="shared" ref="V55" si="14">SUM(V56:V64)</f>
        <v>1</v>
      </c>
      <c r="W55" s="61"/>
      <c r="X55" s="60" t="s">
        <v>469</v>
      </c>
      <c r="Y55" s="61"/>
      <c r="Z55" s="9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58"/>
    </row>
    <row r="56" spans="1:51" ht="9.9" customHeight="1">
      <c r="A56" s="69" t="s">
        <v>102</v>
      </c>
      <c r="B56" s="60">
        <f t="shared" ref="B56:B62" si="15">SUM(D56,F56)</f>
        <v>1</v>
      </c>
      <c r="C56" s="61"/>
      <c r="D56" s="60" t="s">
        <v>469</v>
      </c>
      <c r="E56" s="61"/>
      <c r="F56" s="62">
        <v>1</v>
      </c>
      <c r="G56" s="63"/>
      <c r="H56" s="62">
        <v>1</v>
      </c>
      <c r="I56" s="61"/>
      <c r="J56" s="60" t="s">
        <v>469</v>
      </c>
      <c r="K56" s="61"/>
      <c r="L56" s="60" t="s">
        <v>469</v>
      </c>
      <c r="M56" s="61"/>
      <c r="N56" s="60" t="s">
        <v>469</v>
      </c>
      <c r="O56" s="61"/>
      <c r="P56" s="60" t="s">
        <v>469</v>
      </c>
      <c r="Q56" s="62"/>
      <c r="R56" s="60" t="s">
        <v>469</v>
      </c>
      <c r="S56" s="61"/>
      <c r="T56" s="60" t="s">
        <v>469</v>
      </c>
      <c r="U56" s="61"/>
      <c r="V56" s="60" t="s">
        <v>469</v>
      </c>
      <c r="W56" s="61"/>
      <c r="X56" s="60" t="s">
        <v>469</v>
      </c>
      <c r="Y56" s="61"/>
      <c r="Z56" s="93"/>
      <c r="AA56" s="62"/>
      <c r="AB56" s="62"/>
      <c r="AC56" s="62"/>
      <c r="AD56" s="62"/>
      <c r="AE56" s="78"/>
      <c r="AF56" s="62"/>
      <c r="AG56" s="78"/>
      <c r="AH56" s="62"/>
      <c r="AI56" s="78"/>
      <c r="AJ56" s="62"/>
      <c r="AK56" s="78"/>
      <c r="AL56" s="62"/>
      <c r="AM56" s="78"/>
      <c r="AN56" s="62"/>
      <c r="AO56" s="78"/>
      <c r="AP56" s="62"/>
      <c r="AQ56" s="78"/>
      <c r="AR56" s="62"/>
      <c r="AS56" s="78"/>
      <c r="AT56" s="62"/>
      <c r="AU56" s="78"/>
      <c r="AV56" s="62"/>
      <c r="AW56" s="78"/>
      <c r="AX56" s="62"/>
      <c r="AY56" s="58"/>
    </row>
    <row r="57" spans="1:51" ht="9.9" customHeight="1">
      <c r="A57" s="69" t="s">
        <v>610</v>
      </c>
      <c r="B57" s="60">
        <f t="shared" si="15"/>
        <v>8</v>
      </c>
      <c r="C57" s="61"/>
      <c r="D57" s="62">
        <v>4</v>
      </c>
      <c r="E57" s="61"/>
      <c r="F57" s="62">
        <v>4</v>
      </c>
      <c r="G57" s="63"/>
      <c r="H57" s="62">
        <v>7</v>
      </c>
      <c r="I57" s="61"/>
      <c r="J57" s="62">
        <v>1</v>
      </c>
      <c r="K57" s="61"/>
      <c r="L57" s="62" t="s">
        <v>469</v>
      </c>
      <c r="M57" s="61"/>
      <c r="N57" s="62" t="s">
        <v>469</v>
      </c>
      <c r="O57" s="61"/>
      <c r="P57" s="60" t="s">
        <v>469</v>
      </c>
      <c r="Q57" s="62"/>
      <c r="R57" s="60" t="s">
        <v>469</v>
      </c>
      <c r="S57" s="61"/>
      <c r="T57" s="62" t="s">
        <v>469</v>
      </c>
      <c r="U57" s="61"/>
      <c r="V57" s="60" t="s">
        <v>469</v>
      </c>
      <c r="W57" s="61"/>
      <c r="X57" s="60" t="s">
        <v>469</v>
      </c>
      <c r="Y57" s="94"/>
      <c r="Z57" s="93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58"/>
    </row>
    <row r="58" spans="1:51" ht="9.9" customHeight="1">
      <c r="A58" s="69" t="s">
        <v>433</v>
      </c>
      <c r="B58" s="60">
        <f t="shared" si="15"/>
        <v>10</v>
      </c>
      <c r="C58" s="61"/>
      <c r="D58" s="62">
        <v>6</v>
      </c>
      <c r="E58" s="61"/>
      <c r="F58" s="62">
        <v>4</v>
      </c>
      <c r="G58" s="63"/>
      <c r="H58" s="62">
        <v>9</v>
      </c>
      <c r="I58" s="61"/>
      <c r="J58" s="62">
        <v>1</v>
      </c>
      <c r="K58" s="61"/>
      <c r="L58" s="62" t="s">
        <v>469</v>
      </c>
      <c r="M58" s="61"/>
      <c r="N58" s="62" t="s">
        <v>469</v>
      </c>
      <c r="O58" s="61"/>
      <c r="P58" s="60" t="s">
        <v>469</v>
      </c>
      <c r="Q58" s="62"/>
      <c r="R58" s="60" t="s">
        <v>469</v>
      </c>
      <c r="S58" s="61"/>
      <c r="T58" s="62" t="s">
        <v>469</v>
      </c>
      <c r="U58" s="61"/>
      <c r="V58" s="60" t="s">
        <v>469</v>
      </c>
      <c r="W58" s="61"/>
      <c r="X58" s="60" t="s">
        <v>469</v>
      </c>
      <c r="Y58" s="94"/>
      <c r="Z58" s="93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58"/>
    </row>
    <row r="59" spans="1:51" ht="9.9" customHeight="1">
      <c r="A59" s="69" t="s">
        <v>618</v>
      </c>
      <c r="B59" s="60">
        <f t="shared" si="15"/>
        <v>118</v>
      </c>
      <c r="C59" s="61"/>
      <c r="D59" s="62">
        <v>1</v>
      </c>
      <c r="E59" s="61"/>
      <c r="F59" s="62">
        <v>117</v>
      </c>
      <c r="G59" s="63"/>
      <c r="H59" s="60" t="s">
        <v>469</v>
      </c>
      <c r="I59" s="61"/>
      <c r="J59" s="62">
        <v>111</v>
      </c>
      <c r="K59" s="61"/>
      <c r="L59" s="62" t="s">
        <v>469</v>
      </c>
      <c r="M59" s="61"/>
      <c r="N59" s="62" t="s">
        <v>469</v>
      </c>
      <c r="O59" s="61"/>
      <c r="P59" s="62">
        <v>7</v>
      </c>
      <c r="Q59" s="62"/>
      <c r="R59" s="60" t="s">
        <v>469</v>
      </c>
      <c r="S59" s="61"/>
      <c r="T59" s="62" t="s">
        <v>469</v>
      </c>
      <c r="U59" s="61"/>
      <c r="V59" s="60" t="s">
        <v>469</v>
      </c>
      <c r="W59" s="61"/>
      <c r="X59" s="60" t="s">
        <v>469</v>
      </c>
      <c r="Y59" s="94"/>
      <c r="Z59" s="92"/>
      <c r="AA59" s="62"/>
      <c r="AB59" s="62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2"/>
      <c r="AY59" s="58"/>
    </row>
    <row r="60" spans="1:51" ht="9.9" customHeight="1">
      <c r="A60" s="69" t="s">
        <v>611</v>
      </c>
      <c r="B60" s="60">
        <f t="shared" si="15"/>
        <v>17</v>
      </c>
      <c r="C60" s="61"/>
      <c r="D60" s="62">
        <v>4</v>
      </c>
      <c r="E60" s="61"/>
      <c r="F60" s="62">
        <v>13</v>
      </c>
      <c r="G60" s="63"/>
      <c r="H60" s="62">
        <v>5</v>
      </c>
      <c r="I60" s="61"/>
      <c r="J60" s="62">
        <v>11</v>
      </c>
      <c r="K60" s="61"/>
      <c r="L60" s="62" t="s">
        <v>469</v>
      </c>
      <c r="M60" s="61"/>
      <c r="N60" s="62" t="s">
        <v>469</v>
      </c>
      <c r="O60" s="61"/>
      <c r="P60" s="60" t="s">
        <v>469</v>
      </c>
      <c r="Q60" s="62"/>
      <c r="R60" s="60" t="s">
        <v>469</v>
      </c>
      <c r="S60" s="61"/>
      <c r="T60" s="62" t="s">
        <v>469</v>
      </c>
      <c r="U60" s="61"/>
      <c r="V60" s="62">
        <v>1</v>
      </c>
      <c r="W60" s="61"/>
      <c r="X60" s="60" t="s">
        <v>469</v>
      </c>
      <c r="Y60" s="94"/>
      <c r="Z60" s="92"/>
      <c r="AA60" s="62"/>
      <c r="AB60" s="62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2"/>
      <c r="AY60" s="58"/>
    </row>
    <row r="61" spans="1:51" ht="9.9" customHeight="1">
      <c r="A61" s="69" t="s">
        <v>350</v>
      </c>
      <c r="B61" s="60">
        <f t="shared" si="15"/>
        <v>8</v>
      </c>
      <c r="C61" s="61"/>
      <c r="D61" s="62">
        <v>6</v>
      </c>
      <c r="E61" s="61"/>
      <c r="F61" s="62">
        <v>2</v>
      </c>
      <c r="G61" s="63"/>
      <c r="H61" s="62">
        <v>8</v>
      </c>
      <c r="I61" s="61"/>
      <c r="J61" s="60" t="s">
        <v>469</v>
      </c>
      <c r="K61" s="61"/>
      <c r="L61" s="62" t="s">
        <v>469</v>
      </c>
      <c r="M61" s="61"/>
      <c r="N61" s="62" t="s">
        <v>469</v>
      </c>
      <c r="O61" s="61"/>
      <c r="P61" s="60" t="s">
        <v>469</v>
      </c>
      <c r="Q61" s="62"/>
      <c r="R61" s="60" t="s">
        <v>469</v>
      </c>
      <c r="S61" s="61"/>
      <c r="T61" s="62" t="s">
        <v>469</v>
      </c>
      <c r="U61" s="61"/>
      <c r="V61" s="60" t="s">
        <v>469</v>
      </c>
      <c r="W61" s="61"/>
      <c r="X61" s="60" t="s">
        <v>469</v>
      </c>
      <c r="Y61" s="94"/>
      <c r="Z61" s="92"/>
      <c r="AA61" s="62"/>
      <c r="AB61" s="62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2"/>
      <c r="AY61" s="58"/>
    </row>
    <row r="62" spans="1:51" ht="9.9" customHeight="1">
      <c r="A62" s="69" t="s">
        <v>351</v>
      </c>
      <c r="B62" s="60">
        <f t="shared" si="15"/>
        <v>12</v>
      </c>
      <c r="C62" s="61"/>
      <c r="D62" s="62">
        <v>2</v>
      </c>
      <c r="E62" s="61"/>
      <c r="F62" s="62">
        <v>10</v>
      </c>
      <c r="G62" s="63"/>
      <c r="H62" s="62">
        <v>4</v>
      </c>
      <c r="I62" s="61"/>
      <c r="J62" s="62">
        <v>8</v>
      </c>
      <c r="K62" s="61"/>
      <c r="L62" s="60" t="s">
        <v>469</v>
      </c>
      <c r="M62" s="61"/>
      <c r="N62" s="60" t="s">
        <v>469</v>
      </c>
      <c r="O62" s="61"/>
      <c r="P62" s="60" t="s">
        <v>469</v>
      </c>
      <c r="Q62" s="62"/>
      <c r="R62" s="60" t="s">
        <v>469</v>
      </c>
      <c r="S62" s="61"/>
      <c r="T62" s="60" t="s">
        <v>469</v>
      </c>
      <c r="U62" s="61"/>
      <c r="V62" s="60" t="s">
        <v>469</v>
      </c>
      <c r="W62" s="61"/>
      <c r="X62" s="60" t="s">
        <v>469</v>
      </c>
      <c r="Y62" s="94"/>
      <c r="Z62" s="92"/>
      <c r="AA62" s="62"/>
      <c r="AB62" s="62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2"/>
      <c r="AY62" s="58"/>
    </row>
    <row r="63" spans="1:51" ht="9.9" customHeight="1">
      <c r="A63" s="95" t="s">
        <v>787</v>
      </c>
      <c r="B63" s="60">
        <f>SUM(D63,F63)</f>
        <v>5</v>
      </c>
      <c r="C63" s="61"/>
      <c r="D63" s="62">
        <v>2</v>
      </c>
      <c r="E63" s="61"/>
      <c r="F63" s="62">
        <v>3</v>
      </c>
      <c r="G63" s="63"/>
      <c r="H63" s="91">
        <v>5</v>
      </c>
      <c r="I63" s="61"/>
      <c r="J63" s="60" t="s">
        <v>469</v>
      </c>
      <c r="K63" s="61"/>
      <c r="L63" s="60" t="s">
        <v>469</v>
      </c>
      <c r="M63" s="94"/>
      <c r="N63" s="60" t="s">
        <v>469</v>
      </c>
      <c r="O63" s="94"/>
      <c r="P63" s="60" t="s">
        <v>469</v>
      </c>
      <c r="Q63" s="94"/>
      <c r="R63" s="60" t="s">
        <v>469</v>
      </c>
      <c r="S63" s="94"/>
      <c r="T63" s="60" t="s">
        <v>469</v>
      </c>
      <c r="U63" s="94"/>
      <c r="V63" s="60" t="s">
        <v>469</v>
      </c>
      <c r="W63" s="94"/>
      <c r="X63" s="60" t="s">
        <v>469</v>
      </c>
      <c r="Y63" s="94"/>
      <c r="Z63" s="92"/>
      <c r="AA63" s="62"/>
      <c r="AB63" s="62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2"/>
      <c r="AY63" s="58"/>
    </row>
    <row r="64" spans="1:51" ht="5.0999999999999996" customHeight="1">
      <c r="A64" s="96"/>
      <c r="B64" s="71"/>
      <c r="C64" s="72"/>
      <c r="D64" s="73"/>
      <c r="E64" s="72"/>
      <c r="F64" s="73"/>
      <c r="G64" s="75"/>
      <c r="H64" s="97"/>
      <c r="I64" s="72"/>
      <c r="J64" s="73"/>
      <c r="K64" s="72"/>
      <c r="L64" s="74"/>
      <c r="M64" s="76"/>
      <c r="N64" s="74"/>
      <c r="O64" s="76"/>
      <c r="P64" s="74"/>
      <c r="Q64" s="76"/>
      <c r="R64" s="74"/>
      <c r="S64" s="76"/>
      <c r="T64" s="74"/>
      <c r="U64" s="76"/>
      <c r="V64" s="74"/>
      <c r="W64" s="76"/>
      <c r="X64" s="90"/>
      <c r="Y64" s="76"/>
      <c r="Z64" s="92"/>
      <c r="AA64" s="62"/>
      <c r="AB64" s="62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2"/>
      <c r="AY64" s="58"/>
    </row>
    <row r="65" spans="1:51" ht="5.0999999999999996" customHeight="1">
      <c r="A65" s="69"/>
      <c r="B65" s="60"/>
      <c r="C65" s="61"/>
      <c r="D65" s="62"/>
      <c r="E65" s="61"/>
      <c r="F65" s="80"/>
      <c r="G65" s="83"/>
      <c r="H65" s="62"/>
      <c r="I65" s="81"/>
      <c r="J65" s="62"/>
      <c r="K65" s="61"/>
      <c r="L65" s="62"/>
      <c r="M65" s="61"/>
      <c r="N65" s="62"/>
      <c r="O65" s="81"/>
      <c r="P65" s="62"/>
      <c r="Q65" s="81"/>
      <c r="R65" s="62"/>
      <c r="S65" s="61"/>
      <c r="T65" s="62"/>
      <c r="U65" s="81"/>
      <c r="V65" s="62"/>
      <c r="W65" s="81"/>
      <c r="X65" s="80"/>
      <c r="Y65" s="86"/>
      <c r="Z65" s="92"/>
      <c r="AA65" s="62"/>
      <c r="AB65" s="62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2"/>
      <c r="AY65" s="58"/>
    </row>
    <row r="66" spans="1:51" ht="9.9" customHeight="1">
      <c r="A66" s="66" t="s">
        <v>612</v>
      </c>
      <c r="B66" s="60">
        <f>SUM(D66,F66)</f>
        <v>86</v>
      </c>
      <c r="C66" s="61"/>
      <c r="D66" s="62">
        <f>SUM(D67:D75)</f>
        <v>75</v>
      </c>
      <c r="E66" s="61"/>
      <c r="F66" s="62">
        <f>SUM(F67:F75)</f>
        <v>11</v>
      </c>
      <c r="G66" s="63"/>
      <c r="H66" s="62">
        <f t="shared" ref="H66" si="16">SUM(H67:H75)</f>
        <v>66</v>
      </c>
      <c r="I66" s="61"/>
      <c r="J66" s="62">
        <f t="shared" ref="J66" si="17">SUM(J67:J75)</f>
        <v>5</v>
      </c>
      <c r="K66" s="61"/>
      <c r="L66" s="62" t="s">
        <v>469</v>
      </c>
      <c r="M66" s="61"/>
      <c r="N66" s="62">
        <f t="shared" ref="N66" si="18">SUM(N67:N75)</f>
        <v>15</v>
      </c>
      <c r="O66" s="61"/>
      <c r="P66" s="62" t="s">
        <v>469</v>
      </c>
      <c r="Q66" s="62"/>
      <c r="R66" s="60" t="s">
        <v>469</v>
      </c>
      <c r="S66" s="61"/>
      <c r="T66" s="62" t="s">
        <v>469</v>
      </c>
      <c r="U66" s="61"/>
      <c r="V66" s="62" t="s">
        <v>469</v>
      </c>
      <c r="W66" s="61"/>
      <c r="X66" s="60" t="s">
        <v>469</v>
      </c>
      <c r="Y66" s="61"/>
      <c r="Z66" s="92"/>
      <c r="AA66" s="62"/>
      <c r="AB66" s="65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89"/>
    </row>
    <row r="67" spans="1:51" ht="9.9" customHeight="1">
      <c r="A67" s="69" t="s">
        <v>102</v>
      </c>
      <c r="B67" s="60">
        <f t="shared" ref="B67:B75" si="19">SUM(D67,F67)</f>
        <v>2</v>
      </c>
      <c r="C67" s="61"/>
      <c r="D67" s="62">
        <v>2</v>
      </c>
      <c r="E67" s="61"/>
      <c r="F67" s="62" t="s">
        <v>469</v>
      </c>
      <c r="G67" s="63"/>
      <c r="H67" s="62">
        <v>2</v>
      </c>
      <c r="I67" s="61"/>
      <c r="J67" s="62" t="s">
        <v>469</v>
      </c>
      <c r="K67" s="61"/>
      <c r="L67" s="62" t="s">
        <v>469</v>
      </c>
      <c r="M67" s="61"/>
      <c r="N67" s="62" t="s">
        <v>469</v>
      </c>
      <c r="O67" s="61"/>
      <c r="P67" s="62" t="s">
        <v>469</v>
      </c>
      <c r="Q67" s="62"/>
      <c r="R67" s="60" t="s">
        <v>469</v>
      </c>
      <c r="S67" s="61"/>
      <c r="T67" s="62" t="s">
        <v>469</v>
      </c>
      <c r="U67" s="61"/>
      <c r="V67" s="62" t="s">
        <v>469</v>
      </c>
      <c r="W67" s="61"/>
      <c r="X67" s="60" t="s">
        <v>469</v>
      </c>
      <c r="Y67" s="61"/>
      <c r="Z67" s="92"/>
      <c r="AA67" s="62"/>
      <c r="AB67" s="65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98"/>
    </row>
    <row r="68" spans="1:51" ht="9.9" customHeight="1">
      <c r="A68" s="69" t="s">
        <v>613</v>
      </c>
      <c r="B68" s="60">
        <f t="shared" si="19"/>
        <v>10</v>
      </c>
      <c r="C68" s="61"/>
      <c r="D68" s="62">
        <v>8</v>
      </c>
      <c r="E68" s="61"/>
      <c r="F68" s="62">
        <v>2</v>
      </c>
      <c r="G68" s="63"/>
      <c r="H68" s="62">
        <v>9</v>
      </c>
      <c r="I68" s="61"/>
      <c r="J68" s="62">
        <v>1</v>
      </c>
      <c r="K68" s="61"/>
      <c r="L68" s="62" t="s">
        <v>469</v>
      </c>
      <c r="M68" s="61"/>
      <c r="N68" s="62" t="s">
        <v>469</v>
      </c>
      <c r="O68" s="61"/>
      <c r="P68" s="62" t="s">
        <v>469</v>
      </c>
      <c r="Q68" s="62"/>
      <c r="R68" s="60" t="s">
        <v>469</v>
      </c>
      <c r="S68" s="61"/>
      <c r="T68" s="62" t="s">
        <v>469</v>
      </c>
      <c r="U68" s="61"/>
      <c r="V68" s="62" t="s">
        <v>469</v>
      </c>
      <c r="W68" s="61"/>
      <c r="X68" s="60" t="s">
        <v>469</v>
      </c>
      <c r="Y68" s="61"/>
      <c r="Z68" s="92"/>
      <c r="AA68" s="62"/>
      <c r="AB68" s="65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98"/>
    </row>
    <row r="69" spans="1:51" ht="9.9" customHeight="1">
      <c r="A69" s="69" t="s">
        <v>788</v>
      </c>
      <c r="B69" s="60">
        <f t="shared" si="19"/>
        <v>6</v>
      </c>
      <c r="C69" s="61"/>
      <c r="D69" s="62">
        <v>5</v>
      </c>
      <c r="E69" s="61"/>
      <c r="F69" s="62">
        <v>1</v>
      </c>
      <c r="G69" s="63"/>
      <c r="H69" s="62">
        <v>6</v>
      </c>
      <c r="I69" s="61"/>
      <c r="J69" s="62" t="s">
        <v>469</v>
      </c>
      <c r="K69" s="61"/>
      <c r="L69" s="62" t="s">
        <v>469</v>
      </c>
      <c r="M69" s="61"/>
      <c r="N69" s="62" t="s">
        <v>469</v>
      </c>
      <c r="O69" s="61"/>
      <c r="P69" s="62" t="s">
        <v>469</v>
      </c>
      <c r="Q69" s="62"/>
      <c r="R69" s="60" t="s">
        <v>469</v>
      </c>
      <c r="S69" s="61"/>
      <c r="T69" s="62" t="s">
        <v>469</v>
      </c>
      <c r="U69" s="61"/>
      <c r="V69" s="62" t="s">
        <v>469</v>
      </c>
      <c r="W69" s="61"/>
      <c r="X69" s="60" t="s">
        <v>469</v>
      </c>
      <c r="Y69" s="61"/>
      <c r="Z69" s="92"/>
      <c r="AA69" s="62"/>
      <c r="AB69" s="65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98"/>
    </row>
    <row r="70" spans="1:51" ht="9.9" customHeight="1">
      <c r="A70" s="69" t="s">
        <v>434</v>
      </c>
      <c r="B70" s="60">
        <f>SUM(D70,F70)</f>
        <v>24</v>
      </c>
      <c r="C70" s="61"/>
      <c r="D70" s="62">
        <v>22</v>
      </c>
      <c r="E70" s="61"/>
      <c r="F70" s="62">
        <v>2</v>
      </c>
      <c r="G70" s="63"/>
      <c r="H70" s="62">
        <v>9</v>
      </c>
      <c r="I70" s="61"/>
      <c r="J70" s="62" t="s">
        <v>469</v>
      </c>
      <c r="K70" s="61"/>
      <c r="L70" s="62" t="s">
        <v>469</v>
      </c>
      <c r="M70" s="61"/>
      <c r="N70" s="62">
        <v>15</v>
      </c>
      <c r="O70" s="61"/>
      <c r="P70" s="62" t="s">
        <v>469</v>
      </c>
      <c r="Q70" s="62"/>
      <c r="R70" s="60" t="s">
        <v>469</v>
      </c>
      <c r="S70" s="61"/>
      <c r="T70" s="62" t="s">
        <v>469</v>
      </c>
      <c r="U70" s="61"/>
      <c r="V70" s="62" t="s">
        <v>469</v>
      </c>
      <c r="W70" s="61"/>
      <c r="X70" s="60" t="s">
        <v>469</v>
      </c>
      <c r="Y70" s="61"/>
      <c r="Z70" s="92"/>
      <c r="AA70" s="62"/>
      <c r="AB70" s="65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98"/>
    </row>
    <row r="71" spans="1:51" ht="9.9" customHeight="1">
      <c r="A71" s="69" t="s">
        <v>614</v>
      </c>
      <c r="B71" s="60">
        <f t="shared" si="19"/>
        <v>7</v>
      </c>
      <c r="C71" s="61"/>
      <c r="D71" s="62">
        <v>7</v>
      </c>
      <c r="E71" s="61"/>
      <c r="F71" s="62" t="s">
        <v>469</v>
      </c>
      <c r="G71" s="63"/>
      <c r="H71" s="62">
        <v>6</v>
      </c>
      <c r="I71" s="61"/>
      <c r="J71" s="62">
        <v>1</v>
      </c>
      <c r="K71" s="61"/>
      <c r="L71" s="62" t="s">
        <v>469</v>
      </c>
      <c r="M71" s="61"/>
      <c r="N71" s="62" t="s">
        <v>469</v>
      </c>
      <c r="O71" s="61"/>
      <c r="P71" s="62" t="s">
        <v>469</v>
      </c>
      <c r="Q71" s="62"/>
      <c r="R71" s="60" t="s">
        <v>469</v>
      </c>
      <c r="S71" s="61"/>
      <c r="T71" s="62" t="s">
        <v>469</v>
      </c>
      <c r="U71" s="61"/>
      <c r="V71" s="62" t="s">
        <v>469</v>
      </c>
      <c r="W71" s="61"/>
      <c r="X71" s="60" t="s">
        <v>469</v>
      </c>
      <c r="Y71" s="61"/>
      <c r="Z71" s="92"/>
      <c r="AA71" s="62"/>
      <c r="AB71" s="65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98"/>
    </row>
    <row r="72" spans="1:51" ht="9.9" customHeight="1">
      <c r="A72" s="69" t="s">
        <v>615</v>
      </c>
      <c r="B72" s="60">
        <f t="shared" si="19"/>
        <v>9</v>
      </c>
      <c r="C72" s="61"/>
      <c r="D72" s="62">
        <v>5</v>
      </c>
      <c r="E72" s="61"/>
      <c r="F72" s="62">
        <v>4</v>
      </c>
      <c r="G72" s="63"/>
      <c r="H72" s="62">
        <v>9</v>
      </c>
      <c r="I72" s="61"/>
      <c r="J72" s="62" t="s">
        <v>469</v>
      </c>
      <c r="K72" s="61"/>
      <c r="L72" s="62" t="s">
        <v>469</v>
      </c>
      <c r="M72" s="61"/>
      <c r="N72" s="62" t="s">
        <v>469</v>
      </c>
      <c r="O72" s="61"/>
      <c r="P72" s="62" t="s">
        <v>469</v>
      </c>
      <c r="Q72" s="62"/>
      <c r="R72" s="60" t="s">
        <v>469</v>
      </c>
      <c r="S72" s="61"/>
      <c r="T72" s="62" t="s">
        <v>469</v>
      </c>
      <c r="U72" s="61"/>
      <c r="V72" s="62" t="s">
        <v>469</v>
      </c>
      <c r="W72" s="61"/>
      <c r="X72" s="60" t="s">
        <v>469</v>
      </c>
      <c r="Y72" s="61"/>
      <c r="Z72" s="99"/>
      <c r="AA72" s="100"/>
      <c r="AB72" s="101"/>
      <c r="AC72" s="100"/>
      <c r="AD72" s="101"/>
      <c r="AE72" s="100"/>
      <c r="AF72" s="101"/>
      <c r="AG72" s="100"/>
      <c r="AH72" s="101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98"/>
    </row>
    <row r="73" spans="1:51" ht="9.9" customHeight="1">
      <c r="A73" s="69" t="s">
        <v>616</v>
      </c>
      <c r="B73" s="60">
        <f t="shared" si="19"/>
        <v>14</v>
      </c>
      <c r="C73" s="61"/>
      <c r="D73" s="62">
        <v>13</v>
      </c>
      <c r="E73" s="61"/>
      <c r="F73" s="62">
        <v>1</v>
      </c>
      <c r="G73" s="63"/>
      <c r="H73" s="62">
        <v>11</v>
      </c>
      <c r="I73" s="61"/>
      <c r="J73" s="62">
        <v>3</v>
      </c>
      <c r="K73" s="61"/>
      <c r="L73" s="62" t="s">
        <v>469</v>
      </c>
      <c r="M73" s="61"/>
      <c r="N73" s="62" t="s">
        <v>469</v>
      </c>
      <c r="O73" s="61"/>
      <c r="P73" s="62" t="s">
        <v>469</v>
      </c>
      <c r="Q73" s="62"/>
      <c r="R73" s="60" t="s">
        <v>469</v>
      </c>
      <c r="S73" s="61"/>
      <c r="T73" s="62" t="s">
        <v>469</v>
      </c>
      <c r="U73" s="61"/>
      <c r="V73" s="62" t="s">
        <v>469</v>
      </c>
      <c r="W73" s="61"/>
      <c r="X73" s="60" t="s">
        <v>469</v>
      </c>
      <c r="Y73" s="61"/>
      <c r="Z73" s="99"/>
      <c r="AA73" s="100"/>
      <c r="AB73" s="101"/>
      <c r="AC73" s="100"/>
      <c r="AD73" s="101"/>
      <c r="AE73" s="100"/>
      <c r="AF73" s="101"/>
      <c r="AG73" s="100"/>
      <c r="AH73" s="101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98"/>
    </row>
    <row r="74" spans="1:51" ht="9.9" customHeight="1">
      <c r="A74" s="69" t="s">
        <v>617</v>
      </c>
      <c r="B74" s="60">
        <f t="shared" si="19"/>
        <v>9</v>
      </c>
      <c r="C74" s="61"/>
      <c r="D74" s="62">
        <v>8</v>
      </c>
      <c r="E74" s="61"/>
      <c r="F74" s="62">
        <v>1</v>
      </c>
      <c r="G74" s="63"/>
      <c r="H74" s="62">
        <v>9</v>
      </c>
      <c r="I74" s="61"/>
      <c r="J74" s="62" t="s">
        <v>469</v>
      </c>
      <c r="K74" s="61"/>
      <c r="L74" s="62" t="s">
        <v>469</v>
      </c>
      <c r="M74" s="61"/>
      <c r="N74" s="62" t="s">
        <v>469</v>
      </c>
      <c r="O74" s="61"/>
      <c r="P74" s="62" t="s">
        <v>469</v>
      </c>
      <c r="Q74" s="62"/>
      <c r="R74" s="60" t="s">
        <v>469</v>
      </c>
      <c r="S74" s="61"/>
      <c r="T74" s="62" t="s">
        <v>469</v>
      </c>
      <c r="U74" s="61"/>
      <c r="V74" s="62" t="s">
        <v>469</v>
      </c>
      <c r="W74" s="61"/>
      <c r="X74" s="62" t="s">
        <v>469</v>
      </c>
      <c r="Y74" s="61"/>
      <c r="Z74" s="99"/>
      <c r="AA74" s="100"/>
      <c r="AB74" s="101"/>
      <c r="AC74" s="100"/>
      <c r="AD74" s="101"/>
      <c r="AE74" s="100"/>
      <c r="AF74" s="101"/>
      <c r="AG74" s="100"/>
      <c r="AH74" s="101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98"/>
    </row>
    <row r="75" spans="1:51" ht="9.9" customHeight="1">
      <c r="A75" s="69" t="s">
        <v>789</v>
      </c>
      <c r="B75" s="60">
        <f t="shared" si="19"/>
        <v>5</v>
      </c>
      <c r="C75" s="61"/>
      <c r="D75" s="62">
        <v>5</v>
      </c>
      <c r="E75" s="61"/>
      <c r="F75" s="62" t="s">
        <v>469</v>
      </c>
      <c r="G75" s="63"/>
      <c r="H75" s="62">
        <v>5</v>
      </c>
      <c r="I75" s="61"/>
      <c r="J75" s="62" t="s">
        <v>469</v>
      </c>
      <c r="K75" s="61"/>
      <c r="L75" s="62" t="s">
        <v>469</v>
      </c>
      <c r="M75" s="61"/>
      <c r="N75" s="62" t="s">
        <v>469</v>
      </c>
      <c r="O75" s="61"/>
      <c r="P75" s="62" t="s">
        <v>469</v>
      </c>
      <c r="Q75" s="62"/>
      <c r="R75" s="60" t="s">
        <v>469</v>
      </c>
      <c r="S75" s="61"/>
      <c r="T75" s="62" t="s">
        <v>469</v>
      </c>
      <c r="U75" s="61"/>
      <c r="V75" s="62" t="s">
        <v>469</v>
      </c>
      <c r="W75" s="61"/>
      <c r="X75" s="62" t="s">
        <v>469</v>
      </c>
      <c r="Y75" s="61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</row>
    <row r="76" spans="1:51" ht="5.0999999999999996" customHeight="1">
      <c r="A76" s="103"/>
      <c r="B76" s="71"/>
      <c r="C76" s="72"/>
      <c r="D76" s="73"/>
      <c r="E76" s="72"/>
      <c r="F76" s="73"/>
      <c r="G76" s="75"/>
      <c r="H76" s="73"/>
      <c r="I76" s="72"/>
      <c r="J76" s="74"/>
      <c r="K76" s="76"/>
      <c r="L76" s="74"/>
      <c r="M76" s="76"/>
      <c r="N76" s="74"/>
      <c r="O76" s="76"/>
      <c r="P76" s="74"/>
      <c r="Q76" s="76"/>
      <c r="R76" s="74"/>
      <c r="S76" s="76"/>
      <c r="T76" s="74"/>
      <c r="U76" s="76"/>
      <c r="V76" s="74"/>
      <c r="W76" s="76"/>
      <c r="X76" s="90"/>
      <c r="Y76" s="76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</row>
    <row r="77" spans="1:51" ht="5.0999999999999996" customHeight="1">
      <c r="A77" s="104"/>
      <c r="B77" s="62"/>
      <c r="C77" s="62"/>
      <c r="D77" s="62"/>
      <c r="E77" s="62"/>
      <c r="F77" s="62"/>
      <c r="G77" s="62"/>
      <c r="H77" s="62"/>
      <c r="I77" s="62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</row>
    <row r="78" spans="1:51" ht="23.1" customHeight="1">
      <c r="A78" s="168" t="s">
        <v>800</v>
      </c>
      <c r="B78" s="168"/>
      <c r="C78" s="168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51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</row>
    <row r="79" spans="1:51" ht="23.1" customHeight="1">
      <c r="A79" s="50"/>
      <c r="B79" s="51"/>
      <c r="C79" s="50"/>
      <c r="D79" s="51"/>
      <c r="E79" s="50"/>
      <c r="F79" s="51"/>
      <c r="G79" s="50"/>
      <c r="H79" s="51"/>
      <c r="I79" s="50"/>
      <c r="J79" s="51"/>
      <c r="K79" s="50"/>
      <c r="L79" s="51"/>
      <c r="M79" s="50"/>
      <c r="N79" s="51"/>
      <c r="O79" s="50"/>
      <c r="P79" s="51"/>
      <c r="Q79" s="50"/>
      <c r="R79" s="51"/>
      <c r="S79" s="50"/>
      <c r="T79" s="51"/>
      <c r="U79" s="50"/>
      <c r="V79" s="51"/>
      <c r="W79" s="50"/>
      <c r="X79" s="51"/>
      <c r="Y79" s="51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</row>
    <row r="80" spans="1:51" ht="23.1" customHeight="1">
      <c r="A80" s="56"/>
      <c r="B80" s="55"/>
      <c r="C80" s="56"/>
      <c r="D80" s="55"/>
      <c r="E80" s="56"/>
      <c r="F80" s="55"/>
      <c r="G80" s="56"/>
      <c r="H80" s="55"/>
      <c r="I80" s="56"/>
      <c r="J80" s="55"/>
      <c r="K80" s="56"/>
      <c r="L80" s="57" t="s">
        <v>865</v>
      </c>
      <c r="M80" s="56"/>
      <c r="N80" s="50"/>
      <c r="O80" s="105"/>
      <c r="P80" s="55"/>
      <c r="Q80" s="56"/>
      <c r="R80" s="55"/>
      <c r="S80" s="56"/>
      <c r="T80" s="55"/>
      <c r="U80" s="56"/>
      <c r="V80" s="55"/>
      <c r="W80" s="56"/>
      <c r="X80" s="55"/>
      <c r="Y80" s="51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</row>
    <row r="81" spans="1:50" ht="12" customHeight="1">
      <c r="A81" s="169" t="s">
        <v>85</v>
      </c>
      <c r="B81" s="161" t="s">
        <v>86</v>
      </c>
      <c r="C81" s="171"/>
      <c r="D81" s="171"/>
      <c r="E81" s="171"/>
      <c r="F81" s="171"/>
      <c r="G81" s="163"/>
      <c r="H81" s="172" t="s">
        <v>87</v>
      </c>
      <c r="I81" s="173"/>
      <c r="J81" s="174" t="s">
        <v>88</v>
      </c>
      <c r="K81" s="173"/>
      <c r="L81" s="174" t="s">
        <v>89</v>
      </c>
      <c r="M81" s="173"/>
      <c r="N81" s="174" t="s">
        <v>90</v>
      </c>
      <c r="O81" s="173"/>
      <c r="P81" s="174" t="s">
        <v>91</v>
      </c>
      <c r="Q81" s="173"/>
      <c r="R81" s="174" t="s">
        <v>92</v>
      </c>
      <c r="S81" s="173"/>
      <c r="T81" s="174" t="s">
        <v>93</v>
      </c>
      <c r="U81" s="173"/>
      <c r="V81" s="174" t="s">
        <v>7</v>
      </c>
      <c r="W81" s="173"/>
      <c r="X81" s="174" t="s">
        <v>94</v>
      </c>
      <c r="Y81" s="173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</row>
    <row r="82" spans="1:50" ht="12" customHeight="1">
      <c r="A82" s="170"/>
      <c r="B82" s="161" t="s">
        <v>79</v>
      </c>
      <c r="C82" s="162"/>
      <c r="D82" s="161" t="s">
        <v>95</v>
      </c>
      <c r="E82" s="162"/>
      <c r="F82" s="161" t="s">
        <v>96</v>
      </c>
      <c r="G82" s="163"/>
      <c r="H82" s="166" t="s">
        <v>346</v>
      </c>
      <c r="I82" s="165"/>
      <c r="J82" s="164" t="s">
        <v>346</v>
      </c>
      <c r="K82" s="165"/>
      <c r="L82" s="164" t="s">
        <v>97</v>
      </c>
      <c r="M82" s="165"/>
      <c r="N82" s="164"/>
      <c r="O82" s="165"/>
      <c r="P82" s="164"/>
      <c r="Q82" s="165"/>
      <c r="R82" s="164" t="s">
        <v>98</v>
      </c>
      <c r="S82" s="165"/>
      <c r="T82" s="164" t="s">
        <v>99</v>
      </c>
      <c r="U82" s="165"/>
      <c r="V82" s="164" t="s">
        <v>100</v>
      </c>
      <c r="W82" s="165"/>
      <c r="X82" s="164" t="s">
        <v>101</v>
      </c>
      <c r="Y82" s="165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</row>
    <row r="83" spans="1:50" ht="5.0999999999999996" customHeight="1">
      <c r="A83" s="69"/>
      <c r="B83" s="106"/>
      <c r="C83" s="107"/>
      <c r="D83" s="108"/>
      <c r="E83" s="107"/>
      <c r="F83" s="108"/>
      <c r="G83" s="109"/>
      <c r="H83" s="108"/>
      <c r="I83" s="107"/>
      <c r="J83" s="108"/>
      <c r="K83" s="107"/>
      <c r="L83" s="108"/>
      <c r="M83" s="107"/>
      <c r="N83" s="108"/>
      <c r="O83" s="107"/>
      <c r="P83" s="108"/>
      <c r="Q83" s="107"/>
      <c r="R83" s="108"/>
      <c r="S83" s="107"/>
      <c r="T83" s="108"/>
      <c r="U83" s="107"/>
      <c r="V83" s="108"/>
      <c r="W83" s="107"/>
      <c r="X83" s="110"/>
      <c r="Y83" s="111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</row>
    <row r="84" spans="1:50" ht="9.9" customHeight="1">
      <c r="A84" s="66" t="s">
        <v>387</v>
      </c>
      <c r="B84" s="106">
        <f>SUM(D84,F84)</f>
        <v>68</v>
      </c>
      <c r="C84" s="107"/>
      <c r="D84" s="108">
        <f>SUM(D85:D91)</f>
        <v>63</v>
      </c>
      <c r="E84" s="107"/>
      <c r="F84" s="108">
        <f>SUM(F85:F91)</f>
        <v>5</v>
      </c>
      <c r="G84" s="108"/>
      <c r="H84" s="112">
        <f t="shared" ref="H84" si="20">SUM(H85:H91)</f>
        <v>26</v>
      </c>
      <c r="I84" s="107"/>
      <c r="J84" s="108">
        <f t="shared" ref="J84" si="21">SUM(J85:J91)</f>
        <v>42</v>
      </c>
      <c r="K84" s="107"/>
      <c r="L84" s="62" t="s">
        <v>469</v>
      </c>
      <c r="M84" s="107"/>
      <c r="N84" s="62" t="s">
        <v>469</v>
      </c>
      <c r="O84" s="107"/>
      <c r="P84" s="62" t="s">
        <v>469</v>
      </c>
      <c r="Q84" s="107"/>
      <c r="R84" s="62" t="s">
        <v>469</v>
      </c>
      <c r="S84" s="107"/>
      <c r="T84" s="62" t="s">
        <v>469</v>
      </c>
      <c r="U84" s="107"/>
      <c r="V84" s="62" t="s">
        <v>469</v>
      </c>
      <c r="W84" s="107"/>
      <c r="X84" s="62" t="s">
        <v>469</v>
      </c>
      <c r="Y84" s="61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  <c r="AP84" s="102"/>
      <c r="AQ84" s="102"/>
      <c r="AR84" s="102"/>
      <c r="AS84" s="102"/>
      <c r="AT84" s="102"/>
      <c r="AU84" s="102"/>
      <c r="AV84" s="102"/>
      <c r="AW84" s="102"/>
      <c r="AX84" s="102"/>
    </row>
    <row r="85" spans="1:50" ht="9.9" customHeight="1">
      <c r="A85" s="69" t="s">
        <v>102</v>
      </c>
      <c r="B85" s="106">
        <f t="shared" ref="B85:B91" si="22">SUM(D85,F85)</f>
        <v>1</v>
      </c>
      <c r="C85" s="107"/>
      <c r="D85" s="108">
        <v>1</v>
      </c>
      <c r="E85" s="107"/>
      <c r="F85" s="62" t="s">
        <v>469</v>
      </c>
      <c r="G85" s="109"/>
      <c r="H85" s="108">
        <v>1</v>
      </c>
      <c r="I85" s="107"/>
      <c r="J85" s="62" t="s">
        <v>469</v>
      </c>
      <c r="K85" s="107"/>
      <c r="L85" s="62" t="s">
        <v>469</v>
      </c>
      <c r="M85" s="107"/>
      <c r="N85" s="62" t="s">
        <v>469</v>
      </c>
      <c r="O85" s="107"/>
      <c r="P85" s="62" t="s">
        <v>469</v>
      </c>
      <c r="Q85" s="107"/>
      <c r="R85" s="62" t="s">
        <v>469</v>
      </c>
      <c r="S85" s="107"/>
      <c r="T85" s="62" t="s">
        <v>469</v>
      </c>
      <c r="U85" s="107"/>
      <c r="V85" s="62" t="s">
        <v>469</v>
      </c>
      <c r="W85" s="107"/>
      <c r="X85" s="62" t="s">
        <v>469</v>
      </c>
      <c r="Y85" s="61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</row>
    <row r="86" spans="1:50" ht="9.9" customHeight="1">
      <c r="A86" s="69" t="s">
        <v>619</v>
      </c>
      <c r="B86" s="106">
        <f t="shared" si="22"/>
        <v>11</v>
      </c>
      <c r="C86" s="107"/>
      <c r="D86" s="108">
        <v>10</v>
      </c>
      <c r="E86" s="107"/>
      <c r="F86" s="106">
        <v>1</v>
      </c>
      <c r="G86" s="109"/>
      <c r="H86" s="108">
        <v>3</v>
      </c>
      <c r="I86" s="107"/>
      <c r="J86" s="108">
        <v>8</v>
      </c>
      <c r="K86" s="107"/>
      <c r="L86" s="62" t="s">
        <v>469</v>
      </c>
      <c r="M86" s="107"/>
      <c r="N86" s="62" t="s">
        <v>469</v>
      </c>
      <c r="O86" s="107"/>
      <c r="P86" s="62" t="s">
        <v>469</v>
      </c>
      <c r="Q86" s="107"/>
      <c r="R86" s="62" t="s">
        <v>469</v>
      </c>
      <c r="S86" s="107"/>
      <c r="T86" s="62" t="s">
        <v>469</v>
      </c>
      <c r="U86" s="107"/>
      <c r="V86" s="62" t="s">
        <v>469</v>
      </c>
      <c r="W86" s="107"/>
      <c r="X86" s="62" t="s">
        <v>469</v>
      </c>
      <c r="Y86" s="61"/>
      <c r="Z86" s="52"/>
      <c r="AB86" s="52"/>
      <c r="AD86" s="52"/>
      <c r="AF86" s="52"/>
      <c r="AH86" s="52"/>
      <c r="AJ86" s="52"/>
      <c r="AL86" s="52"/>
      <c r="AN86" s="52"/>
      <c r="AP86" s="52"/>
      <c r="AR86" s="52"/>
      <c r="AT86" s="52"/>
      <c r="AV86" s="52"/>
      <c r="AX86" s="52"/>
    </row>
    <row r="87" spans="1:50" ht="9.9" customHeight="1">
      <c r="A87" s="69" t="s">
        <v>435</v>
      </c>
      <c r="B87" s="106">
        <f t="shared" si="22"/>
        <v>9</v>
      </c>
      <c r="C87" s="107"/>
      <c r="D87" s="108">
        <v>9</v>
      </c>
      <c r="E87" s="107"/>
      <c r="F87" s="62" t="s">
        <v>469</v>
      </c>
      <c r="G87" s="109"/>
      <c r="H87" s="108">
        <v>4</v>
      </c>
      <c r="I87" s="107"/>
      <c r="J87" s="108">
        <v>5</v>
      </c>
      <c r="K87" s="107"/>
      <c r="L87" s="62" t="s">
        <v>469</v>
      </c>
      <c r="M87" s="107"/>
      <c r="N87" s="62" t="s">
        <v>469</v>
      </c>
      <c r="O87" s="107"/>
      <c r="P87" s="62" t="s">
        <v>469</v>
      </c>
      <c r="Q87" s="107"/>
      <c r="R87" s="62" t="s">
        <v>469</v>
      </c>
      <c r="S87" s="107"/>
      <c r="T87" s="62" t="s">
        <v>469</v>
      </c>
      <c r="U87" s="107"/>
      <c r="V87" s="62" t="s">
        <v>469</v>
      </c>
      <c r="W87" s="107"/>
      <c r="X87" s="62" t="s">
        <v>469</v>
      </c>
      <c r="Y87" s="61"/>
      <c r="Z87" s="52"/>
      <c r="AB87" s="52"/>
      <c r="AD87" s="52"/>
      <c r="AF87" s="52"/>
      <c r="AH87" s="52"/>
      <c r="AJ87" s="52"/>
      <c r="AL87" s="52"/>
      <c r="AN87" s="52"/>
      <c r="AP87" s="52"/>
      <c r="AR87" s="52"/>
      <c r="AT87" s="52"/>
      <c r="AV87" s="52"/>
      <c r="AX87" s="52"/>
    </row>
    <row r="88" spans="1:50" ht="9.9" customHeight="1">
      <c r="A88" s="69" t="s">
        <v>620</v>
      </c>
      <c r="B88" s="106">
        <f t="shared" si="22"/>
        <v>10</v>
      </c>
      <c r="C88" s="107"/>
      <c r="D88" s="108">
        <v>9</v>
      </c>
      <c r="E88" s="107"/>
      <c r="F88" s="106">
        <v>1</v>
      </c>
      <c r="G88" s="109"/>
      <c r="H88" s="108">
        <v>9</v>
      </c>
      <c r="I88" s="107"/>
      <c r="J88" s="108">
        <v>1</v>
      </c>
      <c r="K88" s="107"/>
      <c r="L88" s="62" t="s">
        <v>469</v>
      </c>
      <c r="M88" s="107"/>
      <c r="N88" s="62" t="s">
        <v>469</v>
      </c>
      <c r="O88" s="107"/>
      <c r="P88" s="62" t="s">
        <v>469</v>
      </c>
      <c r="Q88" s="107"/>
      <c r="R88" s="62" t="s">
        <v>469</v>
      </c>
      <c r="S88" s="107"/>
      <c r="T88" s="62" t="s">
        <v>469</v>
      </c>
      <c r="U88" s="107"/>
      <c r="V88" s="62" t="s">
        <v>469</v>
      </c>
      <c r="W88" s="107"/>
      <c r="X88" s="62" t="s">
        <v>469</v>
      </c>
      <c r="Y88" s="61"/>
      <c r="Z88" s="52"/>
      <c r="AB88" s="52"/>
      <c r="AD88" s="52"/>
      <c r="AF88" s="52"/>
      <c r="AH88" s="52"/>
      <c r="AJ88" s="52"/>
      <c r="AL88" s="52"/>
      <c r="AN88" s="52"/>
      <c r="AP88" s="52"/>
      <c r="AR88" s="52"/>
      <c r="AT88" s="52"/>
      <c r="AV88" s="52"/>
      <c r="AX88" s="52"/>
    </row>
    <row r="89" spans="1:50" ht="9.9" customHeight="1">
      <c r="A89" s="69" t="s">
        <v>621</v>
      </c>
      <c r="B89" s="106">
        <f t="shared" si="22"/>
        <v>12</v>
      </c>
      <c r="C89" s="107"/>
      <c r="D89" s="108">
        <v>12</v>
      </c>
      <c r="E89" s="107"/>
      <c r="F89" s="62" t="s">
        <v>469</v>
      </c>
      <c r="G89" s="109"/>
      <c r="H89" s="108">
        <v>7</v>
      </c>
      <c r="I89" s="107"/>
      <c r="J89" s="108">
        <v>5</v>
      </c>
      <c r="K89" s="107"/>
      <c r="L89" s="62" t="s">
        <v>469</v>
      </c>
      <c r="M89" s="107"/>
      <c r="N89" s="62" t="s">
        <v>469</v>
      </c>
      <c r="O89" s="107"/>
      <c r="P89" s="62" t="s">
        <v>469</v>
      </c>
      <c r="Q89" s="107"/>
      <c r="R89" s="62" t="s">
        <v>469</v>
      </c>
      <c r="S89" s="107"/>
      <c r="T89" s="62" t="s">
        <v>469</v>
      </c>
      <c r="U89" s="107"/>
      <c r="V89" s="62" t="s">
        <v>469</v>
      </c>
      <c r="W89" s="107"/>
      <c r="X89" s="62" t="s">
        <v>469</v>
      </c>
      <c r="Y89" s="61"/>
      <c r="Z89" s="52"/>
      <c r="AB89" s="52"/>
      <c r="AD89" s="52"/>
      <c r="AF89" s="52"/>
      <c r="AH89" s="52"/>
      <c r="AJ89" s="52"/>
      <c r="AL89" s="52"/>
      <c r="AN89" s="52"/>
      <c r="AP89" s="52"/>
      <c r="AR89" s="52"/>
      <c r="AT89" s="52"/>
      <c r="AV89" s="52"/>
      <c r="AX89" s="52"/>
    </row>
    <row r="90" spans="1:50" ht="9.9" customHeight="1">
      <c r="A90" s="69" t="s">
        <v>622</v>
      </c>
      <c r="B90" s="106">
        <f t="shared" si="22"/>
        <v>11</v>
      </c>
      <c r="C90" s="107"/>
      <c r="D90" s="108">
        <v>9</v>
      </c>
      <c r="E90" s="107"/>
      <c r="F90" s="106">
        <v>2</v>
      </c>
      <c r="G90" s="109"/>
      <c r="H90" s="108">
        <v>2</v>
      </c>
      <c r="I90" s="107"/>
      <c r="J90" s="108">
        <v>9</v>
      </c>
      <c r="K90" s="107"/>
      <c r="L90" s="62" t="s">
        <v>469</v>
      </c>
      <c r="M90" s="107"/>
      <c r="N90" s="62" t="s">
        <v>469</v>
      </c>
      <c r="O90" s="107"/>
      <c r="P90" s="62" t="s">
        <v>469</v>
      </c>
      <c r="Q90" s="107"/>
      <c r="R90" s="62" t="s">
        <v>469</v>
      </c>
      <c r="S90" s="107"/>
      <c r="T90" s="62" t="s">
        <v>469</v>
      </c>
      <c r="U90" s="107"/>
      <c r="V90" s="62" t="s">
        <v>469</v>
      </c>
      <c r="W90" s="107"/>
      <c r="X90" s="62" t="s">
        <v>469</v>
      </c>
      <c r="Y90" s="61"/>
      <c r="Z90" s="52"/>
      <c r="AB90" s="52"/>
      <c r="AD90" s="52"/>
      <c r="AF90" s="52"/>
      <c r="AH90" s="52"/>
      <c r="AJ90" s="52"/>
      <c r="AL90" s="52"/>
      <c r="AN90" s="52"/>
      <c r="AP90" s="52"/>
      <c r="AR90" s="52"/>
      <c r="AT90" s="52"/>
      <c r="AV90" s="52"/>
      <c r="AX90" s="52"/>
    </row>
    <row r="91" spans="1:50" ht="9.9" customHeight="1">
      <c r="A91" s="69" t="s">
        <v>623</v>
      </c>
      <c r="B91" s="106">
        <f t="shared" si="22"/>
        <v>14</v>
      </c>
      <c r="C91" s="107"/>
      <c r="D91" s="108">
        <v>13</v>
      </c>
      <c r="E91" s="107"/>
      <c r="F91" s="108">
        <v>1</v>
      </c>
      <c r="G91" s="109"/>
      <c r="H91" s="62" t="s">
        <v>469</v>
      </c>
      <c r="I91" s="107"/>
      <c r="J91" s="108">
        <v>14</v>
      </c>
      <c r="K91" s="107"/>
      <c r="L91" s="62" t="s">
        <v>469</v>
      </c>
      <c r="M91" s="107"/>
      <c r="N91" s="62" t="s">
        <v>469</v>
      </c>
      <c r="O91" s="107"/>
      <c r="P91" s="62" t="s">
        <v>469</v>
      </c>
      <c r="Q91" s="107"/>
      <c r="R91" s="62" t="s">
        <v>469</v>
      </c>
      <c r="S91" s="107"/>
      <c r="T91" s="62" t="s">
        <v>469</v>
      </c>
      <c r="U91" s="107"/>
      <c r="V91" s="62" t="s">
        <v>469</v>
      </c>
      <c r="W91" s="107"/>
      <c r="X91" s="62" t="s">
        <v>469</v>
      </c>
      <c r="Y91" s="61"/>
      <c r="Z91" s="52"/>
      <c r="AB91" s="52"/>
      <c r="AD91" s="52"/>
      <c r="AF91" s="52"/>
      <c r="AH91" s="52"/>
      <c r="AJ91" s="52"/>
      <c r="AL91" s="52"/>
      <c r="AN91" s="52"/>
      <c r="AP91" s="52"/>
      <c r="AR91" s="52"/>
      <c r="AT91" s="52"/>
      <c r="AV91" s="52"/>
      <c r="AX91" s="52"/>
    </row>
    <row r="92" spans="1:50" ht="5.0999999999999996" customHeight="1">
      <c r="A92" s="70"/>
      <c r="B92" s="113"/>
      <c r="C92" s="114"/>
      <c r="D92" s="115"/>
      <c r="E92" s="114"/>
      <c r="F92" s="115"/>
      <c r="G92" s="116"/>
      <c r="H92" s="115"/>
      <c r="I92" s="114"/>
      <c r="J92" s="115"/>
      <c r="K92" s="114"/>
      <c r="L92" s="115"/>
      <c r="M92" s="114"/>
      <c r="N92" s="115"/>
      <c r="O92" s="114"/>
      <c r="P92" s="115"/>
      <c r="Q92" s="114"/>
      <c r="R92" s="115"/>
      <c r="S92" s="114"/>
      <c r="T92" s="115"/>
      <c r="U92" s="114"/>
      <c r="V92" s="115"/>
      <c r="W92" s="114"/>
      <c r="X92" s="113"/>
      <c r="Y92" s="117"/>
      <c r="Z92" s="52"/>
      <c r="AB92" s="52"/>
      <c r="AD92" s="52"/>
      <c r="AF92" s="52"/>
      <c r="AH92" s="52"/>
      <c r="AJ92" s="52"/>
      <c r="AL92" s="52"/>
      <c r="AN92" s="52"/>
      <c r="AP92" s="52"/>
      <c r="AR92" s="52"/>
      <c r="AT92" s="52"/>
      <c r="AV92" s="52"/>
      <c r="AX92" s="52"/>
    </row>
    <row r="93" spans="1:50" ht="5.0999999999999996" customHeight="1">
      <c r="A93" s="79"/>
      <c r="B93" s="106"/>
      <c r="C93" s="107"/>
      <c r="D93" s="108"/>
      <c r="E93" s="107"/>
      <c r="F93" s="108"/>
      <c r="G93" s="109"/>
      <c r="H93" s="108"/>
      <c r="I93" s="107"/>
      <c r="J93" s="108"/>
      <c r="K93" s="107"/>
      <c r="L93" s="108"/>
      <c r="M93" s="107"/>
      <c r="N93" s="108"/>
      <c r="O93" s="107"/>
      <c r="P93" s="108"/>
      <c r="Q93" s="118"/>
      <c r="R93" s="108"/>
      <c r="S93" s="118"/>
      <c r="T93" s="108"/>
      <c r="U93" s="118"/>
      <c r="V93" s="108"/>
      <c r="W93" s="107"/>
      <c r="X93" s="106"/>
      <c r="Y93" s="119"/>
      <c r="Z93" s="52"/>
      <c r="AB93" s="52"/>
      <c r="AD93" s="52"/>
      <c r="AF93" s="52"/>
      <c r="AH93" s="52"/>
      <c r="AJ93" s="52"/>
      <c r="AL93" s="52"/>
      <c r="AN93" s="52"/>
      <c r="AP93" s="52"/>
      <c r="AR93" s="52"/>
      <c r="AT93" s="52"/>
      <c r="AV93" s="52"/>
      <c r="AX93" s="52"/>
    </row>
    <row r="94" spans="1:50" ht="9.9" customHeight="1">
      <c r="A94" s="66" t="s">
        <v>624</v>
      </c>
      <c r="B94" s="106">
        <f>SUM(D94,F94)</f>
        <v>59</v>
      </c>
      <c r="C94" s="107"/>
      <c r="D94" s="108">
        <f>SUM(D95:D101)</f>
        <v>57</v>
      </c>
      <c r="E94" s="107"/>
      <c r="F94" s="108">
        <f>SUM(F95:F101)</f>
        <v>2</v>
      </c>
      <c r="G94" s="109"/>
      <c r="H94" s="108">
        <f t="shared" ref="H94" si="23">SUM(H95:H101)</f>
        <v>25</v>
      </c>
      <c r="I94" s="107"/>
      <c r="J94" s="108">
        <f t="shared" ref="J94" si="24">SUM(J95:J101)</f>
        <v>29</v>
      </c>
      <c r="K94" s="107"/>
      <c r="L94" s="62" t="s">
        <v>469</v>
      </c>
      <c r="M94" s="107"/>
      <c r="N94" s="62" t="s">
        <v>469</v>
      </c>
      <c r="O94" s="107"/>
      <c r="P94" s="108">
        <f t="shared" ref="P94" si="25">SUM(P95:P101)</f>
        <v>5</v>
      </c>
      <c r="Q94" s="107"/>
      <c r="R94" s="62" t="s">
        <v>469</v>
      </c>
      <c r="S94" s="107"/>
      <c r="T94" s="62" t="s">
        <v>469</v>
      </c>
      <c r="U94" s="107"/>
      <c r="V94" s="62" t="s">
        <v>469</v>
      </c>
      <c r="W94" s="107"/>
      <c r="X94" s="62" t="s">
        <v>469</v>
      </c>
      <c r="Y94" s="61"/>
      <c r="Z94" s="52"/>
      <c r="AB94" s="52"/>
      <c r="AD94" s="52"/>
      <c r="AF94" s="52"/>
      <c r="AH94" s="52"/>
      <c r="AJ94" s="52"/>
      <c r="AL94" s="52"/>
      <c r="AN94" s="52"/>
      <c r="AP94" s="52"/>
      <c r="AR94" s="52"/>
      <c r="AT94" s="52"/>
      <c r="AV94" s="52"/>
      <c r="AX94" s="52"/>
    </row>
    <row r="95" spans="1:50" ht="9.9" customHeight="1">
      <c r="A95" s="69" t="s">
        <v>102</v>
      </c>
      <c r="B95" s="106">
        <f t="shared" ref="B95:B101" si="26">SUM(D95,F95)</f>
        <v>1</v>
      </c>
      <c r="C95" s="107"/>
      <c r="D95" s="108">
        <v>1</v>
      </c>
      <c r="E95" s="107"/>
      <c r="F95" s="62" t="s">
        <v>469</v>
      </c>
      <c r="G95" s="109"/>
      <c r="H95" s="108">
        <v>1</v>
      </c>
      <c r="I95" s="107"/>
      <c r="J95" s="62" t="s">
        <v>469</v>
      </c>
      <c r="K95" s="107"/>
      <c r="L95" s="62" t="s">
        <v>469</v>
      </c>
      <c r="M95" s="107"/>
      <c r="N95" s="62" t="s">
        <v>469</v>
      </c>
      <c r="O95" s="107"/>
      <c r="P95" s="62" t="s">
        <v>469</v>
      </c>
      <c r="Q95" s="107"/>
      <c r="R95" s="62" t="s">
        <v>469</v>
      </c>
      <c r="S95" s="107"/>
      <c r="T95" s="62" t="s">
        <v>469</v>
      </c>
      <c r="U95" s="107"/>
      <c r="V95" s="62" t="s">
        <v>469</v>
      </c>
      <c r="W95" s="107"/>
      <c r="X95" s="62" t="s">
        <v>469</v>
      </c>
      <c r="Y95" s="61"/>
      <c r="Z95" s="52"/>
      <c r="AB95" s="52"/>
      <c r="AD95" s="52"/>
      <c r="AF95" s="52"/>
      <c r="AH95" s="52"/>
      <c r="AJ95" s="52"/>
      <c r="AL95" s="52"/>
      <c r="AN95" s="52"/>
      <c r="AP95" s="52"/>
      <c r="AR95" s="52"/>
      <c r="AT95" s="52"/>
      <c r="AV95" s="52"/>
      <c r="AX95" s="52"/>
    </row>
    <row r="96" spans="1:50" ht="9.9" customHeight="1">
      <c r="A96" s="69" t="s">
        <v>799</v>
      </c>
      <c r="B96" s="106">
        <f t="shared" si="26"/>
        <v>1</v>
      </c>
      <c r="C96" s="107"/>
      <c r="D96" s="108">
        <v>1</v>
      </c>
      <c r="E96" s="107"/>
      <c r="F96" s="62" t="s">
        <v>469</v>
      </c>
      <c r="G96" s="109"/>
      <c r="H96" s="62" t="s">
        <v>469</v>
      </c>
      <c r="I96" s="107"/>
      <c r="J96" s="108">
        <v>1</v>
      </c>
      <c r="K96" s="107"/>
      <c r="L96" s="62" t="s">
        <v>469</v>
      </c>
      <c r="M96" s="107"/>
      <c r="N96" s="62" t="s">
        <v>469</v>
      </c>
      <c r="O96" s="107"/>
      <c r="P96" s="62" t="s">
        <v>469</v>
      </c>
      <c r="Q96" s="107"/>
      <c r="R96" s="62" t="s">
        <v>469</v>
      </c>
      <c r="S96" s="107"/>
      <c r="T96" s="62" t="s">
        <v>469</v>
      </c>
      <c r="U96" s="107"/>
      <c r="V96" s="62" t="s">
        <v>469</v>
      </c>
      <c r="W96" s="107"/>
      <c r="X96" s="62" t="s">
        <v>469</v>
      </c>
      <c r="Y96" s="61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  <c r="AP96" s="102"/>
      <c r="AQ96" s="102"/>
      <c r="AR96" s="102"/>
      <c r="AS96" s="102"/>
      <c r="AT96" s="102"/>
      <c r="AU96" s="102"/>
      <c r="AV96" s="102"/>
      <c r="AW96" s="102"/>
      <c r="AX96" s="102"/>
    </row>
    <row r="97" spans="1:50" ht="9.9" customHeight="1">
      <c r="A97" s="69" t="s">
        <v>527</v>
      </c>
      <c r="B97" s="106">
        <f t="shared" si="26"/>
        <v>11</v>
      </c>
      <c r="C97" s="107"/>
      <c r="D97" s="108">
        <v>11</v>
      </c>
      <c r="E97" s="107"/>
      <c r="F97" s="62" t="s">
        <v>469</v>
      </c>
      <c r="G97" s="109"/>
      <c r="H97" s="108">
        <v>11</v>
      </c>
      <c r="I97" s="107"/>
      <c r="J97" s="62" t="s">
        <v>469</v>
      </c>
      <c r="K97" s="107"/>
      <c r="L97" s="62" t="s">
        <v>469</v>
      </c>
      <c r="M97" s="107"/>
      <c r="N97" s="62" t="s">
        <v>469</v>
      </c>
      <c r="O97" s="107"/>
      <c r="P97" s="62" t="s">
        <v>469</v>
      </c>
      <c r="Q97" s="108"/>
      <c r="R97" s="60" t="s">
        <v>469</v>
      </c>
      <c r="S97" s="107"/>
      <c r="T97" s="62" t="s">
        <v>469</v>
      </c>
      <c r="U97" s="107"/>
      <c r="V97" s="62" t="s">
        <v>469</v>
      </c>
      <c r="W97" s="107"/>
      <c r="X97" s="62" t="s">
        <v>469</v>
      </c>
      <c r="Y97" s="61"/>
      <c r="Z97" s="52"/>
      <c r="AB97" s="52"/>
      <c r="AD97" s="52"/>
      <c r="AF97" s="52"/>
      <c r="AH97" s="52"/>
      <c r="AJ97" s="52"/>
      <c r="AL97" s="52"/>
      <c r="AN97" s="52"/>
      <c r="AP97" s="52"/>
      <c r="AR97" s="52"/>
      <c r="AT97" s="52"/>
      <c r="AV97" s="52"/>
      <c r="AX97" s="52"/>
    </row>
    <row r="98" spans="1:50" ht="9.9" customHeight="1">
      <c r="A98" s="69" t="s">
        <v>625</v>
      </c>
      <c r="B98" s="106">
        <f t="shared" si="26"/>
        <v>15</v>
      </c>
      <c r="C98" s="107"/>
      <c r="D98" s="108">
        <v>14</v>
      </c>
      <c r="E98" s="107"/>
      <c r="F98" s="106">
        <v>1</v>
      </c>
      <c r="G98" s="109"/>
      <c r="H98" s="62" t="s">
        <v>469</v>
      </c>
      <c r="I98" s="107"/>
      <c r="J98" s="108">
        <v>12</v>
      </c>
      <c r="K98" s="107"/>
      <c r="L98" s="62" t="s">
        <v>469</v>
      </c>
      <c r="M98" s="107"/>
      <c r="N98" s="62" t="s">
        <v>469</v>
      </c>
      <c r="O98" s="107"/>
      <c r="P98" s="108">
        <v>3</v>
      </c>
      <c r="Q98" s="108"/>
      <c r="R98" s="60" t="s">
        <v>469</v>
      </c>
      <c r="S98" s="107"/>
      <c r="T98" s="62" t="s">
        <v>469</v>
      </c>
      <c r="U98" s="107"/>
      <c r="V98" s="62" t="s">
        <v>469</v>
      </c>
      <c r="W98" s="107"/>
      <c r="X98" s="62" t="s">
        <v>469</v>
      </c>
      <c r="Y98" s="61"/>
      <c r="Z98" s="52"/>
      <c r="AB98" s="52"/>
      <c r="AD98" s="52"/>
      <c r="AF98" s="52"/>
      <c r="AH98" s="52"/>
      <c r="AJ98" s="52"/>
      <c r="AL98" s="52"/>
      <c r="AN98" s="52"/>
      <c r="AP98" s="52"/>
      <c r="AR98" s="52"/>
      <c r="AT98" s="52"/>
      <c r="AV98" s="52"/>
      <c r="AX98" s="52"/>
    </row>
    <row r="99" spans="1:50" ht="9.9" customHeight="1">
      <c r="A99" s="69" t="s">
        <v>626</v>
      </c>
      <c r="B99" s="106">
        <f t="shared" si="26"/>
        <v>19</v>
      </c>
      <c r="C99" s="107"/>
      <c r="D99" s="108">
        <v>18</v>
      </c>
      <c r="E99" s="107"/>
      <c r="F99" s="108">
        <v>1</v>
      </c>
      <c r="G99" s="109"/>
      <c r="H99" s="108">
        <v>7</v>
      </c>
      <c r="I99" s="107"/>
      <c r="J99" s="108">
        <v>12</v>
      </c>
      <c r="K99" s="107"/>
      <c r="L99" s="62" t="s">
        <v>469</v>
      </c>
      <c r="M99" s="107"/>
      <c r="N99" s="62" t="s">
        <v>469</v>
      </c>
      <c r="O99" s="107"/>
      <c r="P99" s="62" t="s">
        <v>469</v>
      </c>
      <c r="Q99" s="108"/>
      <c r="R99" s="60" t="s">
        <v>469</v>
      </c>
      <c r="S99" s="107"/>
      <c r="T99" s="62" t="s">
        <v>469</v>
      </c>
      <c r="U99" s="107"/>
      <c r="V99" s="62" t="s">
        <v>469</v>
      </c>
      <c r="W99" s="107"/>
      <c r="X99" s="62" t="s">
        <v>469</v>
      </c>
      <c r="Y99" s="61"/>
      <c r="Z99" s="52"/>
      <c r="AB99" s="52"/>
      <c r="AD99" s="52"/>
      <c r="AF99" s="52"/>
      <c r="AH99" s="52"/>
      <c r="AJ99" s="52"/>
      <c r="AL99" s="52"/>
      <c r="AN99" s="52"/>
      <c r="AP99" s="52"/>
      <c r="AR99" s="52"/>
      <c r="AT99" s="52"/>
      <c r="AV99" s="52"/>
      <c r="AX99" s="52"/>
    </row>
    <row r="100" spans="1:50" ht="9.9" customHeight="1">
      <c r="A100" s="69" t="s">
        <v>627</v>
      </c>
      <c r="B100" s="106">
        <f t="shared" si="26"/>
        <v>8</v>
      </c>
      <c r="C100" s="107"/>
      <c r="D100" s="108">
        <v>8</v>
      </c>
      <c r="E100" s="107"/>
      <c r="F100" s="62" t="s">
        <v>469</v>
      </c>
      <c r="G100" s="109"/>
      <c r="H100" s="108">
        <v>2</v>
      </c>
      <c r="I100" s="107"/>
      <c r="J100" s="108">
        <v>4</v>
      </c>
      <c r="K100" s="107"/>
      <c r="L100" s="62" t="s">
        <v>469</v>
      </c>
      <c r="M100" s="107"/>
      <c r="N100" s="62" t="s">
        <v>469</v>
      </c>
      <c r="O100" s="107"/>
      <c r="P100" s="108">
        <v>2</v>
      </c>
      <c r="Q100" s="108"/>
      <c r="R100" s="60" t="s">
        <v>469</v>
      </c>
      <c r="S100" s="107"/>
      <c r="T100" s="62" t="s">
        <v>469</v>
      </c>
      <c r="U100" s="107"/>
      <c r="V100" s="62" t="s">
        <v>469</v>
      </c>
      <c r="W100" s="107"/>
      <c r="X100" s="62" t="s">
        <v>469</v>
      </c>
      <c r="Y100" s="61"/>
      <c r="Z100" s="52"/>
      <c r="AB100" s="52"/>
      <c r="AD100" s="52"/>
      <c r="AF100" s="52"/>
      <c r="AH100" s="52"/>
      <c r="AJ100" s="52"/>
      <c r="AL100" s="52"/>
      <c r="AN100" s="52"/>
      <c r="AP100" s="52"/>
      <c r="AR100" s="52"/>
      <c r="AT100" s="52"/>
      <c r="AV100" s="52"/>
      <c r="AX100" s="52"/>
    </row>
    <row r="101" spans="1:50" ht="9.9" customHeight="1">
      <c r="A101" s="69" t="s">
        <v>632</v>
      </c>
      <c r="B101" s="106">
        <f t="shared" si="26"/>
        <v>4</v>
      </c>
      <c r="C101" s="107"/>
      <c r="D101" s="108">
        <v>4</v>
      </c>
      <c r="E101" s="107"/>
      <c r="F101" s="62" t="s">
        <v>469</v>
      </c>
      <c r="G101" s="109"/>
      <c r="H101" s="108">
        <v>4</v>
      </c>
      <c r="I101" s="107"/>
      <c r="J101" s="62" t="s">
        <v>469</v>
      </c>
      <c r="K101" s="107"/>
      <c r="L101" s="62" t="s">
        <v>469</v>
      </c>
      <c r="M101" s="107"/>
      <c r="N101" s="62" t="s">
        <v>469</v>
      </c>
      <c r="O101" s="107"/>
      <c r="P101" s="62" t="s">
        <v>469</v>
      </c>
      <c r="Q101" s="108"/>
      <c r="R101" s="60" t="s">
        <v>469</v>
      </c>
      <c r="S101" s="107"/>
      <c r="T101" s="62" t="s">
        <v>469</v>
      </c>
      <c r="U101" s="107"/>
      <c r="V101" s="62" t="s">
        <v>469</v>
      </c>
      <c r="W101" s="107"/>
      <c r="X101" s="62" t="s">
        <v>469</v>
      </c>
      <c r="Y101" s="61"/>
      <c r="Z101" s="52"/>
      <c r="AB101" s="52"/>
      <c r="AD101" s="52"/>
      <c r="AF101" s="52"/>
      <c r="AH101" s="52"/>
      <c r="AJ101" s="52"/>
      <c r="AL101" s="52"/>
      <c r="AN101" s="52"/>
      <c r="AP101" s="52"/>
      <c r="AR101" s="52"/>
      <c r="AT101" s="52"/>
      <c r="AV101" s="52"/>
      <c r="AX101" s="52"/>
    </row>
    <row r="102" spans="1:50" ht="5.0999999999999996" customHeight="1">
      <c r="A102" s="70"/>
      <c r="B102" s="113"/>
      <c r="C102" s="114"/>
      <c r="D102" s="115"/>
      <c r="E102" s="114"/>
      <c r="F102" s="115"/>
      <c r="G102" s="116"/>
      <c r="H102" s="115"/>
      <c r="I102" s="114"/>
      <c r="J102" s="113"/>
      <c r="K102" s="114"/>
      <c r="L102" s="113"/>
      <c r="M102" s="114"/>
      <c r="N102" s="115"/>
      <c r="O102" s="114"/>
      <c r="P102" s="115"/>
      <c r="Q102" s="114"/>
      <c r="R102" s="115"/>
      <c r="S102" s="114"/>
      <c r="T102" s="115"/>
      <c r="U102" s="114"/>
      <c r="V102" s="115"/>
      <c r="W102" s="114"/>
      <c r="X102" s="113"/>
      <c r="Y102" s="120"/>
      <c r="Z102" s="52"/>
      <c r="AB102" s="52"/>
      <c r="AD102" s="52"/>
      <c r="AF102" s="52"/>
      <c r="AH102" s="52"/>
      <c r="AJ102" s="52"/>
      <c r="AL102" s="52"/>
      <c r="AN102" s="52"/>
      <c r="AP102" s="52"/>
      <c r="AR102" s="52"/>
      <c r="AT102" s="52"/>
      <c r="AV102" s="52"/>
      <c r="AX102" s="52"/>
    </row>
    <row r="103" spans="1:50" ht="5.0999999999999996" customHeight="1">
      <c r="A103" s="64"/>
      <c r="B103" s="106"/>
      <c r="C103" s="107"/>
      <c r="D103" s="108"/>
      <c r="E103" s="107"/>
      <c r="F103" s="108"/>
      <c r="G103" s="109"/>
      <c r="H103" s="108"/>
      <c r="I103" s="107"/>
      <c r="J103" s="121"/>
      <c r="K103" s="107"/>
      <c r="L103" s="121"/>
      <c r="M103" s="107"/>
      <c r="N103" s="121"/>
      <c r="O103" s="107"/>
      <c r="P103" s="121"/>
      <c r="Q103" s="107"/>
      <c r="R103" s="121"/>
      <c r="S103" s="107"/>
      <c r="T103" s="121"/>
      <c r="U103" s="107"/>
      <c r="V103" s="121"/>
      <c r="W103" s="107"/>
      <c r="X103" s="122"/>
      <c r="Y103" s="123"/>
      <c r="Z103" s="52"/>
      <c r="AB103" s="52"/>
      <c r="AD103" s="52"/>
      <c r="AF103" s="52"/>
      <c r="AH103" s="52"/>
      <c r="AJ103" s="52"/>
      <c r="AL103" s="52"/>
      <c r="AN103" s="52"/>
      <c r="AP103" s="52"/>
      <c r="AR103" s="52"/>
      <c r="AT103" s="52"/>
      <c r="AV103" s="52"/>
      <c r="AX103" s="52"/>
    </row>
    <row r="104" spans="1:50" ht="9.9" customHeight="1">
      <c r="A104" s="124" t="s">
        <v>330</v>
      </c>
      <c r="B104" s="106">
        <f>SUM(D104,F104)</f>
        <v>7</v>
      </c>
      <c r="C104" s="107"/>
      <c r="D104" s="108">
        <v>3</v>
      </c>
      <c r="E104" s="107"/>
      <c r="F104" s="108">
        <v>4</v>
      </c>
      <c r="G104" s="109"/>
      <c r="H104" s="108">
        <v>7</v>
      </c>
      <c r="I104" s="107"/>
      <c r="J104" s="62" t="s">
        <v>469</v>
      </c>
      <c r="K104" s="107"/>
      <c r="L104" s="62" t="s">
        <v>469</v>
      </c>
      <c r="M104" s="107"/>
      <c r="N104" s="62" t="s">
        <v>469</v>
      </c>
      <c r="O104" s="107"/>
      <c r="P104" s="62" t="s">
        <v>469</v>
      </c>
      <c r="Q104" s="107"/>
      <c r="R104" s="62" t="s">
        <v>469</v>
      </c>
      <c r="S104" s="107"/>
      <c r="T104" s="62" t="s">
        <v>469</v>
      </c>
      <c r="U104" s="107"/>
      <c r="V104" s="62" t="s">
        <v>469</v>
      </c>
      <c r="W104" s="107"/>
      <c r="X104" s="62" t="s">
        <v>469</v>
      </c>
      <c r="Y104" s="61"/>
      <c r="Z104" s="52"/>
      <c r="AB104" s="52"/>
      <c r="AD104" s="52"/>
      <c r="AF104" s="52"/>
      <c r="AH104" s="52"/>
      <c r="AJ104" s="52"/>
      <c r="AL104" s="52"/>
      <c r="AN104" s="52"/>
      <c r="AP104" s="52"/>
      <c r="AR104" s="52"/>
      <c r="AT104" s="52"/>
      <c r="AV104" s="52"/>
      <c r="AX104" s="52"/>
    </row>
    <row r="105" spans="1:50" ht="5.0999999999999996" customHeight="1">
      <c r="A105" s="70"/>
      <c r="B105" s="113"/>
      <c r="C105" s="114"/>
      <c r="D105" s="115"/>
      <c r="E105" s="114"/>
      <c r="F105" s="115"/>
      <c r="G105" s="116"/>
      <c r="H105" s="115"/>
      <c r="I105" s="114"/>
      <c r="J105" s="115"/>
      <c r="K105" s="114"/>
      <c r="L105" s="115"/>
      <c r="M105" s="114"/>
      <c r="N105" s="115"/>
      <c r="O105" s="114"/>
      <c r="P105" s="115"/>
      <c r="Q105" s="114"/>
      <c r="R105" s="115"/>
      <c r="S105" s="114"/>
      <c r="T105" s="115"/>
      <c r="U105" s="114"/>
      <c r="V105" s="115"/>
      <c r="W105" s="114"/>
      <c r="X105" s="113"/>
      <c r="Y105" s="120"/>
      <c r="Z105" s="52"/>
      <c r="AB105" s="52"/>
      <c r="AD105" s="52"/>
      <c r="AF105" s="52"/>
      <c r="AH105" s="52"/>
      <c r="AJ105" s="52"/>
      <c r="AL105" s="52"/>
      <c r="AN105" s="52"/>
      <c r="AP105" s="52"/>
      <c r="AR105" s="52"/>
      <c r="AT105" s="52"/>
      <c r="AV105" s="52"/>
      <c r="AX105" s="52"/>
    </row>
    <row r="106" spans="1:50" ht="5.0999999999999996" customHeight="1">
      <c r="A106" s="69"/>
      <c r="B106" s="106"/>
      <c r="C106" s="107"/>
      <c r="D106" s="108"/>
      <c r="E106" s="107"/>
      <c r="F106" s="108"/>
      <c r="G106" s="109"/>
      <c r="H106" s="108"/>
      <c r="I106" s="107"/>
      <c r="J106" s="108"/>
      <c r="K106" s="107"/>
      <c r="L106" s="108"/>
      <c r="M106" s="107"/>
      <c r="N106" s="108"/>
      <c r="O106" s="107"/>
      <c r="P106" s="108"/>
      <c r="Q106" s="107"/>
      <c r="R106" s="108"/>
      <c r="S106" s="107"/>
      <c r="T106" s="108"/>
      <c r="U106" s="107"/>
      <c r="V106" s="108"/>
      <c r="W106" s="107"/>
      <c r="X106" s="106"/>
      <c r="Y106" s="123"/>
      <c r="Z106" s="52"/>
      <c r="AB106" s="52"/>
      <c r="AD106" s="52"/>
      <c r="AF106" s="52"/>
      <c r="AH106" s="52"/>
      <c r="AJ106" s="52"/>
      <c r="AL106" s="52"/>
      <c r="AN106" s="52"/>
      <c r="AP106" s="52"/>
      <c r="AR106" s="52"/>
      <c r="AT106" s="52"/>
      <c r="AV106" s="52"/>
      <c r="AX106" s="52"/>
    </row>
    <row r="107" spans="1:50" ht="9.9" customHeight="1">
      <c r="A107" s="66" t="s">
        <v>465</v>
      </c>
      <c r="B107" s="106">
        <f>SUM(D107:F107)</f>
        <v>67</v>
      </c>
      <c r="C107" s="107"/>
      <c r="D107" s="108">
        <f>SUM(D108:D112)</f>
        <v>57</v>
      </c>
      <c r="E107" s="107"/>
      <c r="F107" s="106">
        <f>SUM(F108:F112)</f>
        <v>10</v>
      </c>
      <c r="G107" s="109"/>
      <c r="H107" s="108">
        <f t="shared" ref="H107" si="27">SUM(H108:H112)</f>
        <v>22</v>
      </c>
      <c r="I107" s="107"/>
      <c r="J107" s="108">
        <f t="shared" ref="J107" si="28">SUM(J108:J112)</f>
        <v>37</v>
      </c>
      <c r="K107" s="107"/>
      <c r="L107" s="62" t="s">
        <v>469</v>
      </c>
      <c r="M107" s="107"/>
      <c r="N107" s="108">
        <f t="shared" ref="N107" si="29">SUM(N108:N112)</f>
        <v>8</v>
      </c>
      <c r="O107" s="107"/>
      <c r="P107" s="62" t="s">
        <v>469</v>
      </c>
      <c r="Q107" s="108"/>
      <c r="R107" s="60" t="s">
        <v>469</v>
      </c>
      <c r="S107" s="108"/>
      <c r="T107" s="60" t="s">
        <v>469</v>
      </c>
      <c r="U107" s="108"/>
      <c r="V107" s="60" t="s">
        <v>469</v>
      </c>
      <c r="W107" s="108"/>
      <c r="X107" s="60" t="s">
        <v>469</v>
      </c>
      <c r="Y107" s="61"/>
      <c r="Z107" s="52"/>
      <c r="AB107" s="52"/>
      <c r="AD107" s="52"/>
      <c r="AF107" s="52"/>
      <c r="AH107" s="52"/>
      <c r="AJ107" s="52"/>
      <c r="AL107" s="52"/>
      <c r="AN107" s="52"/>
      <c r="AP107" s="52"/>
      <c r="AR107" s="52"/>
      <c r="AT107" s="52"/>
      <c r="AV107" s="52"/>
      <c r="AX107" s="52"/>
    </row>
    <row r="108" spans="1:50" ht="9.9" customHeight="1">
      <c r="A108" s="69" t="s">
        <v>331</v>
      </c>
      <c r="B108" s="106">
        <f t="shared" ref="B108:B112" si="30">SUM(D108:F108)</f>
        <v>1</v>
      </c>
      <c r="C108" s="107"/>
      <c r="D108" s="125">
        <v>1</v>
      </c>
      <c r="E108" s="126"/>
      <c r="F108" s="62" t="s">
        <v>469</v>
      </c>
      <c r="G108" s="127"/>
      <c r="H108" s="62" t="s">
        <v>469</v>
      </c>
      <c r="I108" s="126"/>
      <c r="J108" s="108">
        <v>1</v>
      </c>
      <c r="K108" s="107"/>
      <c r="L108" s="62" t="s">
        <v>469</v>
      </c>
      <c r="M108" s="107"/>
      <c r="N108" s="62" t="s">
        <v>469</v>
      </c>
      <c r="O108" s="107"/>
      <c r="P108" s="62" t="s">
        <v>469</v>
      </c>
      <c r="Q108" s="107"/>
      <c r="R108" s="62" t="s">
        <v>469</v>
      </c>
      <c r="S108" s="107"/>
      <c r="T108" s="62" t="s">
        <v>469</v>
      </c>
      <c r="U108" s="107"/>
      <c r="V108" s="62" t="s">
        <v>469</v>
      </c>
      <c r="W108" s="107"/>
      <c r="X108" s="62" t="s">
        <v>469</v>
      </c>
      <c r="Y108" s="61"/>
      <c r="Z108" s="128"/>
      <c r="AB108" s="52"/>
      <c r="AD108" s="52"/>
      <c r="AF108" s="52"/>
      <c r="AH108" s="52"/>
      <c r="AJ108" s="52"/>
      <c r="AL108" s="52"/>
      <c r="AN108" s="52"/>
      <c r="AP108" s="52"/>
      <c r="AR108" s="52"/>
      <c r="AT108" s="52"/>
      <c r="AV108" s="52"/>
      <c r="AX108" s="52"/>
    </row>
    <row r="109" spans="1:50" ht="9.9" customHeight="1">
      <c r="A109" s="69" t="s">
        <v>466</v>
      </c>
      <c r="B109" s="106">
        <f t="shared" si="30"/>
        <v>13</v>
      </c>
      <c r="C109" s="107"/>
      <c r="D109" s="125">
        <v>8</v>
      </c>
      <c r="E109" s="126"/>
      <c r="F109" s="125">
        <v>5</v>
      </c>
      <c r="G109" s="127"/>
      <c r="H109" s="125">
        <v>13</v>
      </c>
      <c r="I109" s="126"/>
      <c r="J109" s="62" t="s">
        <v>469</v>
      </c>
      <c r="K109" s="107"/>
      <c r="L109" s="62" t="s">
        <v>469</v>
      </c>
      <c r="M109" s="107"/>
      <c r="N109" s="62" t="s">
        <v>469</v>
      </c>
      <c r="O109" s="107"/>
      <c r="P109" s="62" t="s">
        <v>469</v>
      </c>
      <c r="Q109" s="107"/>
      <c r="R109" s="62" t="s">
        <v>469</v>
      </c>
      <c r="S109" s="107"/>
      <c r="T109" s="62" t="s">
        <v>469</v>
      </c>
      <c r="U109" s="107"/>
      <c r="V109" s="62" t="s">
        <v>469</v>
      </c>
      <c r="W109" s="107"/>
      <c r="X109" s="62" t="s">
        <v>469</v>
      </c>
      <c r="Y109" s="61"/>
      <c r="Z109" s="128"/>
      <c r="AB109" s="52"/>
      <c r="AD109" s="52"/>
      <c r="AF109" s="52"/>
      <c r="AH109" s="52"/>
      <c r="AJ109" s="52"/>
      <c r="AL109" s="52"/>
      <c r="AN109" s="52"/>
      <c r="AP109" s="52"/>
      <c r="AR109" s="52"/>
      <c r="AT109" s="52"/>
      <c r="AV109" s="52"/>
      <c r="AX109" s="52"/>
    </row>
    <row r="110" spans="1:50" ht="9.9" customHeight="1">
      <c r="A110" s="69" t="s">
        <v>467</v>
      </c>
      <c r="B110" s="106">
        <f t="shared" si="30"/>
        <v>11</v>
      </c>
      <c r="C110" s="107"/>
      <c r="D110" s="125">
        <v>9</v>
      </c>
      <c r="E110" s="126"/>
      <c r="F110" s="125">
        <v>2</v>
      </c>
      <c r="G110" s="127"/>
      <c r="H110" s="125">
        <v>8</v>
      </c>
      <c r="I110" s="126"/>
      <c r="J110" s="125">
        <v>2</v>
      </c>
      <c r="K110" s="126"/>
      <c r="L110" s="62" t="s">
        <v>469</v>
      </c>
      <c r="M110" s="107"/>
      <c r="N110" s="108">
        <v>1</v>
      </c>
      <c r="O110" s="107"/>
      <c r="P110" s="62" t="s">
        <v>469</v>
      </c>
      <c r="Q110" s="107"/>
      <c r="R110" s="62" t="s">
        <v>469</v>
      </c>
      <c r="S110" s="107"/>
      <c r="T110" s="62" t="s">
        <v>469</v>
      </c>
      <c r="U110" s="107"/>
      <c r="V110" s="62" t="s">
        <v>469</v>
      </c>
      <c r="W110" s="107"/>
      <c r="X110" s="62" t="s">
        <v>469</v>
      </c>
      <c r="Y110" s="61"/>
      <c r="Z110" s="128"/>
      <c r="AB110" s="52"/>
      <c r="AD110" s="52"/>
      <c r="AF110" s="52"/>
      <c r="AH110" s="52"/>
      <c r="AJ110" s="52"/>
      <c r="AL110" s="52"/>
      <c r="AN110" s="52"/>
      <c r="AP110" s="52"/>
      <c r="AR110" s="52"/>
      <c r="AT110" s="52"/>
      <c r="AV110" s="52"/>
      <c r="AX110" s="52"/>
    </row>
    <row r="111" spans="1:50" ht="9.9" customHeight="1">
      <c r="A111" s="69" t="s">
        <v>103</v>
      </c>
      <c r="B111" s="106">
        <f t="shared" si="30"/>
        <v>24</v>
      </c>
      <c r="C111" s="107"/>
      <c r="D111" s="125">
        <v>24</v>
      </c>
      <c r="E111" s="126"/>
      <c r="F111" s="62" t="s">
        <v>469</v>
      </c>
      <c r="G111" s="127"/>
      <c r="H111" s="108">
        <v>1</v>
      </c>
      <c r="I111" s="126"/>
      <c r="J111" s="125">
        <v>16</v>
      </c>
      <c r="K111" s="126"/>
      <c r="L111" s="62" t="s">
        <v>469</v>
      </c>
      <c r="M111" s="126"/>
      <c r="N111" s="125">
        <v>7</v>
      </c>
      <c r="O111" s="126"/>
      <c r="P111" s="62" t="s">
        <v>469</v>
      </c>
      <c r="Q111" s="108"/>
      <c r="R111" s="60" t="s">
        <v>469</v>
      </c>
      <c r="S111" s="108"/>
      <c r="T111" s="60" t="s">
        <v>469</v>
      </c>
      <c r="U111" s="108"/>
      <c r="V111" s="60" t="s">
        <v>469</v>
      </c>
      <c r="W111" s="108"/>
      <c r="X111" s="60" t="s">
        <v>469</v>
      </c>
      <c r="Y111" s="61"/>
      <c r="Z111" s="128"/>
      <c r="AB111" s="52"/>
      <c r="AD111" s="52"/>
      <c r="AF111" s="52"/>
      <c r="AH111" s="52"/>
      <c r="AJ111" s="52"/>
      <c r="AL111" s="52"/>
      <c r="AN111" s="52"/>
      <c r="AP111" s="52"/>
      <c r="AR111" s="52"/>
      <c r="AT111" s="52"/>
      <c r="AV111" s="52"/>
      <c r="AX111" s="52"/>
    </row>
    <row r="112" spans="1:50" ht="9.9" customHeight="1">
      <c r="A112" s="69" t="s">
        <v>468</v>
      </c>
      <c r="B112" s="106">
        <f t="shared" si="30"/>
        <v>18</v>
      </c>
      <c r="C112" s="107"/>
      <c r="D112" s="125">
        <v>15</v>
      </c>
      <c r="E112" s="126"/>
      <c r="F112" s="108">
        <v>3</v>
      </c>
      <c r="G112" s="127"/>
      <c r="H112" s="62" t="s">
        <v>469</v>
      </c>
      <c r="I112" s="126"/>
      <c r="J112" s="125">
        <v>18</v>
      </c>
      <c r="K112" s="126"/>
      <c r="L112" s="62" t="s">
        <v>469</v>
      </c>
      <c r="M112" s="107"/>
      <c r="N112" s="62" t="s">
        <v>469</v>
      </c>
      <c r="O112" s="107"/>
      <c r="P112" s="62" t="s">
        <v>469</v>
      </c>
      <c r="Q112" s="107"/>
      <c r="R112" s="62" t="s">
        <v>469</v>
      </c>
      <c r="S112" s="107"/>
      <c r="T112" s="62" t="s">
        <v>469</v>
      </c>
      <c r="U112" s="107"/>
      <c r="V112" s="62" t="s">
        <v>469</v>
      </c>
      <c r="W112" s="107"/>
      <c r="X112" s="62" t="s">
        <v>469</v>
      </c>
      <c r="Y112" s="61"/>
      <c r="Z112" s="128"/>
      <c r="AB112" s="52"/>
      <c r="AD112" s="52"/>
      <c r="AF112" s="52"/>
      <c r="AH112" s="52"/>
      <c r="AJ112" s="52"/>
      <c r="AL112" s="52"/>
      <c r="AN112" s="52"/>
      <c r="AP112" s="52"/>
      <c r="AR112" s="52"/>
      <c r="AT112" s="52"/>
      <c r="AV112" s="52"/>
      <c r="AX112" s="52"/>
    </row>
    <row r="113" spans="1:50" ht="5.0999999999999996" customHeight="1">
      <c r="A113" s="70"/>
      <c r="B113" s="113"/>
      <c r="C113" s="114"/>
      <c r="D113" s="115"/>
      <c r="E113" s="114"/>
      <c r="F113" s="115"/>
      <c r="G113" s="116"/>
      <c r="H113" s="115"/>
      <c r="I113" s="114"/>
      <c r="J113" s="115"/>
      <c r="K113" s="114"/>
      <c r="L113" s="115"/>
      <c r="M113" s="114"/>
      <c r="N113" s="115"/>
      <c r="O113" s="114"/>
      <c r="P113" s="115"/>
      <c r="Q113" s="114"/>
      <c r="R113" s="115"/>
      <c r="S113" s="114"/>
      <c r="T113" s="115"/>
      <c r="U113" s="114"/>
      <c r="V113" s="115"/>
      <c r="W113" s="114"/>
      <c r="X113" s="113"/>
      <c r="Y113" s="120"/>
      <c r="Z113" s="52"/>
      <c r="AB113" s="52"/>
      <c r="AD113" s="52"/>
      <c r="AF113" s="52"/>
      <c r="AH113" s="52"/>
      <c r="AJ113" s="52"/>
      <c r="AL113" s="52"/>
      <c r="AN113" s="52"/>
      <c r="AP113" s="52"/>
      <c r="AR113" s="52"/>
      <c r="AT113" s="52"/>
      <c r="AV113" s="52"/>
      <c r="AX113" s="52"/>
    </row>
    <row r="114" spans="1:50" ht="5.0999999999999996" customHeight="1">
      <c r="A114" s="69"/>
      <c r="B114" s="106"/>
      <c r="C114" s="107"/>
      <c r="D114" s="108"/>
      <c r="E114" s="107"/>
      <c r="F114" s="108"/>
      <c r="G114" s="109"/>
      <c r="H114" s="108"/>
      <c r="I114" s="107"/>
      <c r="J114" s="108"/>
      <c r="K114" s="107"/>
      <c r="L114" s="108"/>
      <c r="M114" s="107"/>
      <c r="N114" s="108"/>
      <c r="O114" s="107"/>
      <c r="P114" s="108"/>
      <c r="Q114" s="107"/>
      <c r="R114" s="108"/>
      <c r="S114" s="107"/>
      <c r="T114" s="108"/>
      <c r="U114" s="107"/>
      <c r="V114" s="108"/>
      <c r="W114" s="107"/>
      <c r="X114" s="106"/>
      <c r="Y114" s="123"/>
      <c r="Z114" s="52"/>
      <c r="AB114" s="52"/>
      <c r="AD114" s="52"/>
      <c r="AF114" s="52"/>
      <c r="AH114" s="52"/>
      <c r="AJ114" s="52"/>
      <c r="AL114" s="52"/>
      <c r="AN114" s="52"/>
      <c r="AP114" s="52"/>
      <c r="AR114" s="52"/>
      <c r="AT114" s="52"/>
      <c r="AV114" s="52"/>
      <c r="AX114" s="52"/>
    </row>
    <row r="115" spans="1:50" ht="9.9" customHeight="1">
      <c r="A115" s="69" t="s">
        <v>628</v>
      </c>
      <c r="B115" s="106">
        <f>SUM(D115,F115)</f>
        <v>10</v>
      </c>
      <c r="C115" s="107"/>
      <c r="D115" s="108">
        <v>6</v>
      </c>
      <c r="E115" s="107"/>
      <c r="F115" s="108">
        <v>4</v>
      </c>
      <c r="G115" s="109"/>
      <c r="H115" s="108">
        <v>10</v>
      </c>
      <c r="I115" s="107"/>
      <c r="J115" s="62" t="s">
        <v>469</v>
      </c>
      <c r="K115" s="107"/>
      <c r="L115" s="62" t="s">
        <v>469</v>
      </c>
      <c r="M115" s="107"/>
      <c r="N115" s="62" t="s">
        <v>469</v>
      </c>
      <c r="O115" s="107"/>
      <c r="P115" s="62" t="s">
        <v>469</v>
      </c>
      <c r="Q115" s="107"/>
      <c r="R115" s="62" t="s">
        <v>469</v>
      </c>
      <c r="S115" s="107"/>
      <c r="T115" s="62" t="s">
        <v>469</v>
      </c>
      <c r="U115" s="107"/>
      <c r="V115" s="62" t="s">
        <v>469</v>
      </c>
      <c r="W115" s="61"/>
      <c r="X115" s="62" t="s">
        <v>469</v>
      </c>
      <c r="Y115" s="61"/>
      <c r="Z115" s="52"/>
      <c r="AB115" s="52"/>
      <c r="AD115" s="52"/>
      <c r="AF115" s="52"/>
      <c r="AH115" s="52"/>
      <c r="AJ115" s="52"/>
      <c r="AL115" s="52"/>
      <c r="AN115" s="52"/>
      <c r="AP115" s="52"/>
      <c r="AR115" s="52"/>
      <c r="AT115" s="52"/>
      <c r="AV115" s="52"/>
      <c r="AX115" s="52"/>
    </row>
    <row r="116" spans="1:50" ht="9.9" customHeight="1">
      <c r="A116" s="69" t="s">
        <v>104</v>
      </c>
      <c r="B116" s="106">
        <f>SUM(D116,F116)</f>
        <v>4</v>
      </c>
      <c r="C116" s="107"/>
      <c r="D116" s="108">
        <v>4</v>
      </c>
      <c r="E116" s="107"/>
      <c r="F116" s="62" t="s">
        <v>469</v>
      </c>
      <c r="G116" s="109"/>
      <c r="H116" s="108">
        <v>4</v>
      </c>
      <c r="I116" s="107"/>
      <c r="J116" s="62" t="s">
        <v>469</v>
      </c>
      <c r="K116" s="107"/>
      <c r="L116" s="62" t="s">
        <v>469</v>
      </c>
      <c r="M116" s="107"/>
      <c r="N116" s="62" t="s">
        <v>469</v>
      </c>
      <c r="O116" s="107"/>
      <c r="P116" s="62" t="s">
        <v>469</v>
      </c>
      <c r="Q116" s="107"/>
      <c r="R116" s="62" t="s">
        <v>469</v>
      </c>
      <c r="S116" s="107"/>
      <c r="T116" s="62" t="s">
        <v>469</v>
      </c>
      <c r="U116" s="107"/>
      <c r="V116" s="62" t="s">
        <v>469</v>
      </c>
      <c r="W116" s="61"/>
      <c r="X116" s="62" t="s">
        <v>469</v>
      </c>
      <c r="Y116" s="61"/>
      <c r="Z116" s="52"/>
      <c r="AB116" s="52"/>
      <c r="AD116" s="52"/>
      <c r="AF116" s="52"/>
      <c r="AH116" s="52"/>
      <c r="AJ116" s="52"/>
      <c r="AL116" s="52"/>
      <c r="AN116" s="52"/>
      <c r="AP116" s="52"/>
      <c r="AR116" s="52"/>
      <c r="AT116" s="52"/>
      <c r="AV116" s="52"/>
      <c r="AX116" s="52"/>
    </row>
    <row r="117" spans="1:50" ht="9.9" customHeight="1">
      <c r="A117" s="69" t="s">
        <v>105</v>
      </c>
      <c r="B117" s="106">
        <f>SUM(D117,F117)</f>
        <v>4</v>
      </c>
      <c r="C117" s="107"/>
      <c r="D117" s="108">
        <v>1</v>
      </c>
      <c r="E117" s="107"/>
      <c r="F117" s="106">
        <v>3</v>
      </c>
      <c r="G117" s="109"/>
      <c r="H117" s="108">
        <v>4</v>
      </c>
      <c r="I117" s="107"/>
      <c r="J117" s="62" t="s">
        <v>469</v>
      </c>
      <c r="K117" s="107"/>
      <c r="L117" s="62" t="s">
        <v>469</v>
      </c>
      <c r="M117" s="107"/>
      <c r="N117" s="62" t="s">
        <v>469</v>
      </c>
      <c r="O117" s="107"/>
      <c r="P117" s="62" t="s">
        <v>469</v>
      </c>
      <c r="Q117" s="107"/>
      <c r="R117" s="62" t="s">
        <v>469</v>
      </c>
      <c r="S117" s="107"/>
      <c r="T117" s="62" t="s">
        <v>469</v>
      </c>
      <c r="U117" s="107"/>
      <c r="V117" s="62" t="s">
        <v>469</v>
      </c>
      <c r="W117" s="61"/>
      <c r="X117" s="62" t="s">
        <v>469</v>
      </c>
      <c r="Y117" s="61"/>
      <c r="Z117" s="52"/>
      <c r="AB117" s="52"/>
      <c r="AD117" s="52"/>
      <c r="AF117" s="52"/>
      <c r="AH117" s="52"/>
      <c r="AJ117" s="52"/>
      <c r="AL117" s="52"/>
      <c r="AN117" s="52"/>
      <c r="AP117" s="52"/>
      <c r="AR117" s="52"/>
      <c r="AT117" s="52"/>
      <c r="AV117" s="52"/>
      <c r="AX117" s="52"/>
    </row>
    <row r="118" spans="1:50" ht="9.9" customHeight="1">
      <c r="A118" s="69" t="s">
        <v>106</v>
      </c>
      <c r="B118" s="106">
        <f>SUM(D118,F118)</f>
        <v>2</v>
      </c>
      <c r="C118" s="107"/>
      <c r="D118" s="108">
        <v>2</v>
      </c>
      <c r="E118" s="107"/>
      <c r="F118" s="62" t="s">
        <v>469</v>
      </c>
      <c r="G118" s="109"/>
      <c r="H118" s="108">
        <v>2</v>
      </c>
      <c r="I118" s="107"/>
      <c r="J118" s="62" t="s">
        <v>469</v>
      </c>
      <c r="K118" s="107"/>
      <c r="L118" s="62" t="s">
        <v>469</v>
      </c>
      <c r="M118" s="107"/>
      <c r="N118" s="62" t="s">
        <v>469</v>
      </c>
      <c r="O118" s="107"/>
      <c r="P118" s="62" t="s">
        <v>469</v>
      </c>
      <c r="Q118" s="107"/>
      <c r="R118" s="62" t="s">
        <v>469</v>
      </c>
      <c r="S118" s="107"/>
      <c r="T118" s="62" t="s">
        <v>469</v>
      </c>
      <c r="U118" s="107"/>
      <c r="V118" s="62" t="s">
        <v>469</v>
      </c>
      <c r="W118" s="61"/>
      <c r="X118" s="62" t="s">
        <v>469</v>
      </c>
      <c r="Y118" s="61"/>
      <c r="Z118" s="52"/>
      <c r="AB118" s="52"/>
      <c r="AD118" s="52"/>
      <c r="AF118" s="52"/>
      <c r="AH118" s="52"/>
      <c r="AJ118" s="52"/>
      <c r="AL118" s="52"/>
      <c r="AN118" s="52"/>
      <c r="AP118" s="52"/>
      <c r="AR118" s="52"/>
      <c r="AT118" s="52"/>
      <c r="AV118" s="52"/>
      <c r="AX118" s="52"/>
    </row>
    <row r="119" spans="1:50" ht="5.0999999999999996" customHeight="1">
      <c r="A119" s="70"/>
      <c r="B119" s="113"/>
      <c r="C119" s="114"/>
      <c r="D119" s="115"/>
      <c r="E119" s="114"/>
      <c r="F119" s="115"/>
      <c r="G119" s="116"/>
      <c r="H119" s="115"/>
      <c r="I119" s="114"/>
      <c r="J119" s="115"/>
      <c r="K119" s="114"/>
      <c r="L119" s="115"/>
      <c r="M119" s="114"/>
      <c r="N119" s="115"/>
      <c r="O119" s="114"/>
      <c r="P119" s="115"/>
      <c r="Q119" s="114"/>
      <c r="R119" s="115"/>
      <c r="S119" s="114"/>
      <c r="T119" s="115"/>
      <c r="U119" s="114"/>
      <c r="V119" s="115"/>
      <c r="W119" s="114"/>
      <c r="X119" s="113"/>
      <c r="Y119" s="120"/>
      <c r="Z119" s="52"/>
      <c r="AB119" s="52"/>
      <c r="AD119" s="52"/>
      <c r="AF119" s="52"/>
      <c r="AH119" s="52"/>
      <c r="AJ119" s="52"/>
      <c r="AL119" s="52"/>
      <c r="AN119" s="52"/>
      <c r="AP119" s="52"/>
      <c r="AR119" s="52"/>
      <c r="AT119" s="52"/>
      <c r="AV119" s="52"/>
      <c r="AX119" s="52"/>
    </row>
    <row r="120" spans="1:50" ht="5.0999999999999996" customHeight="1">
      <c r="A120" s="69"/>
      <c r="B120" s="106"/>
      <c r="C120" s="107"/>
      <c r="D120" s="108"/>
      <c r="E120" s="107"/>
      <c r="F120" s="108"/>
      <c r="G120" s="109"/>
      <c r="H120" s="108"/>
      <c r="I120" s="107"/>
      <c r="J120" s="108"/>
      <c r="K120" s="107"/>
      <c r="L120" s="108"/>
      <c r="M120" s="107"/>
      <c r="N120" s="108"/>
      <c r="O120" s="107"/>
      <c r="P120" s="108"/>
      <c r="Q120" s="107"/>
      <c r="R120" s="108"/>
      <c r="S120" s="107"/>
      <c r="T120" s="108"/>
      <c r="U120" s="107"/>
      <c r="V120" s="108"/>
      <c r="W120" s="107"/>
      <c r="X120" s="106"/>
      <c r="Y120" s="123"/>
      <c r="Z120" s="52"/>
      <c r="AB120" s="52"/>
      <c r="AD120" s="52"/>
      <c r="AF120" s="52"/>
      <c r="AH120" s="52"/>
      <c r="AJ120" s="52"/>
      <c r="AL120" s="52"/>
      <c r="AN120" s="52"/>
      <c r="AP120" s="52"/>
      <c r="AR120" s="52"/>
      <c r="AT120" s="52"/>
      <c r="AV120" s="52"/>
      <c r="AX120" s="52"/>
    </row>
    <row r="121" spans="1:50" ht="9.9" customHeight="1">
      <c r="A121" s="66" t="s">
        <v>629</v>
      </c>
      <c r="B121" s="106">
        <f>SUM(D121,F121)</f>
        <v>92</v>
      </c>
      <c r="C121" s="107"/>
      <c r="D121" s="108">
        <f>SUM(D122:D130)</f>
        <v>34</v>
      </c>
      <c r="E121" s="107"/>
      <c r="F121" s="106">
        <f>SUM(F122:F130)</f>
        <v>58</v>
      </c>
      <c r="G121" s="109"/>
      <c r="H121" s="108">
        <f t="shared" ref="H121" si="31">SUM(H122:H130)</f>
        <v>24</v>
      </c>
      <c r="I121" s="107"/>
      <c r="J121" s="108">
        <f t="shared" ref="J121" si="32">SUM(J122:J130)</f>
        <v>2</v>
      </c>
      <c r="K121" s="107"/>
      <c r="L121" s="62" t="s">
        <v>469</v>
      </c>
      <c r="M121" s="107"/>
      <c r="N121" s="62" t="s">
        <v>469</v>
      </c>
      <c r="O121" s="107"/>
      <c r="P121" s="108">
        <f t="shared" ref="P121" si="33">SUM(P122:P130)</f>
        <v>13</v>
      </c>
      <c r="Q121" s="107"/>
      <c r="R121" s="108">
        <f t="shared" ref="R121" si="34">SUM(R122:R130)</f>
        <v>2</v>
      </c>
      <c r="S121" s="107"/>
      <c r="T121" s="108">
        <f t="shared" ref="T121" si="35">SUM(T122:T130)</f>
        <v>16</v>
      </c>
      <c r="U121" s="107"/>
      <c r="V121" s="108">
        <f t="shared" ref="V121" si="36">SUM(V122:V130)</f>
        <v>34</v>
      </c>
      <c r="W121" s="107"/>
      <c r="X121" s="108">
        <f t="shared" ref="X121" si="37">SUM(X122:X130)</f>
        <v>1</v>
      </c>
      <c r="Y121" s="123"/>
      <c r="Z121" s="52"/>
      <c r="AB121" s="52"/>
      <c r="AD121" s="52"/>
      <c r="AF121" s="52"/>
      <c r="AH121" s="52"/>
      <c r="AJ121" s="52"/>
      <c r="AL121" s="52"/>
      <c r="AN121" s="52"/>
      <c r="AP121" s="52"/>
      <c r="AR121" s="52"/>
      <c r="AT121" s="52"/>
      <c r="AV121" s="52"/>
      <c r="AX121" s="52"/>
    </row>
    <row r="122" spans="1:50" ht="9.9" customHeight="1">
      <c r="A122" s="69" t="s">
        <v>102</v>
      </c>
      <c r="B122" s="106">
        <f t="shared" ref="B122:B130" si="38">SUM(D122,F122)</f>
        <v>1</v>
      </c>
      <c r="C122" s="107"/>
      <c r="D122" s="62" t="s">
        <v>469</v>
      </c>
      <c r="E122" s="107"/>
      <c r="F122" s="108">
        <v>1</v>
      </c>
      <c r="G122" s="109"/>
      <c r="H122" s="108">
        <v>1</v>
      </c>
      <c r="I122" s="107"/>
      <c r="J122" s="62" t="s">
        <v>469</v>
      </c>
      <c r="K122" s="107"/>
      <c r="L122" s="62" t="s">
        <v>469</v>
      </c>
      <c r="M122" s="107"/>
      <c r="N122" s="62" t="s">
        <v>469</v>
      </c>
      <c r="O122" s="107"/>
      <c r="P122" s="62" t="s">
        <v>469</v>
      </c>
      <c r="Q122" s="107"/>
      <c r="R122" s="62" t="s">
        <v>469</v>
      </c>
      <c r="S122" s="107"/>
      <c r="T122" s="62" t="s">
        <v>469</v>
      </c>
      <c r="U122" s="107"/>
      <c r="V122" s="62" t="s">
        <v>469</v>
      </c>
      <c r="W122" s="61"/>
      <c r="X122" s="62" t="s">
        <v>469</v>
      </c>
      <c r="Y122" s="123"/>
      <c r="Z122" s="52"/>
      <c r="AB122" s="52"/>
      <c r="AD122" s="52"/>
      <c r="AF122" s="52"/>
      <c r="AH122" s="52"/>
      <c r="AJ122" s="52"/>
      <c r="AL122" s="52"/>
      <c r="AN122" s="52"/>
      <c r="AP122" s="52"/>
      <c r="AR122" s="52"/>
      <c r="AT122" s="52"/>
      <c r="AV122" s="52"/>
      <c r="AX122" s="52"/>
    </row>
    <row r="123" spans="1:50" ht="9.9" customHeight="1">
      <c r="A123" s="69" t="s">
        <v>107</v>
      </c>
      <c r="B123" s="106">
        <f t="shared" si="38"/>
        <v>13</v>
      </c>
      <c r="C123" s="107"/>
      <c r="D123" s="108">
        <v>10</v>
      </c>
      <c r="E123" s="107"/>
      <c r="F123" s="108">
        <v>3</v>
      </c>
      <c r="G123" s="109"/>
      <c r="H123" s="108">
        <v>11</v>
      </c>
      <c r="I123" s="107"/>
      <c r="J123" s="62" t="s">
        <v>469</v>
      </c>
      <c r="K123" s="107"/>
      <c r="L123" s="62" t="s">
        <v>469</v>
      </c>
      <c r="M123" s="107"/>
      <c r="N123" s="62" t="s">
        <v>469</v>
      </c>
      <c r="O123" s="107"/>
      <c r="P123" s="108">
        <v>1</v>
      </c>
      <c r="Q123" s="107"/>
      <c r="R123" s="62" t="s">
        <v>469</v>
      </c>
      <c r="S123" s="107"/>
      <c r="T123" s="62" t="s">
        <v>469</v>
      </c>
      <c r="U123" s="107"/>
      <c r="V123" s="108">
        <v>1</v>
      </c>
      <c r="W123" s="107"/>
      <c r="X123" s="62" t="s">
        <v>469</v>
      </c>
      <c r="Y123" s="123"/>
      <c r="AA123" s="53"/>
      <c r="AC123" s="53"/>
      <c r="AE123" s="53"/>
      <c r="AG123" s="53"/>
      <c r="AI123" s="53"/>
      <c r="AK123" s="53"/>
      <c r="AM123" s="53"/>
      <c r="AO123" s="53"/>
      <c r="AQ123" s="53"/>
      <c r="AS123" s="53"/>
      <c r="AU123" s="53"/>
      <c r="AW123" s="53"/>
    </row>
    <row r="124" spans="1:50" ht="9.9" customHeight="1">
      <c r="A124" s="69" t="s">
        <v>111</v>
      </c>
      <c r="B124" s="106">
        <f t="shared" si="38"/>
        <v>33</v>
      </c>
      <c r="C124" s="107"/>
      <c r="D124" s="62" t="s">
        <v>469</v>
      </c>
      <c r="E124" s="107"/>
      <c r="F124" s="108">
        <v>33</v>
      </c>
      <c r="G124" s="109"/>
      <c r="H124" s="62" t="s">
        <v>469</v>
      </c>
      <c r="I124" s="107"/>
      <c r="J124" s="62" t="s">
        <v>469</v>
      </c>
      <c r="K124" s="107"/>
      <c r="L124" s="62" t="s">
        <v>469</v>
      </c>
      <c r="M124" s="107"/>
      <c r="N124" s="62" t="s">
        <v>469</v>
      </c>
      <c r="O124" s="107"/>
      <c r="P124" s="62" t="s">
        <v>469</v>
      </c>
      <c r="Q124" s="107"/>
      <c r="R124" s="62" t="s">
        <v>469</v>
      </c>
      <c r="S124" s="107"/>
      <c r="T124" s="62" t="s">
        <v>469</v>
      </c>
      <c r="U124" s="107"/>
      <c r="V124" s="108">
        <v>33</v>
      </c>
      <c r="W124" s="107"/>
      <c r="X124" s="62" t="s">
        <v>469</v>
      </c>
      <c r="Y124" s="123"/>
      <c r="AA124" s="53"/>
      <c r="AC124" s="53"/>
      <c r="AE124" s="53"/>
      <c r="AG124" s="53"/>
      <c r="AI124" s="53"/>
      <c r="AK124" s="53"/>
      <c r="AM124" s="53"/>
      <c r="AO124" s="53"/>
      <c r="AQ124" s="53"/>
      <c r="AS124" s="53"/>
      <c r="AU124" s="53"/>
      <c r="AW124" s="53"/>
    </row>
    <row r="125" spans="1:50" ht="9.9" customHeight="1">
      <c r="A125" s="69" t="s">
        <v>108</v>
      </c>
      <c r="B125" s="106">
        <f t="shared" si="38"/>
        <v>15</v>
      </c>
      <c r="C125" s="107"/>
      <c r="D125" s="108">
        <v>7</v>
      </c>
      <c r="E125" s="107"/>
      <c r="F125" s="108">
        <v>8</v>
      </c>
      <c r="G125" s="109"/>
      <c r="H125" s="108">
        <v>12</v>
      </c>
      <c r="I125" s="107"/>
      <c r="J125" s="108">
        <v>2</v>
      </c>
      <c r="K125" s="107"/>
      <c r="L125" s="62" t="s">
        <v>469</v>
      </c>
      <c r="M125" s="107"/>
      <c r="N125" s="62" t="s">
        <v>469</v>
      </c>
      <c r="O125" s="107"/>
      <c r="P125" s="62" t="s">
        <v>469</v>
      </c>
      <c r="Q125" s="107"/>
      <c r="R125" s="62" t="s">
        <v>469</v>
      </c>
      <c r="S125" s="107"/>
      <c r="T125" s="62" t="s">
        <v>469</v>
      </c>
      <c r="U125" s="107"/>
      <c r="V125" s="62" t="s">
        <v>469</v>
      </c>
      <c r="W125" s="107"/>
      <c r="X125" s="106">
        <v>1</v>
      </c>
      <c r="Y125" s="123"/>
      <c r="AA125" s="53"/>
      <c r="AC125" s="53"/>
      <c r="AE125" s="53"/>
      <c r="AG125" s="53"/>
      <c r="AI125" s="53"/>
      <c r="AK125" s="53"/>
      <c r="AM125" s="53"/>
      <c r="AO125" s="53"/>
      <c r="AQ125" s="53"/>
      <c r="AS125" s="53"/>
      <c r="AU125" s="53"/>
      <c r="AW125" s="53"/>
    </row>
    <row r="126" spans="1:50" ht="9.9" customHeight="1">
      <c r="A126" s="69" t="s">
        <v>110</v>
      </c>
      <c r="B126" s="106">
        <f t="shared" si="38"/>
        <v>14</v>
      </c>
      <c r="C126" s="107"/>
      <c r="D126" s="108">
        <v>4</v>
      </c>
      <c r="E126" s="107"/>
      <c r="F126" s="108">
        <v>10</v>
      </c>
      <c r="G126" s="109"/>
      <c r="H126" s="62" t="s">
        <v>469</v>
      </c>
      <c r="I126" s="107"/>
      <c r="J126" s="62" t="s">
        <v>469</v>
      </c>
      <c r="K126" s="107"/>
      <c r="L126" s="62" t="s">
        <v>469</v>
      </c>
      <c r="M126" s="107"/>
      <c r="N126" s="62" t="s">
        <v>469</v>
      </c>
      <c r="O126" s="107"/>
      <c r="P126" s="108">
        <v>12</v>
      </c>
      <c r="Q126" s="108"/>
      <c r="R126" s="106">
        <v>2</v>
      </c>
      <c r="S126" s="107"/>
      <c r="T126" s="62" t="s">
        <v>469</v>
      </c>
      <c r="U126" s="107"/>
      <c r="V126" s="62" t="s">
        <v>469</v>
      </c>
      <c r="W126" s="107"/>
      <c r="X126" s="62" t="s">
        <v>469</v>
      </c>
      <c r="Y126" s="123"/>
      <c r="AA126" s="53"/>
      <c r="AC126" s="53"/>
      <c r="AE126" s="53"/>
      <c r="AG126" s="53"/>
      <c r="AI126" s="53"/>
      <c r="AK126" s="53"/>
      <c r="AM126" s="53"/>
      <c r="AO126" s="53"/>
      <c r="AQ126" s="53"/>
      <c r="AS126" s="53"/>
      <c r="AU126" s="53"/>
      <c r="AW126" s="53"/>
    </row>
    <row r="127" spans="1:50" ht="9.9" customHeight="1">
      <c r="A127" s="69" t="s">
        <v>436</v>
      </c>
      <c r="B127" s="62" t="s">
        <v>469</v>
      </c>
      <c r="C127" s="107"/>
      <c r="D127" s="62" t="s">
        <v>469</v>
      </c>
      <c r="E127" s="107"/>
      <c r="F127" s="62" t="s">
        <v>469</v>
      </c>
      <c r="G127" s="109"/>
      <c r="H127" s="62" t="s">
        <v>469</v>
      </c>
      <c r="I127" s="107"/>
      <c r="J127" s="62" t="s">
        <v>469</v>
      </c>
      <c r="K127" s="107"/>
      <c r="L127" s="62" t="s">
        <v>469</v>
      </c>
      <c r="M127" s="107"/>
      <c r="N127" s="62" t="s">
        <v>469</v>
      </c>
      <c r="O127" s="107"/>
      <c r="P127" s="62" t="s">
        <v>469</v>
      </c>
      <c r="Q127" s="108"/>
      <c r="R127" s="60" t="s">
        <v>469</v>
      </c>
      <c r="S127" s="107"/>
      <c r="T127" s="62" t="s">
        <v>469</v>
      </c>
      <c r="U127" s="107"/>
      <c r="V127" s="62" t="s">
        <v>469</v>
      </c>
      <c r="W127" s="107"/>
      <c r="X127" s="62" t="s">
        <v>469</v>
      </c>
      <c r="Y127" s="123"/>
      <c r="AA127" s="53"/>
      <c r="AC127" s="53"/>
      <c r="AE127" s="53"/>
      <c r="AG127" s="53"/>
      <c r="AI127" s="53"/>
      <c r="AK127" s="53"/>
      <c r="AM127" s="53"/>
      <c r="AO127" s="53"/>
      <c r="AQ127" s="53"/>
      <c r="AS127" s="53"/>
      <c r="AU127" s="53"/>
      <c r="AW127" s="53"/>
    </row>
    <row r="128" spans="1:50" ht="9.9" customHeight="1">
      <c r="A128" s="69" t="s">
        <v>630</v>
      </c>
      <c r="B128" s="106">
        <f t="shared" si="38"/>
        <v>3</v>
      </c>
      <c r="C128" s="107"/>
      <c r="D128" s="108">
        <v>3</v>
      </c>
      <c r="E128" s="107"/>
      <c r="F128" s="62" t="s">
        <v>469</v>
      </c>
      <c r="G128" s="109"/>
      <c r="H128" s="62" t="s">
        <v>469</v>
      </c>
      <c r="I128" s="107"/>
      <c r="J128" s="62" t="s">
        <v>469</v>
      </c>
      <c r="K128" s="107"/>
      <c r="L128" s="62" t="s">
        <v>469</v>
      </c>
      <c r="M128" s="107"/>
      <c r="N128" s="62" t="s">
        <v>469</v>
      </c>
      <c r="O128" s="107"/>
      <c r="P128" s="62" t="s">
        <v>469</v>
      </c>
      <c r="Q128" s="108"/>
      <c r="R128" s="60" t="s">
        <v>469</v>
      </c>
      <c r="S128" s="107"/>
      <c r="T128" s="108">
        <v>3</v>
      </c>
      <c r="U128" s="107"/>
      <c r="V128" s="62" t="s">
        <v>469</v>
      </c>
      <c r="W128" s="107"/>
      <c r="X128" s="62" t="s">
        <v>469</v>
      </c>
      <c r="Y128" s="123"/>
      <c r="AA128" s="53"/>
      <c r="AC128" s="53"/>
      <c r="AE128" s="53"/>
      <c r="AG128" s="53"/>
      <c r="AI128" s="53"/>
      <c r="AK128" s="53"/>
      <c r="AM128" s="53"/>
      <c r="AO128" s="53"/>
      <c r="AQ128" s="53"/>
      <c r="AS128" s="53"/>
      <c r="AU128" s="53"/>
      <c r="AW128" s="53"/>
    </row>
    <row r="129" spans="1:49" ht="9.9" customHeight="1">
      <c r="A129" s="69" t="s">
        <v>347</v>
      </c>
      <c r="B129" s="106">
        <f t="shared" si="38"/>
        <v>8</v>
      </c>
      <c r="C129" s="107"/>
      <c r="D129" s="108">
        <v>7</v>
      </c>
      <c r="E129" s="107"/>
      <c r="F129" s="108">
        <v>1</v>
      </c>
      <c r="G129" s="109"/>
      <c r="H129" s="62" t="s">
        <v>469</v>
      </c>
      <c r="I129" s="107"/>
      <c r="J129" s="62" t="s">
        <v>469</v>
      </c>
      <c r="K129" s="107"/>
      <c r="L129" s="62" t="s">
        <v>469</v>
      </c>
      <c r="M129" s="107"/>
      <c r="N129" s="62" t="s">
        <v>469</v>
      </c>
      <c r="O129" s="107"/>
      <c r="P129" s="62" t="s">
        <v>469</v>
      </c>
      <c r="Q129" s="108"/>
      <c r="R129" s="60" t="s">
        <v>469</v>
      </c>
      <c r="S129" s="107"/>
      <c r="T129" s="108">
        <v>8</v>
      </c>
      <c r="U129" s="107"/>
      <c r="V129" s="62" t="s">
        <v>469</v>
      </c>
      <c r="W129" s="107"/>
      <c r="X129" s="62" t="s">
        <v>469</v>
      </c>
      <c r="Y129" s="123"/>
      <c r="AA129" s="53"/>
      <c r="AC129" s="53"/>
      <c r="AE129" s="53"/>
      <c r="AG129" s="53"/>
      <c r="AI129" s="53"/>
      <c r="AK129" s="53"/>
      <c r="AM129" s="53"/>
      <c r="AO129" s="53"/>
      <c r="AQ129" s="53"/>
      <c r="AS129" s="53"/>
      <c r="AU129" s="53"/>
      <c r="AW129" s="53"/>
    </row>
    <row r="130" spans="1:49" ht="9.9" customHeight="1">
      <c r="A130" s="69" t="s">
        <v>109</v>
      </c>
      <c r="B130" s="106">
        <f t="shared" si="38"/>
        <v>5</v>
      </c>
      <c r="C130" s="107"/>
      <c r="D130" s="108">
        <v>3</v>
      </c>
      <c r="E130" s="107"/>
      <c r="F130" s="108">
        <v>2</v>
      </c>
      <c r="G130" s="109"/>
      <c r="H130" s="62" t="s">
        <v>469</v>
      </c>
      <c r="I130" s="107"/>
      <c r="J130" s="62" t="s">
        <v>469</v>
      </c>
      <c r="K130" s="107"/>
      <c r="L130" s="62" t="s">
        <v>469</v>
      </c>
      <c r="M130" s="107"/>
      <c r="N130" s="62" t="s">
        <v>469</v>
      </c>
      <c r="O130" s="107"/>
      <c r="P130" s="62" t="s">
        <v>469</v>
      </c>
      <c r="Q130" s="108"/>
      <c r="R130" s="60" t="s">
        <v>469</v>
      </c>
      <c r="S130" s="107"/>
      <c r="T130" s="108">
        <v>5</v>
      </c>
      <c r="U130" s="107"/>
      <c r="V130" s="62" t="s">
        <v>469</v>
      </c>
      <c r="W130" s="107"/>
      <c r="X130" s="62" t="s">
        <v>469</v>
      </c>
      <c r="Y130" s="123"/>
      <c r="AA130" s="53"/>
      <c r="AC130" s="53"/>
      <c r="AE130" s="53"/>
      <c r="AG130" s="53"/>
      <c r="AI130" s="53"/>
      <c r="AK130" s="53"/>
      <c r="AM130" s="53"/>
      <c r="AO130" s="53"/>
      <c r="AQ130" s="53"/>
      <c r="AS130" s="53"/>
      <c r="AU130" s="53"/>
      <c r="AW130" s="53"/>
    </row>
    <row r="131" spans="1:49" ht="5.0999999999999996" customHeight="1">
      <c r="A131" s="70"/>
      <c r="B131" s="113"/>
      <c r="C131" s="114"/>
      <c r="D131" s="115"/>
      <c r="E131" s="114"/>
      <c r="F131" s="115"/>
      <c r="G131" s="116"/>
      <c r="H131" s="115"/>
      <c r="I131" s="114"/>
      <c r="J131" s="115"/>
      <c r="K131" s="114"/>
      <c r="L131" s="115"/>
      <c r="M131" s="114"/>
      <c r="N131" s="113"/>
      <c r="O131" s="114"/>
      <c r="P131" s="115"/>
      <c r="Q131" s="114"/>
      <c r="R131" s="115"/>
      <c r="S131" s="114"/>
      <c r="T131" s="115"/>
      <c r="U131" s="114"/>
      <c r="V131" s="115"/>
      <c r="W131" s="114"/>
      <c r="X131" s="113"/>
      <c r="Y131" s="120"/>
      <c r="AA131" s="53"/>
      <c r="AC131" s="53"/>
      <c r="AE131" s="53"/>
      <c r="AG131" s="53"/>
      <c r="AI131" s="53"/>
      <c r="AK131" s="53"/>
      <c r="AM131" s="53"/>
      <c r="AO131" s="53"/>
      <c r="AQ131" s="53"/>
      <c r="AS131" s="53"/>
      <c r="AU131" s="53"/>
      <c r="AW131" s="53"/>
    </row>
    <row r="132" spans="1:49" ht="5.0999999999999996" customHeight="1">
      <c r="A132" s="59"/>
      <c r="B132" s="106"/>
      <c r="C132" s="107"/>
      <c r="D132" s="108"/>
      <c r="E132" s="107"/>
      <c r="F132" s="122"/>
      <c r="G132" s="129"/>
      <c r="H132" s="121"/>
      <c r="I132" s="107"/>
      <c r="J132" s="121"/>
      <c r="K132" s="107"/>
      <c r="L132" s="121"/>
      <c r="M132" s="107"/>
      <c r="N132" s="121"/>
      <c r="O132" s="107"/>
      <c r="P132" s="121"/>
      <c r="Q132" s="107"/>
      <c r="R132" s="121"/>
      <c r="S132" s="107"/>
      <c r="T132" s="121"/>
      <c r="U132" s="107"/>
      <c r="V132" s="121"/>
      <c r="W132" s="107"/>
      <c r="X132" s="122"/>
      <c r="Y132" s="123"/>
      <c r="AA132" s="53"/>
      <c r="AC132" s="53"/>
      <c r="AE132" s="53"/>
      <c r="AG132" s="53"/>
      <c r="AI132" s="53"/>
      <c r="AK132" s="53"/>
      <c r="AM132" s="53"/>
      <c r="AO132" s="53"/>
      <c r="AQ132" s="53"/>
      <c r="AS132" s="53"/>
      <c r="AU132" s="53"/>
      <c r="AW132" s="53"/>
    </row>
    <row r="133" spans="1:49" ht="9.9" customHeight="1">
      <c r="A133" s="66" t="s">
        <v>633</v>
      </c>
      <c r="B133" s="106">
        <f>SUM(D133,F133)</f>
        <v>201</v>
      </c>
      <c r="C133" s="107"/>
      <c r="D133" s="108">
        <f>SUM(D134:D143)</f>
        <v>192</v>
      </c>
      <c r="E133" s="107"/>
      <c r="F133" s="108">
        <f>SUM(F134:F143)</f>
        <v>9</v>
      </c>
      <c r="G133" s="109"/>
      <c r="H133" s="108">
        <f t="shared" ref="H133" si="39">SUM(H134:H143)</f>
        <v>2</v>
      </c>
      <c r="I133" s="107"/>
      <c r="J133" s="62" t="s">
        <v>469</v>
      </c>
      <c r="K133" s="107"/>
      <c r="L133" s="108">
        <f t="shared" ref="L133" si="40">SUM(L134:L143)</f>
        <v>199</v>
      </c>
      <c r="M133" s="107"/>
      <c r="N133" s="62" t="s">
        <v>469</v>
      </c>
      <c r="O133" s="107"/>
      <c r="P133" s="62" t="s">
        <v>469</v>
      </c>
      <c r="Q133" s="107"/>
      <c r="R133" s="62" t="s">
        <v>469</v>
      </c>
      <c r="S133" s="107"/>
      <c r="T133" s="62" t="s">
        <v>469</v>
      </c>
      <c r="U133" s="107"/>
      <c r="V133" s="62" t="s">
        <v>469</v>
      </c>
      <c r="W133" s="107"/>
      <c r="X133" s="62" t="s">
        <v>469</v>
      </c>
      <c r="Y133" s="61"/>
      <c r="Z133" s="62"/>
      <c r="AA133" s="53"/>
      <c r="AC133" s="53"/>
      <c r="AE133" s="53"/>
      <c r="AG133" s="53"/>
      <c r="AI133" s="53"/>
      <c r="AK133" s="53"/>
      <c r="AM133" s="53"/>
      <c r="AO133" s="53"/>
      <c r="AQ133" s="53"/>
      <c r="AS133" s="53"/>
      <c r="AU133" s="53"/>
      <c r="AW133" s="53"/>
    </row>
    <row r="134" spans="1:49" ht="9.9" customHeight="1">
      <c r="A134" s="69" t="s">
        <v>631</v>
      </c>
      <c r="B134" s="106">
        <f t="shared" ref="B134:B143" si="41">SUM(D134,F134)</f>
        <v>1</v>
      </c>
      <c r="C134" s="107"/>
      <c r="D134" s="108">
        <v>1</v>
      </c>
      <c r="E134" s="107"/>
      <c r="F134" s="62" t="s">
        <v>469</v>
      </c>
      <c r="G134" s="109"/>
      <c r="H134" s="108">
        <v>1</v>
      </c>
      <c r="I134" s="107"/>
      <c r="J134" s="62" t="s">
        <v>469</v>
      </c>
      <c r="K134" s="107"/>
      <c r="L134" s="62" t="s">
        <v>469</v>
      </c>
      <c r="M134" s="107"/>
      <c r="N134" s="62" t="s">
        <v>469</v>
      </c>
      <c r="O134" s="107"/>
      <c r="P134" s="62" t="s">
        <v>469</v>
      </c>
      <c r="Q134" s="107"/>
      <c r="R134" s="62" t="s">
        <v>469</v>
      </c>
      <c r="S134" s="107"/>
      <c r="T134" s="62" t="s">
        <v>469</v>
      </c>
      <c r="U134" s="107"/>
      <c r="V134" s="62" t="s">
        <v>469</v>
      </c>
      <c r="W134" s="107"/>
      <c r="X134" s="62" t="s">
        <v>469</v>
      </c>
      <c r="Y134" s="61"/>
      <c r="Z134" s="62"/>
      <c r="AA134" s="53"/>
      <c r="AC134" s="53"/>
      <c r="AE134" s="53"/>
      <c r="AG134" s="53"/>
      <c r="AI134" s="53"/>
      <c r="AK134" s="53"/>
      <c r="AM134" s="53"/>
      <c r="AO134" s="53"/>
      <c r="AQ134" s="53"/>
      <c r="AS134" s="53"/>
      <c r="AU134" s="53"/>
      <c r="AW134" s="53"/>
    </row>
    <row r="135" spans="1:49" ht="9.9" customHeight="1">
      <c r="A135" s="69" t="s">
        <v>112</v>
      </c>
      <c r="B135" s="106">
        <f t="shared" si="41"/>
        <v>14</v>
      </c>
      <c r="C135" s="107"/>
      <c r="D135" s="108">
        <v>13</v>
      </c>
      <c r="E135" s="107"/>
      <c r="F135" s="108">
        <v>1</v>
      </c>
      <c r="G135" s="109"/>
      <c r="H135" s="108">
        <v>1</v>
      </c>
      <c r="I135" s="107"/>
      <c r="J135" s="62" t="s">
        <v>469</v>
      </c>
      <c r="K135" s="107"/>
      <c r="L135" s="108">
        <v>13</v>
      </c>
      <c r="M135" s="107"/>
      <c r="N135" s="62" t="s">
        <v>469</v>
      </c>
      <c r="O135" s="107"/>
      <c r="P135" s="62" t="s">
        <v>469</v>
      </c>
      <c r="Q135" s="107"/>
      <c r="R135" s="62" t="s">
        <v>469</v>
      </c>
      <c r="S135" s="107"/>
      <c r="T135" s="62" t="s">
        <v>469</v>
      </c>
      <c r="U135" s="107"/>
      <c r="V135" s="62" t="s">
        <v>469</v>
      </c>
      <c r="W135" s="107"/>
      <c r="X135" s="62" t="s">
        <v>469</v>
      </c>
      <c r="Y135" s="61"/>
      <c r="Z135" s="62"/>
      <c r="AA135" s="53"/>
      <c r="AC135" s="53"/>
      <c r="AE135" s="53"/>
      <c r="AG135" s="53"/>
      <c r="AI135" s="53"/>
      <c r="AK135" s="53"/>
      <c r="AM135" s="53"/>
      <c r="AO135" s="53"/>
      <c r="AQ135" s="53"/>
      <c r="AS135" s="53"/>
      <c r="AU135" s="53"/>
      <c r="AW135" s="53"/>
    </row>
    <row r="136" spans="1:49" ht="9.9" customHeight="1">
      <c r="A136" s="69" t="s">
        <v>669</v>
      </c>
      <c r="B136" s="106">
        <f t="shared" si="41"/>
        <v>8</v>
      </c>
      <c r="C136" s="107"/>
      <c r="D136" s="108">
        <v>8</v>
      </c>
      <c r="E136" s="107"/>
      <c r="F136" s="62" t="s">
        <v>469</v>
      </c>
      <c r="G136" s="109"/>
      <c r="H136" s="62" t="s">
        <v>469</v>
      </c>
      <c r="I136" s="107"/>
      <c r="J136" s="62" t="s">
        <v>469</v>
      </c>
      <c r="K136" s="107"/>
      <c r="L136" s="108">
        <v>8</v>
      </c>
      <c r="M136" s="107"/>
      <c r="N136" s="62" t="s">
        <v>469</v>
      </c>
      <c r="O136" s="107"/>
      <c r="P136" s="62" t="s">
        <v>469</v>
      </c>
      <c r="Q136" s="107"/>
      <c r="R136" s="62" t="s">
        <v>469</v>
      </c>
      <c r="S136" s="107"/>
      <c r="T136" s="62" t="s">
        <v>469</v>
      </c>
      <c r="U136" s="107"/>
      <c r="V136" s="62" t="s">
        <v>469</v>
      </c>
      <c r="W136" s="107"/>
      <c r="X136" s="62" t="s">
        <v>469</v>
      </c>
      <c r="Y136" s="61"/>
      <c r="Z136" s="62"/>
      <c r="AA136" s="53"/>
      <c r="AC136" s="53"/>
      <c r="AE136" s="53"/>
      <c r="AG136" s="53"/>
      <c r="AI136" s="53"/>
      <c r="AK136" s="53"/>
      <c r="AM136" s="53"/>
      <c r="AO136" s="53"/>
      <c r="AQ136" s="53"/>
      <c r="AS136" s="53"/>
      <c r="AU136" s="53"/>
      <c r="AW136" s="53"/>
    </row>
    <row r="137" spans="1:49" ht="9.9" customHeight="1">
      <c r="A137" s="69" t="s">
        <v>113</v>
      </c>
      <c r="B137" s="106">
        <f t="shared" si="41"/>
        <v>9</v>
      </c>
      <c r="C137" s="107"/>
      <c r="D137" s="108">
        <v>9</v>
      </c>
      <c r="E137" s="107"/>
      <c r="F137" s="62" t="s">
        <v>469</v>
      </c>
      <c r="G137" s="109"/>
      <c r="H137" s="62" t="s">
        <v>469</v>
      </c>
      <c r="I137" s="107"/>
      <c r="J137" s="62" t="s">
        <v>469</v>
      </c>
      <c r="K137" s="107"/>
      <c r="L137" s="108">
        <v>9</v>
      </c>
      <c r="M137" s="107"/>
      <c r="N137" s="62" t="s">
        <v>469</v>
      </c>
      <c r="O137" s="107"/>
      <c r="P137" s="62" t="s">
        <v>469</v>
      </c>
      <c r="Q137" s="107"/>
      <c r="R137" s="62" t="s">
        <v>469</v>
      </c>
      <c r="S137" s="107"/>
      <c r="T137" s="62" t="s">
        <v>469</v>
      </c>
      <c r="U137" s="107"/>
      <c r="V137" s="62" t="s">
        <v>469</v>
      </c>
      <c r="W137" s="107"/>
      <c r="X137" s="62" t="s">
        <v>469</v>
      </c>
      <c r="Y137" s="61">
        <f>SUM(Y138:Y145)</f>
        <v>0</v>
      </c>
      <c r="AA137" s="53"/>
      <c r="AC137" s="53"/>
      <c r="AE137" s="53"/>
      <c r="AG137" s="53"/>
      <c r="AI137" s="53"/>
      <c r="AK137" s="53"/>
      <c r="AM137" s="53"/>
      <c r="AO137" s="53"/>
      <c r="AQ137" s="53"/>
      <c r="AS137" s="53"/>
      <c r="AU137" s="53"/>
      <c r="AW137" s="53"/>
    </row>
    <row r="138" spans="1:49" ht="9.9" customHeight="1">
      <c r="A138" s="69" t="s">
        <v>352</v>
      </c>
      <c r="B138" s="106">
        <f t="shared" si="41"/>
        <v>15</v>
      </c>
      <c r="C138" s="107"/>
      <c r="D138" s="108">
        <v>15</v>
      </c>
      <c r="E138" s="107"/>
      <c r="F138" s="62" t="s">
        <v>469</v>
      </c>
      <c r="G138" s="109"/>
      <c r="H138" s="62" t="s">
        <v>469</v>
      </c>
      <c r="I138" s="107"/>
      <c r="J138" s="62" t="s">
        <v>469</v>
      </c>
      <c r="K138" s="107"/>
      <c r="L138" s="108">
        <v>15</v>
      </c>
      <c r="M138" s="107"/>
      <c r="N138" s="62" t="s">
        <v>469</v>
      </c>
      <c r="O138" s="107"/>
      <c r="P138" s="62" t="s">
        <v>469</v>
      </c>
      <c r="Q138" s="107"/>
      <c r="R138" s="62" t="s">
        <v>469</v>
      </c>
      <c r="S138" s="107"/>
      <c r="T138" s="62" t="s">
        <v>469</v>
      </c>
      <c r="U138" s="107"/>
      <c r="V138" s="62" t="s">
        <v>469</v>
      </c>
      <c r="W138" s="107"/>
      <c r="X138" s="62" t="s">
        <v>469</v>
      </c>
      <c r="Y138" s="61">
        <f t="shared" ref="Y138" si="42">SUM(Y139:Y145)</f>
        <v>0</v>
      </c>
      <c r="AA138" s="53"/>
      <c r="AC138" s="53"/>
      <c r="AE138" s="53"/>
      <c r="AG138" s="53"/>
      <c r="AI138" s="53"/>
      <c r="AK138" s="53"/>
      <c r="AM138" s="53"/>
      <c r="AO138" s="53"/>
      <c r="AQ138" s="53"/>
      <c r="AS138" s="53"/>
      <c r="AU138" s="53"/>
      <c r="AW138" s="53"/>
    </row>
    <row r="139" spans="1:49" ht="9.9" customHeight="1">
      <c r="A139" s="69" t="s">
        <v>528</v>
      </c>
      <c r="B139" s="62" t="s">
        <v>469</v>
      </c>
      <c r="C139" s="107"/>
      <c r="D139" s="62" t="s">
        <v>469</v>
      </c>
      <c r="E139" s="107"/>
      <c r="F139" s="62" t="s">
        <v>469</v>
      </c>
      <c r="G139" s="109"/>
      <c r="H139" s="62" t="s">
        <v>469</v>
      </c>
      <c r="I139" s="107"/>
      <c r="J139" s="62" t="s">
        <v>469</v>
      </c>
      <c r="K139" s="107"/>
      <c r="L139" s="62" t="s">
        <v>469</v>
      </c>
      <c r="M139" s="107"/>
      <c r="N139" s="62" t="s">
        <v>469</v>
      </c>
      <c r="O139" s="107"/>
      <c r="P139" s="62" t="s">
        <v>469</v>
      </c>
      <c r="Q139" s="107"/>
      <c r="R139" s="62" t="s">
        <v>469</v>
      </c>
      <c r="S139" s="107"/>
      <c r="T139" s="62" t="s">
        <v>469</v>
      </c>
      <c r="U139" s="107"/>
      <c r="V139" s="62" t="s">
        <v>469</v>
      </c>
      <c r="W139" s="107"/>
      <c r="X139" s="62" t="s">
        <v>469</v>
      </c>
      <c r="Y139" s="61">
        <f>SUM(Y140:Y145)</f>
        <v>0</v>
      </c>
      <c r="AA139" s="53"/>
      <c r="AC139" s="53"/>
      <c r="AE139" s="53"/>
      <c r="AG139" s="53"/>
      <c r="AI139" s="53"/>
      <c r="AK139" s="53"/>
      <c r="AM139" s="53"/>
      <c r="AO139" s="53"/>
      <c r="AQ139" s="53"/>
      <c r="AS139" s="53"/>
      <c r="AU139" s="53"/>
      <c r="AW139" s="53"/>
    </row>
    <row r="140" spans="1:49" ht="9.9" customHeight="1">
      <c r="A140" s="69" t="s">
        <v>670</v>
      </c>
      <c r="B140" s="106">
        <f t="shared" si="41"/>
        <v>1</v>
      </c>
      <c r="C140" s="107"/>
      <c r="D140" s="108">
        <v>1</v>
      </c>
      <c r="E140" s="107"/>
      <c r="F140" s="62" t="s">
        <v>469</v>
      </c>
      <c r="G140" s="109"/>
      <c r="H140" s="62" t="s">
        <v>469</v>
      </c>
      <c r="I140" s="107"/>
      <c r="J140" s="62" t="s">
        <v>469</v>
      </c>
      <c r="K140" s="107"/>
      <c r="L140" s="108">
        <v>1</v>
      </c>
      <c r="M140" s="107"/>
      <c r="N140" s="62" t="s">
        <v>469</v>
      </c>
      <c r="O140" s="107"/>
      <c r="P140" s="62" t="s">
        <v>469</v>
      </c>
      <c r="Q140" s="107"/>
      <c r="R140" s="62" t="s">
        <v>469</v>
      </c>
      <c r="S140" s="107"/>
      <c r="T140" s="62" t="s">
        <v>469</v>
      </c>
      <c r="U140" s="107"/>
      <c r="V140" s="62" t="s">
        <v>469</v>
      </c>
      <c r="W140" s="107"/>
      <c r="X140" s="62" t="s">
        <v>469</v>
      </c>
      <c r="Y140" s="61">
        <f>SUM(Y141:Y146)</f>
        <v>0</v>
      </c>
      <c r="AA140" s="53"/>
      <c r="AC140" s="53"/>
      <c r="AE140" s="53"/>
      <c r="AG140" s="53"/>
      <c r="AI140" s="53"/>
      <c r="AK140" s="53"/>
      <c r="AM140" s="53"/>
      <c r="AO140" s="53"/>
      <c r="AQ140" s="53"/>
      <c r="AS140" s="53"/>
      <c r="AU140" s="53"/>
      <c r="AW140" s="53"/>
    </row>
    <row r="141" spans="1:49" ht="9.9" customHeight="1">
      <c r="A141" s="69" t="s">
        <v>671</v>
      </c>
      <c r="B141" s="106">
        <f t="shared" si="41"/>
        <v>7</v>
      </c>
      <c r="C141" s="107"/>
      <c r="D141" s="108">
        <v>7</v>
      </c>
      <c r="E141" s="107"/>
      <c r="F141" s="62" t="s">
        <v>469</v>
      </c>
      <c r="G141" s="109"/>
      <c r="H141" s="62" t="s">
        <v>469</v>
      </c>
      <c r="I141" s="107"/>
      <c r="J141" s="62" t="s">
        <v>469</v>
      </c>
      <c r="K141" s="107"/>
      <c r="L141" s="108">
        <v>7</v>
      </c>
      <c r="M141" s="107"/>
      <c r="N141" s="62" t="s">
        <v>469</v>
      </c>
      <c r="O141" s="107"/>
      <c r="P141" s="62" t="s">
        <v>469</v>
      </c>
      <c r="Q141" s="107"/>
      <c r="R141" s="62" t="s">
        <v>469</v>
      </c>
      <c r="S141" s="107"/>
      <c r="T141" s="62" t="s">
        <v>469</v>
      </c>
      <c r="U141" s="107"/>
      <c r="V141" s="62" t="s">
        <v>469</v>
      </c>
      <c r="W141" s="107"/>
      <c r="X141" s="62" t="s">
        <v>469</v>
      </c>
      <c r="Y141" s="61">
        <f>SUM(Y142:Y147)</f>
        <v>0</v>
      </c>
      <c r="AA141" s="53"/>
      <c r="AC141" s="53"/>
      <c r="AE141" s="53"/>
      <c r="AG141" s="53"/>
      <c r="AI141" s="53"/>
      <c r="AK141" s="53"/>
      <c r="AM141" s="53"/>
      <c r="AO141" s="53"/>
      <c r="AQ141" s="53"/>
      <c r="AS141" s="53"/>
      <c r="AU141" s="53"/>
      <c r="AW141" s="53"/>
    </row>
    <row r="142" spans="1:49" ht="9.9" customHeight="1">
      <c r="A142" s="69" t="s">
        <v>114</v>
      </c>
      <c r="B142" s="106">
        <f t="shared" si="41"/>
        <v>73</v>
      </c>
      <c r="C142" s="107"/>
      <c r="D142" s="108">
        <v>69</v>
      </c>
      <c r="E142" s="107"/>
      <c r="F142" s="108">
        <v>4</v>
      </c>
      <c r="G142" s="109"/>
      <c r="H142" s="62" t="s">
        <v>469</v>
      </c>
      <c r="I142" s="107"/>
      <c r="J142" s="62" t="s">
        <v>469</v>
      </c>
      <c r="K142" s="107"/>
      <c r="L142" s="108">
        <v>73</v>
      </c>
      <c r="M142" s="107"/>
      <c r="N142" s="62" t="s">
        <v>469</v>
      </c>
      <c r="O142" s="107"/>
      <c r="P142" s="62" t="s">
        <v>469</v>
      </c>
      <c r="Q142" s="107"/>
      <c r="R142" s="62" t="s">
        <v>469</v>
      </c>
      <c r="S142" s="107"/>
      <c r="T142" s="62" t="s">
        <v>469</v>
      </c>
      <c r="U142" s="107"/>
      <c r="V142" s="62" t="s">
        <v>469</v>
      </c>
      <c r="W142" s="107"/>
      <c r="X142" s="62" t="s">
        <v>469</v>
      </c>
      <c r="Y142" s="61">
        <f>SUM(Y143:Y148)</f>
        <v>0</v>
      </c>
    </row>
    <row r="143" spans="1:49" ht="9.9" customHeight="1">
      <c r="A143" s="69" t="s">
        <v>115</v>
      </c>
      <c r="B143" s="106">
        <f t="shared" si="41"/>
        <v>73</v>
      </c>
      <c r="C143" s="107"/>
      <c r="D143" s="108">
        <v>69</v>
      </c>
      <c r="E143" s="107"/>
      <c r="F143" s="108">
        <v>4</v>
      </c>
      <c r="G143" s="109"/>
      <c r="H143" s="62" t="s">
        <v>469</v>
      </c>
      <c r="I143" s="107"/>
      <c r="J143" s="62" t="s">
        <v>469</v>
      </c>
      <c r="K143" s="107"/>
      <c r="L143" s="108">
        <v>73</v>
      </c>
      <c r="M143" s="107"/>
      <c r="N143" s="62" t="s">
        <v>469</v>
      </c>
      <c r="O143" s="107"/>
      <c r="P143" s="62" t="s">
        <v>469</v>
      </c>
      <c r="Q143" s="107"/>
      <c r="R143" s="62" t="s">
        <v>469</v>
      </c>
      <c r="S143" s="107"/>
      <c r="T143" s="62" t="s">
        <v>469</v>
      </c>
      <c r="U143" s="107"/>
      <c r="V143" s="62" t="s">
        <v>469</v>
      </c>
      <c r="W143" s="107"/>
      <c r="X143" s="62" t="s">
        <v>469</v>
      </c>
      <c r="Y143" s="61">
        <f>SUM(Y144:Y149)</f>
        <v>0</v>
      </c>
    </row>
    <row r="144" spans="1:49" ht="5.0999999999999996" customHeight="1" thickBot="1">
      <c r="A144" s="69"/>
      <c r="B144" s="106"/>
      <c r="C144" s="107"/>
      <c r="D144" s="108"/>
      <c r="E144" s="107"/>
      <c r="F144" s="108"/>
      <c r="G144" s="109"/>
      <c r="H144" s="108"/>
      <c r="I144" s="107"/>
      <c r="J144" s="108"/>
      <c r="K144" s="107"/>
      <c r="L144" s="108"/>
      <c r="M144" s="107"/>
      <c r="N144" s="108"/>
      <c r="O144" s="107"/>
      <c r="P144" s="108"/>
      <c r="Q144" s="107"/>
      <c r="R144" s="108"/>
      <c r="S144" s="107"/>
      <c r="T144" s="108"/>
      <c r="U144" s="107"/>
      <c r="V144" s="108"/>
      <c r="W144" s="107"/>
      <c r="X144" s="113"/>
      <c r="Y144" s="130"/>
    </row>
    <row r="145" spans="1:25" ht="13.8" thickTop="1">
      <c r="A145" s="131" t="s">
        <v>86</v>
      </c>
      <c r="B145" s="132">
        <f>B7+B16+B28+B37+B46+B55+B66+B84+B94+B104+B107+B115+B116+B117+B118+B121+B133</f>
        <v>1098</v>
      </c>
      <c r="C145" s="133"/>
      <c r="D145" s="134">
        <f>D7+D16+D28+D37+D46+D55+D66+D84+D94+D104+D107+D115+D116+D117+D118+D121+D133</f>
        <v>711</v>
      </c>
      <c r="E145" s="133"/>
      <c r="F145" s="134">
        <f>F7+F16+F28+F37+F46+F55+F66+F84+F94+F104+F107+F115+F117+F121+F133</f>
        <v>387</v>
      </c>
      <c r="G145" s="133"/>
      <c r="H145" s="134">
        <f>H7+H16+H28+H37+H46+H55+H66+H84+H94+H104+H107+H115+H116+H117+H118+H121+H133</f>
        <v>531</v>
      </c>
      <c r="I145" s="133"/>
      <c r="J145" s="134">
        <f>J16+J46+J55+J66+J84+J94+J107+J121</f>
        <v>261</v>
      </c>
      <c r="K145" s="133"/>
      <c r="L145" s="134">
        <f>L133</f>
        <v>199</v>
      </c>
      <c r="M145" s="133"/>
      <c r="N145" s="134">
        <f>N16+N66+N107</f>
        <v>24</v>
      </c>
      <c r="O145" s="133"/>
      <c r="P145" s="134">
        <f>+P55+P94+P121</f>
        <v>25</v>
      </c>
      <c r="Q145" s="133"/>
      <c r="R145" s="134">
        <f>R121</f>
        <v>2</v>
      </c>
      <c r="S145" s="133"/>
      <c r="T145" s="134">
        <f>T121</f>
        <v>16</v>
      </c>
      <c r="U145" s="133"/>
      <c r="V145" s="134">
        <f>V121+V55</f>
        <v>35</v>
      </c>
      <c r="W145" s="133"/>
      <c r="X145" s="134">
        <f>X37+X121</f>
        <v>5</v>
      </c>
      <c r="Y145" s="135"/>
    </row>
    <row r="147" spans="1:25">
      <c r="J147" s="136"/>
    </row>
  </sheetData>
  <sheetProtection sheet="1" objects="1" scenarios="1"/>
  <mergeCells count="66">
    <mergeCell ref="A1:Y1"/>
    <mergeCell ref="Z1:AW1"/>
    <mergeCell ref="A4:A5"/>
    <mergeCell ref="B4:G4"/>
    <mergeCell ref="H4:I4"/>
    <mergeCell ref="J4:K4"/>
    <mergeCell ref="L4:M4"/>
    <mergeCell ref="N4:O5"/>
    <mergeCell ref="P4:Q5"/>
    <mergeCell ref="R4:S4"/>
    <mergeCell ref="AG4:AH4"/>
    <mergeCell ref="V5:W5"/>
    <mergeCell ref="X5:Y5"/>
    <mergeCell ref="AA5:AB5"/>
    <mergeCell ref="AC5:AD5"/>
    <mergeCell ref="T4:U4"/>
    <mergeCell ref="V4:W4"/>
    <mergeCell ref="X4:Y4"/>
    <mergeCell ref="Z4:Z5"/>
    <mergeCell ref="AA4:AF4"/>
    <mergeCell ref="AU4:AV4"/>
    <mergeCell ref="AE5:AF5"/>
    <mergeCell ref="AG5:AH5"/>
    <mergeCell ref="AW4:AX4"/>
    <mergeCell ref="B5:C5"/>
    <mergeCell ref="D5:E5"/>
    <mergeCell ref="F5:G5"/>
    <mergeCell ref="H5:I5"/>
    <mergeCell ref="J5:K5"/>
    <mergeCell ref="L5:M5"/>
    <mergeCell ref="R5:S5"/>
    <mergeCell ref="T5:U5"/>
    <mergeCell ref="AI4:AJ4"/>
    <mergeCell ref="AK4:AL4"/>
    <mergeCell ref="AM4:AN5"/>
    <mergeCell ref="AO4:AP5"/>
    <mergeCell ref="AQ4:AR4"/>
    <mergeCell ref="AS4:AT4"/>
    <mergeCell ref="AU5:AV5"/>
    <mergeCell ref="T82:U82"/>
    <mergeCell ref="V82:W82"/>
    <mergeCell ref="X82:Y82"/>
    <mergeCell ref="A78:X78"/>
    <mergeCell ref="A81:A82"/>
    <mergeCell ref="B81:G81"/>
    <mergeCell ref="H81:I81"/>
    <mergeCell ref="J81:K81"/>
    <mergeCell ref="L81:M81"/>
    <mergeCell ref="N81:O82"/>
    <mergeCell ref="P81:Q82"/>
    <mergeCell ref="R81:S81"/>
    <mergeCell ref="T81:U81"/>
    <mergeCell ref="V81:W81"/>
    <mergeCell ref="X81:Y81"/>
    <mergeCell ref="B82:C82"/>
    <mergeCell ref="AW5:AX5"/>
    <mergeCell ref="AI5:AJ5"/>
    <mergeCell ref="AK5:AL5"/>
    <mergeCell ref="AQ5:AR5"/>
    <mergeCell ref="AS5:AT5"/>
    <mergeCell ref="D82:E82"/>
    <mergeCell ref="F82:G82"/>
    <mergeCell ref="R82:S82"/>
    <mergeCell ref="H82:I82"/>
    <mergeCell ref="J82:K82"/>
    <mergeCell ref="L82:M82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77" max="2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Y78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22.77734375" style="481" customWidth="1"/>
    <col min="2" max="2" width="12.33203125" style="480" customWidth="1"/>
    <col min="3" max="3" width="0.44140625" style="481" customWidth="1"/>
    <col min="4" max="4" width="12.33203125" style="480" customWidth="1"/>
    <col min="5" max="5" width="0.44140625" style="481" customWidth="1"/>
    <col min="6" max="6" width="12.33203125" style="480" customWidth="1"/>
    <col min="7" max="7" width="0.44140625" style="481" customWidth="1"/>
    <col min="8" max="8" width="12.33203125" style="480" customWidth="1"/>
    <col min="9" max="9" width="0.44140625" style="481" customWidth="1"/>
    <col min="10" max="10" width="12.33203125" style="480" customWidth="1"/>
    <col min="11" max="11" width="0.44140625" style="480" customWidth="1"/>
    <col min="12" max="13" width="20.6640625" style="480" customWidth="1"/>
    <col min="14" max="14" width="20.88671875" style="481" customWidth="1"/>
    <col min="15" max="15" width="12.33203125" style="480" customWidth="1"/>
    <col min="16" max="16" width="0.44140625" style="481" customWidth="1"/>
    <col min="17" max="17" width="12.33203125" style="480" customWidth="1"/>
    <col min="18" max="18" width="0.44140625" style="481" customWidth="1"/>
    <col min="19" max="19" width="12.33203125" style="480" customWidth="1"/>
    <col min="20" max="20" width="0.44140625" style="481" customWidth="1"/>
    <col min="21" max="21" width="12.33203125" style="480" customWidth="1"/>
    <col min="22" max="22" width="0.44140625" style="481" customWidth="1"/>
    <col min="23" max="23" width="12.33203125" style="480" customWidth="1"/>
    <col min="24" max="25" width="0.44140625" style="481" customWidth="1"/>
    <col min="26" max="16384" width="9" style="481"/>
  </cols>
  <sheetData>
    <row r="1" spans="1:25" ht="23.1" customHeight="1">
      <c r="A1" s="439" t="s">
        <v>941</v>
      </c>
      <c r="B1" s="439"/>
      <c r="C1" s="439"/>
      <c r="D1" s="439"/>
      <c r="E1" s="439"/>
      <c r="F1" s="439"/>
      <c r="G1" s="439"/>
      <c r="H1" s="439"/>
      <c r="I1" s="439"/>
      <c r="J1" s="439"/>
      <c r="K1" s="477"/>
      <c r="L1" s="478"/>
      <c r="M1" s="478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80"/>
    </row>
    <row r="2" spans="1:25" ht="23.1" customHeight="1">
      <c r="A2" s="440"/>
      <c r="B2" s="482"/>
      <c r="C2" s="440"/>
      <c r="D2" s="482"/>
      <c r="E2" s="440"/>
      <c r="F2" s="482"/>
      <c r="G2" s="440"/>
      <c r="H2" s="482"/>
      <c r="I2" s="440"/>
      <c r="J2" s="482"/>
      <c r="K2" s="482"/>
      <c r="N2" s="480"/>
      <c r="P2" s="480"/>
      <c r="R2" s="480"/>
      <c r="T2" s="480"/>
      <c r="V2" s="480"/>
      <c r="X2" s="480"/>
      <c r="Y2" s="480"/>
    </row>
    <row r="3" spans="1:25" ht="18" customHeight="1">
      <c r="A3" s="442" t="s">
        <v>494</v>
      </c>
      <c r="B3" s="442"/>
      <c r="C3" s="442"/>
      <c r="D3" s="442"/>
      <c r="E3" s="442"/>
      <c r="F3" s="442"/>
      <c r="G3" s="442"/>
      <c r="H3" s="442"/>
      <c r="I3" s="442"/>
      <c r="J3" s="442"/>
      <c r="K3" s="483"/>
      <c r="L3" s="484"/>
      <c r="M3" s="484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0"/>
    </row>
    <row r="4" spans="1:25" ht="18" customHeight="1">
      <c r="A4" s="486" t="s">
        <v>501</v>
      </c>
      <c r="B4" s="486"/>
      <c r="C4" s="486"/>
      <c r="D4" s="486"/>
      <c r="E4" s="486"/>
      <c r="F4" s="486"/>
      <c r="G4" s="486"/>
      <c r="H4" s="486"/>
      <c r="I4" s="486"/>
      <c r="J4" s="486"/>
      <c r="K4" s="483"/>
      <c r="L4" s="484"/>
      <c r="M4" s="484"/>
      <c r="N4" s="485"/>
      <c r="O4" s="485"/>
      <c r="P4" s="485"/>
      <c r="Q4" s="485"/>
      <c r="R4" s="485"/>
      <c r="S4" s="485"/>
      <c r="T4" s="485"/>
      <c r="U4" s="485"/>
      <c r="V4" s="485"/>
      <c r="W4" s="485"/>
      <c r="X4" s="485"/>
      <c r="Y4" s="480"/>
    </row>
    <row r="5" spans="1:25" ht="21" customHeight="1">
      <c r="A5" s="444" t="s">
        <v>199</v>
      </c>
      <c r="B5" s="446" t="s">
        <v>551</v>
      </c>
      <c r="C5" s="447"/>
      <c r="D5" s="446" t="s">
        <v>653</v>
      </c>
      <c r="E5" s="447"/>
      <c r="F5" s="446" t="s">
        <v>700</v>
      </c>
      <c r="G5" s="447"/>
      <c r="H5" s="446" t="s">
        <v>766</v>
      </c>
      <c r="I5" s="447"/>
      <c r="J5" s="446" t="s">
        <v>885</v>
      </c>
      <c r="K5" s="447"/>
      <c r="L5" s="487"/>
      <c r="M5" s="481"/>
      <c r="O5" s="481"/>
      <c r="Q5" s="481"/>
      <c r="S5" s="481"/>
      <c r="U5" s="481"/>
      <c r="W5" s="481"/>
    </row>
    <row r="6" spans="1:25" s="492" customFormat="1" ht="21" customHeight="1">
      <c r="A6" s="488" t="s">
        <v>200</v>
      </c>
      <c r="B6" s="489">
        <f>B7+B11</f>
        <v>74719830</v>
      </c>
      <c r="C6" s="490"/>
      <c r="D6" s="489">
        <f>D7+D11</f>
        <v>74242289</v>
      </c>
      <c r="E6" s="490"/>
      <c r="F6" s="489">
        <f>F7+F11</f>
        <v>72573622</v>
      </c>
      <c r="G6" s="490"/>
      <c r="H6" s="489">
        <f>H7+H11</f>
        <v>70882932</v>
      </c>
      <c r="I6" s="490"/>
      <c r="J6" s="489">
        <f>J7+J11</f>
        <v>69849345</v>
      </c>
      <c r="K6" s="490"/>
      <c r="L6" s="491"/>
    </row>
    <row r="7" spans="1:25" ht="18.899999999999999" customHeight="1">
      <c r="A7" s="493" t="s">
        <v>460</v>
      </c>
      <c r="B7" s="450">
        <f>SUM(B8:B10)</f>
        <v>73264095</v>
      </c>
      <c r="C7" s="454"/>
      <c r="D7" s="450">
        <f>SUM(D8:D10)</f>
        <v>72526255</v>
      </c>
      <c r="E7" s="454"/>
      <c r="F7" s="450">
        <f>SUM(F8:F10)</f>
        <v>71030402</v>
      </c>
      <c r="G7" s="454"/>
      <c r="H7" s="450">
        <f>SUM(H8:H10)</f>
        <v>69363633</v>
      </c>
      <c r="I7" s="454"/>
      <c r="J7" s="450">
        <f>SUM(J8:J10)</f>
        <v>68167877</v>
      </c>
      <c r="K7" s="454"/>
      <c r="M7" s="481"/>
      <c r="O7" s="481"/>
      <c r="Q7" s="481"/>
      <c r="S7" s="481"/>
      <c r="U7" s="481"/>
      <c r="W7" s="481"/>
    </row>
    <row r="8" spans="1:25" ht="18.899999999999999" customHeight="1">
      <c r="A8" s="493" t="s">
        <v>459</v>
      </c>
      <c r="B8" s="450">
        <v>70780593</v>
      </c>
      <c r="C8" s="454"/>
      <c r="D8" s="450">
        <v>70071717</v>
      </c>
      <c r="E8" s="454"/>
      <c r="F8" s="450">
        <v>68603053</v>
      </c>
      <c r="G8" s="454"/>
      <c r="H8" s="450">
        <v>66949032</v>
      </c>
      <c r="I8" s="454"/>
      <c r="J8" s="450">
        <v>65815208</v>
      </c>
      <c r="K8" s="454"/>
      <c r="M8" s="481"/>
      <c r="O8" s="481"/>
      <c r="Q8" s="481"/>
      <c r="S8" s="481"/>
      <c r="U8" s="481"/>
      <c r="W8" s="481"/>
    </row>
    <row r="9" spans="1:25" ht="18.899999999999999" customHeight="1">
      <c r="A9" s="493" t="s">
        <v>458</v>
      </c>
      <c r="B9" s="450">
        <v>2475864</v>
      </c>
      <c r="C9" s="454"/>
      <c r="D9" s="450">
        <v>2446900</v>
      </c>
      <c r="E9" s="454"/>
      <c r="F9" s="450">
        <v>2419711</v>
      </c>
      <c r="G9" s="454"/>
      <c r="H9" s="450">
        <v>2406963</v>
      </c>
      <c r="I9" s="454"/>
      <c r="J9" s="450">
        <v>2345031</v>
      </c>
      <c r="K9" s="454"/>
      <c r="M9" s="481"/>
      <c r="O9" s="481"/>
      <c r="Q9" s="481"/>
      <c r="S9" s="481"/>
      <c r="U9" s="481"/>
      <c r="W9" s="481"/>
    </row>
    <row r="10" spans="1:25" ht="18.899999999999999" customHeight="1">
      <c r="A10" s="493" t="s">
        <v>457</v>
      </c>
      <c r="B10" s="450">
        <v>7638</v>
      </c>
      <c r="C10" s="454"/>
      <c r="D10" s="450">
        <v>7638</v>
      </c>
      <c r="E10" s="454"/>
      <c r="F10" s="450">
        <v>7638</v>
      </c>
      <c r="G10" s="454"/>
      <c r="H10" s="450">
        <v>7638</v>
      </c>
      <c r="I10" s="454"/>
      <c r="J10" s="450">
        <v>7638</v>
      </c>
      <c r="K10" s="454"/>
      <c r="M10" s="481"/>
      <c r="O10" s="481"/>
      <c r="Q10" s="481"/>
      <c r="S10" s="481"/>
      <c r="U10" s="481"/>
      <c r="W10" s="481"/>
    </row>
    <row r="11" spans="1:25" ht="18.899999999999999" customHeight="1">
      <c r="A11" s="493" t="s">
        <v>456</v>
      </c>
      <c r="B11" s="450">
        <f>SUM(B12:B15)</f>
        <v>1455735</v>
      </c>
      <c r="C11" s="454"/>
      <c r="D11" s="450">
        <f>SUM(D12:D15)</f>
        <v>1716034</v>
      </c>
      <c r="E11" s="454"/>
      <c r="F11" s="450">
        <f>SUM(F12:F15)</f>
        <v>1543220</v>
      </c>
      <c r="G11" s="454"/>
      <c r="H11" s="450">
        <f>SUM(H12:H15)</f>
        <v>1519299</v>
      </c>
      <c r="I11" s="454"/>
      <c r="J11" s="450">
        <f>SUM(J12:J15)</f>
        <v>1681468</v>
      </c>
      <c r="K11" s="454"/>
      <c r="L11" s="494"/>
      <c r="M11" s="481"/>
      <c r="O11" s="481"/>
      <c r="Q11" s="481"/>
      <c r="S11" s="481"/>
      <c r="U11" s="481"/>
      <c r="W11" s="481"/>
    </row>
    <row r="12" spans="1:25" ht="18.899999999999999" customHeight="1">
      <c r="A12" s="493" t="s">
        <v>455</v>
      </c>
      <c r="B12" s="450">
        <v>1186595</v>
      </c>
      <c r="C12" s="454"/>
      <c r="D12" s="450">
        <v>1468731</v>
      </c>
      <c r="E12" s="454"/>
      <c r="F12" s="450">
        <v>1267129</v>
      </c>
      <c r="G12" s="454"/>
      <c r="H12" s="450">
        <v>1295715</v>
      </c>
      <c r="I12" s="454"/>
      <c r="J12" s="450">
        <v>1414755</v>
      </c>
      <c r="K12" s="454"/>
      <c r="M12" s="481"/>
      <c r="O12" s="481"/>
      <c r="Q12" s="481"/>
      <c r="S12" s="481"/>
      <c r="U12" s="481"/>
      <c r="W12" s="481"/>
    </row>
    <row r="13" spans="1:25" ht="18.899999999999999" customHeight="1">
      <c r="A13" s="493" t="s">
        <v>454</v>
      </c>
      <c r="B13" s="450">
        <v>225924</v>
      </c>
      <c r="C13" s="454"/>
      <c r="D13" s="450">
        <v>247303</v>
      </c>
      <c r="E13" s="454"/>
      <c r="F13" s="450">
        <v>227148</v>
      </c>
      <c r="G13" s="454"/>
      <c r="H13" s="450">
        <v>223584</v>
      </c>
      <c r="I13" s="454"/>
      <c r="J13" s="450">
        <v>215813</v>
      </c>
      <c r="K13" s="454"/>
      <c r="M13" s="481"/>
      <c r="O13" s="481"/>
      <c r="Q13" s="481"/>
      <c r="S13" s="481"/>
      <c r="U13" s="481"/>
      <c r="W13" s="481"/>
    </row>
    <row r="14" spans="1:25" ht="18.899999999999999" customHeight="1">
      <c r="A14" s="493" t="s">
        <v>562</v>
      </c>
      <c r="B14" s="450">
        <v>43216</v>
      </c>
      <c r="C14" s="454"/>
      <c r="D14" s="450">
        <v>0</v>
      </c>
      <c r="E14" s="454"/>
      <c r="F14" s="450">
        <v>48943</v>
      </c>
      <c r="G14" s="454"/>
      <c r="H14" s="450">
        <v>0</v>
      </c>
      <c r="I14" s="454"/>
      <c r="J14" s="450">
        <v>48600</v>
      </c>
      <c r="K14" s="454"/>
      <c r="M14" s="481"/>
      <c r="O14" s="481"/>
      <c r="Q14" s="481"/>
      <c r="S14" s="481"/>
      <c r="U14" s="481"/>
      <c r="W14" s="481"/>
    </row>
    <row r="15" spans="1:25" s="492" customFormat="1" ht="18.899999999999999" customHeight="1">
      <c r="A15" s="495" t="s">
        <v>942</v>
      </c>
      <c r="B15" s="496" t="s">
        <v>389</v>
      </c>
      <c r="C15" s="497"/>
      <c r="D15" s="496" t="s">
        <v>389</v>
      </c>
      <c r="E15" s="498"/>
      <c r="F15" s="496" t="s">
        <v>389</v>
      </c>
      <c r="G15" s="498"/>
      <c r="H15" s="496" t="s">
        <v>389</v>
      </c>
      <c r="I15" s="498"/>
      <c r="J15" s="496">
        <v>2300</v>
      </c>
      <c r="K15" s="498"/>
      <c r="L15" s="491"/>
    </row>
    <row r="16" spans="1:25" ht="21" customHeight="1">
      <c r="A16" s="499" t="s">
        <v>202</v>
      </c>
      <c r="B16" s="500">
        <f>B17+B19+B26</f>
        <v>63003108</v>
      </c>
      <c r="C16" s="501"/>
      <c r="D16" s="500">
        <f>D17+D19+D26</f>
        <v>61655280</v>
      </c>
      <c r="E16" s="454"/>
      <c r="F16" s="500">
        <f>F17+F19+F26</f>
        <v>59176827</v>
      </c>
      <c r="G16" s="454"/>
      <c r="H16" s="500">
        <f>H17+H19+H26</f>
        <v>56921661</v>
      </c>
      <c r="I16" s="454"/>
      <c r="J16" s="500">
        <f>J17+J19+J26</f>
        <v>55459827</v>
      </c>
      <c r="K16" s="454"/>
      <c r="M16" s="481"/>
      <c r="O16" s="481"/>
      <c r="Q16" s="481"/>
      <c r="S16" s="481"/>
      <c r="U16" s="481"/>
      <c r="W16" s="481"/>
    </row>
    <row r="17" spans="1:23" ht="18.899999999999999" customHeight="1">
      <c r="A17" s="493" t="s">
        <v>451</v>
      </c>
      <c r="B17" s="450">
        <f>SUM(B18:B18)</f>
        <v>30013583</v>
      </c>
      <c r="C17" s="454"/>
      <c r="D17" s="450">
        <f>SUM(D18:D18)</f>
        <v>28986576</v>
      </c>
      <c r="E17" s="454"/>
      <c r="F17" s="450">
        <f>SUM(F18:F18)</f>
        <v>27496904</v>
      </c>
      <c r="G17" s="454"/>
      <c r="H17" s="450">
        <f>SUM(H18:H18)</f>
        <v>26062721</v>
      </c>
      <c r="I17" s="454"/>
      <c r="J17" s="450">
        <f>SUM(J18:J18)</f>
        <v>24657224</v>
      </c>
      <c r="K17" s="454"/>
      <c r="M17" s="481"/>
      <c r="O17" s="481"/>
      <c r="Q17" s="481"/>
      <c r="S17" s="481"/>
      <c r="U17" s="481"/>
      <c r="W17" s="481"/>
    </row>
    <row r="18" spans="1:23" ht="24" customHeight="1">
      <c r="A18" s="493" t="s">
        <v>450</v>
      </c>
      <c r="B18" s="450">
        <v>30013583</v>
      </c>
      <c r="C18" s="454"/>
      <c r="D18" s="450">
        <v>28986576</v>
      </c>
      <c r="E18" s="454"/>
      <c r="F18" s="450">
        <v>27496904</v>
      </c>
      <c r="G18" s="454"/>
      <c r="H18" s="450">
        <v>26062721</v>
      </c>
      <c r="I18" s="454"/>
      <c r="J18" s="450">
        <v>24657224</v>
      </c>
      <c r="K18" s="454"/>
      <c r="M18" s="481"/>
      <c r="O18" s="481"/>
      <c r="Q18" s="481"/>
      <c r="S18" s="481"/>
      <c r="U18" s="481"/>
      <c r="W18" s="481"/>
    </row>
    <row r="19" spans="1:23" ht="18.899999999999999" customHeight="1">
      <c r="A19" s="493" t="s">
        <v>448</v>
      </c>
      <c r="B19" s="450">
        <f>SUM(B20:B25)</f>
        <v>2726670</v>
      </c>
      <c r="C19" s="454"/>
      <c r="D19" s="450">
        <f>SUM(D20:D25)</f>
        <v>2785242</v>
      </c>
      <c r="E19" s="454"/>
      <c r="F19" s="450">
        <f>SUM(F20:F25)</f>
        <v>2481452</v>
      </c>
      <c r="G19" s="454"/>
      <c r="H19" s="450">
        <v>2486947</v>
      </c>
      <c r="I19" s="454"/>
      <c r="J19" s="450">
        <f>SUM(J20:J25)</f>
        <v>2875113</v>
      </c>
      <c r="K19" s="454"/>
      <c r="M19" s="481"/>
      <c r="O19" s="481"/>
      <c r="Q19" s="481"/>
      <c r="S19" s="481"/>
      <c r="U19" s="481"/>
      <c r="W19" s="481"/>
    </row>
    <row r="20" spans="1:23" ht="24" customHeight="1">
      <c r="A20" s="493" t="s">
        <v>447</v>
      </c>
      <c r="B20" s="450">
        <v>2096478</v>
      </c>
      <c r="C20" s="454"/>
      <c r="D20" s="450">
        <v>2101807</v>
      </c>
      <c r="E20" s="454"/>
      <c r="F20" s="450">
        <v>2103472</v>
      </c>
      <c r="G20" s="454"/>
      <c r="H20" s="450">
        <v>2040583</v>
      </c>
      <c r="I20" s="454"/>
      <c r="J20" s="450">
        <v>2023196</v>
      </c>
      <c r="K20" s="454"/>
      <c r="M20" s="481"/>
      <c r="O20" s="481"/>
      <c r="Q20" s="481"/>
      <c r="S20" s="481"/>
      <c r="U20" s="481"/>
      <c r="W20" s="481"/>
    </row>
    <row r="21" spans="1:23" ht="24" customHeight="1">
      <c r="A21" s="493" t="s">
        <v>904</v>
      </c>
      <c r="B21" s="450" t="s">
        <v>389</v>
      </c>
      <c r="C21" s="454"/>
      <c r="D21" s="450" t="s">
        <v>389</v>
      </c>
      <c r="E21" s="454"/>
      <c r="F21" s="450" t="s">
        <v>389</v>
      </c>
      <c r="G21" s="454"/>
      <c r="H21" s="450" t="s">
        <v>389</v>
      </c>
      <c r="I21" s="454"/>
      <c r="J21" s="450">
        <v>131200</v>
      </c>
      <c r="K21" s="454"/>
      <c r="M21" s="481"/>
      <c r="O21" s="481"/>
      <c r="Q21" s="481"/>
      <c r="S21" s="481"/>
      <c r="U21" s="481"/>
      <c r="W21" s="481"/>
    </row>
    <row r="22" spans="1:23" ht="18.899999999999999" customHeight="1">
      <c r="A22" s="493" t="s">
        <v>905</v>
      </c>
      <c r="B22" s="450">
        <v>594622</v>
      </c>
      <c r="C22" s="454"/>
      <c r="D22" s="450">
        <v>652583</v>
      </c>
      <c r="E22" s="454"/>
      <c r="F22" s="450">
        <v>339655</v>
      </c>
      <c r="G22" s="454"/>
      <c r="H22" s="450">
        <v>420136</v>
      </c>
      <c r="I22" s="454"/>
      <c r="J22" s="450">
        <v>692455</v>
      </c>
      <c r="K22" s="454"/>
      <c r="L22" s="494"/>
      <c r="M22" s="481"/>
      <c r="O22" s="481"/>
      <c r="Q22" s="481"/>
      <c r="S22" s="481"/>
      <c r="U22" s="481"/>
      <c r="W22" s="481"/>
    </row>
    <row r="23" spans="1:23" ht="18.899999999999999" customHeight="1">
      <c r="A23" s="493" t="s">
        <v>446</v>
      </c>
      <c r="B23" s="450">
        <v>1400</v>
      </c>
      <c r="C23" s="454"/>
      <c r="D23" s="450">
        <v>1400</v>
      </c>
      <c r="E23" s="451"/>
      <c r="F23" s="450">
        <v>1400</v>
      </c>
      <c r="G23" s="451"/>
      <c r="H23" s="450">
        <v>1412</v>
      </c>
      <c r="I23" s="451"/>
      <c r="J23" s="450">
        <v>1500</v>
      </c>
      <c r="K23" s="451"/>
      <c r="M23" s="481"/>
      <c r="O23" s="481"/>
      <c r="Q23" s="481"/>
      <c r="S23" s="481"/>
      <c r="U23" s="481"/>
      <c r="W23" s="481"/>
    </row>
    <row r="24" spans="1:23" ht="18.899999999999999" customHeight="1">
      <c r="A24" s="493" t="s">
        <v>445</v>
      </c>
      <c r="B24" s="450">
        <v>23749</v>
      </c>
      <c r="C24" s="454"/>
      <c r="D24" s="450">
        <v>22792</v>
      </c>
      <c r="E24" s="451"/>
      <c r="F24" s="450">
        <v>21749</v>
      </c>
      <c r="G24" s="451"/>
      <c r="H24" s="450">
        <v>18686</v>
      </c>
      <c r="I24" s="451"/>
      <c r="J24" s="450">
        <v>20074</v>
      </c>
      <c r="K24" s="451"/>
      <c r="M24" s="481"/>
      <c r="O24" s="481"/>
      <c r="Q24" s="481"/>
      <c r="S24" s="481"/>
      <c r="U24" s="481"/>
      <c r="W24" s="481"/>
    </row>
    <row r="25" spans="1:23" ht="18.899999999999999" customHeight="1">
      <c r="A25" s="493" t="s">
        <v>444</v>
      </c>
      <c r="B25" s="450">
        <v>10421</v>
      </c>
      <c r="C25" s="454"/>
      <c r="D25" s="450">
        <v>6660</v>
      </c>
      <c r="E25" s="451"/>
      <c r="F25" s="450">
        <v>15176</v>
      </c>
      <c r="G25" s="451"/>
      <c r="H25" s="450">
        <v>6130</v>
      </c>
      <c r="I25" s="451"/>
      <c r="J25" s="450">
        <v>6688</v>
      </c>
      <c r="K25" s="451"/>
      <c r="M25" s="481"/>
      <c r="O25" s="481"/>
      <c r="Q25" s="481"/>
      <c r="S25" s="481"/>
      <c r="U25" s="481"/>
      <c r="W25" s="481"/>
    </row>
    <row r="26" spans="1:23" ht="18.899999999999999" customHeight="1">
      <c r="A26" s="502" t="s">
        <v>443</v>
      </c>
      <c r="B26" s="450">
        <f>SUM(B27:B28)</f>
        <v>30262855</v>
      </c>
      <c r="C26" s="454"/>
      <c r="D26" s="450">
        <f>SUM(D27:D28)</f>
        <v>29883462</v>
      </c>
      <c r="E26" s="451"/>
      <c r="F26" s="450">
        <f>SUM(F27:F28)</f>
        <v>29198471</v>
      </c>
      <c r="G26" s="451"/>
      <c r="H26" s="450">
        <f>SUM(H27:H28)</f>
        <v>28371993</v>
      </c>
      <c r="I26" s="451"/>
      <c r="J26" s="450">
        <f>SUM(J27:J28)</f>
        <v>27927490</v>
      </c>
      <c r="K26" s="451"/>
      <c r="L26" s="503"/>
      <c r="M26" s="504"/>
      <c r="O26" s="481"/>
      <c r="Q26" s="481"/>
      <c r="S26" s="481"/>
      <c r="U26" s="481"/>
      <c r="W26" s="481"/>
    </row>
    <row r="27" spans="1:23" ht="18.899999999999999" customHeight="1">
      <c r="A27" s="502" t="s">
        <v>442</v>
      </c>
      <c r="B27" s="450">
        <v>33678970</v>
      </c>
      <c r="C27" s="454"/>
      <c r="D27" s="450">
        <v>34374770</v>
      </c>
      <c r="E27" s="451"/>
      <c r="F27" s="450">
        <v>34775575</v>
      </c>
      <c r="G27" s="451"/>
      <c r="H27" s="450">
        <v>35043890</v>
      </c>
      <c r="I27" s="451"/>
      <c r="J27" s="450">
        <v>35663341</v>
      </c>
      <c r="K27" s="451"/>
      <c r="L27" s="481"/>
      <c r="M27" s="481"/>
      <c r="O27" s="481"/>
      <c r="Q27" s="481"/>
      <c r="S27" s="481"/>
      <c r="U27" s="481"/>
      <c r="W27" s="481"/>
    </row>
    <row r="28" spans="1:23" ht="18.899999999999999" customHeight="1">
      <c r="A28" s="505" t="s">
        <v>441</v>
      </c>
      <c r="B28" s="450">
        <v>-3416115</v>
      </c>
      <c r="C28" s="497"/>
      <c r="D28" s="450">
        <v>-4491308</v>
      </c>
      <c r="E28" s="451"/>
      <c r="F28" s="450">
        <v>-5577104</v>
      </c>
      <c r="G28" s="451"/>
      <c r="H28" s="450">
        <v>-6671897</v>
      </c>
      <c r="I28" s="451"/>
      <c r="J28" s="450">
        <v>-7735851</v>
      </c>
      <c r="K28" s="451"/>
      <c r="L28" s="481"/>
      <c r="M28" s="481"/>
      <c r="O28" s="481"/>
      <c r="Q28" s="481"/>
      <c r="S28" s="481"/>
      <c r="U28" s="481"/>
      <c r="W28" s="481"/>
    </row>
    <row r="29" spans="1:23" ht="21" customHeight="1">
      <c r="A29" s="488" t="s">
        <v>203</v>
      </c>
      <c r="B29" s="506">
        <f>B30+B32</f>
        <v>11716722</v>
      </c>
      <c r="C29" s="490"/>
      <c r="D29" s="506">
        <f>D30+D32</f>
        <v>12587009</v>
      </c>
      <c r="E29" s="467"/>
      <c r="F29" s="506">
        <f>F30+F32</f>
        <v>13396795</v>
      </c>
      <c r="G29" s="467"/>
      <c r="H29" s="506">
        <f>H30+H32</f>
        <v>13961271</v>
      </c>
      <c r="I29" s="467"/>
      <c r="J29" s="506">
        <f>J30+J32</f>
        <v>14389518</v>
      </c>
      <c r="K29" s="467"/>
      <c r="L29" s="481"/>
      <c r="M29" s="481"/>
      <c r="O29" s="481"/>
      <c r="Q29" s="481"/>
      <c r="S29" s="481"/>
      <c r="U29" s="481"/>
      <c r="W29" s="481"/>
    </row>
    <row r="30" spans="1:23" ht="18.899999999999999" customHeight="1">
      <c r="A30" s="502" t="s">
        <v>440</v>
      </c>
      <c r="B30" s="507">
        <f>SUM(B31:B31)</f>
        <v>8407285</v>
      </c>
      <c r="C30" s="454"/>
      <c r="D30" s="507">
        <f>SUM(D31:D31)</f>
        <v>9058825</v>
      </c>
      <c r="E30" s="451"/>
      <c r="F30" s="507">
        <f>SUM(F31:F31)</f>
        <v>9722168</v>
      </c>
      <c r="G30" s="451"/>
      <c r="H30" s="507">
        <f>SUM(H31:H31)</f>
        <v>10383817</v>
      </c>
      <c r="I30" s="451"/>
      <c r="J30" s="507">
        <f>SUM(J31:J31)</f>
        <v>11042097</v>
      </c>
      <c r="K30" s="451"/>
      <c r="L30" s="481"/>
      <c r="M30" s="481"/>
      <c r="O30" s="481"/>
      <c r="Q30" s="481"/>
      <c r="S30" s="481"/>
      <c r="U30" s="481"/>
      <c r="W30" s="481"/>
    </row>
    <row r="31" spans="1:23" ht="18.899999999999999" customHeight="1">
      <c r="A31" s="502" t="s">
        <v>561</v>
      </c>
      <c r="B31" s="507">
        <v>8407285</v>
      </c>
      <c r="C31" s="454"/>
      <c r="D31" s="507">
        <v>9058825</v>
      </c>
      <c r="E31" s="451"/>
      <c r="F31" s="507">
        <v>9722168</v>
      </c>
      <c r="G31" s="451"/>
      <c r="H31" s="507">
        <v>10383817</v>
      </c>
      <c r="I31" s="451"/>
      <c r="J31" s="507">
        <v>11042097</v>
      </c>
      <c r="K31" s="451"/>
      <c r="L31" s="481"/>
      <c r="M31" s="481"/>
      <c r="O31" s="481"/>
      <c r="Q31" s="481"/>
      <c r="S31" s="481"/>
      <c r="U31" s="481"/>
      <c r="W31" s="481"/>
    </row>
    <row r="32" spans="1:23" s="492" customFormat="1" ht="18.899999999999999" customHeight="1">
      <c r="A32" s="502" t="s">
        <v>439</v>
      </c>
      <c r="B32" s="507">
        <f>SUM(B33:B34)</f>
        <v>3309437</v>
      </c>
      <c r="C32" s="454"/>
      <c r="D32" s="507">
        <f>SUM(D33:D34)</f>
        <v>3528184</v>
      </c>
      <c r="E32" s="501"/>
      <c r="F32" s="507">
        <f>SUM(F33:F34)</f>
        <v>3674627</v>
      </c>
      <c r="G32" s="501"/>
      <c r="H32" s="507">
        <f>SUM(H33:H34)</f>
        <v>3577454</v>
      </c>
      <c r="I32" s="501"/>
      <c r="J32" s="507">
        <f>SUM(J33:J34)</f>
        <v>3347421</v>
      </c>
      <c r="K32" s="501"/>
    </row>
    <row r="33" spans="1:23" s="492" customFormat="1" ht="18.899999999999999" customHeight="1">
      <c r="A33" s="502" t="s">
        <v>438</v>
      </c>
      <c r="B33" s="507">
        <v>1838585</v>
      </c>
      <c r="C33" s="454"/>
      <c r="D33" s="507">
        <v>1841029</v>
      </c>
      <c r="E33" s="501"/>
      <c r="F33" s="507">
        <v>1843118</v>
      </c>
      <c r="G33" s="501"/>
      <c r="H33" s="507">
        <v>1843118</v>
      </c>
      <c r="I33" s="501"/>
      <c r="J33" s="507">
        <v>1844122</v>
      </c>
      <c r="K33" s="501"/>
    </row>
    <row r="34" spans="1:23" s="492" customFormat="1" ht="18.899999999999999" customHeight="1">
      <c r="A34" s="505" t="s">
        <v>437</v>
      </c>
      <c r="B34" s="507">
        <v>1470852</v>
      </c>
      <c r="C34" s="497"/>
      <c r="D34" s="507">
        <v>1687155</v>
      </c>
      <c r="E34" s="501"/>
      <c r="F34" s="507">
        <v>1831509</v>
      </c>
      <c r="G34" s="501"/>
      <c r="H34" s="507">
        <v>1734336</v>
      </c>
      <c r="I34" s="501"/>
      <c r="J34" s="507">
        <v>1503299</v>
      </c>
      <c r="K34" s="501"/>
    </row>
    <row r="35" spans="1:23" ht="21" customHeight="1">
      <c r="A35" s="508" t="s">
        <v>204</v>
      </c>
      <c r="B35" s="509">
        <f>B16+B29</f>
        <v>74719830</v>
      </c>
      <c r="C35" s="510"/>
      <c r="D35" s="509">
        <f>D16+D29</f>
        <v>74242289</v>
      </c>
      <c r="E35" s="464"/>
      <c r="F35" s="509">
        <f>F16+F29</f>
        <v>72573622</v>
      </c>
      <c r="G35" s="464"/>
      <c r="H35" s="509">
        <f>H16+H29</f>
        <v>70882932</v>
      </c>
      <c r="I35" s="464"/>
      <c r="J35" s="509">
        <f>J16+J29</f>
        <v>69849345</v>
      </c>
      <c r="K35" s="464"/>
      <c r="L35" s="481"/>
      <c r="M35" s="481"/>
      <c r="O35" s="481"/>
      <c r="Q35" s="481"/>
      <c r="S35" s="481"/>
      <c r="U35" s="481"/>
      <c r="W35" s="481"/>
    </row>
    <row r="36" spans="1:23" ht="13.5" customHeight="1">
      <c r="A36" s="511"/>
      <c r="B36" s="512"/>
      <c r="C36" s="513"/>
      <c r="D36" s="512"/>
      <c r="E36" s="514"/>
      <c r="F36" s="512"/>
      <c r="G36" s="514"/>
      <c r="H36" s="512"/>
      <c r="I36" s="514"/>
      <c r="J36" s="512"/>
      <c r="K36" s="514"/>
      <c r="L36" s="481"/>
      <c r="M36" s="481"/>
      <c r="O36" s="481"/>
      <c r="Q36" s="481"/>
      <c r="S36" s="481"/>
      <c r="U36" s="481"/>
      <c r="W36" s="481"/>
    </row>
    <row r="37" spans="1:23" ht="23.1" customHeight="1">
      <c r="A37" s="439" t="s">
        <v>943</v>
      </c>
      <c r="B37" s="439"/>
      <c r="C37" s="439"/>
      <c r="D37" s="439"/>
      <c r="E37" s="439"/>
      <c r="F37" s="439"/>
      <c r="G37" s="439"/>
      <c r="H37" s="439"/>
      <c r="I37" s="439"/>
      <c r="J37" s="439"/>
      <c r="K37" s="477"/>
      <c r="L37" s="478"/>
      <c r="M37" s="478"/>
    </row>
    <row r="38" spans="1:23" ht="23.1" customHeight="1">
      <c r="A38" s="439" t="s">
        <v>519</v>
      </c>
      <c r="B38" s="439"/>
      <c r="C38" s="439"/>
      <c r="D38" s="439"/>
      <c r="E38" s="439"/>
      <c r="F38" s="439"/>
      <c r="G38" s="439"/>
      <c r="H38" s="439"/>
      <c r="I38" s="439"/>
      <c r="J38" s="439"/>
      <c r="K38" s="482"/>
    </row>
    <row r="39" spans="1:23" ht="18" customHeight="1">
      <c r="A39" s="515" t="s">
        <v>755</v>
      </c>
      <c r="B39" s="482"/>
      <c r="C39" s="440"/>
      <c r="D39" s="482"/>
      <c r="E39" s="440"/>
      <c r="F39" s="482"/>
      <c r="G39" s="440"/>
      <c r="H39" s="482"/>
      <c r="I39" s="440"/>
      <c r="J39" s="482"/>
      <c r="K39" s="482"/>
    </row>
    <row r="40" spans="1:23" ht="18" customHeight="1">
      <c r="A40" s="443" t="s">
        <v>502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83"/>
      <c r="L40" s="484"/>
      <c r="M40" s="484"/>
    </row>
    <row r="41" spans="1:23" ht="21" customHeight="1">
      <c r="A41" s="516" t="s">
        <v>199</v>
      </c>
      <c r="B41" s="446" t="s">
        <v>551</v>
      </c>
      <c r="C41" s="447"/>
      <c r="D41" s="446" t="s">
        <v>653</v>
      </c>
      <c r="E41" s="447"/>
      <c r="F41" s="446" t="s">
        <v>700</v>
      </c>
      <c r="G41" s="447"/>
      <c r="H41" s="446" t="s">
        <v>766</v>
      </c>
      <c r="I41" s="447"/>
      <c r="J41" s="446" t="s">
        <v>885</v>
      </c>
      <c r="K41" s="447"/>
      <c r="L41" s="481"/>
      <c r="M41" s="481"/>
      <c r="O41" s="481"/>
      <c r="Q41" s="481"/>
      <c r="S41" s="481"/>
      <c r="U41" s="481"/>
      <c r="W41" s="481"/>
    </row>
    <row r="42" spans="1:23" s="492" customFormat="1" ht="18.45" customHeight="1">
      <c r="A42" s="517" t="s">
        <v>911</v>
      </c>
      <c r="B42" s="518">
        <f>SUM(B43:B46)</f>
        <v>2699220</v>
      </c>
      <c r="C42" s="490"/>
      <c r="D42" s="518">
        <f>SUM(D43:D46)</f>
        <v>2723499</v>
      </c>
      <c r="E42" s="467"/>
      <c r="F42" s="518">
        <f>SUM(F43:F46)</f>
        <v>2757878</v>
      </c>
      <c r="G42" s="467"/>
      <c r="H42" s="518">
        <f>SUM(H43:H46)</f>
        <v>2644805</v>
      </c>
      <c r="I42" s="467"/>
      <c r="J42" s="518">
        <f>SUM(J43:J46)</f>
        <v>2646527</v>
      </c>
      <c r="K42" s="467"/>
    </row>
    <row r="43" spans="1:23" ht="18.45" customHeight="1">
      <c r="A43" s="519" t="s">
        <v>944</v>
      </c>
      <c r="B43" s="520">
        <v>2111053</v>
      </c>
      <c r="C43" s="454"/>
      <c r="D43" s="520">
        <v>2082842</v>
      </c>
      <c r="E43" s="451"/>
      <c r="F43" s="520">
        <v>2100041</v>
      </c>
      <c r="G43" s="451"/>
      <c r="H43" s="520">
        <v>2084759</v>
      </c>
      <c r="I43" s="451"/>
      <c r="J43" s="520">
        <v>2060445</v>
      </c>
      <c r="K43" s="451"/>
      <c r="L43" s="481"/>
      <c r="M43" s="481"/>
      <c r="O43" s="481"/>
      <c r="Q43" s="481"/>
      <c r="S43" s="481"/>
      <c r="U43" s="481"/>
      <c r="W43" s="481"/>
    </row>
    <row r="44" spans="1:23" ht="18.45" customHeight="1">
      <c r="A44" s="519" t="s">
        <v>945</v>
      </c>
      <c r="B44" s="520">
        <v>491602</v>
      </c>
      <c r="C44" s="454"/>
      <c r="D44" s="520">
        <v>543660</v>
      </c>
      <c r="E44" s="451"/>
      <c r="F44" s="520">
        <v>561960</v>
      </c>
      <c r="G44" s="451"/>
      <c r="H44" s="520">
        <v>459739</v>
      </c>
      <c r="I44" s="451"/>
      <c r="J44" s="520">
        <v>461407</v>
      </c>
      <c r="K44" s="451"/>
      <c r="L44" s="481"/>
      <c r="M44" s="481"/>
      <c r="O44" s="481"/>
      <c r="Q44" s="481"/>
      <c r="S44" s="481"/>
      <c r="U44" s="481"/>
      <c r="W44" s="481"/>
    </row>
    <row r="45" spans="1:23" ht="18.45" customHeight="1">
      <c r="A45" s="519" t="s">
        <v>946</v>
      </c>
      <c r="B45" s="520">
        <v>62462</v>
      </c>
      <c r="C45" s="454"/>
      <c r="D45" s="520">
        <v>64432</v>
      </c>
      <c r="E45" s="451"/>
      <c r="F45" s="520">
        <v>66428</v>
      </c>
      <c r="G45" s="451"/>
      <c r="H45" s="520">
        <v>71112</v>
      </c>
      <c r="I45" s="451"/>
      <c r="J45" s="520">
        <v>95450</v>
      </c>
      <c r="K45" s="451"/>
      <c r="L45" s="481"/>
      <c r="M45" s="481"/>
      <c r="O45" s="481"/>
      <c r="Q45" s="481"/>
      <c r="S45" s="481"/>
      <c r="U45" s="481"/>
      <c r="W45" s="481"/>
    </row>
    <row r="46" spans="1:23" ht="18.45" customHeight="1">
      <c r="A46" s="521" t="s">
        <v>976</v>
      </c>
      <c r="B46" s="522">
        <v>34103</v>
      </c>
      <c r="C46" s="497"/>
      <c r="D46" s="522">
        <v>32565</v>
      </c>
      <c r="E46" s="523"/>
      <c r="F46" s="522">
        <v>29449</v>
      </c>
      <c r="G46" s="523"/>
      <c r="H46" s="522">
        <v>29195</v>
      </c>
      <c r="I46" s="523"/>
      <c r="J46" s="522">
        <v>29225</v>
      </c>
      <c r="K46" s="523"/>
      <c r="L46" s="481"/>
      <c r="M46" s="481"/>
      <c r="O46" s="481"/>
      <c r="Q46" s="481"/>
      <c r="S46" s="481"/>
      <c r="U46" s="481"/>
      <c r="W46" s="481"/>
    </row>
    <row r="47" spans="1:23" s="492" customFormat="1" ht="18.45" customHeight="1">
      <c r="A47" s="517" t="s">
        <v>915</v>
      </c>
      <c r="B47" s="518">
        <f>SUM(B48:B60)</f>
        <v>3913607</v>
      </c>
      <c r="C47" s="451"/>
      <c r="D47" s="518">
        <f>SUM(D48:D60)</f>
        <v>3827176</v>
      </c>
      <c r="E47" s="467"/>
      <c r="F47" s="518">
        <f>SUM(F48:F60)</f>
        <v>3970983</v>
      </c>
      <c r="G47" s="467"/>
      <c r="H47" s="518">
        <f>SUM(H48:H60)</f>
        <v>3986205</v>
      </c>
      <c r="I47" s="467"/>
      <c r="J47" s="518">
        <f>SUM(J48:J60)</f>
        <v>4091385</v>
      </c>
      <c r="K47" s="467"/>
    </row>
    <row r="48" spans="1:23" ht="18.45" customHeight="1">
      <c r="A48" s="519" t="s">
        <v>947</v>
      </c>
      <c r="B48" s="520">
        <v>163520</v>
      </c>
      <c r="C48" s="454"/>
      <c r="D48" s="520">
        <v>141359</v>
      </c>
      <c r="E48" s="451"/>
      <c r="F48" s="520">
        <v>146636</v>
      </c>
      <c r="G48" s="451"/>
      <c r="H48" s="520">
        <v>150397</v>
      </c>
      <c r="I48" s="451"/>
      <c r="J48" s="520">
        <v>156600</v>
      </c>
      <c r="K48" s="451"/>
      <c r="L48" s="481"/>
      <c r="M48" s="481"/>
      <c r="O48" s="481"/>
      <c r="Q48" s="481"/>
      <c r="S48" s="481"/>
      <c r="U48" s="481"/>
      <c r="W48" s="481"/>
    </row>
    <row r="49" spans="1:23" ht="18.45" customHeight="1">
      <c r="A49" s="519" t="s">
        <v>948</v>
      </c>
      <c r="B49" s="520">
        <v>53779</v>
      </c>
      <c r="C49" s="454"/>
      <c r="D49" s="520">
        <v>47404</v>
      </c>
      <c r="E49" s="451"/>
      <c r="F49" s="520">
        <v>53791</v>
      </c>
      <c r="G49" s="451"/>
      <c r="H49" s="520">
        <v>55388</v>
      </c>
      <c r="I49" s="451"/>
      <c r="J49" s="520">
        <v>58135</v>
      </c>
      <c r="K49" s="451"/>
      <c r="L49" s="481"/>
      <c r="M49" s="481"/>
      <c r="O49" s="481"/>
      <c r="Q49" s="481"/>
      <c r="S49" s="481"/>
      <c r="U49" s="481"/>
      <c r="W49" s="481"/>
    </row>
    <row r="50" spans="1:23" ht="18.45" customHeight="1">
      <c r="A50" s="519" t="s">
        <v>949</v>
      </c>
      <c r="B50" s="520">
        <v>571992</v>
      </c>
      <c r="C50" s="454"/>
      <c r="D50" s="520">
        <v>606670</v>
      </c>
      <c r="E50" s="451"/>
      <c r="F50" s="520">
        <v>650972</v>
      </c>
      <c r="G50" s="451"/>
      <c r="H50" s="520">
        <v>670419</v>
      </c>
      <c r="I50" s="451"/>
      <c r="J50" s="520">
        <v>764808</v>
      </c>
      <c r="K50" s="451"/>
      <c r="L50" s="481"/>
      <c r="M50" s="481"/>
      <c r="O50" s="481"/>
      <c r="Q50" s="481"/>
      <c r="S50" s="481"/>
      <c r="U50" s="481"/>
      <c r="W50" s="481"/>
    </row>
    <row r="51" spans="1:23" ht="18.45" customHeight="1">
      <c r="A51" s="519" t="s">
        <v>950</v>
      </c>
      <c r="B51" s="520">
        <v>55935</v>
      </c>
      <c r="C51" s="454"/>
      <c r="D51" s="520">
        <v>61557</v>
      </c>
      <c r="E51" s="451"/>
      <c r="F51" s="520">
        <v>63077</v>
      </c>
      <c r="G51" s="451"/>
      <c r="H51" s="520">
        <v>67751</v>
      </c>
      <c r="I51" s="451"/>
      <c r="J51" s="520">
        <v>92101</v>
      </c>
      <c r="K51" s="451"/>
      <c r="L51" s="481"/>
      <c r="M51" s="481"/>
      <c r="O51" s="481"/>
      <c r="Q51" s="481"/>
      <c r="S51" s="481"/>
      <c r="U51" s="481"/>
      <c r="W51" s="481"/>
    </row>
    <row r="52" spans="1:23" ht="18.45" customHeight="1">
      <c r="A52" s="519" t="s">
        <v>951</v>
      </c>
      <c r="B52" s="520">
        <v>20412</v>
      </c>
      <c r="C52" s="454"/>
      <c r="D52" s="520">
        <v>16216</v>
      </c>
      <c r="E52" s="451"/>
      <c r="F52" s="520">
        <v>17237</v>
      </c>
      <c r="G52" s="451"/>
      <c r="H52" s="520">
        <v>19711</v>
      </c>
      <c r="I52" s="451"/>
      <c r="J52" s="520">
        <v>17688</v>
      </c>
      <c r="K52" s="451"/>
      <c r="L52" s="481"/>
      <c r="M52" s="481"/>
      <c r="O52" s="481"/>
      <c r="Q52" s="481"/>
      <c r="S52" s="481"/>
      <c r="U52" s="481"/>
      <c r="W52" s="481"/>
    </row>
    <row r="53" spans="1:23" ht="18.45" customHeight="1">
      <c r="A53" s="519" t="s">
        <v>952</v>
      </c>
      <c r="B53" s="520">
        <v>130560</v>
      </c>
      <c r="C53" s="454"/>
      <c r="D53" s="520">
        <v>119862</v>
      </c>
      <c r="E53" s="451"/>
      <c r="F53" s="520">
        <v>122465</v>
      </c>
      <c r="G53" s="451"/>
      <c r="H53" s="520">
        <v>129442</v>
      </c>
      <c r="I53" s="451"/>
      <c r="J53" s="520">
        <v>136502</v>
      </c>
      <c r="K53" s="451"/>
      <c r="L53" s="481"/>
      <c r="M53" s="481"/>
      <c r="O53" s="481"/>
      <c r="Q53" s="481"/>
      <c r="S53" s="481"/>
      <c r="U53" s="481"/>
      <c r="W53" s="481"/>
    </row>
    <row r="54" spans="1:23" ht="18.45" customHeight="1">
      <c r="A54" s="519" t="s">
        <v>953</v>
      </c>
      <c r="B54" s="520">
        <v>156650</v>
      </c>
      <c r="C54" s="454"/>
      <c r="D54" s="520">
        <v>141368</v>
      </c>
      <c r="E54" s="451"/>
      <c r="F54" s="520">
        <v>187034</v>
      </c>
      <c r="G54" s="451"/>
      <c r="H54" s="520">
        <v>142272</v>
      </c>
      <c r="I54" s="451"/>
      <c r="J54" s="520">
        <v>132450</v>
      </c>
      <c r="K54" s="451"/>
      <c r="L54" s="481"/>
      <c r="M54" s="481"/>
      <c r="O54" s="481"/>
      <c r="Q54" s="481"/>
      <c r="S54" s="481"/>
      <c r="U54" s="481"/>
      <c r="W54" s="481"/>
    </row>
    <row r="55" spans="1:23" ht="24" customHeight="1">
      <c r="A55" s="519" t="s">
        <v>954</v>
      </c>
      <c r="B55" s="520">
        <v>16206</v>
      </c>
      <c r="C55" s="454"/>
      <c r="D55" s="520">
        <v>18085</v>
      </c>
      <c r="E55" s="451"/>
      <c r="F55" s="520">
        <v>20069</v>
      </c>
      <c r="G55" s="451"/>
      <c r="H55" s="520" t="s">
        <v>389</v>
      </c>
      <c r="I55" s="451"/>
      <c r="J55" s="520" t="s">
        <v>389</v>
      </c>
      <c r="K55" s="451"/>
      <c r="L55" s="481"/>
      <c r="M55" s="481"/>
      <c r="O55" s="481"/>
      <c r="Q55" s="481"/>
      <c r="S55" s="481"/>
      <c r="U55" s="481"/>
      <c r="W55" s="481"/>
    </row>
    <row r="56" spans="1:23" ht="24" customHeight="1">
      <c r="A56" s="519" t="s">
        <v>955</v>
      </c>
      <c r="B56" s="520">
        <v>196754</v>
      </c>
      <c r="C56" s="454"/>
      <c r="D56" s="520">
        <v>165035</v>
      </c>
      <c r="E56" s="451"/>
      <c r="F56" s="520">
        <v>178589</v>
      </c>
      <c r="G56" s="451"/>
      <c r="H56" s="520" t="s">
        <v>389</v>
      </c>
      <c r="I56" s="451"/>
      <c r="J56" s="520" t="s">
        <v>389</v>
      </c>
      <c r="K56" s="451"/>
      <c r="L56" s="481"/>
      <c r="M56" s="481"/>
      <c r="O56" s="481"/>
      <c r="Q56" s="481"/>
      <c r="S56" s="481"/>
      <c r="U56" s="481"/>
      <c r="W56" s="481"/>
    </row>
    <row r="57" spans="1:23" ht="24" customHeight="1">
      <c r="A57" s="519" t="s">
        <v>956</v>
      </c>
      <c r="B57" s="520" t="s">
        <v>389</v>
      </c>
      <c r="C57" s="454"/>
      <c r="D57" s="520" t="s">
        <v>389</v>
      </c>
      <c r="E57" s="451"/>
      <c r="F57" s="520" t="s">
        <v>389</v>
      </c>
      <c r="G57" s="451"/>
      <c r="H57" s="520">
        <v>202516</v>
      </c>
      <c r="I57" s="451"/>
      <c r="J57" s="520">
        <v>210798</v>
      </c>
      <c r="K57" s="451"/>
      <c r="L57" s="481"/>
      <c r="M57" s="481"/>
      <c r="O57" s="481"/>
      <c r="Q57" s="481"/>
      <c r="S57" s="481"/>
      <c r="U57" s="481"/>
      <c r="W57" s="481"/>
    </row>
    <row r="58" spans="1:23" ht="18.45" customHeight="1">
      <c r="A58" s="519" t="s">
        <v>957</v>
      </c>
      <c r="B58" s="520">
        <v>2528771</v>
      </c>
      <c r="C58" s="454"/>
      <c r="D58" s="520">
        <v>2505823</v>
      </c>
      <c r="E58" s="451"/>
      <c r="F58" s="520">
        <v>2516357</v>
      </c>
      <c r="G58" s="451"/>
      <c r="H58" s="520">
        <v>2537988</v>
      </c>
      <c r="I58" s="451"/>
      <c r="J58" s="520">
        <v>2515317</v>
      </c>
      <c r="K58" s="451"/>
      <c r="L58" s="481"/>
      <c r="M58" s="481"/>
      <c r="O58" s="481"/>
      <c r="Q58" s="481"/>
      <c r="S58" s="481"/>
      <c r="U58" s="481"/>
      <c r="W58" s="481"/>
    </row>
    <row r="59" spans="1:23" ht="18.45" customHeight="1">
      <c r="A59" s="519" t="s">
        <v>958</v>
      </c>
      <c r="B59" s="520">
        <v>19028</v>
      </c>
      <c r="C59" s="454"/>
      <c r="D59" s="520">
        <v>3797</v>
      </c>
      <c r="E59" s="451"/>
      <c r="F59" s="520">
        <v>14756</v>
      </c>
      <c r="G59" s="451"/>
      <c r="H59" s="520">
        <v>10321</v>
      </c>
      <c r="I59" s="451"/>
      <c r="J59" s="520">
        <v>6986</v>
      </c>
      <c r="K59" s="451"/>
      <c r="L59" s="481"/>
      <c r="M59" s="481"/>
      <c r="O59" s="481"/>
      <c r="Q59" s="481"/>
      <c r="S59" s="481"/>
      <c r="U59" s="481"/>
      <c r="W59" s="481"/>
    </row>
    <row r="60" spans="1:23" ht="18.45" customHeight="1">
      <c r="A60" s="519" t="s">
        <v>959</v>
      </c>
      <c r="B60" s="522">
        <v>0</v>
      </c>
      <c r="C60" s="497"/>
      <c r="D60" s="522">
        <v>0</v>
      </c>
      <c r="E60" s="458"/>
      <c r="F60" s="522">
        <v>0</v>
      </c>
      <c r="G60" s="458"/>
      <c r="H60" s="522">
        <v>0</v>
      </c>
      <c r="I60" s="458"/>
      <c r="J60" s="522">
        <v>0</v>
      </c>
      <c r="K60" s="458"/>
      <c r="L60" s="481"/>
      <c r="M60" s="481"/>
      <c r="O60" s="481"/>
      <c r="Q60" s="481"/>
      <c r="S60" s="481"/>
      <c r="U60" s="481"/>
      <c r="W60" s="481"/>
    </row>
    <row r="61" spans="1:23" s="492" customFormat="1" ht="18.45" customHeight="1">
      <c r="A61" s="516" t="s">
        <v>205</v>
      </c>
      <c r="B61" s="522">
        <f>B42-B47</f>
        <v>-1214387</v>
      </c>
      <c r="C61" s="497"/>
      <c r="D61" s="522">
        <f>D42-D47</f>
        <v>-1103677</v>
      </c>
      <c r="E61" s="523"/>
      <c r="F61" s="522">
        <f>F42-F47</f>
        <v>-1213105</v>
      </c>
      <c r="G61" s="523"/>
      <c r="H61" s="522">
        <f>H42-H47</f>
        <v>-1341400</v>
      </c>
      <c r="I61" s="523"/>
      <c r="J61" s="522">
        <f>J42-J47</f>
        <v>-1444858</v>
      </c>
      <c r="K61" s="523"/>
    </row>
    <row r="62" spans="1:23" ht="18.45" customHeight="1">
      <c r="A62" s="517" t="s">
        <v>924</v>
      </c>
      <c r="B62" s="518">
        <f>SUM(B63:B68)</f>
        <v>2711866</v>
      </c>
      <c r="C62" s="454"/>
      <c r="D62" s="518">
        <f>SUM(D63:D68)</f>
        <v>2546211</v>
      </c>
      <c r="E62" s="467"/>
      <c r="F62" s="518">
        <f>SUM(F63:F68)</f>
        <v>2547599</v>
      </c>
      <c r="G62" s="467"/>
      <c r="H62" s="518">
        <f>SUM(H63:H68)</f>
        <v>2381690</v>
      </c>
      <c r="I62" s="467"/>
      <c r="J62" s="518">
        <f>SUM(J63:J68)</f>
        <v>2304231</v>
      </c>
      <c r="K62" s="467"/>
      <c r="L62" s="481"/>
      <c r="M62" s="481"/>
      <c r="O62" s="481"/>
      <c r="Q62" s="481"/>
      <c r="S62" s="481"/>
      <c r="U62" s="481"/>
      <c r="W62" s="481"/>
    </row>
    <row r="63" spans="1:23" ht="18.45" customHeight="1">
      <c r="A63" s="519" t="s">
        <v>925</v>
      </c>
      <c r="B63" s="520">
        <v>58</v>
      </c>
      <c r="C63" s="454"/>
      <c r="D63" s="520">
        <v>122</v>
      </c>
      <c r="E63" s="451"/>
      <c r="F63" s="520">
        <v>226</v>
      </c>
      <c r="G63" s="451"/>
      <c r="H63" s="520">
        <v>143</v>
      </c>
      <c r="I63" s="451"/>
      <c r="J63" s="520">
        <v>116</v>
      </c>
      <c r="K63" s="451"/>
      <c r="L63" s="481"/>
      <c r="M63" s="481"/>
      <c r="O63" s="481"/>
      <c r="Q63" s="481"/>
      <c r="S63" s="481"/>
      <c r="U63" s="481"/>
      <c r="W63" s="481"/>
    </row>
    <row r="64" spans="1:23" ht="18.45" customHeight="1">
      <c r="A64" s="519" t="s">
        <v>960</v>
      </c>
      <c r="B64" s="520">
        <v>1571741</v>
      </c>
      <c r="C64" s="454"/>
      <c r="D64" s="520">
        <v>1434277</v>
      </c>
      <c r="E64" s="451"/>
      <c r="F64" s="520">
        <v>1431778</v>
      </c>
      <c r="G64" s="451"/>
      <c r="H64" s="520">
        <v>1265524</v>
      </c>
      <c r="I64" s="451"/>
      <c r="J64" s="520">
        <v>1207308</v>
      </c>
      <c r="K64" s="451"/>
      <c r="L64" s="481"/>
      <c r="M64" s="481"/>
      <c r="O64" s="481"/>
      <c r="Q64" s="481"/>
      <c r="S64" s="481"/>
      <c r="U64" s="481"/>
      <c r="W64" s="481"/>
    </row>
    <row r="65" spans="1:23" ht="18.45" customHeight="1">
      <c r="A65" s="519" t="s">
        <v>961</v>
      </c>
      <c r="B65" s="520">
        <v>3500</v>
      </c>
      <c r="C65" s="454"/>
      <c r="D65" s="520">
        <v>0</v>
      </c>
      <c r="E65" s="451"/>
      <c r="F65" s="520">
        <v>0</v>
      </c>
      <c r="G65" s="451"/>
      <c r="H65" s="520">
        <v>0</v>
      </c>
      <c r="I65" s="451"/>
      <c r="J65" s="520">
        <v>0</v>
      </c>
      <c r="K65" s="451"/>
      <c r="L65" s="481"/>
      <c r="M65" s="481"/>
      <c r="O65" s="481"/>
      <c r="Q65" s="481"/>
      <c r="S65" s="481"/>
      <c r="U65" s="481"/>
      <c r="W65" s="481"/>
    </row>
    <row r="66" spans="1:23" s="492" customFormat="1" ht="18.45" customHeight="1">
      <c r="A66" s="519" t="s">
        <v>962</v>
      </c>
      <c r="B66" s="520">
        <v>1095153</v>
      </c>
      <c r="C66" s="454"/>
      <c r="D66" s="520">
        <v>1074285</v>
      </c>
      <c r="E66" s="501"/>
      <c r="F66" s="520">
        <v>1077834</v>
      </c>
      <c r="G66" s="501"/>
      <c r="H66" s="520">
        <v>1078583</v>
      </c>
      <c r="I66" s="501"/>
      <c r="J66" s="520">
        <v>1059945</v>
      </c>
      <c r="K66" s="501"/>
    </row>
    <row r="67" spans="1:23" ht="18.45" customHeight="1">
      <c r="A67" s="519" t="s">
        <v>963</v>
      </c>
      <c r="B67" s="520">
        <v>25287</v>
      </c>
      <c r="C67" s="454"/>
      <c r="D67" s="520">
        <v>25058</v>
      </c>
      <c r="E67" s="451"/>
      <c r="F67" s="520">
        <v>24303</v>
      </c>
      <c r="G67" s="451"/>
      <c r="H67" s="520">
        <v>24532</v>
      </c>
      <c r="I67" s="451"/>
      <c r="J67" s="520">
        <v>24290</v>
      </c>
      <c r="K67" s="451"/>
      <c r="L67" s="481"/>
      <c r="M67" s="481"/>
      <c r="O67" s="481"/>
      <c r="Q67" s="481"/>
      <c r="S67" s="481"/>
      <c r="U67" s="481"/>
      <c r="W67" s="481"/>
    </row>
    <row r="68" spans="1:23" ht="18.45" customHeight="1">
      <c r="A68" s="524" t="s">
        <v>930</v>
      </c>
      <c r="B68" s="522">
        <v>16127</v>
      </c>
      <c r="C68" s="497"/>
      <c r="D68" s="522">
        <v>12469</v>
      </c>
      <c r="E68" s="458"/>
      <c r="F68" s="522">
        <v>13458</v>
      </c>
      <c r="G68" s="458"/>
      <c r="H68" s="522">
        <v>12908</v>
      </c>
      <c r="I68" s="458"/>
      <c r="J68" s="522">
        <v>12572</v>
      </c>
      <c r="K68" s="458"/>
      <c r="L68" s="481"/>
      <c r="M68" s="481"/>
      <c r="O68" s="481"/>
      <c r="Q68" s="481"/>
      <c r="S68" s="481"/>
      <c r="U68" s="481"/>
      <c r="W68" s="481"/>
    </row>
    <row r="69" spans="1:23" ht="18.45" customHeight="1">
      <c r="A69" s="517" t="s">
        <v>931</v>
      </c>
      <c r="B69" s="518">
        <f>SUM(B70:B71)</f>
        <v>631960</v>
      </c>
      <c r="C69" s="454"/>
      <c r="D69" s="518">
        <f>SUM(D70:D71)</f>
        <v>577482</v>
      </c>
      <c r="E69" s="467"/>
      <c r="F69" s="518">
        <f>SUM(F70:F71)</f>
        <v>531118</v>
      </c>
      <c r="G69" s="467"/>
      <c r="H69" s="518">
        <f>SUM(H70:H71)</f>
        <v>475030</v>
      </c>
      <c r="I69" s="467"/>
      <c r="J69" s="518">
        <f>SUM(J70:J71)</f>
        <v>428957</v>
      </c>
      <c r="K69" s="467"/>
      <c r="L69" s="481"/>
      <c r="M69" s="481"/>
      <c r="O69" s="481"/>
      <c r="Q69" s="481"/>
      <c r="S69" s="481"/>
      <c r="U69" s="481"/>
      <c r="W69" s="481"/>
    </row>
    <row r="70" spans="1:23" ht="24" customHeight="1">
      <c r="A70" s="519" t="s">
        <v>932</v>
      </c>
      <c r="B70" s="520">
        <v>612776</v>
      </c>
      <c r="C70" s="454"/>
      <c r="D70" s="520">
        <v>562315</v>
      </c>
      <c r="E70" s="451"/>
      <c r="F70" s="520">
        <v>511077</v>
      </c>
      <c r="G70" s="451"/>
      <c r="H70" s="520">
        <v>459871</v>
      </c>
      <c r="I70" s="451"/>
      <c r="J70" s="520">
        <v>411607</v>
      </c>
      <c r="K70" s="451"/>
      <c r="L70" s="481"/>
      <c r="M70" s="481"/>
      <c r="O70" s="481"/>
      <c r="Q70" s="481"/>
      <c r="S70" s="481"/>
      <c r="U70" s="481"/>
      <c r="W70" s="481"/>
    </row>
    <row r="71" spans="1:23" ht="18.45" customHeight="1">
      <c r="A71" s="519" t="s">
        <v>933</v>
      </c>
      <c r="B71" s="520">
        <v>19184</v>
      </c>
      <c r="C71" s="497"/>
      <c r="D71" s="520">
        <v>15167</v>
      </c>
      <c r="E71" s="458"/>
      <c r="F71" s="520">
        <v>20041</v>
      </c>
      <c r="G71" s="458"/>
      <c r="H71" s="520">
        <v>15159</v>
      </c>
      <c r="I71" s="458"/>
      <c r="J71" s="520">
        <v>17350</v>
      </c>
      <c r="K71" s="458"/>
      <c r="L71" s="481"/>
      <c r="M71" s="481"/>
      <c r="O71" s="481"/>
      <c r="Q71" s="481"/>
      <c r="S71" s="481"/>
      <c r="U71" s="481"/>
      <c r="W71" s="481"/>
    </row>
    <row r="72" spans="1:23" ht="18.45" customHeight="1">
      <c r="A72" s="525" t="s">
        <v>934</v>
      </c>
      <c r="B72" s="526">
        <f>+B61+B62-B69</f>
        <v>865519</v>
      </c>
      <c r="C72" s="527"/>
      <c r="D72" s="526">
        <f>+D61+D62-D69</f>
        <v>865052</v>
      </c>
      <c r="E72" s="464"/>
      <c r="F72" s="526">
        <f>+F61+F62-F69</f>
        <v>803376</v>
      </c>
      <c r="G72" s="464"/>
      <c r="H72" s="526">
        <f>+H61+H62-H69</f>
        <v>565260</v>
      </c>
      <c r="I72" s="464"/>
      <c r="J72" s="526">
        <f>+J61+J62-J69</f>
        <v>430416</v>
      </c>
      <c r="K72" s="464"/>
      <c r="L72" s="481"/>
      <c r="M72" s="481"/>
      <c r="O72" s="481"/>
      <c r="Q72" s="481"/>
      <c r="S72" s="481"/>
      <c r="U72" s="481"/>
      <c r="W72" s="481"/>
    </row>
    <row r="73" spans="1:23" ht="18.45" customHeight="1">
      <c r="A73" s="528" t="s">
        <v>964</v>
      </c>
      <c r="B73" s="522">
        <v>53</v>
      </c>
      <c r="C73" s="527"/>
      <c r="D73" s="522">
        <v>3813</v>
      </c>
      <c r="E73" s="464"/>
      <c r="F73" s="522">
        <v>4739</v>
      </c>
      <c r="G73" s="464"/>
      <c r="H73" s="522">
        <v>70</v>
      </c>
      <c r="I73" s="464"/>
      <c r="J73" s="522">
        <v>54</v>
      </c>
      <c r="K73" s="464"/>
      <c r="L73" s="481"/>
      <c r="M73" s="481"/>
      <c r="O73" s="481"/>
      <c r="Q73" s="481"/>
      <c r="S73" s="481"/>
      <c r="U73" s="481"/>
      <c r="W73" s="481"/>
    </row>
    <row r="74" spans="1:23" ht="18.45" customHeight="1">
      <c r="A74" s="525" t="s">
        <v>936</v>
      </c>
      <c r="B74" s="526">
        <v>613</v>
      </c>
      <c r="C74" s="527"/>
      <c r="D74" s="526">
        <v>1022</v>
      </c>
      <c r="E74" s="464"/>
      <c r="F74" s="526">
        <v>419</v>
      </c>
      <c r="G74" s="464"/>
      <c r="H74" s="526">
        <v>853</v>
      </c>
      <c r="I74" s="464"/>
      <c r="J74" s="526">
        <v>3227</v>
      </c>
      <c r="K74" s="464"/>
      <c r="L74" s="481"/>
      <c r="M74" s="481"/>
      <c r="O74" s="481"/>
      <c r="Q74" s="481"/>
      <c r="S74" s="481"/>
      <c r="U74" s="481"/>
      <c r="W74" s="481"/>
    </row>
    <row r="75" spans="1:23" ht="13.5" customHeight="1">
      <c r="A75" s="528" t="s">
        <v>937</v>
      </c>
      <c r="B75" s="522">
        <f>+B72+B73-B74</f>
        <v>864959</v>
      </c>
      <c r="C75" s="527"/>
      <c r="D75" s="522">
        <f>+D72+D73-D74</f>
        <v>867843</v>
      </c>
      <c r="E75" s="464"/>
      <c r="F75" s="522">
        <f>+F72+F73-F74</f>
        <v>807696</v>
      </c>
      <c r="G75" s="464"/>
      <c r="H75" s="522">
        <f>+H72+H73-H74</f>
        <v>564477</v>
      </c>
      <c r="I75" s="464"/>
      <c r="J75" s="522">
        <f>+J72+J73-J74</f>
        <v>427243</v>
      </c>
      <c r="K75" s="464"/>
    </row>
    <row r="76" spans="1:23">
      <c r="A76" s="525" t="s">
        <v>938</v>
      </c>
      <c r="B76" s="522">
        <v>200000</v>
      </c>
      <c r="C76" s="464"/>
      <c r="D76" s="522">
        <v>200000</v>
      </c>
      <c r="E76" s="464"/>
      <c r="F76" s="522">
        <v>404501</v>
      </c>
      <c r="G76" s="464"/>
      <c r="H76" s="522">
        <v>200000</v>
      </c>
      <c r="I76" s="529"/>
      <c r="J76" s="526">
        <v>200000</v>
      </c>
      <c r="K76" s="530"/>
    </row>
    <row r="77" spans="1:23" ht="24" customHeight="1">
      <c r="A77" s="531" t="s">
        <v>975</v>
      </c>
      <c r="B77" s="522">
        <v>223290</v>
      </c>
      <c r="C77" s="464"/>
      <c r="D77" s="522">
        <v>274853</v>
      </c>
      <c r="E77" s="464"/>
      <c r="F77" s="522">
        <v>383650</v>
      </c>
      <c r="G77" s="464"/>
      <c r="H77" s="522">
        <v>57453</v>
      </c>
      <c r="I77" s="464"/>
      <c r="J77" s="526">
        <v>468642</v>
      </c>
      <c r="K77" s="532"/>
    </row>
    <row r="78" spans="1:23">
      <c r="A78" s="525" t="s">
        <v>939</v>
      </c>
      <c r="B78" s="522">
        <v>1064959</v>
      </c>
      <c r="C78" s="464"/>
      <c r="D78" s="522">
        <v>1687155</v>
      </c>
      <c r="E78" s="464"/>
      <c r="F78" s="522">
        <v>1831509</v>
      </c>
      <c r="G78" s="464"/>
      <c r="H78" s="522">
        <v>1422756</v>
      </c>
      <c r="I78" s="529"/>
      <c r="J78" s="522">
        <v>1503299</v>
      </c>
      <c r="K78" s="532"/>
    </row>
  </sheetData>
  <sheetProtection sheet="1" objects="1" scenarios="1"/>
  <mergeCells count="19">
    <mergeCell ref="B41:C41"/>
    <mergeCell ref="D41:E41"/>
    <mergeCell ref="F41:G41"/>
    <mergeCell ref="H41:I41"/>
    <mergeCell ref="J41:K41"/>
    <mergeCell ref="A1:J1"/>
    <mergeCell ref="N1:X1"/>
    <mergeCell ref="A3:J3"/>
    <mergeCell ref="N3:X3"/>
    <mergeCell ref="A4:J4"/>
    <mergeCell ref="N4:X4"/>
    <mergeCell ref="A37:J37"/>
    <mergeCell ref="A38:J38"/>
    <mergeCell ref="A40:J40"/>
    <mergeCell ref="B5:C5"/>
    <mergeCell ref="D5:E5"/>
    <mergeCell ref="F5:G5"/>
    <mergeCell ref="H5:I5"/>
    <mergeCell ref="J5:K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36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8"/>
  <sheetViews>
    <sheetView showGridLines="0" zoomScaleNormal="100" zoomScaleSheetLayoutView="120" workbookViewId="0">
      <selection sqref="A1:N1"/>
    </sheetView>
  </sheetViews>
  <sheetFormatPr defaultColWidth="9" defaultRowHeight="13.2"/>
  <cols>
    <col min="1" max="1" width="3.6640625" style="441" customWidth="1"/>
    <col min="2" max="2" width="19.33203125" style="441" customWidth="1"/>
    <col min="3" max="3" width="12.109375" style="441" customWidth="1"/>
    <col min="4" max="4" width="0.44140625" style="441" customWidth="1"/>
    <col min="5" max="5" width="12.109375" style="441" customWidth="1"/>
    <col min="6" max="6" width="0.44140625" style="441" customWidth="1"/>
    <col min="7" max="7" width="12.109375" style="441" customWidth="1"/>
    <col min="8" max="8" width="0.44140625" style="441" customWidth="1"/>
    <col min="9" max="9" width="12.109375" style="441" customWidth="1"/>
    <col min="10" max="10" width="0.44140625" style="441" customWidth="1"/>
    <col min="11" max="11" width="12.6640625" style="441" customWidth="1"/>
    <col min="12" max="12" width="0.44140625" style="441" customWidth="1"/>
    <col min="13" max="16384" width="9" style="441"/>
  </cols>
  <sheetData>
    <row r="1" spans="1:12" ht="23.1" customHeight="1">
      <c r="A1" s="439" t="s">
        <v>943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40"/>
    </row>
    <row r="2" spans="1:12" ht="23.1" customHeight="1">
      <c r="A2" s="439" t="s">
        <v>519</v>
      </c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40"/>
    </row>
    <row r="3" spans="1:12" ht="23.1" customHeight="1">
      <c r="A3" s="442" t="s">
        <v>851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0"/>
    </row>
    <row r="4" spans="1:12" ht="23.1" customHeight="1">
      <c r="A4" s="443" t="s">
        <v>520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0"/>
    </row>
    <row r="5" spans="1:12" ht="21" customHeight="1">
      <c r="A5" s="444"/>
      <c r="B5" s="445" t="s">
        <v>199</v>
      </c>
      <c r="C5" s="446" t="s">
        <v>551</v>
      </c>
      <c r="D5" s="447"/>
      <c r="E5" s="446" t="s">
        <v>653</v>
      </c>
      <c r="F5" s="447"/>
      <c r="G5" s="446" t="s">
        <v>700</v>
      </c>
      <c r="H5" s="447"/>
      <c r="I5" s="446" t="s">
        <v>766</v>
      </c>
      <c r="J5" s="447"/>
      <c r="K5" s="446" t="s">
        <v>885</v>
      </c>
      <c r="L5" s="447"/>
    </row>
    <row r="6" spans="1:12" ht="20.100000000000001" customHeight="1">
      <c r="A6" s="448" t="s">
        <v>206</v>
      </c>
      <c r="B6" s="449" t="s">
        <v>207</v>
      </c>
      <c r="C6" s="450">
        <v>690100</v>
      </c>
      <c r="D6" s="451"/>
      <c r="E6" s="450">
        <v>1074800</v>
      </c>
      <c r="F6" s="451"/>
      <c r="G6" s="450">
        <v>613800</v>
      </c>
      <c r="H6" s="451"/>
      <c r="I6" s="450">
        <v>606400</v>
      </c>
      <c r="J6" s="451"/>
      <c r="K6" s="450">
        <v>748900</v>
      </c>
      <c r="L6" s="451"/>
    </row>
    <row r="7" spans="1:12" ht="20.100000000000001" customHeight="1">
      <c r="A7" s="452"/>
      <c r="B7" s="449" t="s">
        <v>497</v>
      </c>
      <c r="C7" s="450">
        <v>68545</v>
      </c>
      <c r="D7" s="451"/>
      <c r="E7" s="450">
        <v>79405</v>
      </c>
      <c r="F7" s="451"/>
      <c r="G7" s="450">
        <v>34622</v>
      </c>
      <c r="H7" s="451"/>
      <c r="I7" s="450">
        <v>29956</v>
      </c>
      <c r="J7" s="451"/>
      <c r="K7" s="450">
        <v>20030</v>
      </c>
      <c r="L7" s="451"/>
    </row>
    <row r="8" spans="1:12" ht="20.100000000000001" customHeight="1">
      <c r="A8" s="452"/>
      <c r="B8" s="449" t="s">
        <v>495</v>
      </c>
      <c r="C8" s="453">
        <v>165900</v>
      </c>
      <c r="D8" s="451"/>
      <c r="E8" s="453">
        <v>488500</v>
      </c>
      <c r="F8" s="451"/>
      <c r="G8" s="453">
        <v>189900</v>
      </c>
      <c r="H8" s="451"/>
      <c r="I8" s="453">
        <v>119610</v>
      </c>
      <c r="J8" s="451"/>
      <c r="K8" s="453">
        <v>397145</v>
      </c>
      <c r="L8" s="451"/>
    </row>
    <row r="9" spans="1:12" ht="20.100000000000001" customHeight="1">
      <c r="A9" s="452"/>
      <c r="B9" s="449" t="s">
        <v>496</v>
      </c>
      <c r="C9" s="453">
        <v>14240</v>
      </c>
      <c r="D9" s="451"/>
      <c r="E9" s="453">
        <v>12099</v>
      </c>
      <c r="F9" s="451"/>
      <c r="G9" s="453">
        <v>20901</v>
      </c>
      <c r="H9" s="451"/>
      <c r="I9" s="453">
        <v>10415</v>
      </c>
      <c r="J9" s="451"/>
      <c r="K9" s="453">
        <v>6724</v>
      </c>
      <c r="L9" s="451"/>
    </row>
    <row r="10" spans="1:12" ht="20.100000000000001" customHeight="1">
      <c r="A10" s="452"/>
      <c r="B10" s="449" t="s">
        <v>235</v>
      </c>
      <c r="C10" s="453">
        <v>1842</v>
      </c>
      <c r="D10" s="451"/>
      <c r="E10" s="453">
        <v>3178</v>
      </c>
      <c r="F10" s="451"/>
      <c r="G10" s="453">
        <v>2111</v>
      </c>
      <c r="H10" s="451"/>
      <c r="I10" s="453">
        <v>2007</v>
      </c>
      <c r="J10" s="451"/>
      <c r="K10" s="453">
        <v>1837</v>
      </c>
      <c r="L10" s="451"/>
    </row>
    <row r="11" spans="1:12" ht="20.100000000000001" customHeight="1">
      <c r="A11" s="452"/>
      <c r="B11" s="449"/>
      <c r="C11" s="453"/>
      <c r="D11" s="454"/>
      <c r="E11" s="453"/>
      <c r="F11" s="454"/>
      <c r="G11" s="453"/>
      <c r="H11" s="454"/>
      <c r="I11" s="453"/>
      <c r="J11" s="454"/>
      <c r="K11" s="453"/>
      <c r="L11" s="454"/>
    </row>
    <row r="12" spans="1:12" ht="21" customHeight="1">
      <c r="A12" s="455"/>
      <c r="B12" s="456" t="s">
        <v>210</v>
      </c>
      <c r="C12" s="457">
        <f>SUM(C6:C11)</f>
        <v>940627</v>
      </c>
      <c r="D12" s="458"/>
      <c r="E12" s="457">
        <f>SUM(E6:E11)</f>
        <v>1657982</v>
      </c>
      <c r="F12" s="458"/>
      <c r="G12" s="457">
        <f>SUM(G6:G11)</f>
        <v>861334</v>
      </c>
      <c r="H12" s="458"/>
      <c r="I12" s="457">
        <f>SUM(I6:I11)</f>
        <v>768388</v>
      </c>
      <c r="J12" s="458"/>
      <c r="K12" s="457">
        <f>SUM(K6:K11)</f>
        <v>1174636</v>
      </c>
      <c r="L12" s="458"/>
    </row>
    <row r="13" spans="1:12" ht="20.100000000000001" customHeight="1">
      <c r="A13" s="448" t="s">
        <v>211</v>
      </c>
      <c r="B13" s="449" t="s">
        <v>212</v>
      </c>
      <c r="C13" s="450">
        <v>961629</v>
      </c>
      <c r="D13" s="451"/>
      <c r="E13" s="450">
        <v>1718308</v>
      </c>
      <c r="F13" s="451"/>
      <c r="G13" s="450">
        <v>911276</v>
      </c>
      <c r="H13" s="451"/>
      <c r="I13" s="450">
        <v>820400</v>
      </c>
      <c r="J13" s="451"/>
      <c r="K13" s="450">
        <v>1175520</v>
      </c>
      <c r="L13" s="451"/>
    </row>
    <row r="14" spans="1:12" ht="20.100000000000001" customHeight="1">
      <c r="A14" s="459"/>
      <c r="B14" s="449" t="s">
        <v>213</v>
      </c>
      <c r="C14" s="450">
        <v>2092390</v>
      </c>
      <c r="D14" s="451"/>
      <c r="E14" s="450">
        <v>2096478</v>
      </c>
      <c r="F14" s="451"/>
      <c r="G14" s="450">
        <v>2101807</v>
      </c>
      <c r="H14" s="451"/>
      <c r="I14" s="450">
        <v>2103472</v>
      </c>
      <c r="J14" s="451"/>
      <c r="K14" s="450">
        <v>2040583</v>
      </c>
      <c r="L14" s="451"/>
    </row>
    <row r="15" spans="1:12" ht="20.100000000000001" customHeight="1">
      <c r="A15" s="459"/>
      <c r="B15" s="449" t="s">
        <v>215</v>
      </c>
      <c r="C15" s="450">
        <v>98</v>
      </c>
      <c r="D15" s="451"/>
      <c r="E15" s="450">
        <v>550</v>
      </c>
      <c r="F15" s="451"/>
      <c r="G15" s="450">
        <v>57</v>
      </c>
      <c r="H15" s="451"/>
      <c r="I15" s="450">
        <v>177</v>
      </c>
      <c r="J15" s="451"/>
      <c r="K15" s="450">
        <v>2</v>
      </c>
      <c r="L15" s="451"/>
    </row>
    <row r="16" spans="1:12" ht="20.100000000000001" customHeight="1">
      <c r="A16" s="459"/>
      <c r="B16" s="449"/>
      <c r="C16" s="453"/>
      <c r="D16" s="454"/>
      <c r="E16" s="453"/>
      <c r="F16" s="454"/>
      <c r="G16" s="453"/>
      <c r="H16" s="454"/>
      <c r="I16" s="453"/>
      <c r="J16" s="454"/>
      <c r="K16" s="453"/>
      <c r="L16" s="454"/>
    </row>
    <row r="17" spans="1:13" ht="21" customHeight="1">
      <c r="A17" s="459"/>
      <c r="B17" s="460" t="s">
        <v>216</v>
      </c>
      <c r="C17" s="461">
        <f>SUM(C13:C16)</f>
        <v>3054117</v>
      </c>
      <c r="D17" s="458"/>
      <c r="E17" s="461">
        <f>SUM(E13:E16)</f>
        <v>3815336</v>
      </c>
      <c r="F17" s="458"/>
      <c r="G17" s="461">
        <f>SUM(G13:G16)</f>
        <v>3013140</v>
      </c>
      <c r="H17" s="458"/>
      <c r="I17" s="461">
        <f>SUM(I13:I16)</f>
        <v>2924049</v>
      </c>
      <c r="J17" s="458"/>
      <c r="K17" s="461">
        <f>SUM(K13:K16)</f>
        <v>3216105</v>
      </c>
      <c r="L17" s="458"/>
      <c r="M17" s="462"/>
    </row>
    <row r="18" spans="1:13" ht="21" customHeight="1">
      <c r="A18" s="446" t="s">
        <v>217</v>
      </c>
      <c r="B18" s="447"/>
      <c r="C18" s="463">
        <f>C12-C17</f>
        <v>-2113490</v>
      </c>
      <c r="D18" s="464"/>
      <c r="E18" s="463">
        <f>E12-E17</f>
        <v>-2157354</v>
      </c>
      <c r="F18" s="464"/>
      <c r="G18" s="463">
        <f>G12-G17</f>
        <v>-2151806</v>
      </c>
      <c r="H18" s="464"/>
      <c r="I18" s="463">
        <f>I12-I17</f>
        <v>-2155661</v>
      </c>
      <c r="J18" s="464"/>
      <c r="K18" s="463">
        <f>K12-K17</f>
        <v>-2041469</v>
      </c>
      <c r="L18" s="464"/>
    </row>
    <row r="19" spans="1:13" ht="20.100000000000001" customHeight="1">
      <c r="A19" s="459" t="s">
        <v>847</v>
      </c>
      <c r="B19" s="465" t="s">
        <v>974</v>
      </c>
      <c r="C19" s="466">
        <v>47864</v>
      </c>
      <c r="D19" s="467"/>
      <c r="E19" s="466">
        <v>83705</v>
      </c>
      <c r="F19" s="467"/>
      <c r="G19" s="466">
        <v>47927</v>
      </c>
      <c r="H19" s="467"/>
      <c r="I19" s="466">
        <v>56048</v>
      </c>
      <c r="J19" s="467"/>
      <c r="K19" s="466">
        <v>64078</v>
      </c>
      <c r="L19" s="467"/>
    </row>
    <row r="20" spans="1:13" ht="20.100000000000001" customHeight="1">
      <c r="A20" s="459"/>
      <c r="B20" s="468" t="s">
        <v>973</v>
      </c>
      <c r="C20" s="469"/>
      <c r="D20" s="451"/>
      <c r="E20" s="470"/>
      <c r="F20" s="451"/>
      <c r="G20" s="470"/>
      <c r="H20" s="451"/>
      <c r="I20" s="470"/>
      <c r="J20" s="451"/>
      <c r="K20" s="470"/>
      <c r="L20" s="451"/>
    </row>
    <row r="21" spans="1:13" ht="20.100000000000001" customHeight="1">
      <c r="A21" s="459"/>
      <c r="B21" s="471" t="s">
        <v>848</v>
      </c>
      <c r="C21" s="450" t="s">
        <v>389</v>
      </c>
      <c r="D21" s="451"/>
      <c r="E21" s="450" t="s">
        <v>389</v>
      </c>
      <c r="F21" s="451"/>
      <c r="G21" s="450">
        <v>13298</v>
      </c>
      <c r="H21" s="451"/>
      <c r="I21" s="450" t="s">
        <v>389</v>
      </c>
      <c r="J21" s="451"/>
      <c r="K21" s="450" t="s">
        <v>389</v>
      </c>
      <c r="L21" s="451"/>
    </row>
    <row r="22" spans="1:13" ht="15" customHeight="1">
      <c r="A22" s="459"/>
      <c r="B22" s="471" t="s">
        <v>849</v>
      </c>
      <c r="C22" s="450">
        <v>1414086</v>
      </c>
      <c r="D22" s="451"/>
      <c r="E22" s="450">
        <v>1410307</v>
      </c>
      <c r="F22" s="451"/>
      <c r="G22" s="472">
        <v>1428931</v>
      </c>
      <c r="H22" s="451"/>
      <c r="I22" s="472">
        <v>1441333</v>
      </c>
      <c r="J22" s="451"/>
      <c r="K22" s="472">
        <v>1101335</v>
      </c>
      <c r="L22" s="451"/>
    </row>
    <row r="23" spans="1:13" ht="15" customHeight="1">
      <c r="A23" s="459"/>
      <c r="B23" s="473" t="s">
        <v>844</v>
      </c>
      <c r="C23" s="450" t="s">
        <v>389</v>
      </c>
      <c r="D23" s="454"/>
      <c r="E23" s="450">
        <v>619312</v>
      </c>
      <c r="F23" s="454"/>
      <c r="G23" s="472">
        <v>619312</v>
      </c>
      <c r="H23" s="454"/>
      <c r="I23" s="472">
        <v>658280</v>
      </c>
      <c r="J23" s="454"/>
      <c r="K23" s="472">
        <v>876056</v>
      </c>
      <c r="L23" s="454"/>
    </row>
    <row r="24" spans="1:13" ht="7.5" customHeight="1">
      <c r="A24" s="459"/>
      <c r="B24" s="473"/>
      <c r="C24" s="450"/>
      <c r="D24" s="454"/>
      <c r="E24" s="450"/>
      <c r="F24" s="454"/>
      <c r="G24" s="450"/>
      <c r="H24" s="454"/>
      <c r="I24" s="450"/>
      <c r="J24" s="454"/>
      <c r="K24" s="450"/>
      <c r="L24" s="454"/>
    </row>
    <row r="25" spans="1:13" ht="20.100000000000001" customHeight="1">
      <c r="A25" s="459"/>
      <c r="B25" s="471" t="s">
        <v>850</v>
      </c>
      <c r="C25" s="450">
        <v>651540</v>
      </c>
      <c r="D25" s="451"/>
      <c r="E25" s="450">
        <v>44030</v>
      </c>
      <c r="F25" s="454"/>
      <c r="G25" s="450">
        <v>42338</v>
      </c>
      <c r="H25" s="454"/>
      <c r="I25" s="450" t="s">
        <v>389</v>
      </c>
      <c r="J25" s="454"/>
      <c r="K25" s="450" t="s">
        <v>389</v>
      </c>
      <c r="L25" s="454"/>
    </row>
    <row r="26" spans="1:13" ht="20.100000000000001" customHeight="1">
      <c r="A26" s="459"/>
      <c r="B26" s="471"/>
      <c r="C26" s="450"/>
      <c r="D26" s="451"/>
      <c r="E26" s="450"/>
      <c r="F26" s="454"/>
      <c r="G26" s="450"/>
      <c r="H26" s="454"/>
      <c r="I26" s="450"/>
      <c r="J26" s="454"/>
      <c r="K26" s="450"/>
      <c r="L26" s="454"/>
    </row>
    <row r="27" spans="1:13" ht="20.100000000000001" customHeight="1">
      <c r="A27" s="459"/>
      <c r="B27" s="474"/>
      <c r="C27" s="450"/>
      <c r="D27" s="454"/>
      <c r="E27" s="450"/>
      <c r="F27" s="454"/>
      <c r="G27" s="450"/>
      <c r="H27" s="454"/>
      <c r="I27" s="450"/>
      <c r="J27" s="454"/>
      <c r="K27" s="450"/>
      <c r="L27" s="454"/>
    </row>
    <row r="28" spans="1:13" ht="21" customHeight="1">
      <c r="A28" s="475"/>
      <c r="B28" s="456" t="s">
        <v>422</v>
      </c>
      <c r="C28" s="476">
        <f>SUM(C19:C25)</f>
        <v>2113490</v>
      </c>
      <c r="D28" s="458"/>
      <c r="E28" s="476">
        <f>SUM(E19:E25)</f>
        <v>2157354</v>
      </c>
      <c r="F28" s="458"/>
      <c r="G28" s="476">
        <f>SUM(G19:G25)</f>
        <v>2151806</v>
      </c>
      <c r="H28" s="458"/>
      <c r="I28" s="476">
        <f>SUM(I19:I25)</f>
        <v>2155661</v>
      </c>
      <c r="J28" s="458"/>
      <c r="K28" s="476">
        <f>SUM(K19:K25)</f>
        <v>2041469</v>
      </c>
      <c r="L28" s="458"/>
    </row>
  </sheetData>
  <sheetProtection sheet="1" objects="1" scenarios="1"/>
  <mergeCells count="19">
    <mergeCell ref="C19:C20"/>
    <mergeCell ref="E19:E20"/>
    <mergeCell ref="G19:G20"/>
    <mergeCell ref="I19:I20"/>
    <mergeCell ref="K19:K20"/>
    <mergeCell ref="A1:K1"/>
    <mergeCell ref="A2:K2"/>
    <mergeCell ref="A3:K3"/>
    <mergeCell ref="A4:K4"/>
    <mergeCell ref="C5:D5"/>
    <mergeCell ref="E5:F5"/>
    <mergeCell ref="G5:H5"/>
    <mergeCell ref="I5:J5"/>
    <mergeCell ref="K5:L5"/>
    <mergeCell ref="A6:A12"/>
    <mergeCell ref="A13:A17"/>
    <mergeCell ref="A18:B18"/>
    <mergeCell ref="A19:A28"/>
    <mergeCell ref="B23:B2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T33"/>
  <sheetViews>
    <sheetView showGridLines="0" zoomScaleNormal="100" zoomScaleSheetLayoutView="100" workbookViewId="0">
      <selection sqref="A1:N1"/>
    </sheetView>
  </sheetViews>
  <sheetFormatPr defaultColWidth="9" defaultRowHeight="13.2" outlineLevelCol="1"/>
  <cols>
    <col min="1" max="1" width="1.6640625" style="1" customWidth="1"/>
    <col min="2" max="2" width="22.77734375" style="1" customWidth="1"/>
    <col min="3" max="3" width="20.33203125" style="2" customWidth="1"/>
    <col min="4" max="4" width="0.88671875" style="1" customWidth="1"/>
    <col min="5" max="5" width="20.33203125" style="2" customWidth="1"/>
    <col min="6" max="6" width="0.88671875" style="1" customWidth="1"/>
    <col min="7" max="7" width="20.33203125" style="2" customWidth="1"/>
    <col min="8" max="8" width="0.88671875" style="1" customWidth="1"/>
    <col min="9" max="9" width="8.6640625" style="1" hidden="1" customWidth="1"/>
    <col min="10" max="18" width="9" style="1" hidden="1" customWidth="1" outlineLevel="1"/>
    <col min="19" max="20" width="0" style="1" hidden="1" customWidth="1"/>
    <col min="21" max="16384" width="9" style="1"/>
  </cols>
  <sheetData>
    <row r="1" spans="1:20" ht="23.1" customHeight="1">
      <c r="A1" s="151" t="s">
        <v>810</v>
      </c>
      <c r="B1" s="151"/>
      <c r="C1" s="151"/>
      <c r="D1" s="151"/>
      <c r="E1" s="151"/>
      <c r="F1" s="151"/>
      <c r="G1" s="151"/>
      <c r="H1" s="151"/>
    </row>
    <row r="2" spans="1:20" ht="23.1" customHeight="1">
      <c r="A2" s="393" t="s">
        <v>472</v>
      </c>
      <c r="B2" s="393"/>
      <c r="C2" s="393"/>
      <c r="D2" s="393"/>
      <c r="E2" s="393"/>
      <c r="F2" s="393"/>
      <c r="G2" s="393"/>
      <c r="H2" s="393"/>
      <c r="I2" s="394"/>
      <c r="J2" s="395"/>
    </row>
    <row r="3" spans="1:20" ht="23.1" customHeight="1">
      <c r="B3" s="396" t="s">
        <v>557</v>
      </c>
      <c r="C3" s="396"/>
      <c r="D3" s="396"/>
      <c r="E3" s="396"/>
      <c r="F3" s="396"/>
      <c r="G3" s="396"/>
      <c r="H3" s="396"/>
      <c r="I3" s="394"/>
      <c r="J3" s="395"/>
    </row>
    <row r="4" spans="1:20" ht="23.1" customHeight="1">
      <c r="A4" s="152" t="s">
        <v>811</v>
      </c>
      <c r="B4" s="152"/>
      <c r="C4" s="152"/>
      <c r="D4" s="152"/>
      <c r="E4" s="152"/>
      <c r="F4" s="152"/>
      <c r="G4" s="152"/>
      <c r="H4" s="152"/>
      <c r="J4" s="397"/>
      <c r="K4" s="398"/>
      <c r="L4" s="398"/>
      <c r="M4" s="398"/>
      <c r="N4" s="398"/>
      <c r="O4" s="398"/>
      <c r="P4" s="398"/>
      <c r="Q4" s="398"/>
      <c r="R4" s="398"/>
    </row>
    <row r="5" spans="1:20" ht="20.100000000000001" customHeight="1">
      <c r="A5" s="374" t="s">
        <v>218</v>
      </c>
      <c r="B5" s="375"/>
      <c r="C5" s="374" t="s">
        <v>701</v>
      </c>
      <c r="D5" s="375"/>
      <c r="E5" s="374" t="s">
        <v>778</v>
      </c>
      <c r="F5" s="375"/>
      <c r="G5" s="374" t="s">
        <v>886</v>
      </c>
      <c r="H5" s="375"/>
      <c r="J5" s="399" t="s">
        <v>553</v>
      </c>
      <c r="K5" s="399" t="s">
        <v>723</v>
      </c>
      <c r="L5" s="400" t="s">
        <v>463</v>
      </c>
      <c r="M5" s="401" t="s">
        <v>554</v>
      </c>
      <c r="N5" s="402" t="s">
        <v>518</v>
      </c>
      <c r="O5" s="399" t="s">
        <v>555</v>
      </c>
      <c r="P5" s="399" t="s">
        <v>400</v>
      </c>
      <c r="Q5" s="403" t="s">
        <v>512</v>
      </c>
      <c r="R5" s="404" t="s">
        <v>556</v>
      </c>
      <c r="S5" s="405" t="s">
        <v>464</v>
      </c>
      <c r="T5" s="405" t="s">
        <v>724</v>
      </c>
    </row>
    <row r="6" spans="1:20" ht="20.100000000000001" customHeight="1">
      <c r="A6" s="406"/>
      <c r="B6" s="407" t="s">
        <v>508</v>
      </c>
      <c r="C6" s="408"/>
      <c r="D6" s="16"/>
      <c r="E6" s="408"/>
      <c r="F6" s="19"/>
      <c r="G6" s="408"/>
      <c r="H6" s="19"/>
      <c r="J6" s="409"/>
      <c r="K6" s="409"/>
      <c r="L6" s="409"/>
      <c r="M6" s="409"/>
      <c r="N6" s="409"/>
      <c r="O6" s="409"/>
      <c r="P6" s="409"/>
      <c r="Q6" s="410"/>
      <c r="R6" s="411"/>
      <c r="S6" s="405"/>
      <c r="T6" s="405"/>
    </row>
    <row r="7" spans="1:20" ht="20.100000000000001" customHeight="1">
      <c r="A7" s="406"/>
      <c r="B7" s="407" t="s">
        <v>219</v>
      </c>
      <c r="C7" s="408">
        <v>1601890</v>
      </c>
      <c r="D7" s="412"/>
      <c r="E7" s="408">
        <v>1602223</v>
      </c>
      <c r="F7" s="19"/>
      <c r="G7" s="408">
        <f>SUM(J7:R7)</f>
        <v>1602817</v>
      </c>
      <c r="H7" s="19"/>
      <c r="J7" s="413"/>
      <c r="K7" s="413"/>
      <c r="L7" s="413"/>
      <c r="M7" s="413"/>
      <c r="N7" s="413"/>
      <c r="O7" s="414">
        <v>1602817</v>
      </c>
      <c r="P7" s="415"/>
      <c r="Q7" s="416"/>
      <c r="R7" s="417"/>
      <c r="S7" s="405"/>
      <c r="T7" s="405"/>
    </row>
    <row r="8" spans="1:20" ht="20.100000000000001" customHeight="1">
      <c r="A8" s="406"/>
      <c r="B8" s="407" t="s">
        <v>220</v>
      </c>
      <c r="C8" s="408">
        <v>319623</v>
      </c>
      <c r="D8" s="412"/>
      <c r="E8" s="408">
        <v>320318</v>
      </c>
      <c r="F8" s="19"/>
      <c r="G8" s="408">
        <f>SUM(J8:R8)</f>
        <v>320425</v>
      </c>
      <c r="H8" s="19"/>
      <c r="J8" s="413"/>
      <c r="K8" s="413"/>
      <c r="L8" s="413"/>
      <c r="M8" s="413"/>
      <c r="N8" s="413"/>
      <c r="O8" s="414">
        <v>320425</v>
      </c>
      <c r="P8" s="415"/>
      <c r="Q8" s="416"/>
      <c r="R8" s="417"/>
      <c r="S8" s="405"/>
      <c r="T8" s="405"/>
    </row>
    <row r="9" spans="1:20" ht="20.100000000000001" customHeight="1">
      <c r="A9" s="406"/>
      <c r="B9" s="407" t="s">
        <v>509</v>
      </c>
      <c r="C9" s="408"/>
      <c r="D9" s="16"/>
      <c r="E9" s="408"/>
      <c r="F9" s="19"/>
      <c r="G9" s="408"/>
      <c r="H9" s="19"/>
      <c r="J9" s="413"/>
      <c r="K9" s="413"/>
      <c r="L9" s="413"/>
      <c r="M9" s="413"/>
      <c r="N9" s="413"/>
      <c r="O9" s="418"/>
      <c r="P9" s="415"/>
      <c r="Q9" s="416"/>
      <c r="R9" s="417"/>
      <c r="S9" s="405"/>
      <c r="T9" s="405"/>
    </row>
    <row r="10" spans="1:20" ht="20.100000000000001" customHeight="1">
      <c r="A10" s="406"/>
      <c r="B10" s="407" t="s">
        <v>219</v>
      </c>
      <c r="C10" s="408">
        <v>378134</v>
      </c>
      <c r="D10" s="412"/>
      <c r="E10" s="408">
        <v>380068</v>
      </c>
      <c r="F10" s="19"/>
      <c r="G10" s="408">
        <f>SUM(J10:R10)</f>
        <v>378743</v>
      </c>
      <c r="H10" s="19"/>
      <c r="J10" s="413"/>
      <c r="K10" s="413"/>
      <c r="L10" s="413"/>
      <c r="M10" s="413"/>
      <c r="N10" s="413"/>
      <c r="O10" s="414">
        <v>378743</v>
      </c>
      <c r="P10" s="415"/>
      <c r="Q10" s="416"/>
      <c r="R10" s="417"/>
      <c r="S10" s="405"/>
      <c r="T10" s="405"/>
    </row>
    <row r="11" spans="1:20" ht="20.100000000000001" customHeight="1">
      <c r="A11" s="406"/>
      <c r="B11" s="407" t="s">
        <v>220</v>
      </c>
      <c r="C11" s="408">
        <v>915</v>
      </c>
      <c r="D11" s="412"/>
      <c r="E11" s="408">
        <v>858</v>
      </c>
      <c r="F11" s="19"/>
      <c r="G11" s="408">
        <f t="shared" ref="G11:G13" si="0">SUM(J11:R11)</f>
        <v>858</v>
      </c>
      <c r="H11" s="19"/>
      <c r="J11" s="413"/>
      <c r="K11" s="413"/>
      <c r="L11" s="413"/>
      <c r="M11" s="413"/>
      <c r="N11" s="413"/>
      <c r="O11" s="414">
        <v>858</v>
      </c>
      <c r="P11" s="415"/>
      <c r="Q11" s="416"/>
      <c r="R11" s="417"/>
      <c r="S11" s="405"/>
      <c r="T11" s="405"/>
    </row>
    <row r="12" spans="1:20" ht="20.100000000000001" customHeight="1">
      <c r="A12" s="406"/>
      <c r="B12" s="407" t="s">
        <v>221</v>
      </c>
      <c r="C12" s="408">
        <v>12750</v>
      </c>
      <c r="D12" s="412"/>
      <c r="E12" s="408">
        <v>12750</v>
      </c>
      <c r="F12" s="19"/>
      <c r="G12" s="408">
        <f t="shared" si="0"/>
        <v>12750</v>
      </c>
      <c r="H12" s="19"/>
      <c r="J12" s="413"/>
      <c r="K12" s="413"/>
      <c r="L12" s="413"/>
      <c r="M12" s="413"/>
      <c r="N12" s="413"/>
      <c r="O12" s="414">
        <v>12750</v>
      </c>
      <c r="P12" s="415"/>
      <c r="Q12" s="416"/>
      <c r="R12" s="417"/>
      <c r="S12" s="405"/>
      <c r="T12" s="405"/>
    </row>
    <row r="13" spans="1:20" ht="20.100000000000001" customHeight="1">
      <c r="A13" s="406"/>
      <c r="B13" s="407" t="s">
        <v>222</v>
      </c>
      <c r="C13" s="408">
        <v>115575</v>
      </c>
      <c r="D13" s="412"/>
      <c r="E13" s="408">
        <v>115575</v>
      </c>
      <c r="F13" s="19"/>
      <c r="G13" s="408">
        <f t="shared" si="0"/>
        <v>115575</v>
      </c>
      <c r="H13" s="19"/>
      <c r="J13" s="413"/>
      <c r="K13" s="413"/>
      <c r="L13" s="413"/>
      <c r="M13" s="413"/>
      <c r="N13" s="413"/>
      <c r="O13" s="414">
        <v>115575</v>
      </c>
      <c r="P13" s="415"/>
      <c r="Q13" s="416"/>
      <c r="R13" s="417"/>
      <c r="S13" s="405"/>
      <c r="T13" s="405"/>
    </row>
    <row r="14" spans="1:20" ht="20.100000000000001" customHeight="1">
      <c r="A14" s="406"/>
      <c r="B14" s="407" t="s">
        <v>223</v>
      </c>
      <c r="C14" s="408">
        <v>8446</v>
      </c>
      <c r="D14" s="16"/>
      <c r="E14" s="408">
        <v>5176</v>
      </c>
      <c r="F14" s="19"/>
      <c r="G14" s="408">
        <f>SUM(J14:R14)</f>
        <v>3103</v>
      </c>
      <c r="H14" s="19"/>
      <c r="J14" s="419"/>
      <c r="K14" s="419"/>
      <c r="L14" s="420">
        <v>3103</v>
      </c>
      <c r="M14" s="419"/>
      <c r="N14" s="419"/>
      <c r="O14" s="421"/>
      <c r="P14" s="416"/>
      <c r="Q14" s="416"/>
      <c r="R14" s="417"/>
      <c r="S14" s="405"/>
      <c r="T14" s="405"/>
    </row>
    <row r="15" spans="1:20" ht="20.100000000000001" customHeight="1">
      <c r="A15" s="422"/>
      <c r="B15" s="423" t="s">
        <v>224</v>
      </c>
      <c r="C15" s="424">
        <v>5283063</v>
      </c>
      <c r="D15" s="425"/>
      <c r="E15" s="424">
        <v>6314451</v>
      </c>
      <c r="F15" s="425"/>
      <c r="G15" s="424">
        <f>SUM(J15:T15)</f>
        <v>7090268</v>
      </c>
      <c r="H15" s="425"/>
      <c r="J15" s="420">
        <v>61867</v>
      </c>
      <c r="K15" s="420">
        <v>177802</v>
      </c>
      <c r="L15" s="420">
        <v>5781</v>
      </c>
      <c r="M15" s="420">
        <v>12307</v>
      </c>
      <c r="N15" s="426">
        <v>307000</v>
      </c>
      <c r="O15" s="414">
        <v>5148129</v>
      </c>
      <c r="P15" s="427">
        <v>841802</v>
      </c>
      <c r="Q15" s="428">
        <v>224719</v>
      </c>
      <c r="R15" s="428">
        <v>2725</v>
      </c>
      <c r="S15" s="405">
        <v>2432</v>
      </c>
      <c r="T15" s="405">
        <v>305704</v>
      </c>
    </row>
    <row r="16" spans="1:20" ht="14.1" customHeight="1">
      <c r="A16" s="429" t="s">
        <v>540</v>
      </c>
      <c r="B16" s="430"/>
      <c r="C16" s="430"/>
      <c r="D16" s="430"/>
      <c r="E16" s="430"/>
      <c r="F16" s="429"/>
    </row>
    <row r="17" spans="1:11" ht="14.1" customHeight="1">
      <c r="A17" s="392" t="s">
        <v>510</v>
      </c>
      <c r="B17" s="392"/>
      <c r="C17" s="392"/>
      <c r="D17" s="392"/>
      <c r="E17" s="392"/>
      <c r="F17" s="392"/>
    </row>
    <row r="18" spans="1:11" s="431" customFormat="1" ht="14.1" customHeight="1">
      <c r="A18" s="392" t="s">
        <v>511</v>
      </c>
      <c r="B18" s="392"/>
    </row>
    <row r="19" spans="1:11" ht="14.1" customHeight="1">
      <c r="A19" s="392" t="s">
        <v>541</v>
      </c>
      <c r="B19" s="392"/>
      <c r="C19" s="392"/>
      <c r="D19" s="392"/>
      <c r="E19" s="392"/>
      <c r="F19" s="392"/>
    </row>
    <row r="20" spans="1:11" ht="23.1" customHeight="1"/>
    <row r="21" spans="1:11" ht="23.1" customHeight="1">
      <c r="A21" s="432" t="s">
        <v>852</v>
      </c>
      <c r="B21" s="432"/>
      <c r="C21" s="432"/>
      <c r="D21" s="432"/>
      <c r="E21" s="432"/>
      <c r="F21" s="432"/>
      <c r="G21" s="432"/>
      <c r="H21" s="31"/>
    </row>
    <row r="22" spans="1:11" ht="23.1" customHeight="1">
      <c r="A22" s="370" t="s">
        <v>473</v>
      </c>
      <c r="B22" s="370"/>
      <c r="C22" s="370"/>
      <c r="D22" s="370"/>
      <c r="E22" s="370"/>
      <c r="F22" s="370"/>
      <c r="G22" s="370"/>
      <c r="H22" s="370"/>
    </row>
    <row r="23" spans="1:11" ht="20.100000000000001" customHeight="1">
      <c r="A23" s="371" t="s">
        <v>218</v>
      </c>
      <c r="B23" s="373"/>
      <c r="C23" s="374" t="s">
        <v>701</v>
      </c>
      <c r="D23" s="375"/>
      <c r="E23" s="374" t="s">
        <v>778</v>
      </c>
      <c r="F23" s="375"/>
      <c r="G23" s="374" t="s">
        <v>886</v>
      </c>
      <c r="H23" s="375"/>
    </row>
    <row r="24" spans="1:11" ht="20.100000000000001" customHeight="1">
      <c r="A24" s="433"/>
      <c r="B24" s="434" t="s">
        <v>225</v>
      </c>
      <c r="C24" s="379">
        <v>19449514</v>
      </c>
      <c r="D24" s="380"/>
      <c r="E24" s="379">
        <v>19480261</v>
      </c>
      <c r="F24" s="380"/>
      <c r="G24" s="379">
        <f>SUM(G25:G29)</f>
        <v>19448965</v>
      </c>
      <c r="H24" s="380"/>
      <c r="K24" s="412"/>
    </row>
    <row r="25" spans="1:11" ht="20.100000000000001" customHeight="1">
      <c r="A25" s="433"/>
      <c r="B25" s="434" t="s">
        <v>226</v>
      </c>
      <c r="C25" s="383">
        <v>1249115</v>
      </c>
      <c r="D25" s="435"/>
      <c r="E25" s="383">
        <v>1250142</v>
      </c>
      <c r="F25" s="435"/>
      <c r="G25" s="383">
        <v>1285185</v>
      </c>
      <c r="H25" s="435"/>
      <c r="K25" s="412"/>
    </row>
    <row r="26" spans="1:11" ht="20.100000000000001" customHeight="1">
      <c r="A26" s="433"/>
      <c r="B26" s="434" t="s">
        <v>227</v>
      </c>
      <c r="C26" s="383">
        <v>744586</v>
      </c>
      <c r="D26" s="435"/>
      <c r="E26" s="383">
        <v>724438</v>
      </c>
      <c r="F26" s="435"/>
      <c r="G26" s="383">
        <v>714209</v>
      </c>
      <c r="H26" s="435"/>
      <c r="K26" s="412"/>
    </row>
    <row r="27" spans="1:11" ht="20.100000000000001" customHeight="1">
      <c r="A27" s="433"/>
      <c r="B27" s="434" t="s">
        <v>228</v>
      </c>
      <c r="C27" s="383">
        <v>15230242</v>
      </c>
      <c r="D27" s="435"/>
      <c r="E27" s="383">
        <v>15232923</v>
      </c>
      <c r="F27" s="435"/>
      <c r="G27" s="383">
        <v>15161698</v>
      </c>
      <c r="H27" s="435"/>
      <c r="K27" s="412"/>
    </row>
    <row r="28" spans="1:11" ht="20.100000000000001" customHeight="1">
      <c r="A28" s="433"/>
      <c r="B28" s="434" t="s">
        <v>229</v>
      </c>
      <c r="C28" s="383">
        <v>1982535</v>
      </c>
      <c r="D28" s="435"/>
      <c r="E28" s="383">
        <v>2022055</v>
      </c>
      <c r="F28" s="435"/>
      <c r="G28" s="383">
        <v>1978232</v>
      </c>
      <c r="H28" s="435"/>
      <c r="K28" s="412"/>
    </row>
    <row r="29" spans="1:11" ht="20.100000000000001" customHeight="1">
      <c r="A29" s="433"/>
      <c r="B29" s="434" t="s">
        <v>230</v>
      </c>
      <c r="C29" s="383">
        <v>243036</v>
      </c>
      <c r="D29" s="435"/>
      <c r="E29" s="383">
        <v>250703</v>
      </c>
      <c r="F29" s="435"/>
      <c r="G29" s="383">
        <v>309641</v>
      </c>
      <c r="H29" s="435"/>
      <c r="K29" s="412"/>
    </row>
    <row r="30" spans="1:11" ht="20.100000000000001" customHeight="1">
      <c r="A30" s="433"/>
      <c r="B30" s="434" t="s">
        <v>201</v>
      </c>
      <c r="C30" s="383">
        <v>4780</v>
      </c>
      <c r="D30" s="435"/>
      <c r="E30" s="383">
        <v>4230</v>
      </c>
      <c r="F30" s="435"/>
      <c r="G30" s="383">
        <v>3680</v>
      </c>
      <c r="H30" s="435"/>
      <c r="K30" s="412"/>
    </row>
    <row r="31" spans="1:11" ht="20.100000000000001" customHeight="1">
      <c r="A31" s="26"/>
      <c r="B31" s="436" t="s">
        <v>231</v>
      </c>
      <c r="C31" s="388">
        <v>913405</v>
      </c>
      <c r="D31" s="437"/>
      <c r="E31" s="388">
        <v>931411</v>
      </c>
      <c r="F31" s="437"/>
      <c r="G31" s="388">
        <v>961084</v>
      </c>
      <c r="H31" s="437"/>
      <c r="K31" s="412"/>
    </row>
    <row r="32" spans="1:11" ht="13.5" customHeight="1">
      <c r="A32" s="390" t="s">
        <v>515</v>
      </c>
      <c r="B32" s="390"/>
      <c r="C32" s="390"/>
      <c r="D32" s="390"/>
      <c r="E32" s="390"/>
      <c r="F32" s="390"/>
      <c r="G32" s="31"/>
      <c r="H32" s="438"/>
      <c r="K32" s="412"/>
    </row>
    <row r="33" spans="1:8" ht="13.5" customHeight="1">
      <c r="A33" s="390" t="s">
        <v>853</v>
      </c>
      <c r="B33" s="390"/>
      <c r="C33" s="390"/>
      <c r="D33" s="390"/>
      <c r="E33" s="390"/>
      <c r="F33" s="390"/>
      <c r="G33" s="31"/>
      <c r="H33" s="31"/>
    </row>
  </sheetData>
  <sheetProtection sheet="1" objects="1" scenarios="1"/>
  <mergeCells count="14">
    <mergeCell ref="A23:B23"/>
    <mergeCell ref="E23:F23"/>
    <mergeCell ref="G23:H23"/>
    <mergeCell ref="A2:H2"/>
    <mergeCell ref="A4:H4"/>
    <mergeCell ref="C23:D23"/>
    <mergeCell ref="A1:H1"/>
    <mergeCell ref="A21:G21"/>
    <mergeCell ref="A22:H22"/>
    <mergeCell ref="B3:H3"/>
    <mergeCell ref="A5:B5"/>
    <mergeCell ref="E5:F5"/>
    <mergeCell ref="G5:H5"/>
    <mergeCell ref="C5:D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32" man="1"/>
  </colBreaks>
  <ignoredErrors>
    <ignoredError sqref="G24" formulaRange="1"/>
  </ignoredError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T18"/>
  <sheetViews>
    <sheetView showGridLines="0" zoomScaleNormal="100" zoomScaleSheetLayoutView="96" workbookViewId="0">
      <selection sqref="A1:N1"/>
    </sheetView>
  </sheetViews>
  <sheetFormatPr defaultColWidth="9" defaultRowHeight="13.2" outlineLevelCol="1"/>
  <cols>
    <col min="1" max="1" width="1.6640625" style="1" customWidth="1"/>
    <col min="2" max="2" width="5.6640625" style="1" customWidth="1"/>
    <col min="3" max="3" width="14.6640625" style="1" customWidth="1"/>
    <col min="4" max="4" width="20.33203125" style="2" customWidth="1"/>
    <col min="5" max="5" width="0.88671875" style="1" customWidth="1"/>
    <col min="6" max="6" width="20.33203125" style="2" customWidth="1"/>
    <col min="7" max="7" width="0.88671875" style="1" customWidth="1"/>
    <col min="8" max="8" width="20.33203125" style="2" customWidth="1"/>
    <col min="9" max="9" width="0.88671875" style="1" customWidth="1"/>
    <col min="10" max="10" width="8.6640625" style="1" customWidth="1"/>
    <col min="11" max="19" width="9" style="1" hidden="1" customWidth="1" outlineLevel="1"/>
    <col min="20" max="20" width="9" style="1" collapsed="1"/>
    <col min="21" max="16384" width="9" style="1"/>
  </cols>
  <sheetData>
    <row r="1" spans="1:9" ht="22.95" customHeight="1">
      <c r="A1" s="151" t="s">
        <v>854</v>
      </c>
      <c r="B1" s="151"/>
      <c r="C1" s="151"/>
      <c r="D1" s="151"/>
      <c r="E1" s="151"/>
      <c r="F1" s="151"/>
      <c r="G1" s="151"/>
      <c r="H1" s="151"/>
    </row>
    <row r="2" spans="1:9" ht="22.95" customHeight="1"/>
    <row r="3" spans="1:9" ht="22.95" customHeight="1">
      <c r="A3" s="368" t="s">
        <v>855</v>
      </c>
      <c r="B3" s="368"/>
      <c r="C3" s="368"/>
      <c r="D3" s="369"/>
      <c r="E3" s="368"/>
      <c r="F3" s="369"/>
      <c r="G3" s="368"/>
      <c r="H3" s="369"/>
      <c r="I3" s="368"/>
    </row>
    <row r="4" spans="1:9" ht="22.95" customHeight="1">
      <c r="A4" s="370" t="s">
        <v>686</v>
      </c>
      <c r="B4" s="370"/>
      <c r="C4" s="370"/>
      <c r="D4" s="370"/>
      <c r="E4" s="370"/>
      <c r="F4" s="370"/>
      <c r="G4" s="370"/>
      <c r="H4" s="370"/>
      <c r="I4" s="370"/>
    </row>
    <row r="5" spans="1:9" ht="18.75" customHeight="1">
      <c r="A5" s="371" t="s">
        <v>218</v>
      </c>
      <c r="B5" s="372"/>
      <c r="C5" s="373"/>
      <c r="D5" s="374" t="s">
        <v>701</v>
      </c>
      <c r="E5" s="375"/>
      <c r="F5" s="374" t="s">
        <v>778</v>
      </c>
      <c r="G5" s="375"/>
      <c r="H5" s="374" t="s">
        <v>886</v>
      </c>
      <c r="I5" s="375"/>
    </row>
    <row r="6" spans="1:9" ht="18.75" customHeight="1">
      <c r="A6" s="376"/>
      <c r="B6" s="377" t="s">
        <v>225</v>
      </c>
      <c r="C6" s="378"/>
      <c r="D6" s="379">
        <v>68603053</v>
      </c>
      <c r="E6" s="380"/>
      <c r="F6" s="379">
        <v>66949032</v>
      </c>
      <c r="G6" s="380"/>
      <c r="H6" s="379">
        <f>SUM(H7:H11)</f>
        <v>65815208</v>
      </c>
      <c r="I6" s="380"/>
    </row>
    <row r="7" spans="1:9" ht="18.75" customHeight="1">
      <c r="A7" s="376"/>
      <c r="B7" s="381" t="s">
        <v>226</v>
      </c>
      <c r="C7" s="382"/>
      <c r="D7" s="383">
        <v>2199557</v>
      </c>
      <c r="E7" s="384"/>
      <c r="F7" s="383">
        <v>2199557</v>
      </c>
      <c r="G7" s="384"/>
      <c r="H7" s="383">
        <v>2200561</v>
      </c>
      <c r="I7" s="384"/>
    </row>
    <row r="8" spans="1:9" ht="18.75" customHeight="1">
      <c r="A8" s="376"/>
      <c r="B8" s="381" t="s">
        <v>227</v>
      </c>
      <c r="C8" s="382"/>
      <c r="D8" s="383">
        <v>2397423</v>
      </c>
      <c r="E8" s="384"/>
      <c r="F8" s="383">
        <v>2307501</v>
      </c>
      <c r="G8" s="384"/>
      <c r="H8" s="383">
        <v>2316434</v>
      </c>
      <c r="I8" s="384"/>
    </row>
    <row r="9" spans="1:9" ht="18.75" customHeight="1">
      <c r="A9" s="376"/>
      <c r="B9" s="381" t="s">
        <v>228</v>
      </c>
      <c r="C9" s="382"/>
      <c r="D9" s="383">
        <v>60238567</v>
      </c>
      <c r="E9" s="384"/>
      <c r="F9" s="383">
        <v>58863892</v>
      </c>
      <c r="G9" s="384"/>
      <c r="H9" s="383">
        <v>57285093</v>
      </c>
      <c r="I9" s="384"/>
    </row>
    <row r="10" spans="1:9" ht="18.75" customHeight="1">
      <c r="A10" s="376"/>
      <c r="B10" s="381" t="s">
        <v>229</v>
      </c>
      <c r="C10" s="382"/>
      <c r="D10" s="383">
        <v>3725039</v>
      </c>
      <c r="E10" s="384"/>
      <c r="F10" s="383">
        <v>3481946</v>
      </c>
      <c r="G10" s="384"/>
      <c r="H10" s="383">
        <v>3959805</v>
      </c>
      <c r="I10" s="384"/>
    </row>
    <row r="11" spans="1:9" ht="18.75" customHeight="1">
      <c r="A11" s="376"/>
      <c r="B11" s="381" t="s">
        <v>230</v>
      </c>
      <c r="C11" s="382"/>
      <c r="D11" s="383">
        <v>42467</v>
      </c>
      <c r="E11" s="384"/>
      <c r="F11" s="383">
        <v>96136</v>
      </c>
      <c r="G11" s="384"/>
      <c r="H11" s="383">
        <v>53315</v>
      </c>
      <c r="I11" s="384"/>
    </row>
    <row r="12" spans="1:9" ht="18.75" customHeight="1">
      <c r="A12" s="376"/>
      <c r="B12" s="381" t="s">
        <v>201</v>
      </c>
      <c r="C12" s="382"/>
      <c r="D12" s="383">
        <v>2419711</v>
      </c>
      <c r="E12" s="384"/>
      <c r="F12" s="383">
        <v>2406963</v>
      </c>
      <c r="G12" s="384"/>
      <c r="H12" s="383">
        <v>2345031</v>
      </c>
      <c r="I12" s="384"/>
    </row>
    <row r="13" spans="1:9" ht="18.75" customHeight="1">
      <c r="A13" s="385"/>
      <c r="B13" s="386" t="s">
        <v>231</v>
      </c>
      <c r="C13" s="387"/>
      <c r="D13" s="388">
        <v>7638</v>
      </c>
      <c r="E13" s="389"/>
      <c r="F13" s="388">
        <v>7638</v>
      </c>
      <c r="G13" s="389"/>
      <c r="H13" s="388">
        <v>7638</v>
      </c>
      <c r="I13" s="389"/>
    </row>
    <row r="14" spans="1:9" ht="14.1" customHeight="1">
      <c r="A14" s="390" t="s">
        <v>965</v>
      </c>
      <c r="B14" s="391"/>
      <c r="C14" s="390"/>
      <c r="D14" s="30"/>
      <c r="E14" s="31"/>
      <c r="F14" s="30"/>
      <c r="G14" s="31"/>
      <c r="H14" s="30"/>
      <c r="I14" s="31"/>
    </row>
    <row r="15" spans="1:9" ht="14.1" customHeight="1">
      <c r="A15" s="390" t="s">
        <v>966</v>
      </c>
      <c r="C15" s="44"/>
      <c r="D15" s="30"/>
      <c r="E15" s="31"/>
      <c r="F15" s="30"/>
      <c r="G15" s="31"/>
      <c r="H15" s="30"/>
      <c r="I15" s="31"/>
    </row>
    <row r="16" spans="1:9" ht="14.1" customHeight="1">
      <c r="D16" s="1"/>
    </row>
    <row r="17" spans="3:3" ht="14.1" customHeight="1"/>
    <row r="18" spans="3:3">
      <c r="C18" s="392"/>
    </row>
  </sheetData>
  <sheetProtection sheet="1" objects="1" scenarios="1"/>
  <mergeCells count="14">
    <mergeCell ref="B13:C13"/>
    <mergeCell ref="A1:H1"/>
    <mergeCell ref="B7:C7"/>
    <mergeCell ref="B8:C8"/>
    <mergeCell ref="B9:C9"/>
    <mergeCell ref="B10:C10"/>
    <mergeCell ref="B11:C11"/>
    <mergeCell ref="B12:C12"/>
    <mergeCell ref="A4:I4"/>
    <mergeCell ref="A5:C5"/>
    <mergeCell ref="D5:E5"/>
    <mergeCell ref="F5:G5"/>
    <mergeCell ref="H5:I5"/>
    <mergeCell ref="B6:C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AB48"/>
  <sheetViews>
    <sheetView showGridLines="0" zoomScaleNormal="100" zoomScaleSheetLayoutView="112" workbookViewId="0">
      <selection sqref="A1:N1"/>
    </sheetView>
  </sheetViews>
  <sheetFormatPr defaultColWidth="9" defaultRowHeight="13.2"/>
  <cols>
    <col min="1" max="1" width="0.44140625" style="1" customWidth="1"/>
    <col min="2" max="2" width="9.6640625" style="2" customWidth="1"/>
    <col min="3" max="3" width="0.44140625" style="2" customWidth="1"/>
    <col min="4" max="4" width="6.6640625" style="2" customWidth="1"/>
    <col min="5" max="5" width="0.6640625" style="1" customWidth="1"/>
    <col min="6" max="6" width="7.88671875" style="2" customWidth="1"/>
    <col min="7" max="7" width="0.6640625" style="1" customWidth="1"/>
    <col min="8" max="8" width="7.109375" style="2" customWidth="1"/>
    <col min="9" max="9" width="0.6640625" style="1" customWidth="1"/>
    <col min="10" max="10" width="7.109375" style="2" customWidth="1"/>
    <col min="11" max="11" width="0.6640625" style="1" customWidth="1"/>
    <col min="12" max="12" width="7.109375" style="2" customWidth="1"/>
    <col min="13" max="13" width="0.6640625" style="1" customWidth="1"/>
    <col min="14" max="14" width="7.109375" style="2" customWidth="1"/>
    <col min="15" max="15" width="0.6640625" style="1" customWidth="1"/>
    <col min="16" max="16" width="7.109375" style="1" customWidth="1"/>
    <col min="17" max="17" width="0.6640625" style="1" customWidth="1"/>
    <col min="18" max="18" width="7.109375" style="1" customWidth="1"/>
    <col min="19" max="19" width="0.44140625" style="1" customWidth="1"/>
    <col min="20" max="20" width="7.109375" style="1" customWidth="1"/>
    <col min="21" max="21" width="0.6640625" style="1" customWidth="1"/>
    <col min="22" max="22" width="7.109375" style="327" customWidth="1"/>
    <col min="23" max="23" width="0.44140625" style="327" customWidth="1"/>
    <col min="24" max="16384" width="9" style="327"/>
  </cols>
  <sheetData>
    <row r="1" spans="1:28" s="1" customFormat="1" ht="23.1" customHeight="1">
      <c r="A1" s="329" t="s">
        <v>837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30"/>
      <c r="R1" s="330"/>
      <c r="S1" s="330"/>
      <c r="T1" s="330"/>
      <c r="U1" s="330"/>
      <c r="V1" s="330"/>
      <c r="W1" s="330"/>
      <c r="X1" s="330"/>
      <c r="Y1" s="330"/>
    </row>
    <row r="2" spans="1:28" s="1" customFormat="1" ht="21.75" customHeight="1">
      <c r="A2" s="330"/>
      <c r="B2" s="331"/>
      <c r="C2" s="331"/>
      <c r="D2" s="331"/>
      <c r="E2" s="332"/>
      <c r="F2" s="331"/>
      <c r="G2" s="332"/>
      <c r="H2" s="331"/>
      <c r="I2" s="332"/>
      <c r="J2" s="331"/>
      <c r="K2" s="332"/>
      <c r="L2" s="331"/>
      <c r="M2" s="332"/>
      <c r="N2" s="331"/>
      <c r="O2" s="332"/>
      <c r="P2" s="331"/>
      <c r="Q2" s="330"/>
      <c r="R2" s="330"/>
      <c r="S2" s="330"/>
      <c r="T2" s="330"/>
      <c r="U2" s="330"/>
      <c r="V2" s="330"/>
      <c r="W2" s="330"/>
      <c r="X2" s="330"/>
      <c r="Y2" s="330"/>
    </row>
    <row r="3" spans="1:28" s="1" customFormat="1" ht="23.1" customHeight="1">
      <c r="A3" s="314" t="s">
        <v>725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30"/>
      <c r="R3" s="330"/>
      <c r="S3" s="330"/>
      <c r="T3" s="330"/>
      <c r="U3" s="330"/>
      <c r="V3" s="330"/>
      <c r="W3" s="330"/>
      <c r="X3" s="330"/>
      <c r="Y3" s="330"/>
    </row>
    <row r="4" spans="1:28" s="1" customFormat="1" ht="23.1" customHeight="1">
      <c r="A4" s="333" t="s">
        <v>668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4"/>
      <c r="Y4" s="334"/>
      <c r="Z4" s="334"/>
      <c r="AA4" s="334"/>
      <c r="AB4" s="2"/>
    </row>
    <row r="5" spans="1:28" s="21" customFormat="1" ht="13.5" customHeight="1">
      <c r="A5" s="335" t="s">
        <v>424</v>
      </c>
      <c r="B5" s="336"/>
      <c r="C5" s="337"/>
      <c r="D5" s="335" t="s">
        <v>726</v>
      </c>
      <c r="E5" s="338"/>
      <c r="F5" s="335" t="s">
        <v>667</v>
      </c>
      <c r="G5" s="339"/>
      <c r="H5" s="340" t="s">
        <v>236</v>
      </c>
      <c r="I5" s="338"/>
      <c r="J5" s="335" t="s">
        <v>237</v>
      </c>
      <c r="K5" s="338"/>
      <c r="L5" s="335" t="s">
        <v>423</v>
      </c>
      <c r="M5" s="338"/>
      <c r="N5" s="335" t="s">
        <v>238</v>
      </c>
      <c r="O5" s="338"/>
      <c r="P5" s="335" t="s">
        <v>239</v>
      </c>
      <c r="Q5" s="338"/>
      <c r="R5" s="335" t="s">
        <v>559</v>
      </c>
      <c r="S5" s="338"/>
      <c r="T5" s="335" t="s">
        <v>665</v>
      </c>
      <c r="U5" s="338"/>
      <c r="V5" s="335" t="s">
        <v>240</v>
      </c>
      <c r="W5" s="338"/>
    </row>
    <row r="6" spans="1:28" s="21" customFormat="1">
      <c r="A6" s="341"/>
      <c r="B6" s="342"/>
      <c r="C6" s="343"/>
      <c r="D6" s="344"/>
      <c r="E6" s="345"/>
      <c r="F6" s="344"/>
      <c r="G6" s="346"/>
      <c r="H6" s="347" t="s">
        <v>241</v>
      </c>
      <c r="I6" s="345"/>
      <c r="J6" s="344" t="s">
        <v>241</v>
      </c>
      <c r="K6" s="345"/>
      <c r="L6" s="344"/>
      <c r="M6" s="345"/>
      <c r="N6" s="344"/>
      <c r="O6" s="345"/>
      <c r="P6" s="344" t="s">
        <v>242</v>
      </c>
      <c r="Q6" s="345"/>
      <c r="R6" s="344" t="s">
        <v>560</v>
      </c>
      <c r="S6" s="345"/>
      <c r="T6" s="348" t="s">
        <v>666</v>
      </c>
      <c r="U6" s="349"/>
      <c r="V6" s="344"/>
      <c r="W6" s="345"/>
    </row>
    <row r="7" spans="1:28" s="21" customFormat="1" ht="15" customHeight="1">
      <c r="A7" s="350" t="s">
        <v>864</v>
      </c>
      <c r="B7" s="351"/>
      <c r="C7" s="352"/>
      <c r="D7" s="285">
        <v>24</v>
      </c>
      <c r="E7" s="286"/>
      <c r="F7" s="285">
        <v>24</v>
      </c>
      <c r="G7" s="353"/>
      <c r="H7" s="312">
        <v>4</v>
      </c>
      <c r="I7" s="286"/>
      <c r="J7" s="312">
        <v>1</v>
      </c>
      <c r="K7" s="286"/>
      <c r="L7" s="312">
        <v>1</v>
      </c>
      <c r="M7" s="312"/>
      <c r="N7" s="285">
        <v>3</v>
      </c>
      <c r="O7" s="286"/>
      <c r="P7" s="312">
        <v>2</v>
      </c>
      <c r="Q7" s="286"/>
      <c r="R7" s="354" t="s">
        <v>389</v>
      </c>
      <c r="S7" s="312"/>
      <c r="T7" s="354" t="s">
        <v>389</v>
      </c>
      <c r="U7" s="312"/>
      <c r="V7" s="285">
        <v>13</v>
      </c>
      <c r="W7" s="355"/>
    </row>
    <row r="8" spans="1:28" s="21" customFormat="1" ht="15" customHeight="1">
      <c r="A8" s="356" t="s">
        <v>517</v>
      </c>
      <c r="B8" s="357"/>
      <c r="C8" s="358"/>
      <c r="D8" s="285">
        <v>24</v>
      </c>
      <c r="E8" s="286"/>
      <c r="F8" s="285">
        <v>24</v>
      </c>
      <c r="G8" s="353"/>
      <c r="H8" s="312">
        <v>4</v>
      </c>
      <c r="I8" s="286"/>
      <c r="J8" s="312">
        <v>1</v>
      </c>
      <c r="K8" s="286"/>
      <c r="L8" s="285" t="s">
        <v>389</v>
      </c>
      <c r="M8" s="312"/>
      <c r="N8" s="285">
        <v>3</v>
      </c>
      <c r="O8" s="286"/>
      <c r="P8" s="312">
        <v>2</v>
      </c>
      <c r="Q8" s="286"/>
      <c r="R8" s="285" t="s">
        <v>389</v>
      </c>
      <c r="S8" s="312"/>
      <c r="T8" s="285" t="s">
        <v>389</v>
      </c>
      <c r="U8" s="312"/>
      <c r="V8" s="285">
        <v>14</v>
      </c>
      <c r="W8" s="355"/>
    </row>
    <row r="9" spans="1:28" s="21" customFormat="1" ht="15" customHeight="1">
      <c r="A9" s="356" t="s">
        <v>651</v>
      </c>
      <c r="B9" s="357"/>
      <c r="C9" s="358"/>
      <c r="D9" s="285">
        <v>24</v>
      </c>
      <c r="E9" s="286"/>
      <c r="F9" s="285">
        <v>24</v>
      </c>
      <c r="G9" s="353"/>
      <c r="H9" s="312">
        <v>5</v>
      </c>
      <c r="I9" s="286"/>
      <c r="J9" s="312" t="s">
        <v>389</v>
      </c>
      <c r="K9" s="286"/>
      <c r="L9" s="285" t="s">
        <v>389</v>
      </c>
      <c r="M9" s="286"/>
      <c r="N9" s="312">
        <v>3</v>
      </c>
      <c r="O9" s="286"/>
      <c r="P9" s="312">
        <v>2</v>
      </c>
      <c r="Q9" s="286"/>
      <c r="R9" s="312">
        <v>1</v>
      </c>
      <c r="S9" s="312"/>
      <c r="T9" s="285" t="s">
        <v>389</v>
      </c>
      <c r="U9" s="312"/>
      <c r="V9" s="285">
        <v>13</v>
      </c>
      <c r="W9" s="355"/>
    </row>
    <row r="10" spans="1:28" s="21" customFormat="1" ht="15" customHeight="1">
      <c r="A10" s="356" t="s">
        <v>658</v>
      </c>
      <c r="B10" s="357"/>
      <c r="C10" s="358"/>
      <c r="D10" s="285">
        <v>24</v>
      </c>
      <c r="E10" s="286"/>
      <c r="F10" s="285">
        <v>24</v>
      </c>
      <c r="G10" s="353"/>
      <c r="H10" s="312">
        <v>5</v>
      </c>
      <c r="I10" s="286"/>
      <c r="J10" s="285" t="s">
        <v>389</v>
      </c>
      <c r="K10" s="286"/>
      <c r="L10" s="285" t="s">
        <v>389</v>
      </c>
      <c r="M10" s="286"/>
      <c r="N10" s="312">
        <v>3</v>
      </c>
      <c r="O10" s="286"/>
      <c r="P10" s="312">
        <v>2</v>
      </c>
      <c r="Q10" s="286"/>
      <c r="R10" s="312">
        <v>1</v>
      </c>
      <c r="S10" s="312"/>
      <c r="T10" s="285">
        <v>1</v>
      </c>
      <c r="U10" s="312"/>
      <c r="V10" s="285">
        <v>12</v>
      </c>
      <c r="W10" s="355"/>
    </row>
    <row r="11" spans="1:28" s="21" customFormat="1" ht="15" customHeight="1">
      <c r="A11" s="356" t="s">
        <v>702</v>
      </c>
      <c r="B11" s="357"/>
      <c r="C11" s="358"/>
      <c r="D11" s="285">
        <v>24</v>
      </c>
      <c r="E11" s="286"/>
      <c r="F11" s="285">
        <v>24</v>
      </c>
      <c r="G11" s="353"/>
      <c r="H11" s="312">
        <v>5</v>
      </c>
      <c r="I11" s="286"/>
      <c r="J11" s="285" t="s">
        <v>389</v>
      </c>
      <c r="K11" s="286"/>
      <c r="L11" s="285" t="s">
        <v>389</v>
      </c>
      <c r="M11" s="286"/>
      <c r="N11" s="312">
        <v>3</v>
      </c>
      <c r="O11" s="286"/>
      <c r="P11" s="312">
        <v>2</v>
      </c>
      <c r="Q11" s="286"/>
      <c r="R11" s="312">
        <v>1</v>
      </c>
      <c r="S11" s="312"/>
      <c r="T11" s="285">
        <v>1</v>
      </c>
      <c r="U11" s="312"/>
      <c r="V11" s="285">
        <v>12</v>
      </c>
      <c r="W11" s="355"/>
    </row>
    <row r="12" spans="1:28" s="20" customFormat="1" ht="15" customHeight="1">
      <c r="A12" s="356" t="s">
        <v>767</v>
      </c>
      <c r="B12" s="357"/>
      <c r="C12" s="358"/>
      <c r="D12" s="285">
        <v>24</v>
      </c>
      <c r="E12" s="286"/>
      <c r="F12" s="285">
        <v>23</v>
      </c>
      <c r="G12" s="353"/>
      <c r="H12" s="312">
        <v>5</v>
      </c>
      <c r="I12" s="286"/>
      <c r="J12" s="285" t="s">
        <v>389</v>
      </c>
      <c r="K12" s="286"/>
      <c r="L12" s="285" t="s">
        <v>389</v>
      </c>
      <c r="M12" s="286"/>
      <c r="N12" s="312">
        <v>3</v>
      </c>
      <c r="O12" s="286"/>
      <c r="P12" s="312">
        <v>1</v>
      </c>
      <c r="Q12" s="286"/>
      <c r="R12" s="312">
        <v>1</v>
      </c>
      <c r="S12" s="312"/>
      <c r="T12" s="285">
        <v>1</v>
      </c>
      <c r="U12" s="312"/>
      <c r="V12" s="285">
        <v>12</v>
      </c>
      <c r="W12" s="355"/>
    </row>
    <row r="13" spans="1:28" s="20" customFormat="1" ht="15" customHeight="1">
      <c r="A13" s="359" t="s">
        <v>887</v>
      </c>
      <c r="B13" s="360"/>
      <c r="C13" s="361"/>
      <c r="D13" s="281">
        <v>24</v>
      </c>
      <c r="E13" s="284"/>
      <c r="F13" s="281">
        <v>24</v>
      </c>
      <c r="G13" s="282"/>
      <c r="H13" s="283">
        <v>4</v>
      </c>
      <c r="I13" s="284"/>
      <c r="J13" s="281" t="s">
        <v>389</v>
      </c>
      <c r="K13" s="284"/>
      <c r="L13" s="281" t="s">
        <v>389</v>
      </c>
      <c r="M13" s="284"/>
      <c r="N13" s="283">
        <v>3</v>
      </c>
      <c r="O13" s="284"/>
      <c r="P13" s="283">
        <v>1</v>
      </c>
      <c r="Q13" s="284"/>
      <c r="R13" s="283">
        <v>1</v>
      </c>
      <c r="S13" s="283"/>
      <c r="T13" s="281">
        <v>1</v>
      </c>
      <c r="U13" s="283"/>
      <c r="V13" s="281">
        <v>14</v>
      </c>
      <c r="W13" s="325"/>
    </row>
    <row r="14" spans="1:28" ht="23.1" customHeight="1">
      <c r="B14" s="362"/>
      <c r="C14" s="362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2"/>
      <c r="P14" s="2"/>
      <c r="Q14" s="2"/>
    </row>
    <row r="15" spans="1:28" ht="23.1" customHeight="1"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2"/>
    </row>
    <row r="16" spans="1:28" ht="23.1" customHeight="1"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364"/>
    </row>
    <row r="17" spans="2:17" ht="19.5" customHeight="1">
      <c r="B17" s="320"/>
      <c r="C17" s="320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20"/>
      <c r="Q17" s="320"/>
    </row>
    <row r="18" spans="2:17" s="21" customFormat="1" ht="19.5" customHeight="1">
      <c r="B18" s="320"/>
      <c r="C18" s="320"/>
      <c r="D18" s="366"/>
      <c r="E18" s="367"/>
      <c r="F18" s="367"/>
      <c r="G18" s="367"/>
      <c r="H18" s="367"/>
      <c r="I18" s="367"/>
      <c r="J18" s="367"/>
      <c r="K18" s="367"/>
      <c r="L18" s="367"/>
      <c r="M18" s="367"/>
      <c r="N18" s="367"/>
      <c r="O18" s="326"/>
      <c r="P18" s="326"/>
      <c r="Q18" s="326"/>
    </row>
    <row r="19" spans="2:17" ht="23.1" customHeight="1"/>
    <row r="20" spans="2:17" ht="23.1" customHeight="1"/>
    <row r="21" spans="2:17" ht="23.1" customHeight="1"/>
    <row r="22" spans="2:17" ht="17.100000000000001" customHeight="1"/>
    <row r="31" spans="2:17" ht="8.25" customHeight="1"/>
    <row r="32" spans="2:17" ht="18" customHeight="1"/>
    <row r="33" ht="23.1" customHeight="1"/>
    <row r="34" ht="23.1" customHeight="1"/>
    <row r="35" ht="17.100000000000001" customHeight="1"/>
    <row r="48" ht="6" customHeight="1"/>
  </sheetData>
  <sheetProtection sheet="1" objects="1" scenarios="1"/>
  <mergeCells count="33">
    <mergeCell ref="A1:P1"/>
    <mergeCell ref="A3:P3"/>
    <mergeCell ref="A13:C13"/>
    <mergeCell ref="A12:C12"/>
    <mergeCell ref="A7:C7"/>
    <mergeCell ref="A8:C8"/>
    <mergeCell ref="A9:C9"/>
    <mergeCell ref="A10:C10"/>
    <mergeCell ref="A11:C11"/>
    <mergeCell ref="F5:G6"/>
    <mergeCell ref="H5:I5"/>
    <mergeCell ref="J5:K5"/>
    <mergeCell ref="L5:M6"/>
    <mergeCell ref="N5:O6"/>
    <mergeCell ref="N17:O17"/>
    <mergeCell ref="R6:S6"/>
    <mergeCell ref="J6:K6"/>
    <mergeCell ref="P6:Q6"/>
    <mergeCell ref="P5:Q5"/>
    <mergeCell ref="B15:N15"/>
    <mergeCell ref="A5:C6"/>
    <mergeCell ref="D17:E17"/>
    <mergeCell ref="F17:G17"/>
    <mergeCell ref="H17:I17"/>
    <mergeCell ref="J17:K17"/>
    <mergeCell ref="L17:M17"/>
    <mergeCell ref="V5:W6"/>
    <mergeCell ref="T5:U5"/>
    <mergeCell ref="T6:U6"/>
    <mergeCell ref="R5:S5"/>
    <mergeCell ref="B16:O16"/>
    <mergeCell ref="D5:E6"/>
    <mergeCell ref="H6:I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21"/>
  <sheetViews>
    <sheetView showGridLines="0" zoomScaleNormal="100" zoomScaleSheetLayoutView="110" workbookViewId="0">
      <selection sqref="A1:N1"/>
    </sheetView>
  </sheetViews>
  <sheetFormatPr defaultColWidth="9" defaultRowHeight="13.2"/>
  <cols>
    <col min="1" max="1" width="0.6640625" style="327" customWidth="1"/>
    <col min="2" max="2" width="9.6640625" style="328" customWidth="1"/>
    <col min="3" max="3" width="0.6640625" style="328" customWidth="1"/>
    <col min="4" max="4" width="7.88671875" style="328" customWidth="1"/>
    <col min="5" max="5" width="0.6640625" style="327" customWidth="1"/>
    <col min="6" max="6" width="7.88671875" style="328" customWidth="1"/>
    <col min="7" max="7" width="0.6640625" style="327" customWidth="1"/>
    <col min="8" max="8" width="7.88671875" style="328" customWidth="1"/>
    <col min="9" max="9" width="0.6640625" style="327" customWidth="1"/>
    <col min="10" max="10" width="7.88671875" style="328" customWidth="1"/>
    <col min="11" max="11" width="0.6640625" style="327" customWidth="1"/>
    <col min="12" max="12" width="7.88671875" style="328" customWidth="1"/>
    <col min="13" max="13" width="0.6640625" style="327" customWidth="1"/>
    <col min="14" max="14" width="7.88671875" style="328" customWidth="1"/>
    <col min="15" max="15" width="0.6640625" style="327" customWidth="1"/>
    <col min="16" max="16" width="7.88671875" style="328" customWidth="1"/>
    <col min="17" max="17" width="0.6640625" style="327" customWidth="1"/>
    <col min="18" max="18" width="7.6640625" style="1" customWidth="1"/>
    <col min="19" max="19" width="0.6640625" style="1" customWidth="1"/>
    <col min="20" max="20" width="7.6640625" style="327" customWidth="1"/>
    <col min="21" max="21" width="0.6640625" style="327" customWidth="1"/>
    <col min="22" max="22" width="7.6640625" style="327" customWidth="1"/>
    <col min="23" max="23" width="0.6640625" style="327" customWidth="1"/>
    <col min="24" max="16384" width="9" style="327"/>
  </cols>
  <sheetData>
    <row r="1" spans="1:19" s="1" customFormat="1" ht="23.1" customHeight="1">
      <c r="A1" s="314" t="s">
        <v>727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5"/>
    </row>
    <row r="2" spans="1:19" s="1" customFormat="1" ht="23.1" customHeight="1">
      <c r="A2" s="316" t="s">
        <v>888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9" s="1" customFormat="1" ht="19.5" customHeight="1">
      <c r="A3" s="317" t="s">
        <v>243</v>
      </c>
      <c r="B3" s="318"/>
      <c r="C3" s="319"/>
      <c r="D3" s="317" t="s">
        <v>244</v>
      </c>
      <c r="E3" s="319"/>
      <c r="F3" s="317" t="s">
        <v>245</v>
      </c>
      <c r="G3" s="319"/>
      <c r="H3" s="317" t="s">
        <v>246</v>
      </c>
      <c r="I3" s="319"/>
      <c r="J3" s="317" t="s">
        <v>247</v>
      </c>
      <c r="K3" s="319"/>
      <c r="L3" s="317" t="s">
        <v>248</v>
      </c>
      <c r="M3" s="319"/>
      <c r="N3" s="317" t="s">
        <v>249</v>
      </c>
      <c r="O3" s="319"/>
      <c r="P3" s="317" t="s">
        <v>250</v>
      </c>
      <c r="Q3" s="319"/>
      <c r="R3" s="320"/>
      <c r="S3" s="320"/>
    </row>
    <row r="4" spans="1:19" s="21" customFormat="1" ht="19.5" customHeight="1">
      <c r="A4" s="321"/>
      <c r="B4" s="322" t="s">
        <v>251</v>
      </c>
      <c r="C4" s="323"/>
      <c r="D4" s="324">
        <v>0</v>
      </c>
      <c r="E4" s="284"/>
      <c r="F4" s="283">
        <v>1</v>
      </c>
      <c r="G4" s="284"/>
      <c r="H4" s="283">
        <v>4</v>
      </c>
      <c r="I4" s="284"/>
      <c r="J4" s="283">
        <v>6</v>
      </c>
      <c r="K4" s="284"/>
      <c r="L4" s="283">
        <v>4</v>
      </c>
      <c r="M4" s="284"/>
      <c r="N4" s="283">
        <v>9</v>
      </c>
      <c r="O4" s="284"/>
      <c r="P4" s="281">
        <v>60.6</v>
      </c>
      <c r="Q4" s="325"/>
      <c r="R4" s="326"/>
      <c r="S4" s="326"/>
    </row>
    <row r="5" spans="1:19" s="327" customFormat="1" ht="23.1" customHeight="1">
      <c r="B5" s="328"/>
      <c r="C5" s="328"/>
      <c r="D5" s="328"/>
      <c r="F5" s="328"/>
      <c r="H5" s="328"/>
      <c r="J5" s="328"/>
      <c r="L5" s="328"/>
      <c r="N5" s="328"/>
      <c r="P5" s="328"/>
      <c r="R5" s="1"/>
      <c r="S5" s="1"/>
    </row>
    <row r="6" spans="1:19" s="327" customFormat="1" ht="23.1" customHeight="1">
      <c r="B6" s="328"/>
      <c r="C6" s="328"/>
      <c r="D6" s="328"/>
      <c r="F6" s="328"/>
      <c r="H6" s="328"/>
      <c r="J6" s="328"/>
      <c r="L6" s="328"/>
      <c r="N6" s="328"/>
      <c r="P6" s="328"/>
      <c r="R6" s="1"/>
      <c r="S6" s="1"/>
    </row>
    <row r="7" spans="1:19" s="327" customFormat="1" ht="23.1" customHeight="1">
      <c r="B7" s="328"/>
      <c r="C7" s="328"/>
      <c r="D7" s="328"/>
      <c r="F7" s="328"/>
      <c r="H7" s="328"/>
      <c r="J7" s="328"/>
      <c r="L7" s="328"/>
      <c r="N7" s="328"/>
      <c r="P7" s="328"/>
      <c r="R7" s="1"/>
      <c r="S7" s="1"/>
    </row>
    <row r="8" spans="1:19" s="327" customFormat="1" ht="17.100000000000001" customHeight="1">
      <c r="B8" s="328"/>
      <c r="C8" s="328"/>
      <c r="D8" s="328"/>
      <c r="F8" s="328"/>
      <c r="H8" s="328"/>
      <c r="J8" s="328"/>
      <c r="L8" s="328"/>
      <c r="N8" s="328"/>
      <c r="P8" s="328"/>
      <c r="R8" s="1"/>
      <c r="S8" s="1"/>
    </row>
    <row r="17" spans="2:19" s="327" customFormat="1" ht="8.25" customHeight="1">
      <c r="B17" s="328"/>
      <c r="C17" s="328"/>
      <c r="D17" s="328"/>
      <c r="F17" s="328"/>
      <c r="H17" s="328"/>
      <c r="J17" s="328"/>
      <c r="L17" s="328"/>
      <c r="N17" s="328"/>
      <c r="P17" s="328"/>
      <c r="R17" s="1"/>
      <c r="S17" s="1"/>
    </row>
    <row r="18" spans="2:19" s="327" customFormat="1" ht="23.1" customHeight="1">
      <c r="B18" s="328"/>
      <c r="C18" s="328"/>
      <c r="D18" s="328"/>
      <c r="F18" s="328"/>
      <c r="H18" s="328"/>
      <c r="J18" s="328"/>
      <c r="L18" s="328"/>
      <c r="N18" s="328"/>
      <c r="P18" s="328"/>
      <c r="R18" s="1"/>
      <c r="S18" s="1"/>
    </row>
    <row r="19" spans="2:19" s="327" customFormat="1" ht="23.1" customHeight="1">
      <c r="B19" s="328"/>
      <c r="C19" s="328"/>
      <c r="D19" s="328"/>
      <c r="F19" s="328"/>
      <c r="H19" s="328"/>
      <c r="J19" s="328"/>
      <c r="L19" s="328"/>
      <c r="N19" s="328"/>
      <c r="P19" s="328"/>
      <c r="R19" s="1"/>
      <c r="S19" s="1"/>
    </row>
    <row r="20" spans="2:19" s="327" customFormat="1" ht="23.1" customHeight="1">
      <c r="B20" s="328"/>
      <c r="C20" s="328"/>
      <c r="D20" s="328"/>
      <c r="F20" s="328"/>
      <c r="H20" s="328"/>
      <c r="J20" s="328"/>
      <c r="L20" s="328"/>
      <c r="N20" s="328"/>
      <c r="P20" s="328"/>
      <c r="R20" s="1"/>
      <c r="S20" s="1"/>
    </row>
    <row r="21" spans="2:19" s="327" customFormat="1" ht="17.100000000000001" customHeight="1">
      <c r="B21" s="328"/>
      <c r="C21" s="328"/>
      <c r="D21" s="328"/>
      <c r="F21" s="328"/>
      <c r="H21" s="328"/>
      <c r="J21" s="328"/>
      <c r="L21" s="328"/>
      <c r="N21" s="328"/>
      <c r="P21" s="328"/>
      <c r="R21" s="1"/>
      <c r="S21" s="1"/>
    </row>
  </sheetData>
  <sheetProtection sheet="1" objects="1" scenarios="1"/>
  <mergeCells count="10">
    <mergeCell ref="A1:P1"/>
    <mergeCell ref="A2:Q2"/>
    <mergeCell ref="A3:C3"/>
    <mergeCell ref="D3:E3"/>
    <mergeCell ref="F3:G3"/>
    <mergeCell ref="H3:I3"/>
    <mergeCell ref="J3:K3"/>
    <mergeCell ref="L3:M3"/>
    <mergeCell ref="N3:O3"/>
    <mergeCell ref="P3:Q3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O16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0.88671875" style="1" customWidth="1"/>
    <col min="2" max="2" width="10.109375" style="2" customWidth="1"/>
    <col min="3" max="3" width="0.88671875" style="1" customWidth="1"/>
    <col min="4" max="4" width="4.88671875" style="2" customWidth="1"/>
    <col min="5" max="5" width="0.88671875" style="1" customWidth="1"/>
    <col min="6" max="6" width="4.88671875" style="2" customWidth="1"/>
    <col min="7" max="7" width="0.88671875" style="1" customWidth="1"/>
    <col min="8" max="8" width="4.88671875" style="2" customWidth="1"/>
    <col min="9" max="9" width="0.88671875" style="1" customWidth="1"/>
    <col min="10" max="10" width="4.88671875" style="2" customWidth="1"/>
    <col min="11" max="11" width="0.88671875" style="1" customWidth="1"/>
    <col min="12" max="12" width="4.88671875" style="1" customWidth="1"/>
    <col min="13" max="13" width="0.88671875" style="1" customWidth="1"/>
    <col min="14" max="14" width="4.88671875" style="2" customWidth="1"/>
    <col min="15" max="15" width="0.88671875" style="1" customWidth="1"/>
    <col min="16" max="16" width="4.88671875" style="2" customWidth="1"/>
    <col min="17" max="17" width="0.88671875" style="1" customWidth="1"/>
    <col min="18" max="18" width="4.88671875" style="2" customWidth="1"/>
    <col min="19" max="19" width="0.88671875" style="1" customWidth="1"/>
    <col min="20" max="20" width="4.88671875" style="2" customWidth="1"/>
    <col min="21" max="21" width="0.88671875" style="1" customWidth="1"/>
    <col min="22" max="22" width="4.88671875" style="1" customWidth="1"/>
    <col min="23" max="23" width="0.88671875" style="1" customWidth="1"/>
    <col min="24" max="24" width="4.88671875" style="2" customWidth="1"/>
    <col min="25" max="25" width="0.88671875" style="1" customWidth="1"/>
    <col min="26" max="26" width="4.88671875" style="2" customWidth="1"/>
    <col min="27" max="27" width="0.88671875" style="1" customWidth="1"/>
    <col min="28" max="28" width="4.88671875" style="2" customWidth="1"/>
    <col min="29" max="29" width="0.88671875" style="1" customWidth="1"/>
    <col min="30" max="41" width="9" style="2"/>
    <col min="42" max="16384" width="9" style="1"/>
  </cols>
  <sheetData>
    <row r="1" spans="1:41" ht="23.1" customHeight="1">
      <c r="A1" s="256" t="s">
        <v>838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</row>
    <row r="2" spans="1:41" ht="23.1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</row>
    <row r="3" spans="1:41" ht="23.1" customHeight="1">
      <c r="A3" s="289" t="s">
        <v>731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90"/>
      <c r="AE3" s="290"/>
    </row>
    <row r="4" spans="1:41" ht="23.1" customHeight="1">
      <c r="A4" s="291"/>
      <c r="B4" s="292" t="s">
        <v>0</v>
      </c>
      <c r="C4" s="293"/>
      <c r="D4" s="294" t="s">
        <v>856</v>
      </c>
      <c r="E4" s="295"/>
      <c r="F4" s="295"/>
      <c r="G4" s="295"/>
      <c r="H4" s="295"/>
      <c r="I4" s="295"/>
      <c r="J4" s="295"/>
      <c r="K4" s="295"/>
      <c r="L4" s="295"/>
      <c r="M4" s="296"/>
      <c r="N4" s="294" t="s">
        <v>839</v>
      </c>
      <c r="O4" s="295"/>
      <c r="P4" s="295"/>
      <c r="Q4" s="295"/>
      <c r="R4" s="295"/>
      <c r="S4" s="295"/>
      <c r="T4" s="295"/>
      <c r="U4" s="295"/>
      <c r="V4" s="295"/>
      <c r="W4" s="296"/>
      <c r="X4" s="297" t="s">
        <v>263</v>
      </c>
      <c r="Y4" s="298"/>
      <c r="Z4" s="297" t="s">
        <v>264</v>
      </c>
      <c r="AA4" s="298"/>
      <c r="AB4" s="297" t="s">
        <v>265</v>
      </c>
      <c r="AC4" s="298"/>
    </row>
    <row r="5" spans="1:41" ht="12.9" customHeight="1">
      <c r="A5" s="273"/>
      <c r="B5" s="299"/>
      <c r="C5" s="300"/>
      <c r="D5" s="301" t="s">
        <v>252</v>
      </c>
      <c r="E5" s="302"/>
      <c r="F5" s="301" t="s">
        <v>253</v>
      </c>
      <c r="G5" s="302"/>
      <c r="H5" s="301" t="s">
        <v>728</v>
      </c>
      <c r="I5" s="302"/>
      <c r="J5" s="301" t="s">
        <v>729</v>
      </c>
      <c r="K5" s="302"/>
      <c r="L5" s="301" t="s">
        <v>367</v>
      </c>
      <c r="M5" s="302"/>
      <c r="N5" s="301" t="s">
        <v>252</v>
      </c>
      <c r="O5" s="302"/>
      <c r="P5" s="301" t="s">
        <v>253</v>
      </c>
      <c r="Q5" s="302"/>
      <c r="R5" s="301" t="s">
        <v>728</v>
      </c>
      <c r="S5" s="302"/>
      <c r="T5" s="301" t="s">
        <v>729</v>
      </c>
      <c r="U5" s="302"/>
      <c r="V5" s="301" t="s">
        <v>367</v>
      </c>
      <c r="W5" s="302"/>
      <c r="X5" s="301"/>
      <c r="Y5" s="302"/>
      <c r="Z5" s="301"/>
      <c r="AA5" s="302"/>
      <c r="AB5" s="301"/>
      <c r="AC5" s="302"/>
    </row>
    <row r="6" spans="1:41" ht="12.9" customHeight="1">
      <c r="A6" s="279"/>
      <c r="B6" s="303"/>
      <c r="C6" s="304"/>
      <c r="D6" s="305"/>
      <c r="E6" s="306"/>
      <c r="F6" s="305" t="s">
        <v>254</v>
      </c>
      <c r="G6" s="306"/>
      <c r="H6" s="307" t="s">
        <v>368</v>
      </c>
      <c r="I6" s="308"/>
      <c r="J6" s="307" t="s">
        <v>368</v>
      </c>
      <c r="K6" s="308"/>
      <c r="L6" s="307" t="s">
        <v>368</v>
      </c>
      <c r="M6" s="308"/>
      <c r="N6" s="305"/>
      <c r="O6" s="306"/>
      <c r="P6" s="305" t="s">
        <v>254</v>
      </c>
      <c r="Q6" s="306"/>
      <c r="R6" s="307" t="s">
        <v>368</v>
      </c>
      <c r="S6" s="308"/>
      <c r="T6" s="307" t="s">
        <v>368</v>
      </c>
      <c r="U6" s="308"/>
      <c r="V6" s="307" t="s">
        <v>368</v>
      </c>
      <c r="W6" s="308"/>
      <c r="X6" s="305"/>
      <c r="Y6" s="306"/>
      <c r="Z6" s="305"/>
      <c r="AA6" s="306"/>
      <c r="AB6" s="305"/>
      <c r="AC6" s="306"/>
    </row>
    <row r="7" spans="1:41" ht="13.95" customHeight="1">
      <c r="A7" s="273"/>
      <c r="B7" s="266" t="s">
        <v>862</v>
      </c>
      <c r="C7" s="309"/>
      <c r="D7" s="276">
        <v>4</v>
      </c>
      <c r="E7" s="277"/>
      <c r="F7" s="276">
        <v>103</v>
      </c>
      <c r="G7" s="277"/>
      <c r="H7" s="276">
        <v>82</v>
      </c>
      <c r="I7" s="277"/>
      <c r="J7" s="276">
        <v>10</v>
      </c>
      <c r="K7" s="277"/>
      <c r="L7" s="274">
        <v>5</v>
      </c>
      <c r="M7" s="277"/>
      <c r="N7" s="274" t="s">
        <v>389</v>
      </c>
      <c r="O7" s="277"/>
      <c r="P7" s="274" t="s">
        <v>389</v>
      </c>
      <c r="Q7" s="277"/>
      <c r="R7" s="274" t="s">
        <v>389</v>
      </c>
      <c r="S7" s="277"/>
      <c r="T7" s="274" t="s">
        <v>389</v>
      </c>
      <c r="U7" s="277"/>
      <c r="V7" s="274" t="s">
        <v>389</v>
      </c>
      <c r="W7" s="276"/>
      <c r="X7" s="274" t="s">
        <v>389</v>
      </c>
      <c r="Y7" s="277"/>
      <c r="Z7" s="274">
        <v>20</v>
      </c>
      <c r="AA7" s="277"/>
      <c r="AB7" s="274">
        <v>430</v>
      </c>
      <c r="AC7" s="310"/>
    </row>
    <row r="8" spans="1:41" ht="13.95" customHeight="1">
      <c r="A8" s="273"/>
      <c r="B8" s="266" t="s">
        <v>544</v>
      </c>
      <c r="C8" s="309"/>
      <c r="D8" s="276">
        <v>4</v>
      </c>
      <c r="E8" s="277"/>
      <c r="F8" s="276">
        <v>98</v>
      </c>
      <c r="G8" s="277"/>
      <c r="H8" s="276">
        <v>67</v>
      </c>
      <c r="I8" s="277"/>
      <c r="J8" s="276">
        <v>7</v>
      </c>
      <c r="K8" s="277"/>
      <c r="L8" s="274">
        <v>5</v>
      </c>
      <c r="M8" s="277"/>
      <c r="N8" s="274" t="s">
        <v>389</v>
      </c>
      <c r="O8" s="277"/>
      <c r="P8" s="274" t="s">
        <v>389</v>
      </c>
      <c r="Q8" s="277"/>
      <c r="R8" s="274" t="s">
        <v>389</v>
      </c>
      <c r="S8" s="277"/>
      <c r="T8" s="274" t="s">
        <v>389</v>
      </c>
      <c r="U8" s="277"/>
      <c r="V8" s="274" t="s">
        <v>389</v>
      </c>
      <c r="W8" s="276"/>
      <c r="X8" s="274" t="s">
        <v>389</v>
      </c>
      <c r="Y8" s="277"/>
      <c r="Z8" s="274">
        <v>10</v>
      </c>
      <c r="AA8" s="277"/>
      <c r="AB8" s="274">
        <v>486</v>
      </c>
      <c r="AC8" s="310"/>
    </row>
    <row r="9" spans="1:41" ht="13.95" customHeight="1">
      <c r="A9" s="273"/>
      <c r="B9" s="266" t="s">
        <v>650</v>
      </c>
      <c r="C9" s="309"/>
      <c r="D9" s="276">
        <v>4</v>
      </c>
      <c r="E9" s="277"/>
      <c r="F9" s="276">
        <v>100</v>
      </c>
      <c r="G9" s="277"/>
      <c r="H9" s="276">
        <v>70</v>
      </c>
      <c r="I9" s="277"/>
      <c r="J9" s="276">
        <v>8</v>
      </c>
      <c r="K9" s="277"/>
      <c r="L9" s="274">
        <v>5</v>
      </c>
      <c r="M9" s="277"/>
      <c r="N9" s="274">
        <v>2</v>
      </c>
      <c r="O9" s="277"/>
      <c r="P9" s="274">
        <v>2</v>
      </c>
      <c r="Q9" s="277"/>
      <c r="R9" s="274">
        <v>7</v>
      </c>
      <c r="S9" s="277"/>
      <c r="T9" s="274">
        <v>1</v>
      </c>
      <c r="U9" s="277"/>
      <c r="V9" s="274" t="s">
        <v>389</v>
      </c>
      <c r="W9" s="276"/>
      <c r="X9" s="274" t="s">
        <v>389</v>
      </c>
      <c r="Y9" s="277"/>
      <c r="Z9" s="274">
        <v>28</v>
      </c>
      <c r="AA9" s="277"/>
      <c r="AB9" s="274">
        <v>407</v>
      </c>
      <c r="AC9" s="310"/>
    </row>
    <row r="10" spans="1:41" s="21" customFormat="1" ht="13.95" customHeight="1">
      <c r="A10" s="273"/>
      <c r="B10" s="266" t="s">
        <v>687</v>
      </c>
      <c r="C10" s="309"/>
      <c r="D10" s="276">
        <v>4</v>
      </c>
      <c r="E10" s="277"/>
      <c r="F10" s="276">
        <v>98</v>
      </c>
      <c r="G10" s="277"/>
      <c r="H10" s="276">
        <v>80</v>
      </c>
      <c r="I10" s="277"/>
      <c r="J10" s="276">
        <v>7</v>
      </c>
      <c r="K10" s="277"/>
      <c r="L10" s="274">
        <v>6</v>
      </c>
      <c r="M10" s="277"/>
      <c r="N10" s="274">
        <v>2</v>
      </c>
      <c r="O10" s="277"/>
      <c r="P10" s="274">
        <v>2</v>
      </c>
      <c r="Q10" s="277"/>
      <c r="R10" s="274">
        <v>4</v>
      </c>
      <c r="S10" s="277"/>
      <c r="T10" s="274" t="s">
        <v>389</v>
      </c>
      <c r="U10" s="277"/>
      <c r="V10" s="274" t="s">
        <v>389</v>
      </c>
      <c r="W10" s="276"/>
      <c r="X10" s="274" t="s">
        <v>389</v>
      </c>
      <c r="Y10" s="277"/>
      <c r="Z10" s="274">
        <v>21</v>
      </c>
      <c r="AA10" s="277"/>
      <c r="AB10" s="274">
        <v>420</v>
      </c>
      <c r="AC10" s="31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s="20" customFormat="1" ht="13.95" customHeight="1">
      <c r="A11" s="273"/>
      <c r="B11" s="266" t="s">
        <v>757</v>
      </c>
      <c r="C11" s="309"/>
      <c r="D11" s="276">
        <v>4</v>
      </c>
      <c r="E11" s="277"/>
      <c r="F11" s="276">
        <v>99</v>
      </c>
      <c r="G11" s="277"/>
      <c r="H11" s="276">
        <v>68</v>
      </c>
      <c r="I11" s="277"/>
      <c r="J11" s="276">
        <v>9</v>
      </c>
      <c r="K11" s="277"/>
      <c r="L11" s="274" t="s">
        <v>389</v>
      </c>
      <c r="M11" s="277"/>
      <c r="N11" s="274" t="s">
        <v>389</v>
      </c>
      <c r="O11" s="277"/>
      <c r="P11" s="274" t="s">
        <v>389</v>
      </c>
      <c r="Q11" s="277"/>
      <c r="R11" s="274" t="s">
        <v>389</v>
      </c>
      <c r="S11" s="277"/>
      <c r="T11" s="274" t="s">
        <v>389</v>
      </c>
      <c r="U11" s="277"/>
      <c r="V11" s="274" t="s">
        <v>389</v>
      </c>
      <c r="W11" s="276"/>
      <c r="X11" s="274" t="s">
        <v>389</v>
      </c>
      <c r="Y11" s="277"/>
      <c r="Z11" s="274">
        <v>11</v>
      </c>
      <c r="AA11" s="277"/>
      <c r="AB11" s="274">
        <v>373</v>
      </c>
      <c r="AC11" s="310"/>
    </row>
    <row r="12" spans="1:41" s="20" customFormat="1" ht="13.95" customHeight="1">
      <c r="A12" s="279"/>
      <c r="B12" s="280" t="s">
        <v>889</v>
      </c>
      <c r="C12" s="311"/>
      <c r="D12" s="283">
        <v>4</v>
      </c>
      <c r="E12" s="284"/>
      <c r="F12" s="283">
        <v>98</v>
      </c>
      <c r="G12" s="284"/>
      <c r="H12" s="283">
        <v>74</v>
      </c>
      <c r="I12" s="284"/>
      <c r="J12" s="283">
        <v>2</v>
      </c>
      <c r="K12" s="284"/>
      <c r="L12" s="285">
        <v>4</v>
      </c>
      <c r="M12" s="284"/>
      <c r="N12" s="281">
        <v>1</v>
      </c>
      <c r="O12" s="286"/>
      <c r="P12" s="281">
        <v>1</v>
      </c>
      <c r="Q12" s="284"/>
      <c r="R12" s="285" t="s">
        <v>389</v>
      </c>
      <c r="S12" s="284"/>
      <c r="T12" s="285" t="s">
        <v>389</v>
      </c>
      <c r="U12" s="286"/>
      <c r="V12" s="285" t="s">
        <v>389</v>
      </c>
      <c r="W12" s="312"/>
      <c r="X12" s="285" t="s">
        <v>389</v>
      </c>
      <c r="Y12" s="284"/>
      <c r="Z12" s="281">
        <v>19</v>
      </c>
      <c r="AA12" s="284"/>
      <c r="AB12" s="281">
        <v>363</v>
      </c>
      <c r="AC12" s="313"/>
    </row>
    <row r="13" spans="1:41" ht="11.25" customHeight="1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</row>
    <row r="14" spans="1:41" ht="23.1" customHeight="1"/>
    <row r="15" spans="1:41" ht="23.1" customHeight="1"/>
    <row r="16" spans="1:41" ht="17.100000000000001" customHeight="1"/>
  </sheetData>
  <sheetProtection sheet="1" objects="1" scenarios="1"/>
  <mergeCells count="25">
    <mergeCell ref="V5:W5"/>
    <mergeCell ref="A1:AC1"/>
    <mergeCell ref="B4:B6"/>
    <mergeCell ref="D4:M4"/>
    <mergeCell ref="N4:W4"/>
    <mergeCell ref="X4:Y6"/>
    <mergeCell ref="Z4:AA6"/>
    <mergeCell ref="AB4:AC6"/>
    <mergeCell ref="D5:E6"/>
    <mergeCell ref="F5:G5"/>
    <mergeCell ref="T5:U5"/>
    <mergeCell ref="R6:S6"/>
    <mergeCell ref="T6:U6"/>
    <mergeCell ref="V6:W6"/>
    <mergeCell ref="H5:I5"/>
    <mergeCell ref="F6:G6"/>
    <mergeCell ref="H6:I6"/>
    <mergeCell ref="J6:K6"/>
    <mergeCell ref="L6:M6"/>
    <mergeCell ref="R5:S5"/>
    <mergeCell ref="P6:Q6"/>
    <mergeCell ref="N5:O6"/>
    <mergeCell ref="P5:Q5"/>
    <mergeCell ref="J5:K5"/>
    <mergeCell ref="L5:M5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E14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0.6640625" style="1" customWidth="1"/>
    <col min="2" max="2" width="9.6640625" style="1" customWidth="1"/>
    <col min="3" max="3" width="0.6640625" style="1" customWidth="1"/>
    <col min="4" max="4" width="5.109375" style="2" customWidth="1"/>
    <col min="5" max="5" width="0.44140625" style="1" customWidth="1"/>
    <col min="6" max="6" width="4.88671875" style="2" customWidth="1"/>
    <col min="7" max="7" width="0.44140625" style="1" customWidth="1"/>
    <col min="8" max="8" width="4.88671875" style="2" customWidth="1"/>
    <col min="9" max="9" width="0.44140625" style="1" customWidth="1"/>
    <col min="10" max="10" width="4.88671875" style="2" customWidth="1"/>
    <col min="11" max="11" width="0.44140625" style="1" customWidth="1"/>
    <col min="12" max="12" width="4.88671875" style="2" customWidth="1"/>
    <col min="13" max="13" width="0.44140625" style="1" customWidth="1"/>
    <col min="14" max="14" width="4.88671875" style="2" customWidth="1"/>
    <col min="15" max="15" width="0.44140625" style="1" customWidth="1"/>
    <col min="16" max="16" width="4.88671875" style="2" customWidth="1"/>
    <col min="17" max="17" width="0.44140625" style="1" customWidth="1"/>
    <col min="18" max="18" width="5.109375" style="2" customWidth="1"/>
    <col min="19" max="19" width="0.44140625" style="1" customWidth="1"/>
    <col min="20" max="20" width="4.88671875" style="2" customWidth="1"/>
    <col min="21" max="21" width="0.44140625" style="1" customWidth="1"/>
    <col min="22" max="22" width="4.88671875" style="2" customWidth="1"/>
    <col min="23" max="23" width="0.44140625" style="1" customWidth="1"/>
    <col min="24" max="24" width="4.88671875" style="2" customWidth="1"/>
    <col min="25" max="25" width="0.44140625" style="1" customWidth="1"/>
    <col min="26" max="26" width="4.88671875" style="2" customWidth="1"/>
    <col min="27" max="27" width="0.44140625" style="1" customWidth="1"/>
    <col min="28" max="28" width="4.88671875" style="2" customWidth="1"/>
    <col min="29" max="29" width="0.44140625" style="1" customWidth="1"/>
    <col min="30" max="30" width="4.88671875" style="2" customWidth="1"/>
    <col min="31" max="31" width="0.44140625" style="1" customWidth="1"/>
    <col min="32" max="16384" width="9" style="1"/>
  </cols>
  <sheetData>
    <row r="1" spans="1:31" ht="23.1" customHeight="1">
      <c r="A1" s="256" t="s">
        <v>840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7"/>
    </row>
    <row r="2" spans="1:31" ht="23.1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7"/>
    </row>
    <row r="3" spans="1:31" ht="23.1" customHeight="1">
      <c r="A3" s="259" t="s">
        <v>731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</row>
    <row r="4" spans="1:31" ht="23.1" customHeight="1">
      <c r="A4" s="260" t="s">
        <v>0</v>
      </c>
      <c r="B4" s="261"/>
      <c r="C4" s="262"/>
      <c r="D4" s="260" t="s">
        <v>841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3"/>
      <c r="R4" s="260" t="s">
        <v>842</v>
      </c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3"/>
    </row>
    <row r="5" spans="1:31" ht="12.9" customHeight="1">
      <c r="A5" s="264"/>
      <c r="B5" s="265"/>
      <c r="C5" s="266"/>
      <c r="D5" s="260" t="s">
        <v>255</v>
      </c>
      <c r="E5" s="267"/>
      <c r="F5" s="261" t="s">
        <v>256</v>
      </c>
      <c r="G5" s="263"/>
      <c r="H5" s="260" t="s">
        <v>257</v>
      </c>
      <c r="I5" s="263"/>
      <c r="J5" s="260" t="s">
        <v>258</v>
      </c>
      <c r="K5" s="263"/>
      <c r="L5" s="260" t="s">
        <v>259</v>
      </c>
      <c r="M5" s="263"/>
      <c r="N5" s="260" t="s">
        <v>730</v>
      </c>
      <c r="O5" s="263"/>
      <c r="P5" s="260" t="s">
        <v>260</v>
      </c>
      <c r="Q5" s="263"/>
      <c r="R5" s="260" t="s">
        <v>255</v>
      </c>
      <c r="S5" s="267"/>
      <c r="T5" s="261" t="s">
        <v>256</v>
      </c>
      <c r="U5" s="263"/>
      <c r="V5" s="260" t="s">
        <v>257</v>
      </c>
      <c r="W5" s="263"/>
      <c r="X5" s="260" t="s">
        <v>258</v>
      </c>
      <c r="Y5" s="263"/>
      <c r="Z5" s="260" t="s">
        <v>259</v>
      </c>
      <c r="AA5" s="263"/>
      <c r="AB5" s="260" t="s">
        <v>261</v>
      </c>
      <c r="AC5" s="263"/>
      <c r="AD5" s="260" t="s">
        <v>260</v>
      </c>
      <c r="AE5" s="263"/>
    </row>
    <row r="6" spans="1:31" ht="12.9" customHeight="1">
      <c r="A6" s="268"/>
      <c r="B6" s="269"/>
      <c r="C6" s="270"/>
      <c r="D6" s="268"/>
      <c r="E6" s="271"/>
      <c r="F6" s="269"/>
      <c r="G6" s="272"/>
      <c r="H6" s="268"/>
      <c r="I6" s="272"/>
      <c r="J6" s="268"/>
      <c r="K6" s="272"/>
      <c r="L6" s="268"/>
      <c r="M6" s="272"/>
      <c r="N6" s="268" t="s">
        <v>408</v>
      </c>
      <c r="O6" s="272"/>
      <c r="P6" s="268" t="s">
        <v>262</v>
      </c>
      <c r="Q6" s="272"/>
      <c r="R6" s="268"/>
      <c r="S6" s="271"/>
      <c r="T6" s="269"/>
      <c r="U6" s="272"/>
      <c r="V6" s="268"/>
      <c r="W6" s="272"/>
      <c r="X6" s="268"/>
      <c r="Y6" s="272"/>
      <c r="Z6" s="268"/>
      <c r="AA6" s="272"/>
      <c r="AB6" s="268" t="s">
        <v>408</v>
      </c>
      <c r="AC6" s="272"/>
      <c r="AD6" s="268" t="s">
        <v>262</v>
      </c>
      <c r="AE6" s="272"/>
    </row>
    <row r="7" spans="1:31" ht="13.95" customHeight="1">
      <c r="A7" s="273"/>
      <c r="B7" s="266" t="s">
        <v>862</v>
      </c>
      <c r="C7" s="266"/>
      <c r="D7" s="274">
        <v>97</v>
      </c>
      <c r="E7" s="275"/>
      <c r="F7" s="276">
        <v>97</v>
      </c>
      <c r="G7" s="277"/>
      <c r="H7" s="274" t="s">
        <v>389</v>
      </c>
      <c r="I7" s="277"/>
      <c r="J7" s="274" t="s">
        <v>389</v>
      </c>
      <c r="K7" s="277"/>
      <c r="L7" s="274" t="s">
        <v>389</v>
      </c>
      <c r="M7" s="276"/>
      <c r="N7" s="274" t="s">
        <v>389</v>
      </c>
      <c r="O7" s="277"/>
      <c r="P7" s="274" t="s">
        <v>389</v>
      </c>
      <c r="Q7" s="277"/>
      <c r="R7" s="274" t="s">
        <v>389</v>
      </c>
      <c r="S7" s="275"/>
      <c r="T7" s="274" t="s">
        <v>389</v>
      </c>
      <c r="U7" s="277"/>
      <c r="V7" s="274" t="s">
        <v>389</v>
      </c>
      <c r="W7" s="277"/>
      <c r="X7" s="274" t="s">
        <v>389</v>
      </c>
      <c r="Y7" s="277"/>
      <c r="Z7" s="274" t="s">
        <v>389</v>
      </c>
      <c r="AA7" s="277"/>
      <c r="AB7" s="274" t="s">
        <v>389</v>
      </c>
      <c r="AC7" s="277"/>
      <c r="AD7" s="274" t="s">
        <v>389</v>
      </c>
      <c r="AE7" s="278"/>
    </row>
    <row r="8" spans="1:31" ht="13.95" customHeight="1">
      <c r="A8" s="273"/>
      <c r="B8" s="266" t="s">
        <v>544</v>
      </c>
      <c r="C8" s="266"/>
      <c r="D8" s="274">
        <v>79</v>
      </c>
      <c r="E8" s="275"/>
      <c r="F8" s="276">
        <v>78</v>
      </c>
      <c r="G8" s="277"/>
      <c r="H8" s="274" t="s">
        <v>389</v>
      </c>
      <c r="I8" s="277"/>
      <c r="J8" s="274">
        <v>1</v>
      </c>
      <c r="K8" s="277"/>
      <c r="L8" s="274" t="s">
        <v>389</v>
      </c>
      <c r="M8" s="276"/>
      <c r="N8" s="274" t="s">
        <v>389</v>
      </c>
      <c r="O8" s="277"/>
      <c r="P8" s="274" t="s">
        <v>389</v>
      </c>
      <c r="Q8" s="277"/>
      <c r="R8" s="274" t="s">
        <v>389</v>
      </c>
      <c r="S8" s="275"/>
      <c r="T8" s="274" t="s">
        <v>389</v>
      </c>
      <c r="U8" s="277"/>
      <c r="V8" s="274" t="s">
        <v>389</v>
      </c>
      <c r="W8" s="277"/>
      <c r="X8" s="274" t="s">
        <v>389</v>
      </c>
      <c r="Y8" s="277"/>
      <c r="Z8" s="274" t="s">
        <v>389</v>
      </c>
      <c r="AA8" s="277"/>
      <c r="AB8" s="274" t="s">
        <v>389</v>
      </c>
      <c r="AC8" s="277"/>
      <c r="AD8" s="274" t="s">
        <v>389</v>
      </c>
      <c r="AE8" s="278"/>
    </row>
    <row r="9" spans="1:31" ht="13.95" customHeight="1">
      <c r="A9" s="273"/>
      <c r="B9" s="266" t="s">
        <v>650</v>
      </c>
      <c r="C9" s="266"/>
      <c r="D9" s="274">
        <v>83</v>
      </c>
      <c r="E9" s="275"/>
      <c r="F9" s="276">
        <v>82</v>
      </c>
      <c r="G9" s="277"/>
      <c r="H9" s="274" t="s">
        <v>389</v>
      </c>
      <c r="I9" s="277"/>
      <c r="J9" s="274">
        <v>1</v>
      </c>
      <c r="K9" s="277"/>
      <c r="L9" s="274" t="s">
        <v>389</v>
      </c>
      <c r="M9" s="276"/>
      <c r="N9" s="274" t="s">
        <v>389</v>
      </c>
      <c r="O9" s="277"/>
      <c r="P9" s="274" t="s">
        <v>389</v>
      </c>
      <c r="Q9" s="277"/>
      <c r="R9" s="274">
        <v>8</v>
      </c>
      <c r="S9" s="275"/>
      <c r="T9" s="274">
        <v>8</v>
      </c>
      <c r="U9" s="277"/>
      <c r="V9" s="274" t="s">
        <v>389</v>
      </c>
      <c r="W9" s="277"/>
      <c r="X9" s="274" t="s">
        <v>389</v>
      </c>
      <c r="Y9" s="277"/>
      <c r="Z9" s="274" t="s">
        <v>389</v>
      </c>
      <c r="AA9" s="277"/>
      <c r="AB9" s="274" t="s">
        <v>389</v>
      </c>
      <c r="AC9" s="277"/>
      <c r="AD9" s="274" t="s">
        <v>389</v>
      </c>
      <c r="AE9" s="277"/>
    </row>
    <row r="10" spans="1:31" s="21" customFormat="1" ht="13.95" customHeight="1">
      <c r="A10" s="273"/>
      <c r="B10" s="266" t="s">
        <v>687</v>
      </c>
      <c r="C10" s="266"/>
      <c r="D10" s="274">
        <v>93</v>
      </c>
      <c r="E10" s="275"/>
      <c r="F10" s="276">
        <v>93</v>
      </c>
      <c r="G10" s="277"/>
      <c r="H10" s="274" t="s">
        <v>389</v>
      </c>
      <c r="I10" s="277"/>
      <c r="J10" s="274" t="s">
        <v>389</v>
      </c>
      <c r="K10" s="277"/>
      <c r="L10" s="274" t="s">
        <v>389</v>
      </c>
      <c r="M10" s="276"/>
      <c r="N10" s="274" t="s">
        <v>389</v>
      </c>
      <c r="O10" s="277"/>
      <c r="P10" s="274" t="s">
        <v>389</v>
      </c>
      <c r="Q10" s="277"/>
      <c r="R10" s="274">
        <v>4</v>
      </c>
      <c r="S10" s="275"/>
      <c r="T10" s="274">
        <v>4</v>
      </c>
      <c r="U10" s="277"/>
      <c r="V10" s="274" t="s">
        <v>389</v>
      </c>
      <c r="W10" s="277"/>
      <c r="X10" s="274" t="s">
        <v>389</v>
      </c>
      <c r="Y10" s="277"/>
      <c r="Z10" s="274" t="s">
        <v>389</v>
      </c>
      <c r="AA10" s="277"/>
      <c r="AB10" s="274" t="s">
        <v>389</v>
      </c>
      <c r="AC10" s="277"/>
      <c r="AD10" s="274" t="s">
        <v>389</v>
      </c>
      <c r="AE10" s="277"/>
    </row>
    <row r="11" spans="1:31" s="20" customFormat="1" ht="13.95" customHeight="1">
      <c r="A11" s="273"/>
      <c r="B11" s="266" t="s">
        <v>757</v>
      </c>
      <c r="C11" s="266"/>
      <c r="D11" s="274">
        <v>77</v>
      </c>
      <c r="E11" s="275"/>
      <c r="F11" s="276">
        <v>76</v>
      </c>
      <c r="G11" s="277"/>
      <c r="H11" s="274" t="s">
        <v>389</v>
      </c>
      <c r="I11" s="277"/>
      <c r="J11" s="274">
        <v>1</v>
      </c>
      <c r="K11" s="277"/>
      <c r="L11" s="274" t="s">
        <v>389</v>
      </c>
      <c r="M11" s="277"/>
      <c r="N11" s="274" t="s">
        <v>389</v>
      </c>
      <c r="O11" s="277" t="s">
        <v>389</v>
      </c>
      <c r="P11" s="274" t="s">
        <v>389</v>
      </c>
      <c r="Q11" s="277" t="s">
        <v>389</v>
      </c>
      <c r="R11" s="274" t="s">
        <v>389</v>
      </c>
      <c r="S11" s="275"/>
      <c r="T11" s="274" t="s">
        <v>389</v>
      </c>
      <c r="U11" s="277"/>
      <c r="V11" s="274" t="s">
        <v>389</v>
      </c>
      <c r="W11" s="277"/>
      <c r="X11" s="274" t="s">
        <v>389</v>
      </c>
      <c r="Y11" s="277"/>
      <c r="Z11" s="274" t="s">
        <v>389</v>
      </c>
      <c r="AA11" s="277" t="s">
        <v>389</v>
      </c>
      <c r="AB11" s="274" t="s">
        <v>389</v>
      </c>
      <c r="AC11" s="277" t="s">
        <v>389</v>
      </c>
      <c r="AD11" s="274" t="s">
        <v>389</v>
      </c>
      <c r="AE11" s="277"/>
    </row>
    <row r="12" spans="1:31" s="20" customFormat="1" ht="13.95" customHeight="1">
      <c r="A12" s="279"/>
      <c r="B12" s="280" t="s">
        <v>889</v>
      </c>
      <c r="C12" s="280"/>
      <c r="D12" s="281">
        <v>80</v>
      </c>
      <c r="E12" s="282"/>
      <c r="F12" s="283">
        <v>80</v>
      </c>
      <c r="G12" s="284"/>
      <c r="H12" s="285" t="s">
        <v>389</v>
      </c>
      <c r="I12" s="284"/>
      <c r="J12" s="285" t="s">
        <v>389</v>
      </c>
      <c r="K12" s="284"/>
      <c r="L12" s="285" t="s">
        <v>389</v>
      </c>
      <c r="M12" s="284"/>
      <c r="N12" s="285" t="s">
        <v>389</v>
      </c>
      <c r="O12" s="284"/>
      <c r="P12" s="285" t="s">
        <v>389</v>
      </c>
      <c r="Q12" s="284"/>
      <c r="R12" s="281" t="s">
        <v>14</v>
      </c>
      <c r="S12" s="282"/>
      <c r="T12" s="285" t="s">
        <v>389</v>
      </c>
      <c r="U12" s="286"/>
      <c r="V12" s="285" t="s">
        <v>389</v>
      </c>
      <c r="W12" s="286"/>
      <c r="X12" s="285" t="s">
        <v>389</v>
      </c>
      <c r="Y12" s="286"/>
      <c r="Z12" s="285" t="s">
        <v>389</v>
      </c>
      <c r="AA12" s="286" t="s">
        <v>389</v>
      </c>
      <c r="AB12" s="285" t="s">
        <v>389</v>
      </c>
      <c r="AC12" s="286" t="s">
        <v>389</v>
      </c>
      <c r="AD12" s="285" t="s">
        <v>389</v>
      </c>
      <c r="AE12" s="287"/>
    </row>
    <row r="13" spans="1:31" ht="9" customHeight="1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</row>
    <row r="14" spans="1:31">
      <c r="A14" s="2"/>
      <c r="B14" s="2"/>
      <c r="C14" s="2"/>
      <c r="E14" s="2"/>
      <c r="G14" s="2"/>
      <c r="I14" s="2"/>
      <c r="K14" s="2"/>
      <c r="M14" s="2"/>
      <c r="O14" s="2"/>
      <c r="Q14" s="2"/>
      <c r="S14" s="2"/>
      <c r="U14" s="2"/>
      <c r="W14" s="2"/>
      <c r="Y14" s="2"/>
      <c r="AA14" s="2"/>
      <c r="AC14" s="2"/>
      <c r="AE14" s="2"/>
    </row>
  </sheetData>
  <sheetProtection sheet="1" objects="1" scenarios="1"/>
  <mergeCells count="23">
    <mergeCell ref="D4:Q4"/>
    <mergeCell ref="R4:AE4"/>
    <mergeCell ref="N6:O6"/>
    <mergeCell ref="P6:Q6"/>
    <mergeCell ref="R5:S6"/>
    <mergeCell ref="T5:U6"/>
    <mergeCell ref="V5:W6"/>
    <mergeCell ref="A1:AD1"/>
    <mergeCell ref="A3:AE3"/>
    <mergeCell ref="A4:B6"/>
    <mergeCell ref="D5:E6"/>
    <mergeCell ref="F5:G6"/>
    <mergeCell ref="H5:I6"/>
    <mergeCell ref="J5:K6"/>
    <mergeCell ref="L5:M6"/>
    <mergeCell ref="Z5:AA6"/>
    <mergeCell ref="AB5:AC5"/>
    <mergeCell ref="AD6:AE6"/>
    <mergeCell ref="N5:O5"/>
    <mergeCell ref="P5:Q5"/>
    <mergeCell ref="X5:Y6"/>
    <mergeCell ref="AD5:AE5"/>
    <mergeCell ref="AB6:AC6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T55"/>
  <sheetViews>
    <sheetView showGridLines="0" zoomScale="80" zoomScaleNormal="80" zoomScaleSheetLayoutView="82" workbookViewId="0">
      <selection sqref="A1:N1"/>
    </sheetView>
  </sheetViews>
  <sheetFormatPr defaultColWidth="9" defaultRowHeight="13.2"/>
  <cols>
    <col min="1" max="1" width="12.6640625" style="225" customWidth="1"/>
    <col min="2" max="2" width="33" style="225" customWidth="1"/>
    <col min="3" max="3" width="7.33203125" style="225" customWidth="1"/>
    <col min="4" max="5" width="7.109375" style="225" customWidth="1"/>
    <col min="6" max="6" width="7.33203125" style="225" customWidth="1"/>
    <col min="7" max="8" width="7.109375" style="225" customWidth="1"/>
    <col min="9" max="9" width="7.33203125" style="225" customWidth="1"/>
    <col min="10" max="11" width="7.109375" style="225" customWidth="1"/>
    <col min="12" max="12" width="7.33203125" style="225" customWidth="1"/>
    <col min="13" max="14" width="7.109375" style="225" customWidth="1"/>
    <col min="15" max="15" width="7.33203125" style="225" customWidth="1"/>
    <col min="16" max="17" width="7.109375" style="225" customWidth="1"/>
    <col min="18" max="18" width="7.33203125" style="225" customWidth="1"/>
    <col min="19" max="20" width="7.109375" style="225" customWidth="1"/>
    <col min="21" max="16384" width="9" style="225"/>
  </cols>
  <sheetData>
    <row r="1" spans="1:20" ht="23.1" customHeight="1">
      <c r="A1" s="224" t="s">
        <v>988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</row>
    <row r="2" spans="1:20" ht="23.1" customHeight="1">
      <c r="A2" s="226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  <c r="R2" s="227"/>
      <c r="S2" s="227"/>
      <c r="T2" s="227"/>
    </row>
    <row r="3" spans="1:20" ht="23.1" customHeight="1">
      <c r="A3" s="229" t="s">
        <v>536</v>
      </c>
      <c r="B3" s="229"/>
      <c r="C3" s="229"/>
      <c r="D3" s="229"/>
      <c r="E3" s="229"/>
      <c r="F3" s="229"/>
      <c r="G3" s="229"/>
      <c r="H3" s="229"/>
      <c r="I3" s="230" t="s">
        <v>967</v>
      </c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</row>
    <row r="4" spans="1:20" s="236" customFormat="1" ht="18" customHeight="1">
      <c r="A4" s="231" t="s">
        <v>779</v>
      </c>
      <c r="B4" s="231"/>
      <c r="C4" s="232" t="s">
        <v>552</v>
      </c>
      <c r="D4" s="233"/>
      <c r="E4" s="234"/>
      <c r="F4" s="232" t="s">
        <v>659</v>
      </c>
      <c r="G4" s="233"/>
      <c r="H4" s="234"/>
      <c r="I4" s="232" t="s">
        <v>660</v>
      </c>
      <c r="J4" s="233"/>
      <c r="K4" s="234"/>
      <c r="L4" s="232" t="s">
        <v>703</v>
      </c>
      <c r="M4" s="233"/>
      <c r="N4" s="234"/>
      <c r="O4" s="235" t="s">
        <v>768</v>
      </c>
      <c r="P4" s="235"/>
      <c r="Q4" s="235"/>
      <c r="R4" s="235" t="s">
        <v>890</v>
      </c>
      <c r="S4" s="235"/>
      <c r="T4" s="235"/>
    </row>
    <row r="5" spans="1:20" s="236" customFormat="1" ht="18" customHeight="1">
      <c r="A5" s="231"/>
      <c r="B5" s="231"/>
      <c r="C5" s="237" t="s">
        <v>79</v>
      </c>
      <c r="D5" s="237" t="s">
        <v>95</v>
      </c>
      <c r="E5" s="237" t="s">
        <v>96</v>
      </c>
      <c r="F5" s="237" t="s">
        <v>79</v>
      </c>
      <c r="G5" s="237" t="s">
        <v>95</v>
      </c>
      <c r="H5" s="237" t="s">
        <v>96</v>
      </c>
      <c r="I5" s="237" t="s">
        <v>79</v>
      </c>
      <c r="J5" s="237" t="s">
        <v>95</v>
      </c>
      <c r="K5" s="237" t="s">
        <v>96</v>
      </c>
      <c r="L5" s="237" t="s">
        <v>79</v>
      </c>
      <c r="M5" s="237" t="s">
        <v>95</v>
      </c>
      <c r="N5" s="237" t="s">
        <v>96</v>
      </c>
      <c r="O5" s="237" t="s">
        <v>79</v>
      </c>
      <c r="P5" s="237" t="s">
        <v>95</v>
      </c>
      <c r="Q5" s="237" t="s">
        <v>96</v>
      </c>
      <c r="R5" s="237" t="s">
        <v>79</v>
      </c>
      <c r="S5" s="237" t="s">
        <v>95</v>
      </c>
      <c r="T5" s="237" t="s">
        <v>96</v>
      </c>
    </row>
    <row r="6" spans="1:20" ht="18" customHeight="1">
      <c r="A6" s="235" t="s">
        <v>529</v>
      </c>
      <c r="B6" s="235"/>
      <c r="C6" s="238">
        <f>SUM(D6:E6)</f>
        <v>135776</v>
      </c>
      <c r="D6" s="238">
        <f>SUM(D7:D43)</f>
        <v>67887</v>
      </c>
      <c r="E6" s="238">
        <f t="shared" ref="E6" si="0">SUM(E7:E43)</f>
        <v>67889</v>
      </c>
      <c r="F6" s="238">
        <f>SUM(G6:H6)</f>
        <v>135465</v>
      </c>
      <c r="G6" s="238">
        <f>SUM(G7:G43)</f>
        <v>67684</v>
      </c>
      <c r="H6" s="238">
        <f t="shared" ref="H6" si="1">SUM(H7:H43)</f>
        <v>67781</v>
      </c>
      <c r="I6" s="238">
        <f>SUM(J6:K6)</f>
        <v>135079</v>
      </c>
      <c r="J6" s="238">
        <f>SUM(J7:J43)</f>
        <v>67522</v>
      </c>
      <c r="K6" s="238">
        <f>SUM(K7:K43)</f>
        <v>67557</v>
      </c>
      <c r="L6" s="238">
        <f>SUM(M6:N6)</f>
        <v>135077</v>
      </c>
      <c r="M6" s="238">
        <f>SUM(M7:M43)</f>
        <v>67477</v>
      </c>
      <c r="N6" s="238">
        <f>SUM(N7:N43)</f>
        <v>67600</v>
      </c>
      <c r="O6" s="238">
        <f>SUM(P6:Q6)</f>
        <v>135119</v>
      </c>
      <c r="P6" s="238">
        <f>SUM(P7:P43)</f>
        <v>67383</v>
      </c>
      <c r="Q6" s="238">
        <f>SUM(Q7:Q43)</f>
        <v>67736</v>
      </c>
      <c r="R6" s="238">
        <f>SUM(S6:T6)</f>
        <v>134937</v>
      </c>
      <c r="S6" s="238">
        <f>SUM(S7:S43)</f>
        <v>67237</v>
      </c>
      <c r="T6" s="238">
        <f>SUM(T7:T43)</f>
        <v>67700</v>
      </c>
    </row>
    <row r="7" spans="1:20" ht="14.4" customHeight="1">
      <c r="A7" s="239" t="s">
        <v>266</v>
      </c>
      <c r="B7" s="240" t="s">
        <v>267</v>
      </c>
      <c r="C7" s="241">
        <f>SUM(D7:E7)</f>
        <v>3038</v>
      </c>
      <c r="D7" s="241">
        <v>1514</v>
      </c>
      <c r="E7" s="242">
        <v>1524</v>
      </c>
      <c r="F7" s="241">
        <f>SUM(G7:H7)</f>
        <v>3039</v>
      </c>
      <c r="G7" s="241">
        <v>1531</v>
      </c>
      <c r="H7" s="242">
        <v>1508</v>
      </c>
      <c r="I7" s="241">
        <f>SUM(J7:K7)</f>
        <v>3026</v>
      </c>
      <c r="J7" s="241">
        <v>1526</v>
      </c>
      <c r="K7" s="242">
        <v>1500</v>
      </c>
      <c r="L7" s="241">
        <f>SUM(M7:N7)</f>
        <v>3053</v>
      </c>
      <c r="M7" s="241">
        <v>1540</v>
      </c>
      <c r="N7" s="242">
        <v>1513</v>
      </c>
      <c r="O7" s="241">
        <f>SUM(P7:Q7)</f>
        <v>3028</v>
      </c>
      <c r="P7" s="241">
        <v>1528</v>
      </c>
      <c r="Q7" s="242">
        <v>1500</v>
      </c>
      <c r="R7" s="241">
        <f>SUM(S7:T7)</f>
        <v>3008</v>
      </c>
      <c r="S7" s="241">
        <v>1509</v>
      </c>
      <c r="T7" s="242">
        <v>1499</v>
      </c>
    </row>
    <row r="8" spans="1:20" ht="14.4" customHeight="1">
      <c r="A8" s="239" t="s">
        <v>268</v>
      </c>
      <c r="B8" s="240" t="s">
        <v>269</v>
      </c>
      <c r="C8" s="243">
        <f>SUM(D8:E8)</f>
        <v>4765</v>
      </c>
      <c r="D8" s="243">
        <v>2391</v>
      </c>
      <c r="E8" s="244">
        <v>2374</v>
      </c>
      <c r="F8" s="243">
        <f>SUM(G8:H8)</f>
        <v>4751</v>
      </c>
      <c r="G8" s="243">
        <v>2376</v>
      </c>
      <c r="H8" s="244">
        <v>2375</v>
      </c>
      <c r="I8" s="243">
        <f>SUM(J8:K8)</f>
        <v>4694</v>
      </c>
      <c r="J8" s="243">
        <v>2331</v>
      </c>
      <c r="K8" s="244">
        <v>2363</v>
      </c>
      <c r="L8" s="243">
        <f>SUM(M8:N8)</f>
        <v>4739</v>
      </c>
      <c r="M8" s="243">
        <v>2338</v>
      </c>
      <c r="N8" s="244">
        <v>2401</v>
      </c>
      <c r="O8" s="243">
        <f>SUM(P8:Q8)</f>
        <v>4769</v>
      </c>
      <c r="P8" s="243">
        <v>2335</v>
      </c>
      <c r="Q8" s="244">
        <v>2434</v>
      </c>
      <c r="R8" s="243">
        <f>SUM(S8:T8)</f>
        <v>4757</v>
      </c>
      <c r="S8" s="243">
        <v>2343</v>
      </c>
      <c r="T8" s="244">
        <v>2414</v>
      </c>
    </row>
    <row r="9" spans="1:20" ht="14.4" customHeight="1">
      <c r="A9" s="239" t="s">
        <v>270</v>
      </c>
      <c r="B9" s="240" t="s">
        <v>638</v>
      </c>
      <c r="C9" s="243">
        <f t="shared" ref="C9:C43" si="2">SUM(D9:E9)</f>
        <v>1510</v>
      </c>
      <c r="D9" s="243">
        <v>732</v>
      </c>
      <c r="E9" s="244">
        <v>778</v>
      </c>
      <c r="F9" s="243">
        <f t="shared" ref="F9:F43" si="3">SUM(G9:H9)</f>
        <v>1510</v>
      </c>
      <c r="G9" s="243">
        <v>734</v>
      </c>
      <c r="H9" s="244">
        <v>776</v>
      </c>
      <c r="I9" s="243">
        <f t="shared" ref="I9:I43" si="4">SUM(J9:K9)</f>
        <v>1502</v>
      </c>
      <c r="J9" s="243">
        <v>732</v>
      </c>
      <c r="K9" s="244">
        <v>770</v>
      </c>
      <c r="L9" s="243">
        <f t="shared" ref="L9:L43" si="5">SUM(M9:N9)</f>
        <v>1480</v>
      </c>
      <c r="M9" s="243">
        <v>732</v>
      </c>
      <c r="N9" s="244">
        <v>748</v>
      </c>
      <c r="O9" s="243">
        <f t="shared" ref="O9:O43" si="6">SUM(P9:Q9)</f>
        <v>1465</v>
      </c>
      <c r="P9" s="243">
        <v>729</v>
      </c>
      <c r="Q9" s="244">
        <v>736</v>
      </c>
      <c r="R9" s="243">
        <f t="shared" ref="R9:R43" si="7">SUM(S9:T9)</f>
        <v>1450</v>
      </c>
      <c r="S9" s="243">
        <v>721</v>
      </c>
      <c r="T9" s="244">
        <v>729</v>
      </c>
    </row>
    <row r="10" spans="1:20" ht="14.4" customHeight="1">
      <c r="A10" s="239" t="s">
        <v>271</v>
      </c>
      <c r="B10" s="240" t="s">
        <v>372</v>
      </c>
      <c r="C10" s="243">
        <f t="shared" si="2"/>
        <v>2201</v>
      </c>
      <c r="D10" s="243">
        <v>1034</v>
      </c>
      <c r="E10" s="244">
        <v>1167</v>
      </c>
      <c r="F10" s="243">
        <f t="shared" si="3"/>
        <v>2187</v>
      </c>
      <c r="G10" s="243">
        <v>1027</v>
      </c>
      <c r="H10" s="244">
        <v>1160</v>
      </c>
      <c r="I10" s="243">
        <f t="shared" si="4"/>
        <v>2166</v>
      </c>
      <c r="J10" s="243">
        <v>1027</v>
      </c>
      <c r="K10" s="244">
        <v>1139</v>
      </c>
      <c r="L10" s="243">
        <f t="shared" si="5"/>
        <v>2188</v>
      </c>
      <c r="M10" s="243">
        <v>1046</v>
      </c>
      <c r="N10" s="244">
        <v>1142</v>
      </c>
      <c r="O10" s="243">
        <f t="shared" si="6"/>
        <v>2201</v>
      </c>
      <c r="P10" s="243">
        <v>1041</v>
      </c>
      <c r="Q10" s="244">
        <v>1160</v>
      </c>
      <c r="R10" s="243">
        <f t="shared" si="7"/>
        <v>2181</v>
      </c>
      <c r="S10" s="243">
        <v>1026</v>
      </c>
      <c r="T10" s="244">
        <v>1155</v>
      </c>
    </row>
    <row r="11" spans="1:20" ht="14.4" customHeight="1">
      <c r="A11" s="239" t="s">
        <v>272</v>
      </c>
      <c r="B11" s="240" t="s">
        <v>273</v>
      </c>
      <c r="C11" s="243">
        <f t="shared" si="2"/>
        <v>1823</v>
      </c>
      <c r="D11" s="243">
        <v>943</v>
      </c>
      <c r="E11" s="244">
        <v>880</v>
      </c>
      <c r="F11" s="243">
        <f t="shared" si="3"/>
        <v>1794</v>
      </c>
      <c r="G11" s="243">
        <v>928</v>
      </c>
      <c r="H11" s="244">
        <v>866</v>
      </c>
      <c r="I11" s="243">
        <f t="shared" si="4"/>
        <v>1768</v>
      </c>
      <c r="J11" s="243">
        <v>921</v>
      </c>
      <c r="K11" s="244">
        <v>847</v>
      </c>
      <c r="L11" s="243">
        <f t="shared" si="5"/>
        <v>1750</v>
      </c>
      <c r="M11" s="243">
        <v>918</v>
      </c>
      <c r="N11" s="244">
        <v>832</v>
      </c>
      <c r="O11" s="243">
        <f t="shared" si="6"/>
        <v>1741</v>
      </c>
      <c r="P11" s="243">
        <v>913</v>
      </c>
      <c r="Q11" s="244">
        <v>828</v>
      </c>
      <c r="R11" s="243">
        <f t="shared" si="7"/>
        <v>1712</v>
      </c>
      <c r="S11" s="243">
        <v>890</v>
      </c>
      <c r="T11" s="244">
        <v>822</v>
      </c>
    </row>
    <row r="12" spans="1:20" ht="14.4" customHeight="1">
      <c r="A12" s="239" t="s">
        <v>274</v>
      </c>
      <c r="B12" s="240" t="s">
        <v>530</v>
      </c>
      <c r="C12" s="243">
        <f t="shared" si="2"/>
        <v>4677</v>
      </c>
      <c r="D12" s="243">
        <v>2361</v>
      </c>
      <c r="E12" s="244">
        <v>2316</v>
      </c>
      <c r="F12" s="243">
        <f t="shared" si="3"/>
        <v>4673</v>
      </c>
      <c r="G12" s="243">
        <v>2355</v>
      </c>
      <c r="H12" s="244">
        <v>2318</v>
      </c>
      <c r="I12" s="243">
        <f t="shared" si="4"/>
        <v>4651</v>
      </c>
      <c r="J12" s="243">
        <v>2346</v>
      </c>
      <c r="K12" s="244">
        <v>2305</v>
      </c>
      <c r="L12" s="243">
        <f t="shared" si="5"/>
        <v>4637</v>
      </c>
      <c r="M12" s="243">
        <v>2333</v>
      </c>
      <c r="N12" s="244">
        <v>2304</v>
      </c>
      <c r="O12" s="243">
        <f t="shared" si="6"/>
        <v>4621</v>
      </c>
      <c r="P12" s="243">
        <v>2328</v>
      </c>
      <c r="Q12" s="244">
        <v>2293</v>
      </c>
      <c r="R12" s="243">
        <f t="shared" si="7"/>
        <v>4566</v>
      </c>
      <c r="S12" s="243">
        <v>2307</v>
      </c>
      <c r="T12" s="244">
        <v>2259</v>
      </c>
    </row>
    <row r="13" spans="1:20" ht="14.4" customHeight="1">
      <c r="A13" s="239" t="s">
        <v>275</v>
      </c>
      <c r="B13" s="240" t="s">
        <v>276</v>
      </c>
      <c r="C13" s="243">
        <f t="shared" si="2"/>
        <v>4735</v>
      </c>
      <c r="D13" s="243">
        <v>2379</v>
      </c>
      <c r="E13" s="244">
        <v>2356</v>
      </c>
      <c r="F13" s="243">
        <f t="shared" si="3"/>
        <v>4719</v>
      </c>
      <c r="G13" s="243">
        <v>2363</v>
      </c>
      <c r="H13" s="244">
        <v>2356</v>
      </c>
      <c r="I13" s="243">
        <f t="shared" si="4"/>
        <v>4712</v>
      </c>
      <c r="J13" s="243">
        <v>2373</v>
      </c>
      <c r="K13" s="244">
        <v>2339</v>
      </c>
      <c r="L13" s="243">
        <f t="shared" si="5"/>
        <v>4750</v>
      </c>
      <c r="M13" s="243">
        <v>2380</v>
      </c>
      <c r="N13" s="244">
        <v>2370</v>
      </c>
      <c r="O13" s="243">
        <f t="shared" si="6"/>
        <v>4727</v>
      </c>
      <c r="P13" s="243">
        <v>2357</v>
      </c>
      <c r="Q13" s="244">
        <v>2370</v>
      </c>
      <c r="R13" s="243">
        <f t="shared" si="7"/>
        <v>4725</v>
      </c>
      <c r="S13" s="243">
        <v>2351</v>
      </c>
      <c r="T13" s="244">
        <v>2374</v>
      </c>
    </row>
    <row r="14" spans="1:20" ht="14.4" customHeight="1">
      <c r="A14" s="239" t="s">
        <v>277</v>
      </c>
      <c r="B14" s="240" t="s">
        <v>278</v>
      </c>
      <c r="C14" s="243">
        <f t="shared" si="2"/>
        <v>3466</v>
      </c>
      <c r="D14" s="243">
        <v>1752</v>
      </c>
      <c r="E14" s="244">
        <v>1714</v>
      </c>
      <c r="F14" s="243">
        <f t="shared" si="3"/>
        <v>3515</v>
      </c>
      <c r="G14" s="243">
        <v>1763</v>
      </c>
      <c r="H14" s="244">
        <v>1752</v>
      </c>
      <c r="I14" s="243">
        <f t="shared" si="4"/>
        <v>3564</v>
      </c>
      <c r="J14" s="243">
        <v>1780</v>
      </c>
      <c r="K14" s="244">
        <v>1784</v>
      </c>
      <c r="L14" s="243">
        <f t="shared" si="5"/>
        <v>3557</v>
      </c>
      <c r="M14" s="243">
        <v>1771</v>
      </c>
      <c r="N14" s="244">
        <v>1786</v>
      </c>
      <c r="O14" s="243">
        <f t="shared" si="6"/>
        <v>3627</v>
      </c>
      <c r="P14" s="243">
        <v>1809</v>
      </c>
      <c r="Q14" s="244">
        <v>1818</v>
      </c>
      <c r="R14" s="243">
        <f t="shared" si="7"/>
        <v>3625</v>
      </c>
      <c r="S14" s="243">
        <v>1797</v>
      </c>
      <c r="T14" s="244">
        <v>1828</v>
      </c>
    </row>
    <row r="15" spans="1:20" ht="14.4" customHeight="1">
      <c r="A15" s="239" t="s">
        <v>279</v>
      </c>
      <c r="B15" s="240" t="s">
        <v>280</v>
      </c>
      <c r="C15" s="243">
        <f t="shared" si="2"/>
        <v>4236</v>
      </c>
      <c r="D15" s="243">
        <v>2061</v>
      </c>
      <c r="E15" s="244">
        <v>2175</v>
      </c>
      <c r="F15" s="243">
        <f t="shared" si="3"/>
        <v>4243</v>
      </c>
      <c r="G15" s="243">
        <v>2069</v>
      </c>
      <c r="H15" s="244">
        <v>2174</v>
      </c>
      <c r="I15" s="243">
        <f t="shared" si="4"/>
        <v>4290</v>
      </c>
      <c r="J15" s="243">
        <v>2090</v>
      </c>
      <c r="K15" s="244">
        <v>2200</v>
      </c>
      <c r="L15" s="243">
        <f t="shared" si="5"/>
        <v>4282</v>
      </c>
      <c r="M15" s="243">
        <v>2077</v>
      </c>
      <c r="N15" s="244">
        <v>2205</v>
      </c>
      <c r="O15" s="243">
        <f t="shared" si="6"/>
        <v>4327</v>
      </c>
      <c r="P15" s="243">
        <v>2089</v>
      </c>
      <c r="Q15" s="244">
        <v>2238</v>
      </c>
      <c r="R15" s="243">
        <f t="shared" si="7"/>
        <v>4433</v>
      </c>
      <c r="S15" s="243">
        <v>2124</v>
      </c>
      <c r="T15" s="244">
        <v>2309</v>
      </c>
    </row>
    <row r="16" spans="1:20" ht="14.4" customHeight="1">
      <c r="A16" s="239" t="s">
        <v>281</v>
      </c>
      <c r="B16" s="240" t="s">
        <v>358</v>
      </c>
      <c r="C16" s="243">
        <f t="shared" si="2"/>
        <v>3230</v>
      </c>
      <c r="D16" s="243">
        <v>1629</v>
      </c>
      <c r="E16" s="244">
        <v>1601</v>
      </c>
      <c r="F16" s="243">
        <f t="shared" si="3"/>
        <v>3318</v>
      </c>
      <c r="G16" s="243">
        <v>1672</v>
      </c>
      <c r="H16" s="244">
        <v>1646</v>
      </c>
      <c r="I16" s="243">
        <f t="shared" si="4"/>
        <v>3303</v>
      </c>
      <c r="J16" s="243">
        <v>1668</v>
      </c>
      <c r="K16" s="244">
        <v>1635</v>
      </c>
      <c r="L16" s="243">
        <f t="shared" si="5"/>
        <v>3338</v>
      </c>
      <c r="M16" s="243">
        <v>1687</v>
      </c>
      <c r="N16" s="244">
        <v>1651</v>
      </c>
      <c r="O16" s="243">
        <f t="shared" si="6"/>
        <v>3347</v>
      </c>
      <c r="P16" s="243">
        <v>1675</v>
      </c>
      <c r="Q16" s="244">
        <v>1672</v>
      </c>
      <c r="R16" s="243">
        <f t="shared" si="7"/>
        <v>3416</v>
      </c>
      <c r="S16" s="243">
        <v>1712</v>
      </c>
      <c r="T16" s="244">
        <v>1704</v>
      </c>
    </row>
    <row r="17" spans="1:20" ht="14.4" customHeight="1">
      <c r="A17" s="239" t="s">
        <v>282</v>
      </c>
      <c r="B17" s="240" t="s">
        <v>373</v>
      </c>
      <c r="C17" s="243">
        <f t="shared" si="2"/>
        <v>4826</v>
      </c>
      <c r="D17" s="243">
        <v>2383</v>
      </c>
      <c r="E17" s="244">
        <v>2443</v>
      </c>
      <c r="F17" s="243">
        <f t="shared" si="3"/>
        <v>4792</v>
      </c>
      <c r="G17" s="243">
        <v>2361</v>
      </c>
      <c r="H17" s="244">
        <v>2431</v>
      </c>
      <c r="I17" s="243">
        <f t="shared" si="4"/>
        <v>4755</v>
      </c>
      <c r="J17" s="243">
        <v>2338</v>
      </c>
      <c r="K17" s="244">
        <v>2417</v>
      </c>
      <c r="L17" s="243">
        <f t="shared" si="5"/>
        <v>4763</v>
      </c>
      <c r="M17" s="243">
        <v>2361</v>
      </c>
      <c r="N17" s="244">
        <v>2402</v>
      </c>
      <c r="O17" s="243">
        <f t="shared" si="6"/>
        <v>4756</v>
      </c>
      <c r="P17" s="243">
        <v>2364</v>
      </c>
      <c r="Q17" s="244">
        <v>2392</v>
      </c>
      <c r="R17" s="243">
        <f t="shared" si="7"/>
        <v>4788</v>
      </c>
      <c r="S17" s="243">
        <v>2373</v>
      </c>
      <c r="T17" s="244">
        <v>2415</v>
      </c>
    </row>
    <row r="18" spans="1:20" ht="14.4" customHeight="1">
      <c r="A18" s="239" t="s">
        <v>284</v>
      </c>
      <c r="B18" s="240" t="s">
        <v>283</v>
      </c>
      <c r="C18" s="243">
        <f t="shared" si="2"/>
        <v>5769</v>
      </c>
      <c r="D18" s="243">
        <v>2761</v>
      </c>
      <c r="E18" s="244">
        <v>3008</v>
      </c>
      <c r="F18" s="243">
        <f t="shared" si="3"/>
        <v>5715</v>
      </c>
      <c r="G18" s="243">
        <v>2749</v>
      </c>
      <c r="H18" s="244">
        <v>2966</v>
      </c>
      <c r="I18" s="243">
        <f t="shared" si="4"/>
        <v>5687</v>
      </c>
      <c r="J18" s="243">
        <v>2733</v>
      </c>
      <c r="K18" s="244">
        <v>2954</v>
      </c>
      <c r="L18" s="243">
        <f t="shared" si="5"/>
        <v>5715</v>
      </c>
      <c r="M18" s="243">
        <v>2735</v>
      </c>
      <c r="N18" s="244">
        <v>2980</v>
      </c>
      <c r="O18" s="243">
        <f t="shared" si="6"/>
        <v>5658</v>
      </c>
      <c r="P18" s="243">
        <v>2708</v>
      </c>
      <c r="Q18" s="244">
        <v>2950</v>
      </c>
      <c r="R18" s="243">
        <f t="shared" si="7"/>
        <v>5621</v>
      </c>
      <c r="S18" s="243">
        <v>2694</v>
      </c>
      <c r="T18" s="244">
        <v>2927</v>
      </c>
    </row>
    <row r="19" spans="1:20" ht="14.4" customHeight="1">
      <c r="A19" s="239" t="s">
        <v>285</v>
      </c>
      <c r="B19" s="240" t="s">
        <v>531</v>
      </c>
      <c r="C19" s="243">
        <f t="shared" si="2"/>
        <v>5006</v>
      </c>
      <c r="D19" s="243">
        <v>2495</v>
      </c>
      <c r="E19" s="244">
        <v>2511</v>
      </c>
      <c r="F19" s="243">
        <f t="shared" si="3"/>
        <v>5009</v>
      </c>
      <c r="G19" s="243">
        <v>2484</v>
      </c>
      <c r="H19" s="244">
        <v>2525</v>
      </c>
      <c r="I19" s="243">
        <f t="shared" si="4"/>
        <v>4960</v>
      </c>
      <c r="J19" s="243">
        <v>2448</v>
      </c>
      <c r="K19" s="244">
        <v>2512</v>
      </c>
      <c r="L19" s="243">
        <f t="shared" si="5"/>
        <v>4959</v>
      </c>
      <c r="M19" s="243">
        <v>2448</v>
      </c>
      <c r="N19" s="244">
        <v>2511</v>
      </c>
      <c r="O19" s="243">
        <f t="shared" si="6"/>
        <v>4934</v>
      </c>
      <c r="P19" s="243">
        <v>2419</v>
      </c>
      <c r="Q19" s="244">
        <v>2515</v>
      </c>
      <c r="R19" s="243">
        <f t="shared" si="7"/>
        <v>4907</v>
      </c>
      <c r="S19" s="243">
        <v>2403</v>
      </c>
      <c r="T19" s="244">
        <v>2504</v>
      </c>
    </row>
    <row r="20" spans="1:20" ht="14.4" customHeight="1">
      <c r="A20" s="239" t="s">
        <v>286</v>
      </c>
      <c r="B20" s="240" t="s">
        <v>532</v>
      </c>
      <c r="C20" s="243">
        <f t="shared" si="2"/>
        <v>2796</v>
      </c>
      <c r="D20" s="243">
        <v>1388</v>
      </c>
      <c r="E20" s="244">
        <v>1408</v>
      </c>
      <c r="F20" s="243">
        <f t="shared" si="3"/>
        <v>2766</v>
      </c>
      <c r="G20" s="243">
        <v>1376</v>
      </c>
      <c r="H20" s="244">
        <v>1390</v>
      </c>
      <c r="I20" s="243">
        <f t="shared" si="4"/>
        <v>2753</v>
      </c>
      <c r="J20" s="243">
        <v>1364</v>
      </c>
      <c r="K20" s="244">
        <v>1389</v>
      </c>
      <c r="L20" s="243">
        <f t="shared" si="5"/>
        <v>2723</v>
      </c>
      <c r="M20" s="243">
        <v>1361</v>
      </c>
      <c r="N20" s="244">
        <v>1362</v>
      </c>
      <c r="O20" s="243">
        <f t="shared" si="6"/>
        <v>2719</v>
      </c>
      <c r="P20" s="243">
        <v>1358</v>
      </c>
      <c r="Q20" s="244">
        <v>1361</v>
      </c>
      <c r="R20" s="243">
        <f t="shared" si="7"/>
        <v>2713</v>
      </c>
      <c r="S20" s="243">
        <v>1342</v>
      </c>
      <c r="T20" s="244">
        <v>1371</v>
      </c>
    </row>
    <row r="21" spans="1:20" ht="14.4" customHeight="1">
      <c r="A21" s="239" t="s">
        <v>288</v>
      </c>
      <c r="B21" s="240" t="s">
        <v>287</v>
      </c>
      <c r="C21" s="243">
        <f t="shared" si="2"/>
        <v>5153</v>
      </c>
      <c r="D21" s="243">
        <v>2582</v>
      </c>
      <c r="E21" s="244">
        <v>2571</v>
      </c>
      <c r="F21" s="243">
        <f t="shared" si="3"/>
        <v>5174</v>
      </c>
      <c r="G21" s="243">
        <v>2587</v>
      </c>
      <c r="H21" s="244">
        <v>2587</v>
      </c>
      <c r="I21" s="243">
        <f t="shared" si="4"/>
        <v>5141</v>
      </c>
      <c r="J21" s="243">
        <v>2572</v>
      </c>
      <c r="K21" s="244">
        <v>2569</v>
      </c>
      <c r="L21" s="243">
        <f t="shared" si="5"/>
        <v>5172</v>
      </c>
      <c r="M21" s="243">
        <v>2581</v>
      </c>
      <c r="N21" s="244">
        <v>2591</v>
      </c>
      <c r="O21" s="243">
        <f t="shared" si="6"/>
        <v>5162</v>
      </c>
      <c r="P21" s="243">
        <v>2575</v>
      </c>
      <c r="Q21" s="244">
        <v>2587</v>
      </c>
      <c r="R21" s="243">
        <f t="shared" si="7"/>
        <v>5149</v>
      </c>
      <c r="S21" s="243">
        <v>2565</v>
      </c>
      <c r="T21" s="244">
        <v>2584</v>
      </c>
    </row>
    <row r="22" spans="1:20" ht="14.4" customHeight="1">
      <c r="A22" s="239" t="s">
        <v>290</v>
      </c>
      <c r="B22" s="240" t="s">
        <v>289</v>
      </c>
      <c r="C22" s="243">
        <f t="shared" si="2"/>
        <v>4240</v>
      </c>
      <c r="D22" s="243">
        <v>2164</v>
      </c>
      <c r="E22" s="244">
        <v>2076</v>
      </c>
      <c r="F22" s="243">
        <f t="shared" si="3"/>
        <v>4211</v>
      </c>
      <c r="G22" s="243">
        <v>2139</v>
      </c>
      <c r="H22" s="244">
        <v>2072</v>
      </c>
      <c r="I22" s="243">
        <f t="shared" si="4"/>
        <v>4189</v>
      </c>
      <c r="J22" s="243">
        <v>2129</v>
      </c>
      <c r="K22" s="244">
        <v>2060</v>
      </c>
      <c r="L22" s="243">
        <f t="shared" si="5"/>
        <v>4159</v>
      </c>
      <c r="M22" s="243">
        <v>2113</v>
      </c>
      <c r="N22" s="244">
        <v>2046</v>
      </c>
      <c r="O22" s="243">
        <f t="shared" si="6"/>
        <v>4146</v>
      </c>
      <c r="P22" s="243">
        <v>2103</v>
      </c>
      <c r="Q22" s="244">
        <v>2043</v>
      </c>
      <c r="R22" s="243">
        <f t="shared" si="7"/>
        <v>4155</v>
      </c>
      <c r="S22" s="243">
        <v>2107</v>
      </c>
      <c r="T22" s="244">
        <v>2048</v>
      </c>
    </row>
    <row r="23" spans="1:20" ht="14.4" customHeight="1">
      <c r="A23" s="239" t="s">
        <v>292</v>
      </c>
      <c r="B23" s="240" t="s">
        <v>291</v>
      </c>
      <c r="C23" s="243">
        <f t="shared" si="2"/>
        <v>2579</v>
      </c>
      <c r="D23" s="243">
        <v>1268</v>
      </c>
      <c r="E23" s="244">
        <v>1311</v>
      </c>
      <c r="F23" s="243">
        <f t="shared" si="3"/>
        <v>2562</v>
      </c>
      <c r="G23" s="243">
        <v>1258</v>
      </c>
      <c r="H23" s="244">
        <v>1304</v>
      </c>
      <c r="I23" s="243">
        <f t="shared" si="4"/>
        <v>2535</v>
      </c>
      <c r="J23" s="243">
        <v>1242</v>
      </c>
      <c r="K23" s="244">
        <v>1293</v>
      </c>
      <c r="L23" s="243">
        <f t="shared" si="5"/>
        <v>2534</v>
      </c>
      <c r="M23" s="243">
        <v>1251</v>
      </c>
      <c r="N23" s="244">
        <v>1283</v>
      </c>
      <c r="O23" s="243">
        <f t="shared" si="6"/>
        <v>2517</v>
      </c>
      <c r="P23" s="243">
        <v>1241</v>
      </c>
      <c r="Q23" s="244">
        <v>1276</v>
      </c>
      <c r="R23" s="243">
        <f t="shared" si="7"/>
        <v>2520</v>
      </c>
      <c r="S23" s="243">
        <v>1246</v>
      </c>
      <c r="T23" s="244">
        <v>1274</v>
      </c>
    </row>
    <row r="24" spans="1:20" ht="14.4" customHeight="1">
      <c r="A24" s="239" t="s">
        <v>294</v>
      </c>
      <c r="B24" s="240" t="s">
        <v>293</v>
      </c>
      <c r="C24" s="243">
        <f t="shared" si="2"/>
        <v>4239</v>
      </c>
      <c r="D24" s="243">
        <v>2162</v>
      </c>
      <c r="E24" s="244">
        <v>2077</v>
      </c>
      <c r="F24" s="243">
        <f t="shared" si="3"/>
        <v>4203</v>
      </c>
      <c r="G24" s="243">
        <v>2139</v>
      </c>
      <c r="H24" s="244">
        <v>2064</v>
      </c>
      <c r="I24" s="243">
        <f t="shared" si="4"/>
        <v>4238</v>
      </c>
      <c r="J24" s="243">
        <v>2157</v>
      </c>
      <c r="K24" s="244">
        <v>2081</v>
      </c>
      <c r="L24" s="243">
        <f t="shared" si="5"/>
        <v>4244</v>
      </c>
      <c r="M24" s="243">
        <v>2152</v>
      </c>
      <c r="N24" s="244">
        <v>2092</v>
      </c>
      <c r="O24" s="243">
        <f t="shared" si="6"/>
        <v>4256</v>
      </c>
      <c r="P24" s="243">
        <v>2158</v>
      </c>
      <c r="Q24" s="244">
        <v>2098</v>
      </c>
      <c r="R24" s="243">
        <f t="shared" si="7"/>
        <v>4259</v>
      </c>
      <c r="S24" s="243">
        <v>2143</v>
      </c>
      <c r="T24" s="244">
        <v>2116</v>
      </c>
    </row>
    <row r="25" spans="1:20" ht="14.4" customHeight="1">
      <c r="A25" s="239" t="s">
        <v>296</v>
      </c>
      <c r="B25" s="240" t="s">
        <v>295</v>
      </c>
      <c r="C25" s="243">
        <f t="shared" si="2"/>
        <v>4069</v>
      </c>
      <c r="D25" s="243">
        <v>2057</v>
      </c>
      <c r="E25" s="244">
        <v>2012</v>
      </c>
      <c r="F25" s="243">
        <f t="shared" si="3"/>
        <v>3989</v>
      </c>
      <c r="G25" s="243">
        <v>2025</v>
      </c>
      <c r="H25" s="244">
        <v>1964</v>
      </c>
      <c r="I25" s="243">
        <f t="shared" si="4"/>
        <v>3920</v>
      </c>
      <c r="J25" s="243">
        <v>2004</v>
      </c>
      <c r="K25" s="244">
        <v>1916</v>
      </c>
      <c r="L25" s="243">
        <f t="shared" si="5"/>
        <v>3882</v>
      </c>
      <c r="M25" s="243">
        <v>1969</v>
      </c>
      <c r="N25" s="244">
        <v>1913</v>
      </c>
      <c r="O25" s="243">
        <f t="shared" si="6"/>
        <v>3851</v>
      </c>
      <c r="P25" s="243">
        <v>1952</v>
      </c>
      <c r="Q25" s="244">
        <v>1899</v>
      </c>
      <c r="R25" s="243">
        <f t="shared" si="7"/>
        <v>3768</v>
      </c>
      <c r="S25" s="243">
        <v>1915</v>
      </c>
      <c r="T25" s="244">
        <v>1853</v>
      </c>
    </row>
    <row r="26" spans="1:20" ht="14.4" customHeight="1">
      <c r="A26" s="239" t="s">
        <v>298</v>
      </c>
      <c r="B26" s="240" t="s">
        <v>297</v>
      </c>
      <c r="C26" s="243">
        <f t="shared" si="2"/>
        <v>4143</v>
      </c>
      <c r="D26" s="243">
        <v>2153</v>
      </c>
      <c r="E26" s="244">
        <v>1990</v>
      </c>
      <c r="F26" s="243">
        <f t="shared" si="3"/>
        <v>4131</v>
      </c>
      <c r="G26" s="243">
        <v>2152</v>
      </c>
      <c r="H26" s="244">
        <v>1979</v>
      </c>
      <c r="I26" s="243">
        <f t="shared" si="4"/>
        <v>4098</v>
      </c>
      <c r="J26" s="243">
        <v>2146</v>
      </c>
      <c r="K26" s="244">
        <v>1952</v>
      </c>
      <c r="L26" s="243">
        <f t="shared" si="5"/>
        <v>4114</v>
      </c>
      <c r="M26" s="243">
        <v>2153</v>
      </c>
      <c r="N26" s="244">
        <v>1961</v>
      </c>
      <c r="O26" s="243">
        <f t="shared" si="6"/>
        <v>4170</v>
      </c>
      <c r="P26" s="243">
        <v>2181</v>
      </c>
      <c r="Q26" s="244">
        <v>1989</v>
      </c>
      <c r="R26" s="243">
        <f t="shared" si="7"/>
        <v>4182</v>
      </c>
      <c r="S26" s="243">
        <v>2187</v>
      </c>
      <c r="T26" s="244">
        <v>1995</v>
      </c>
    </row>
    <row r="27" spans="1:20" ht="14.4" customHeight="1">
      <c r="A27" s="239" t="s">
        <v>300</v>
      </c>
      <c r="B27" s="240" t="s">
        <v>533</v>
      </c>
      <c r="C27" s="243">
        <f t="shared" si="2"/>
        <v>3035</v>
      </c>
      <c r="D27" s="243">
        <v>1532</v>
      </c>
      <c r="E27" s="244">
        <v>1503</v>
      </c>
      <c r="F27" s="243">
        <f t="shared" si="3"/>
        <v>3026</v>
      </c>
      <c r="G27" s="243">
        <v>1523</v>
      </c>
      <c r="H27" s="244">
        <v>1503</v>
      </c>
      <c r="I27" s="243">
        <f t="shared" si="4"/>
        <v>3049</v>
      </c>
      <c r="J27" s="243">
        <v>1537</v>
      </c>
      <c r="K27" s="244">
        <v>1512</v>
      </c>
      <c r="L27" s="243">
        <f t="shared" si="5"/>
        <v>3072</v>
      </c>
      <c r="M27" s="243">
        <v>1544</v>
      </c>
      <c r="N27" s="244">
        <v>1528</v>
      </c>
      <c r="O27" s="243">
        <f t="shared" si="6"/>
        <v>3077</v>
      </c>
      <c r="P27" s="243">
        <v>1547</v>
      </c>
      <c r="Q27" s="244">
        <v>1530</v>
      </c>
      <c r="R27" s="243">
        <f t="shared" si="7"/>
        <v>3051</v>
      </c>
      <c r="S27" s="243">
        <v>1545</v>
      </c>
      <c r="T27" s="244">
        <v>1506</v>
      </c>
    </row>
    <row r="28" spans="1:20" ht="14.4" customHeight="1">
      <c r="A28" s="239" t="s">
        <v>302</v>
      </c>
      <c r="B28" s="240" t="s">
        <v>299</v>
      </c>
      <c r="C28" s="243">
        <f t="shared" si="2"/>
        <v>4661</v>
      </c>
      <c r="D28" s="243">
        <v>2447</v>
      </c>
      <c r="E28" s="244">
        <v>2214</v>
      </c>
      <c r="F28" s="243">
        <f t="shared" si="3"/>
        <v>4625</v>
      </c>
      <c r="G28" s="243">
        <v>2416</v>
      </c>
      <c r="H28" s="244">
        <v>2209</v>
      </c>
      <c r="I28" s="243">
        <f t="shared" si="4"/>
        <v>4618</v>
      </c>
      <c r="J28" s="243">
        <v>2415</v>
      </c>
      <c r="K28" s="244">
        <v>2203</v>
      </c>
      <c r="L28" s="243">
        <f t="shared" si="5"/>
        <v>4588</v>
      </c>
      <c r="M28" s="243">
        <v>2401</v>
      </c>
      <c r="N28" s="244">
        <v>2187</v>
      </c>
      <c r="O28" s="243">
        <f t="shared" si="6"/>
        <v>4596</v>
      </c>
      <c r="P28" s="243">
        <v>2414</v>
      </c>
      <c r="Q28" s="244">
        <v>2182</v>
      </c>
      <c r="R28" s="243">
        <f t="shared" si="7"/>
        <v>4579</v>
      </c>
      <c r="S28" s="243">
        <v>2406</v>
      </c>
      <c r="T28" s="244">
        <v>2173</v>
      </c>
    </row>
    <row r="29" spans="1:20" ht="14.4" customHeight="1">
      <c r="A29" s="239" t="s">
        <v>303</v>
      </c>
      <c r="B29" s="240" t="s">
        <v>301</v>
      </c>
      <c r="C29" s="243">
        <f t="shared" si="2"/>
        <v>4173</v>
      </c>
      <c r="D29" s="243">
        <v>2108</v>
      </c>
      <c r="E29" s="244">
        <v>2065</v>
      </c>
      <c r="F29" s="243">
        <f t="shared" si="3"/>
        <v>4240</v>
      </c>
      <c r="G29" s="243">
        <v>2136</v>
      </c>
      <c r="H29" s="244">
        <v>2104</v>
      </c>
      <c r="I29" s="243">
        <f t="shared" si="4"/>
        <v>4249</v>
      </c>
      <c r="J29" s="243">
        <v>2148</v>
      </c>
      <c r="K29" s="244">
        <v>2101</v>
      </c>
      <c r="L29" s="243">
        <f t="shared" si="5"/>
        <v>4317</v>
      </c>
      <c r="M29" s="243">
        <v>2185</v>
      </c>
      <c r="N29" s="244">
        <v>2132</v>
      </c>
      <c r="O29" s="243">
        <f t="shared" si="6"/>
        <v>4297</v>
      </c>
      <c r="P29" s="243">
        <v>2160</v>
      </c>
      <c r="Q29" s="244">
        <v>2137</v>
      </c>
      <c r="R29" s="243">
        <f t="shared" si="7"/>
        <v>4259</v>
      </c>
      <c r="S29" s="243">
        <v>2142</v>
      </c>
      <c r="T29" s="244">
        <v>2117</v>
      </c>
    </row>
    <row r="30" spans="1:20" ht="14.4" customHeight="1">
      <c r="A30" s="239" t="s">
        <v>304</v>
      </c>
      <c r="B30" s="240" t="s">
        <v>635</v>
      </c>
      <c r="C30" s="243">
        <f t="shared" si="2"/>
        <v>3996</v>
      </c>
      <c r="D30" s="243">
        <v>1926</v>
      </c>
      <c r="E30" s="244">
        <v>2070</v>
      </c>
      <c r="F30" s="243">
        <f t="shared" si="3"/>
        <v>4050</v>
      </c>
      <c r="G30" s="243">
        <v>1967</v>
      </c>
      <c r="H30" s="244">
        <v>2083</v>
      </c>
      <c r="I30" s="243">
        <f t="shared" si="4"/>
        <v>4091</v>
      </c>
      <c r="J30" s="243">
        <v>1999</v>
      </c>
      <c r="K30" s="244">
        <v>2092</v>
      </c>
      <c r="L30" s="243">
        <f t="shared" si="5"/>
        <v>4071</v>
      </c>
      <c r="M30" s="243">
        <v>1973</v>
      </c>
      <c r="N30" s="244">
        <v>2098</v>
      </c>
      <c r="O30" s="243">
        <f t="shared" si="6"/>
        <v>4096</v>
      </c>
      <c r="P30" s="243">
        <v>1955</v>
      </c>
      <c r="Q30" s="244">
        <v>2141</v>
      </c>
      <c r="R30" s="243">
        <f t="shared" si="7"/>
        <v>4087</v>
      </c>
      <c r="S30" s="243">
        <v>1949</v>
      </c>
      <c r="T30" s="244">
        <v>2138</v>
      </c>
    </row>
    <row r="31" spans="1:20" ht="14.4" customHeight="1">
      <c r="A31" s="239" t="s">
        <v>306</v>
      </c>
      <c r="B31" s="240" t="s">
        <v>636</v>
      </c>
      <c r="C31" s="243">
        <f t="shared" si="2"/>
        <v>3515</v>
      </c>
      <c r="D31" s="243">
        <v>1738</v>
      </c>
      <c r="E31" s="244">
        <v>1777</v>
      </c>
      <c r="F31" s="243">
        <f t="shared" si="3"/>
        <v>3500</v>
      </c>
      <c r="G31" s="243">
        <v>1729</v>
      </c>
      <c r="H31" s="244">
        <v>1771</v>
      </c>
      <c r="I31" s="243">
        <f t="shared" si="4"/>
        <v>3486</v>
      </c>
      <c r="J31" s="243">
        <v>1729</v>
      </c>
      <c r="K31" s="244">
        <v>1757</v>
      </c>
      <c r="L31" s="243">
        <f t="shared" si="5"/>
        <v>3460</v>
      </c>
      <c r="M31" s="243">
        <v>1714</v>
      </c>
      <c r="N31" s="244">
        <v>1746</v>
      </c>
      <c r="O31" s="243">
        <f t="shared" si="6"/>
        <v>3481</v>
      </c>
      <c r="P31" s="243">
        <v>1737</v>
      </c>
      <c r="Q31" s="244">
        <v>1744</v>
      </c>
      <c r="R31" s="243">
        <f t="shared" si="7"/>
        <v>3462</v>
      </c>
      <c r="S31" s="243">
        <v>1723</v>
      </c>
      <c r="T31" s="244">
        <v>1739</v>
      </c>
    </row>
    <row r="32" spans="1:20" ht="14.4" customHeight="1">
      <c r="A32" s="239" t="s">
        <v>308</v>
      </c>
      <c r="B32" s="240" t="s">
        <v>305</v>
      </c>
      <c r="C32" s="243">
        <f t="shared" si="2"/>
        <v>4030</v>
      </c>
      <c r="D32" s="243">
        <v>1984</v>
      </c>
      <c r="E32" s="244">
        <v>2046</v>
      </c>
      <c r="F32" s="243">
        <f t="shared" si="3"/>
        <v>3997</v>
      </c>
      <c r="G32" s="243">
        <v>1969</v>
      </c>
      <c r="H32" s="244">
        <v>2028</v>
      </c>
      <c r="I32" s="243">
        <f t="shared" si="4"/>
        <v>4014</v>
      </c>
      <c r="J32" s="243">
        <v>1959</v>
      </c>
      <c r="K32" s="244">
        <v>2055</v>
      </c>
      <c r="L32" s="243">
        <f t="shared" si="5"/>
        <v>4017</v>
      </c>
      <c r="M32" s="243">
        <v>1944</v>
      </c>
      <c r="N32" s="244">
        <v>2073</v>
      </c>
      <c r="O32" s="243">
        <f t="shared" si="6"/>
        <v>3989</v>
      </c>
      <c r="P32" s="243">
        <v>1930</v>
      </c>
      <c r="Q32" s="244">
        <v>2059</v>
      </c>
      <c r="R32" s="243">
        <f t="shared" si="7"/>
        <v>3984</v>
      </c>
      <c r="S32" s="243">
        <v>1910</v>
      </c>
      <c r="T32" s="244">
        <v>2074</v>
      </c>
    </row>
    <row r="33" spans="1:20" ht="14.4" customHeight="1">
      <c r="A33" s="239" t="s">
        <v>310</v>
      </c>
      <c r="B33" s="240" t="s">
        <v>307</v>
      </c>
      <c r="C33" s="243">
        <f t="shared" si="2"/>
        <v>1985</v>
      </c>
      <c r="D33" s="243">
        <v>997</v>
      </c>
      <c r="E33" s="244">
        <v>988</v>
      </c>
      <c r="F33" s="243">
        <f t="shared" si="3"/>
        <v>1963</v>
      </c>
      <c r="G33" s="243">
        <v>989</v>
      </c>
      <c r="H33" s="244">
        <v>974</v>
      </c>
      <c r="I33" s="243">
        <f t="shared" si="4"/>
        <v>1930</v>
      </c>
      <c r="J33" s="243">
        <v>977</v>
      </c>
      <c r="K33" s="244">
        <v>953</v>
      </c>
      <c r="L33" s="243">
        <f t="shared" si="5"/>
        <v>1906</v>
      </c>
      <c r="M33" s="243">
        <v>965</v>
      </c>
      <c r="N33" s="244">
        <v>941</v>
      </c>
      <c r="O33" s="243">
        <f t="shared" si="6"/>
        <v>1896</v>
      </c>
      <c r="P33" s="243">
        <v>956</v>
      </c>
      <c r="Q33" s="244">
        <v>940</v>
      </c>
      <c r="R33" s="243">
        <f t="shared" si="7"/>
        <v>1867</v>
      </c>
      <c r="S33" s="243">
        <v>940</v>
      </c>
      <c r="T33" s="244">
        <v>927</v>
      </c>
    </row>
    <row r="34" spans="1:20" ht="14.4" customHeight="1">
      <c r="A34" s="239" t="s">
        <v>312</v>
      </c>
      <c r="B34" s="240" t="s">
        <v>309</v>
      </c>
      <c r="C34" s="243">
        <f t="shared" si="2"/>
        <v>3134</v>
      </c>
      <c r="D34" s="243">
        <v>1605</v>
      </c>
      <c r="E34" s="244">
        <v>1529</v>
      </c>
      <c r="F34" s="243">
        <f t="shared" si="3"/>
        <v>3153</v>
      </c>
      <c r="G34" s="243">
        <v>1612</v>
      </c>
      <c r="H34" s="244">
        <v>1541</v>
      </c>
      <c r="I34" s="243">
        <f t="shared" si="4"/>
        <v>3157</v>
      </c>
      <c r="J34" s="243">
        <v>1603</v>
      </c>
      <c r="K34" s="244">
        <v>1554</v>
      </c>
      <c r="L34" s="243">
        <f t="shared" si="5"/>
        <v>3122</v>
      </c>
      <c r="M34" s="243">
        <v>1589</v>
      </c>
      <c r="N34" s="244">
        <v>1533</v>
      </c>
      <c r="O34" s="243">
        <f t="shared" si="6"/>
        <v>3209</v>
      </c>
      <c r="P34" s="243">
        <v>1631</v>
      </c>
      <c r="Q34" s="244">
        <v>1578</v>
      </c>
      <c r="R34" s="243">
        <f t="shared" si="7"/>
        <v>3256</v>
      </c>
      <c r="S34" s="243">
        <v>1650</v>
      </c>
      <c r="T34" s="244">
        <v>1606</v>
      </c>
    </row>
    <row r="35" spans="1:20" ht="14.4" customHeight="1">
      <c r="A35" s="239" t="s">
        <v>313</v>
      </c>
      <c r="B35" s="240" t="s">
        <v>311</v>
      </c>
      <c r="C35" s="243">
        <f t="shared" si="2"/>
        <v>4301</v>
      </c>
      <c r="D35" s="243">
        <v>2138</v>
      </c>
      <c r="E35" s="244">
        <v>2163</v>
      </c>
      <c r="F35" s="243">
        <f t="shared" si="3"/>
        <v>4246</v>
      </c>
      <c r="G35" s="243">
        <v>2109</v>
      </c>
      <c r="H35" s="244">
        <v>2137</v>
      </c>
      <c r="I35" s="243">
        <f t="shared" si="4"/>
        <v>4240</v>
      </c>
      <c r="J35" s="243">
        <v>2110</v>
      </c>
      <c r="K35" s="244">
        <v>2130</v>
      </c>
      <c r="L35" s="243">
        <f t="shared" si="5"/>
        <v>4263</v>
      </c>
      <c r="M35" s="243">
        <v>2116</v>
      </c>
      <c r="N35" s="244">
        <v>2147</v>
      </c>
      <c r="O35" s="243">
        <f t="shared" si="6"/>
        <v>4291</v>
      </c>
      <c r="P35" s="243">
        <v>2112</v>
      </c>
      <c r="Q35" s="244">
        <v>2179</v>
      </c>
      <c r="R35" s="243">
        <f t="shared" si="7"/>
        <v>4286</v>
      </c>
      <c r="S35" s="243">
        <v>2120</v>
      </c>
      <c r="T35" s="244">
        <v>2166</v>
      </c>
    </row>
    <row r="36" spans="1:20" ht="14.4" customHeight="1">
      <c r="A36" s="239" t="s">
        <v>315</v>
      </c>
      <c r="B36" s="240" t="s">
        <v>339</v>
      </c>
      <c r="C36" s="243">
        <f t="shared" si="2"/>
        <v>5977</v>
      </c>
      <c r="D36" s="243">
        <v>3076</v>
      </c>
      <c r="E36" s="244">
        <v>2901</v>
      </c>
      <c r="F36" s="243">
        <f t="shared" si="3"/>
        <v>6004</v>
      </c>
      <c r="G36" s="243">
        <v>3075</v>
      </c>
      <c r="H36" s="244">
        <v>2929</v>
      </c>
      <c r="I36" s="243">
        <f t="shared" si="4"/>
        <v>5952</v>
      </c>
      <c r="J36" s="243">
        <v>3042</v>
      </c>
      <c r="K36" s="244">
        <v>2910</v>
      </c>
      <c r="L36" s="243">
        <f t="shared" si="5"/>
        <v>5994</v>
      </c>
      <c r="M36" s="243">
        <v>3053</v>
      </c>
      <c r="N36" s="244">
        <v>2941</v>
      </c>
      <c r="O36" s="243">
        <f t="shared" si="6"/>
        <v>6056</v>
      </c>
      <c r="P36" s="243">
        <v>3077</v>
      </c>
      <c r="Q36" s="244">
        <v>2979</v>
      </c>
      <c r="R36" s="243">
        <f t="shared" si="7"/>
        <v>6112</v>
      </c>
      <c r="S36" s="243">
        <v>3125</v>
      </c>
      <c r="T36" s="244">
        <v>2987</v>
      </c>
    </row>
    <row r="37" spans="1:20" ht="14.4" customHeight="1">
      <c r="A37" s="239" t="s">
        <v>317</v>
      </c>
      <c r="B37" s="240" t="s">
        <v>314</v>
      </c>
      <c r="C37" s="243">
        <f t="shared" si="2"/>
        <v>2970</v>
      </c>
      <c r="D37" s="243">
        <v>1434</v>
      </c>
      <c r="E37" s="244">
        <v>1536</v>
      </c>
      <c r="F37" s="243">
        <f t="shared" si="3"/>
        <v>2959</v>
      </c>
      <c r="G37" s="243">
        <v>1441</v>
      </c>
      <c r="H37" s="244">
        <v>1518</v>
      </c>
      <c r="I37" s="243">
        <f t="shared" si="4"/>
        <v>2992</v>
      </c>
      <c r="J37" s="243">
        <v>1462</v>
      </c>
      <c r="K37" s="244">
        <v>1530</v>
      </c>
      <c r="L37" s="243">
        <f t="shared" si="5"/>
        <v>2964</v>
      </c>
      <c r="M37" s="243">
        <v>1446</v>
      </c>
      <c r="N37" s="244">
        <v>1518</v>
      </c>
      <c r="O37" s="243">
        <f t="shared" si="6"/>
        <v>2982</v>
      </c>
      <c r="P37" s="243">
        <v>1462</v>
      </c>
      <c r="Q37" s="244">
        <v>1520</v>
      </c>
      <c r="R37" s="243">
        <f t="shared" si="7"/>
        <v>2964</v>
      </c>
      <c r="S37" s="243">
        <v>1443</v>
      </c>
      <c r="T37" s="244">
        <v>1521</v>
      </c>
    </row>
    <row r="38" spans="1:20" ht="14.4" customHeight="1">
      <c r="A38" s="239" t="s">
        <v>319</v>
      </c>
      <c r="B38" s="240" t="s">
        <v>316</v>
      </c>
      <c r="C38" s="243">
        <f t="shared" si="2"/>
        <v>4208</v>
      </c>
      <c r="D38" s="243">
        <v>2089</v>
      </c>
      <c r="E38" s="244">
        <v>2119</v>
      </c>
      <c r="F38" s="243">
        <f t="shared" si="3"/>
        <v>4241</v>
      </c>
      <c r="G38" s="243">
        <v>2099</v>
      </c>
      <c r="H38" s="244">
        <v>2142</v>
      </c>
      <c r="I38" s="243">
        <f t="shared" si="4"/>
        <v>4210</v>
      </c>
      <c r="J38" s="243">
        <v>2103</v>
      </c>
      <c r="K38" s="244">
        <v>2107</v>
      </c>
      <c r="L38" s="243">
        <f t="shared" si="5"/>
        <v>4169</v>
      </c>
      <c r="M38" s="243">
        <v>2079</v>
      </c>
      <c r="N38" s="244">
        <v>2090</v>
      </c>
      <c r="O38" s="243">
        <f t="shared" si="6"/>
        <v>4148</v>
      </c>
      <c r="P38" s="243">
        <v>2076</v>
      </c>
      <c r="Q38" s="244">
        <v>2072</v>
      </c>
      <c r="R38" s="243">
        <f t="shared" si="7"/>
        <v>4139</v>
      </c>
      <c r="S38" s="243">
        <v>2070</v>
      </c>
      <c r="T38" s="244">
        <v>2069</v>
      </c>
    </row>
    <row r="39" spans="1:20" ht="14.4" customHeight="1">
      <c r="A39" s="239" t="s">
        <v>320</v>
      </c>
      <c r="B39" s="240" t="s">
        <v>318</v>
      </c>
      <c r="C39" s="243">
        <f t="shared" si="2"/>
        <v>3121</v>
      </c>
      <c r="D39" s="243">
        <v>1568</v>
      </c>
      <c r="E39" s="244">
        <v>1553</v>
      </c>
      <c r="F39" s="243">
        <f t="shared" si="3"/>
        <v>3093</v>
      </c>
      <c r="G39" s="243">
        <v>1552</v>
      </c>
      <c r="H39" s="244">
        <v>1541</v>
      </c>
      <c r="I39" s="243">
        <f t="shared" si="4"/>
        <v>3081</v>
      </c>
      <c r="J39" s="243">
        <v>1548</v>
      </c>
      <c r="K39" s="244">
        <v>1533</v>
      </c>
      <c r="L39" s="243">
        <f t="shared" si="5"/>
        <v>3053</v>
      </c>
      <c r="M39" s="243">
        <v>1544</v>
      </c>
      <c r="N39" s="244">
        <v>1509</v>
      </c>
      <c r="O39" s="243">
        <f t="shared" si="6"/>
        <v>3009</v>
      </c>
      <c r="P39" s="243">
        <v>1527</v>
      </c>
      <c r="Q39" s="244">
        <v>1482</v>
      </c>
      <c r="R39" s="243">
        <f t="shared" si="7"/>
        <v>3026</v>
      </c>
      <c r="S39" s="243">
        <v>1529</v>
      </c>
      <c r="T39" s="244">
        <v>1497</v>
      </c>
    </row>
    <row r="40" spans="1:20" ht="14.4" customHeight="1">
      <c r="A40" s="239" t="s">
        <v>321</v>
      </c>
      <c r="B40" s="240" t="s">
        <v>477</v>
      </c>
      <c r="C40" s="243">
        <f t="shared" si="2"/>
        <v>4119</v>
      </c>
      <c r="D40" s="243">
        <v>2029</v>
      </c>
      <c r="E40" s="244">
        <v>2090</v>
      </c>
      <c r="F40" s="243">
        <f t="shared" si="3"/>
        <v>4116</v>
      </c>
      <c r="G40" s="243">
        <v>2028</v>
      </c>
      <c r="H40" s="244">
        <v>2088</v>
      </c>
      <c r="I40" s="243">
        <f t="shared" si="4"/>
        <v>4123</v>
      </c>
      <c r="J40" s="243">
        <v>2024</v>
      </c>
      <c r="K40" s="244">
        <v>2099</v>
      </c>
      <c r="L40" s="243">
        <f t="shared" si="5"/>
        <v>4132</v>
      </c>
      <c r="M40" s="243">
        <v>2026</v>
      </c>
      <c r="N40" s="244">
        <v>2106</v>
      </c>
      <c r="O40" s="243">
        <f t="shared" si="6"/>
        <v>4101</v>
      </c>
      <c r="P40" s="243">
        <v>1996</v>
      </c>
      <c r="Q40" s="244">
        <v>2105</v>
      </c>
      <c r="R40" s="243">
        <f t="shared" si="7"/>
        <v>4071</v>
      </c>
      <c r="S40" s="243">
        <v>2000</v>
      </c>
      <c r="T40" s="244">
        <v>2071</v>
      </c>
    </row>
    <row r="41" spans="1:20" ht="14.4" customHeight="1">
      <c r="A41" s="239" t="s">
        <v>322</v>
      </c>
      <c r="B41" s="240" t="s">
        <v>534</v>
      </c>
      <c r="C41" s="243">
        <f t="shared" si="2"/>
        <v>4154</v>
      </c>
      <c r="D41" s="243">
        <v>2077</v>
      </c>
      <c r="E41" s="244">
        <v>2077</v>
      </c>
      <c r="F41" s="243">
        <f t="shared" si="3"/>
        <v>4106</v>
      </c>
      <c r="G41" s="243">
        <v>2037</v>
      </c>
      <c r="H41" s="244">
        <v>2069</v>
      </c>
      <c r="I41" s="243">
        <f t="shared" si="4"/>
        <v>4134</v>
      </c>
      <c r="J41" s="243">
        <v>2047</v>
      </c>
      <c r="K41" s="244">
        <v>2087</v>
      </c>
      <c r="L41" s="243">
        <f t="shared" si="5"/>
        <v>4126</v>
      </c>
      <c r="M41" s="243">
        <v>2061</v>
      </c>
      <c r="N41" s="244">
        <v>2065</v>
      </c>
      <c r="O41" s="243">
        <f t="shared" si="6"/>
        <v>4121</v>
      </c>
      <c r="P41" s="243">
        <v>2066</v>
      </c>
      <c r="Q41" s="244">
        <v>2055</v>
      </c>
      <c r="R41" s="243">
        <f t="shared" si="7"/>
        <v>4124</v>
      </c>
      <c r="S41" s="243">
        <v>2063</v>
      </c>
      <c r="T41" s="244">
        <v>2061</v>
      </c>
    </row>
    <row r="42" spans="1:20" ht="14.4" customHeight="1">
      <c r="A42" s="239" t="s">
        <v>375</v>
      </c>
      <c r="B42" s="240" t="s">
        <v>535</v>
      </c>
      <c r="C42" s="243">
        <f t="shared" si="2"/>
        <v>1682</v>
      </c>
      <c r="D42" s="243">
        <v>831</v>
      </c>
      <c r="E42" s="244">
        <v>851</v>
      </c>
      <c r="F42" s="243">
        <f t="shared" si="3"/>
        <v>1638</v>
      </c>
      <c r="G42" s="243">
        <v>817</v>
      </c>
      <c r="H42" s="244">
        <v>821</v>
      </c>
      <c r="I42" s="243">
        <f t="shared" si="4"/>
        <v>1600</v>
      </c>
      <c r="J42" s="243">
        <v>803</v>
      </c>
      <c r="K42" s="244">
        <v>797</v>
      </c>
      <c r="L42" s="243">
        <f t="shared" si="5"/>
        <v>1582</v>
      </c>
      <c r="M42" s="243">
        <v>801</v>
      </c>
      <c r="N42" s="244">
        <v>781</v>
      </c>
      <c r="O42" s="243">
        <f t="shared" si="6"/>
        <v>1552</v>
      </c>
      <c r="P42" s="243">
        <v>784</v>
      </c>
      <c r="Q42" s="244">
        <v>768</v>
      </c>
      <c r="R42" s="243">
        <f t="shared" si="7"/>
        <v>1543</v>
      </c>
      <c r="S42" s="243">
        <v>774</v>
      </c>
      <c r="T42" s="244">
        <v>769</v>
      </c>
    </row>
    <row r="43" spans="1:20" ht="14.4" customHeight="1">
      <c r="A43" s="245" t="s">
        <v>376</v>
      </c>
      <c r="B43" s="246" t="s">
        <v>323</v>
      </c>
      <c r="C43" s="247">
        <f t="shared" si="2"/>
        <v>214</v>
      </c>
      <c r="D43" s="247">
        <v>99</v>
      </c>
      <c r="E43" s="248">
        <v>115</v>
      </c>
      <c r="F43" s="247">
        <f t="shared" si="3"/>
        <v>207</v>
      </c>
      <c r="G43" s="247">
        <v>97</v>
      </c>
      <c r="H43" s="248">
        <v>110</v>
      </c>
      <c r="I43" s="247">
        <f t="shared" si="4"/>
        <v>201</v>
      </c>
      <c r="J43" s="247">
        <v>89</v>
      </c>
      <c r="K43" s="248">
        <v>112</v>
      </c>
      <c r="L43" s="247">
        <f t="shared" si="5"/>
        <v>202</v>
      </c>
      <c r="M43" s="247">
        <v>90</v>
      </c>
      <c r="N43" s="248">
        <v>112</v>
      </c>
      <c r="O43" s="247">
        <f t="shared" si="6"/>
        <v>196</v>
      </c>
      <c r="P43" s="247">
        <v>90</v>
      </c>
      <c r="Q43" s="248">
        <v>106</v>
      </c>
      <c r="R43" s="247">
        <f t="shared" si="7"/>
        <v>192</v>
      </c>
      <c r="S43" s="247">
        <v>93</v>
      </c>
      <c r="T43" s="248">
        <v>99</v>
      </c>
    </row>
    <row r="44" spans="1:20" ht="13.5" customHeight="1">
      <c r="A44" s="249" t="s">
        <v>639</v>
      </c>
      <c r="B44" s="249"/>
      <c r="C44" s="249"/>
      <c r="D44" s="249"/>
      <c r="E44" s="249"/>
      <c r="F44" s="249"/>
      <c r="G44" s="249"/>
      <c r="H44" s="249"/>
      <c r="I44" s="250" t="s">
        <v>397</v>
      </c>
      <c r="Q44" s="250"/>
      <c r="R44" s="250"/>
      <c r="S44" s="250"/>
      <c r="T44" s="250"/>
    </row>
    <row r="45" spans="1:20" ht="13.5" customHeight="1">
      <c r="A45" s="249" t="s">
        <v>646</v>
      </c>
      <c r="B45" s="249"/>
      <c r="C45" s="249"/>
      <c r="D45" s="249"/>
      <c r="E45" s="249"/>
      <c r="F45" s="249"/>
      <c r="G45" s="249"/>
      <c r="H45" s="249"/>
      <c r="I45" s="250" t="s">
        <v>474</v>
      </c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</row>
    <row r="46" spans="1:20" ht="13.5" customHeight="1">
      <c r="A46" s="249" t="s">
        <v>640</v>
      </c>
      <c r="B46" s="249"/>
      <c r="C46" s="249"/>
      <c r="D46" s="249"/>
      <c r="E46" s="249"/>
      <c r="F46" s="249"/>
      <c r="G46" s="249"/>
      <c r="H46" s="249"/>
      <c r="I46" s="250" t="s">
        <v>475</v>
      </c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</row>
    <row r="47" spans="1:20" ht="13.5" customHeight="1">
      <c r="A47" s="251" t="s">
        <v>641</v>
      </c>
      <c r="B47" s="251"/>
      <c r="C47" s="251"/>
      <c r="D47" s="251"/>
      <c r="E47" s="251"/>
      <c r="F47" s="251"/>
      <c r="G47" s="251"/>
      <c r="H47" s="251"/>
      <c r="I47" s="250" t="s">
        <v>476</v>
      </c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</row>
    <row r="48" spans="1:20" ht="13.5" customHeight="1">
      <c r="A48" s="250" t="s">
        <v>642</v>
      </c>
      <c r="B48" s="250"/>
      <c r="C48" s="250"/>
      <c r="D48" s="250"/>
      <c r="E48" s="250"/>
      <c r="F48" s="250"/>
      <c r="G48" s="250"/>
      <c r="H48" s="250"/>
      <c r="I48" s="250" t="s">
        <v>398</v>
      </c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</row>
    <row r="49" spans="1:20" ht="13.5" customHeight="1">
      <c r="A49" s="250" t="s">
        <v>643</v>
      </c>
      <c r="B49" s="250"/>
      <c r="C49" s="250"/>
      <c r="D49" s="250"/>
      <c r="E49" s="250"/>
      <c r="F49" s="250"/>
      <c r="G49" s="250"/>
      <c r="H49" s="250"/>
      <c r="I49" s="250" t="s">
        <v>645</v>
      </c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</row>
    <row r="50" spans="1:20" ht="13.5" customHeight="1">
      <c r="A50" s="250" t="s">
        <v>644</v>
      </c>
      <c r="B50" s="250"/>
      <c r="C50" s="250"/>
      <c r="D50" s="250"/>
      <c r="E50" s="250"/>
      <c r="F50" s="250"/>
      <c r="G50" s="250"/>
      <c r="H50" s="250"/>
      <c r="I50" s="250" t="s">
        <v>637</v>
      </c>
      <c r="J50" s="252"/>
      <c r="K50" s="253"/>
      <c r="L50" s="253"/>
      <c r="M50" s="253"/>
      <c r="N50" s="253"/>
      <c r="O50" s="253"/>
      <c r="P50" s="253"/>
      <c r="Q50" s="253"/>
      <c r="R50" s="253"/>
      <c r="S50" s="253"/>
      <c r="T50" s="253"/>
    </row>
    <row r="51" spans="1:20" ht="14.1" customHeight="1">
      <c r="A51" s="250"/>
      <c r="B51" s="250"/>
      <c r="C51" s="250"/>
      <c r="D51" s="250"/>
      <c r="E51" s="250"/>
      <c r="F51" s="250"/>
      <c r="G51" s="250"/>
      <c r="H51" s="250"/>
      <c r="I51" s="250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</row>
    <row r="52" spans="1:20">
      <c r="A52" s="250"/>
      <c r="B52" s="250"/>
      <c r="C52" s="250"/>
      <c r="D52" s="250"/>
      <c r="E52" s="250"/>
      <c r="F52" s="250"/>
      <c r="G52" s="250"/>
      <c r="H52" s="250"/>
      <c r="J52" s="250"/>
      <c r="M52" s="255"/>
    </row>
    <row r="53" spans="1:20">
      <c r="A53" s="250"/>
    </row>
    <row r="54" spans="1:20">
      <c r="A54" s="250"/>
    </row>
    <row r="55" spans="1:20">
      <c r="A55" s="250"/>
    </row>
  </sheetData>
  <sheetProtection sheet="1" objects="1" scenarios="1"/>
  <mergeCells count="15">
    <mergeCell ref="A1:T1"/>
    <mergeCell ref="I3:T3"/>
    <mergeCell ref="A3:H3"/>
    <mergeCell ref="A4:B5"/>
    <mergeCell ref="C4:E4"/>
    <mergeCell ref="F4:H4"/>
    <mergeCell ref="I4:K4"/>
    <mergeCell ref="L4:N4"/>
    <mergeCell ref="O4:Q4"/>
    <mergeCell ref="R4:T4"/>
    <mergeCell ref="A6:B6"/>
    <mergeCell ref="A44:H44"/>
    <mergeCell ref="A45:H45"/>
    <mergeCell ref="A46:H46"/>
    <mergeCell ref="A47:H47"/>
  </mergeCells>
  <phoneticPr fontId="6"/>
  <dataValidations count="1">
    <dataValidation imeMode="off" allowBlank="1" showInputMessage="1" showErrorMessage="1" sqref="T7:T43 Q7:Q43 E7:E43 K7:K43 H7:H43 N7:N43"/>
  </dataValidations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F6 I6 L6 O6 R6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9"/>
  <sheetViews>
    <sheetView showGridLines="0" zoomScaleNormal="100" zoomScaleSheetLayoutView="155" workbookViewId="0">
      <selection sqref="A1:N1"/>
    </sheetView>
  </sheetViews>
  <sheetFormatPr defaultColWidth="9" defaultRowHeight="13.2"/>
  <cols>
    <col min="1" max="1" width="20.33203125" style="178" customWidth="1"/>
    <col min="2" max="2" width="9.33203125" style="178" customWidth="1"/>
    <col min="3" max="3" width="7.77734375" style="178" customWidth="1"/>
    <col min="4" max="7" width="7.44140625" style="178" customWidth="1"/>
    <col min="8" max="10" width="6.77734375" style="178" customWidth="1"/>
    <col min="11" max="16384" width="9" style="178"/>
  </cols>
  <sheetData>
    <row r="1" spans="1:10" ht="22.95" customHeight="1">
      <c r="A1" s="177" t="s">
        <v>804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21" customHeight="1">
      <c r="A2" s="179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22.95" customHeight="1">
      <c r="A3" s="181" t="s">
        <v>537</v>
      </c>
      <c r="B3" s="181"/>
      <c r="C3" s="181"/>
      <c r="D3" s="181"/>
      <c r="E3" s="181"/>
      <c r="F3" s="181"/>
      <c r="G3" s="182" t="s">
        <v>891</v>
      </c>
      <c r="H3" s="182"/>
      <c r="I3" s="182"/>
      <c r="J3" s="182"/>
    </row>
    <row r="4" spans="1:10" ht="16.2" customHeight="1">
      <c r="A4" s="215" t="s">
        <v>324</v>
      </c>
      <c r="B4" s="183" t="s">
        <v>325</v>
      </c>
      <c r="C4" s="183"/>
      <c r="D4" s="183"/>
      <c r="E4" s="183" t="s">
        <v>326</v>
      </c>
      <c r="F4" s="183"/>
      <c r="G4" s="183"/>
      <c r="H4" s="183" t="s">
        <v>538</v>
      </c>
      <c r="I4" s="183"/>
      <c r="J4" s="183"/>
    </row>
    <row r="5" spans="1:10" ht="16.2" customHeight="1">
      <c r="A5" s="216"/>
      <c r="B5" s="184" t="s">
        <v>79</v>
      </c>
      <c r="C5" s="184" t="s">
        <v>95</v>
      </c>
      <c r="D5" s="184" t="s">
        <v>96</v>
      </c>
      <c r="E5" s="184" t="s">
        <v>79</v>
      </c>
      <c r="F5" s="184" t="s">
        <v>95</v>
      </c>
      <c r="G5" s="184" t="s">
        <v>96</v>
      </c>
      <c r="H5" s="184" t="s">
        <v>327</v>
      </c>
      <c r="I5" s="184" t="s">
        <v>95</v>
      </c>
      <c r="J5" s="184" t="s">
        <v>96</v>
      </c>
    </row>
    <row r="6" spans="1:10" ht="20.100000000000001" customHeight="1">
      <c r="A6" s="185" t="s">
        <v>328</v>
      </c>
      <c r="B6" s="186">
        <f t="shared" ref="B6:B8" si="0">SUM(C6:D6)</f>
        <v>129009</v>
      </c>
      <c r="C6" s="186">
        <v>65538</v>
      </c>
      <c r="D6" s="186">
        <v>63471</v>
      </c>
      <c r="E6" s="186">
        <f>SUM(F6:G6)</f>
        <v>70337</v>
      </c>
      <c r="F6" s="186">
        <v>35772</v>
      </c>
      <c r="G6" s="186">
        <v>34565</v>
      </c>
      <c r="H6" s="188">
        <v>54.52</v>
      </c>
      <c r="I6" s="188">
        <v>54.58</v>
      </c>
      <c r="J6" s="188">
        <v>54.46</v>
      </c>
    </row>
    <row r="7" spans="1:10" ht="20.100000000000001" customHeight="1">
      <c r="A7" s="185" t="s">
        <v>704</v>
      </c>
      <c r="B7" s="186">
        <f t="shared" si="0"/>
        <v>129854</v>
      </c>
      <c r="C7" s="186">
        <v>65667</v>
      </c>
      <c r="D7" s="186">
        <v>64187</v>
      </c>
      <c r="E7" s="186">
        <f>SUM(F7:G7)</f>
        <v>84633</v>
      </c>
      <c r="F7" s="186">
        <v>42141</v>
      </c>
      <c r="G7" s="186">
        <v>42492</v>
      </c>
      <c r="H7" s="188">
        <v>65.180000000000007</v>
      </c>
      <c r="I7" s="188">
        <v>64.17</v>
      </c>
      <c r="J7" s="188">
        <v>66.2</v>
      </c>
    </row>
    <row r="8" spans="1:10" ht="20.100000000000001" customHeight="1">
      <c r="A8" s="185" t="s">
        <v>705</v>
      </c>
      <c r="B8" s="186">
        <f t="shared" si="0"/>
        <v>132563</v>
      </c>
      <c r="C8" s="186">
        <v>66782</v>
      </c>
      <c r="D8" s="186">
        <v>65781</v>
      </c>
      <c r="E8" s="186">
        <f t="shared" ref="E8" si="1">SUM(F8:G8)</f>
        <v>90352</v>
      </c>
      <c r="F8" s="186">
        <v>45538</v>
      </c>
      <c r="G8" s="186">
        <v>44814</v>
      </c>
      <c r="H8" s="188">
        <v>68.16</v>
      </c>
      <c r="I8" s="188">
        <v>68.19</v>
      </c>
      <c r="J8" s="188">
        <v>68.13</v>
      </c>
    </row>
    <row r="9" spans="1:10" ht="20.100000000000001" customHeight="1">
      <c r="A9" s="217" t="s">
        <v>706</v>
      </c>
      <c r="B9" s="186">
        <f>SUM(C9:D9)</f>
        <v>132601</v>
      </c>
      <c r="C9" s="186">
        <v>66464</v>
      </c>
      <c r="D9" s="186">
        <v>66137</v>
      </c>
      <c r="E9" s="186">
        <f>SUM(F9:G9)</f>
        <v>77786</v>
      </c>
      <c r="F9" s="186">
        <v>39692</v>
      </c>
      <c r="G9" s="186">
        <v>38094</v>
      </c>
      <c r="H9" s="188">
        <v>58.66</v>
      </c>
      <c r="I9" s="188">
        <v>59.72</v>
      </c>
      <c r="J9" s="188">
        <v>57.6</v>
      </c>
    </row>
    <row r="10" spans="1:10" s="196" customFormat="1" ht="20.100000000000001" customHeight="1">
      <c r="A10" s="217" t="s">
        <v>707</v>
      </c>
      <c r="B10" s="186">
        <f>SUM(C10:D10)</f>
        <v>133728</v>
      </c>
      <c r="C10" s="186">
        <v>66889</v>
      </c>
      <c r="D10" s="186">
        <v>66839</v>
      </c>
      <c r="E10" s="186">
        <f>SUM(F10:G10)</f>
        <v>69195</v>
      </c>
      <c r="F10" s="186">
        <v>35358</v>
      </c>
      <c r="G10" s="186">
        <v>33837</v>
      </c>
      <c r="H10" s="188">
        <v>51.74</v>
      </c>
      <c r="I10" s="188">
        <v>52.86</v>
      </c>
      <c r="J10" s="188">
        <v>50.62</v>
      </c>
    </row>
    <row r="11" spans="1:10" s="196" customFormat="1" ht="20.100000000000001" customHeight="1">
      <c r="A11" s="217" t="s">
        <v>708</v>
      </c>
      <c r="B11" s="186">
        <f>SUM(C11:D11)</f>
        <v>135749</v>
      </c>
      <c r="C11" s="186">
        <v>67821</v>
      </c>
      <c r="D11" s="186">
        <v>67928</v>
      </c>
      <c r="E11" s="186">
        <f>SUM(F11:G11)</f>
        <v>71138</v>
      </c>
      <c r="F11" s="186">
        <v>35776</v>
      </c>
      <c r="G11" s="186">
        <v>35362</v>
      </c>
      <c r="H11" s="188">
        <v>52.4</v>
      </c>
      <c r="I11" s="188">
        <v>52.75</v>
      </c>
      <c r="J11" s="188">
        <v>52.06</v>
      </c>
    </row>
    <row r="12" spans="1:10" ht="18" customHeight="1">
      <c r="A12" s="218" t="s">
        <v>709</v>
      </c>
      <c r="B12" s="198">
        <f>SUM(C12:D12)</f>
        <v>134912</v>
      </c>
      <c r="C12" s="198">
        <v>67349</v>
      </c>
      <c r="D12" s="198">
        <v>67563</v>
      </c>
      <c r="E12" s="198">
        <f>SUM(F12:G12)</f>
        <v>75109</v>
      </c>
      <c r="F12" s="198">
        <v>37609</v>
      </c>
      <c r="G12" s="198">
        <v>37500</v>
      </c>
      <c r="H12" s="200">
        <v>55.67</v>
      </c>
      <c r="I12" s="200">
        <v>55.84</v>
      </c>
      <c r="J12" s="200">
        <v>55.5</v>
      </c>
    </row>
    <row r="13" spans="1:10" ht="22.95" customHeight="1">
      <c r="A13" s="180"/>
      <c r="B13" s="180"/>
      <c r="C13" s="180"/>
      <c r="D13" s="180"/>
      <c r="E13" s="180"/>
      <c r="F13" s="180"/>
      <c r="G13" s="180"/>
      <c r="H13" s="180"/>
      <c r="I13" s="180"/>
      <c r="J13" s="180"/>
    </row>
    <row r="14" spans="1:10" ht="22.95" customHeight="1">
      <c r="A14" s="177" t="s">
        <v>805</v>
      </c>
      <c r="B14" s="177"/>
      <c r="C14" s="177"/>
      <c r="D14" s="177"/>
      <c r="E14" s="177"/>
      <c r="F14" s="177"/>
      <c r="G14" s="177"/>
      <c r="H14" s="177"/>
      <c r="I14" s="177"/>
      <c r="J14" s="177"/>
    </row>
    <row r="15" spans="1:10" ht="22.95" customHeight="1">
      <c r="A15" s="179"/>
      <c r="B15" s="180"/>
      <c r="C15" s="180"/>
      <c r="D15" s="180"/>
      <c r="E15" s="180"/>
      <c r="F15" s="180"/>
      <c r="G15" s="180"/>
      <c r="H15" s="180"/>
      <c r="I15" s="180"/>
      <c r="J15" s="180"/>
    </row>
    <row r="16" spans="1:10" ht="22.95" customHeight="1">
      <c r="A16" s="181" t="s">
        <v>537</v>
      </c>
      <c r="B16" s="181"/>
      <c r="C16" s="181"/>
      <c r="D16" s="181"/>
      <c r="E16" s="181"/>
      <c r="F16" s="182" t="s">
        <v>891</v>
      </c>
      <c r="G16" s="182"/>
      <c r="H16" s="182"/>
      <c r="I16" s="182"/>
      <c r="J16" s="182"/>
    </row>
    <row r="17" spans="1:10" ht="16.2" customHeight="1">
      <c r="A17" s="183" t="s">
        <v>324</v>
      </c>
      <c r="B17" s="183" t="s">
        <v>325</v>
      </c>
      <c r="C17" s="183"/>
      <c r="D17" s="183"/>
      <c r="E17" s="183" t="s">
        <v>326</v>
      </c>
      <c r="F17" s="183"/>
      <c r="G17" s="183"/>
      <c r="H17" s="183" t="s">
        <v>329</v>
      </c>
      <c r="I17" s="183"/>
      <c r="J17" s="183"/>
    </row>
    <row r="18" spans="1:10" ht="16.2" customHeight="1">
      <c r="A18" s="183"/>
      <c r="B18" s="184" t="s">
        <v>79</v>
      </c>
      <c r="C18" s="184" t="s">
        <v>95</v>
      </c>
      <c r="D18" s="184" t="s">
        <v>96</v>
      </c>
      <c r="E18" s="184" t="s">
        <v>79</v>
      </c>
      <c r="F18" s="184" t="s">
        <v>95</v>
      </c>
      <c r="G18" s="184" t="s">
        <v>96</v>
      </c>
      <c r="H18" s="184" t="s">
        <v>327</v>
      </c>
      <c r="I18" s="184" t="s">
        <v>95</v>
      </c>
      <c r="J18" s="184" t="s">
        <v>96</v>
      </c>
    </row>
    <row r="19" spans="1:10" ht="19.2" customHeight="1">
      <c r="A19" s="185" t="s">
        <v>478</v>
      </c>
      <c r="B19" s="186">
        <v>129681</v>
      </c>
      <c r="C19" s="186">
        <v>65901</v>
      </c>
      <c r="D19" s="186">
        <v>63780</v>
      </c>
      <c r="E19" s="186">
        <v>66904</v>
      </c>
      <c r="F19" s="186">
        <v>34154</v>
      </c>
      <c r="G19" s="186">
        <v>32750</v>
      </c>
      <c r="H19" s="188">
        <v>52</v>
      </c>
      <c r="I19" s="188">
        <v>52</v>
      </c>
      <c r="J19" s="188">
        <v>51</v>
      </c>
    </row>
    <row r="20" spans="1:10" ht="21.9" customHeight="1">
      <c r="A20" s="185" t="s">
        <v>340</v>
      </c>
      <c r="B20" s="186">
        <v>129937</v>
      </c>
      <c r="C20" s="186">
        <v>65728</v>
      </c>
      <c r="D20" s="186">
        <v>64209</v>
      </c>
      <c r="E20" s="186">
        <v>37715</v>
      </c>
      <c r="F20" s="186">
        <v>19439</v>
      </c>
      <c r="G20" s="186">
        <v>18276</v>
      </c>
      <c r="H20" s="188">
        <v>29.03</v>
      </c>
      <c r="I20" s="188">
        <v>29.57</v>
      </c>
      <c r="J20" s="188">
        <v>28.46</v>
      </c>
    </row>
    <row r="21" spans="1:10" ht="19.2" customHeight="1">
      <c r="A21" s="185" t="s">
        <v>479</v>
      </c>
      <c r="B21" s="186">
        <v>131315</v>
      </c>
      <c r="C21" s="186">
        <v>66371</v>
      </c>
      <c r="D21" s="186">
        <v>64944</v>
      </c>
      <c r="E21" s="186">
        <v>72088</v>
      </c>
      <c r="F21" s="186">
        <v>36555</v>
      </c>
      <c r="G21" s="186">
        <v>35533</v>
      </c>
      <c r="H21" s="188">
        <v>54.9</v>
      </c>
      <c r="I21" s="188">
        <v>55.08</v>
      </c>
      <c r="J21" s="188">
        <v>54.71</v>
      </c>
    </row>
    <row r="22" spans="1:10" ht="21.9" customHeight="1">
      <c r="A22" s="185" t="s">
        <v>366</v>
      </c>
      <c r="B22" s="186">
        <v>132666</v>
      </c>
      <c r="C22" s="186">
        <v>66819</v>
      </c>
      <c r="D22" s="186">
        <v>65847</v>
      </c>
      <c r="E22" s="186">
        <v>35391</v>
      </c>
      <c r="F22" s="186">
        <v>19137</v>
      </c>
      <c r="G22" s="186">
        <v>16254</v>
      </c>
      <c r="H22" s="188">
        <v>26.68</v>
      </c>
      <c r="I22" s="188">
        <v>28.64</v>
      </c>
      <c r="J22" s="188">
        <v>24.68</v>
      </c>
    </row>
    <row r="23" spans="1:10" ht="19.2" customHeight="1">
      <c r="A23" s="185" t="s">
        <v>480</v>
      </c>
      <c r="B23" s="186">
        <v>133062</v>
      </c>
      <c r="C23" s="186">
        <v>67009</v>
      </c>
      <c r="D23" s="186">
        <v>66053</v>
      </c>
      <c r="E23" s="186">
        <v>70410</v>
      </c>
      <c r="F23" s="186">
        <v>36127</v>
      </c>
      <c r="G23" s="186">
        <v>34283</v>
      </c>
      <c r="H23" s="188">
        <v>52.92</v>
      </c>
      <c r="I23" s="188">
        <v>53.91</v>
      </c>
      <c r="J23" s="188">
        <v>51.9</v>
      </c>
    </row>
    <row r="24" spans="1:10" ht="19.2" customHeight="1">
      <c r="A24" s="185" t="s">
        <v>481</v>
      </c>
      <c r="B24" s="186">
        <v>134355</v>
      </c>
      <c r="C24" s="186">
        <v>67381</v>
      </c>
      <c r="D24" s="186">
        <v>66974</v>
      </c>
      <c r="E24" s="186">
        <v>70134</v>
      </c>
      <c r="F24" s="186">
        <v>35808</v>
      </c>
      <c r="G24" s="186">
        <v>34326</v>
      </c>
      <c r="H24" s="188">
        <v>52.2</v>
      </c>
      <c r="I24" s="188">
        <v>53.14</v>
      </c>
      <c r="J24" s="188">
        <v>51.25</v>
      </c>
    </row>
    <row r="25" spans="1:10" ht="19.2" customHeight="1">
      <c r="A25" s="185" t="s">
        <v>710</v>
      </c>
      <c r="B25" s="186">
        <v>136289</v>
      </c>
      <c r="C25" s="186">
        <v>68101</v>
      </c>
      <c r="D25" s="186">
        <v>68188</v>
      </c>
      <c r="E25" s="186">
        <v>72343</v>
      </c>
      <c r="F25" s="186">
        <v>36573</v>
      </c>
      <c r="G25" s="186">
        <v>35770</v>
      </c>
      <c r="H25" s="188">
        <v>53.08</v>
      </c>
      <c r="I25" s="188">
        <v>53.7</v>
      </c>
      <c r="J25" s="188">
        <v>52.46</v>
      </c>
    </row>
    <row r="26" spans="1:10" ht="19.2" customHeight="1">
      <c r="A26" s="185" t="s">
        <v>647</v>
      </c>
      <c r="B26" s="186">
        <v>135309</v>
      </c>
      <c r="C26" s="186">
        <v>67568</v>
      </c>
      <c r="D26" s="186">
        <v>67741</v>
      </c>
      <c r="E26" s="186">
        <v>64792</v>
      </c>
      <c r="F26" s="186">
        <v>32804</v>
      </c>
      <c r="G26" s="186">
        <v>31988</v>
      </c>
      <c r="H26" s="188">
        <v>47.88</v>
      </c>
      <c r="I26" s="188">
        <v>48.55</v>
      </c>
      <c r="J26" s="188">
        <v>47.22</v>
      </c>
    </row>
    <row r="27" spans="1:10" ht="19.2" customHeight="1">
      <c r="A27" s="197" t="s">
        <v>806</v>
      </c>
      <c r="B27" s="198">
        <v>134872</v>
      </c>
      <c r="C27" s="198">
        <v>67226</v>
      </c>
      <c r="D27" s="198">
        <v>67646</v>
      </c>
      <c r="E27" s="198">
        <v>68749</v>
      </c>
      <c r="F27" s="198">
        <v>34553</v>
      </c>
      <c r="G27" s="198">
        <v>34196</v>
      </c>
      <c r="H27" s="200">
        <v>50.97</v>
      </c>
      <c r="I27" s="200">
        <v>51.4</v>
      </c>
      <c r="J27" s="200">
        <v>50.55</v>
      </c>
    </row>
    <row r="28" spans="1:10" ht="22.95" customHeight="1">
      <c r="A28" s="180"/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ht="22.95" customHeight="1">
      <c r="A29" s="177" t="s">
        <v>817</v>
      </c>
      <c r="B29" s="177"/>
      <c r="C29" s="177"/>
      <c r="D29" s="177"/>
      <c r="E29" s="177"/>
      <c r="F29" s="177"/>
      <c r="G29" s="177"/>
      <c r="H29" s="177"/>
      <c r="I29" s="177"/>
      <c r="J29" s="177"/>
    </row>
    <row r="30" spans="1:10" ht="21" customHeight="1">
      <c r="A30" s="179"/>
      <c r="B30" s="180"/>
      <c r="C30" s="180"/>
      <c r="D30" s="180"/>
      <c r="E30" s="180"/>
      <c r="F30" s="180"/>
      <c r="G30" s="180"/>
      <c r="H30" s="180"/>
      <c r="I30" s="180"/>
      <c r="J30" s="180"/>
    </row>
    <row r="31" spans="1:10" ht="22.95" customHeight="1">
      <c r="A31" s="181" t="s">
        <v>537</v>
      </c>
      <c r="B31" s="181"/>
      <c r="C31" s="181"/>
      <c r="D31" s="181"/>
      <c r="E31" s="219"/>
      <c r="F31" s="182" t="s">
        <v>891</v>
      </c>
      <c r="G31" s="182"/>
      <c r="H31" s="182"/>
      <c r="I31" s="182"/>
      <c r="J31" s="182"/>
    </row>
    <row r="32" spans="1:10" ht="16.2" customHeight="1">
      <c r="A32" s="183" t="s">
        <v>324</v>
      </c>
      <c r="B32" s="183" t="s">
        <v>325</v>
      </c>
      <c r="C32" s="183"/>
      <c r="D32" s="220"/>
      <c r="E32" s="183" t="s">
        <v>326</v>
      </c>
      <c r="F32" s="183"/>
      <c r="G32" s="183"/>
      <c r="H32" s="221" t="s">
        <v>329</v>
      </c>
      <c r="I32" s="183"/>
      <c r="J32" s="183"/>
    </row>
    <row r="33" spans="1:10" ht="16.2" customHeight="1">
      <c r="A33" s="183"/>
      <c r="B33" s="184" t="s">
        <v>79</v>
      </c>
      <c r="C33" s="184" t="s">
        <v>95</v>
      </c>
      <c r="D33" s="184" t="s">
        <v>96</v>
      </c>
      <c r="E33" s="197" t="s">
        <v>79</v>
      </c>
      <c r="F33" s="197" t="s">
        <v>95</v>
      </c>
      <c r="G33" s="197" t="s">
        <v>96</v>
      </c>
      <c r="H33" s="184" t="s">
        <v>327</v>
      </c>
      <c r="I33" s="184" t="s">
        <v>95</v>
      </c>
      <c r="J33" s="184" t="s">
        <v>96</v>
      </c>
    </row>
    <row r="34" spans="1:10" ht="18" customHeight="1">
      <c r="A34" s="222" t="s">
        <v>711</v>
      </c>
      <c r="B34" s="186">
        <f t="shared" ref="B34:B36" si="2">SUM(C34:D34)</f>
        <v>126815</v>
      </c>
      <c r="C34" s="186">
        <v>64353</v>
      </c>
      <c r="D34" s="186">
        <v>62462</v>
      </c>
      <c r="E34" s="186">
        <f>SUM(F34:G34)</f>
        <v>54570</v>
      </c>
      <c r="F34" s="186">
        <v>27130</v>
      </c>
      <c r="G34" s="186">
        <v>27440</v>
      </c>
      <c r="H34" s="188">
        <v>43.03</v>
      </c>
      <c r="I34" s="188">
        <v>42.16</v>
      </c>
      <c r="J34" s="188">
        <v>43.93</v>
      </c>
    </row>
    <row r="35" spans="1:10" ht="18" customHeight="1">
      <c r="A35" s="222" t="s">
        <v>712</v>
      </c>
      <c r="B35" s="186">
        <f t="shared" si="2"/>
        <v>128803</v>
      </c>
      <c r="C35" s="186">
        <v>64924</v>
      </c>
      <c r="D35" s="186">
        <v>63879</v>
      </c>
      <c r="E35" s="186">
        <f>SUM(F35:G35)</f>
        <v>55872</v>
      </c>
      <c r="F35" s="186">
        <v>27937</v>
      </c>
      <c r="G35" s="186">
        <v>27935</v>
      </c>
      <c r="H35" s="188">
        <v>43.38</v>
      </c>
      <c r="I35" s="188">
        <v>43.03</v>
      </c>
      <c r="J35" s="188">
        <v>43.73</v>
      </c>
    </row>
    <row r="36" spans="1:10" ht="18" customHeight="1">
      <c r="A36" s="222" t="s">
        <v>713</v>
      </c>
      <c r="B36" s="186">
        <f t="shared" si="2"/>
        <v>131455</v>
      </c>
      <c r="C36" s="186">
        <v>65971</v>
      </c>
      <c r="D36" s="186">
        <v>65484</v>
      </c>
      <c r="E36" s="186">
        <f t="shared" ref="E36" si="3">SUM(F36:G36)</f>
        <v>43981</v>
      </c>
      <c r="F36" s="186">
        <v>22437</v>
      </c>
      <c r="G36" s="186">
        <v>21544</v>
      </c>
      <c r="H36" s="188">
        <v>33.46</v>
      </c>
      <c r="I36" s="188">
        <v>34.01</v>
      </c>
      <c r="J36" s="188">
        <v>32.9</v>
      </c>
    </row>
    <row r="37" spans="1:10" ht="18" customHeight="1">
      <c r="A37" s="222" t="s">
        <v>714</v>
      </c>
      <c r="B37" s="186">
        <v>131719</v>
      </c>
      <c r="C37" s="186">
        <v>65740</v>
      </c>
      <c r="D37" s="186">
        <v>65979</v>
      </c>
      <c r="E37" s="186">
        <v>53619</v>
      </c>
      <c r="F37" s="186">
        <v>26926</v>
      </c>
      <c r="G37" s="186">
        <v>26693</v>
      </c>
      <c r="H37" s="188">
        <f>E37/B37*100</f>
        <v>40.707111350678339</v>
      </c>
      <c r="I37" s="188">
        <f t="shared" ref="I37:I39" si="4">F37/C37*100</f>
        <v>40.958320657134166</v>
      </c>
      <c r="J37" s="188">
        <f>G37/D37*100</f>
        <v>40.456812015944465</v>
      </c>
    </row>
    <row r="38" spans="1:10" ht="18" customHeight="1">
      <c r="A38" s="222" t="s">
        <v>715</v>
      </c>
      <c r="B38" s="186">
        <v>133622</v>
      </c>
      <c r="C38" s="186">
        <v>66665</v>
      </c>
      <c r="D38" s="186">
        <v>66957</v>
      </c>
      <c r="E38" s="186">
        <v>52762</v>
      </c>
      <c r="F38" s="186">
        <v>26364</v>
      </c>
      <c r="G38" s="186">
        <v>26398</v>
      </c>
      <c r="H38" s="188">
        <f>E38/B38*100</f>
        <v>39.486012782326263</v>
      </c>
      <c r="I38" s="188">
        <f t="shared" si="4"/>
        <v>39.546988674716864</v>
      </c>
      <c r="J38" s="188">
        <f>G38/D38*100</f>
        <v>39.425302806278658</v>
      </c>
    </row>
    <row r="39" spans="1:10" s="196" customFormat="1" ht="18" customHeight="1">
      <c r="A39" s="223" t="s">
        <v>892</v>
      </c>
      <c r="B39" s="198">
        <v>133182</v>
      </c>
      <c r="C39" s="198">
        <v>66274</v>
      </c>
      <c r="D39" s="198">
        <v>66908</v>
      </c>
      <c r="E39" s="198">
        <v>48927</v>
      </c>
      <c r="F39" s="198">
        <v>24378</v>
      </c>
      <c r="G39" s="198">
        <v>24549</v>
      </c>
      <c r="H39" s="200">
        <f>E39/B39*100</f>
        <v>36.736946434202821</v>
      </c>
      <c r="I39" s="200">
        <f t="shared" si="4"/>
        <v>36.783655732263028</v>
      </c>
      <c r="J39" s="200">
        <f>G39/D39*100</f>
        <v>36.690679739343572</v>
      </c>
    </row>
  </sheetData>
  <sheetProtection sheet="1" objects="1" scenarios="1"/>
  <mergeCells count="18">
    <mergeCell ref="A1:J1"/>
    <mergeCell ref="A4:A5"/>
    <mergeCell ref="B4:D4"/>
    <mergeCell ref="E4:G4"/>
    <mergeCell ref="H4:J4"/>
    <mergeCell ref="G3:J3"/>
    <mergeCell ref="A32:A33"/>
    <mergeCell ref="B32:D32"/>
    <mergeCell ref="E32:G32"/>
    <mergeCell ref="H32:J32"/>
    <mergeCell ref="A14:J14"/>
    <mergeCell ref="A17:A18"/>
    <mergeCell ref="B17:D17"/>
    <mergeCell ref="E17:G17"/>
    <mergeCell ref="H17:J17"/>
    <mergeCell ref="F16:J16"/>
    <mergeCell ref="A29:J29"/>
    <mergeCell ref="F31:J31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6:E12 E34:E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5"/>
  <sheetViews>
    <sheetView showGridLines="0" zoomScaleNormal="100" zoomScaleSheetLayoutView="100" workbookViewId="0">
      <selection activeCell="V1" sqref="V1"/>
    </sheetView>
  </sheetViews>
  <sheetFormatPr defaultColWidth="9" defaultRowHeight="13.2"/>
  <cols>
    <col min="1" max="1" width="11.77734375" style="327" customWidth="1"/>
    <col min="2" max="2" width="6.88671875" style="328" customWidth="1"/>
    <col min="3" max="3" width="0.44140625" style="327" customWidth="1"/>
    <col min="4" max="4" width="6.88671875" style="328" customWidth="1"/>
    <col min="5" max="5" width="0.44140625" style="327" customWidth="1"/>
    <col min="6" max="6" width="6.88671875" style="328" customWidth="1"/>
    <col min="7" max="7" width="0.44140625" style="327" customWidth="1"/>
    <col min="8" max="8" width="7.77734375" style="328" customWidth="1"/>
    <col min="9" max="9" width="0.44140625" style="327" customWidth="1"/>
    <col min="10" max="10" width="6.88671875" style="328" customWidth="1"/>
    <col min="11" max="11" width="0.44140625" style="327" customWidth="1"/>
    <col min="12" max="12" width="7.33203125" style="328" customWidth="1"/>
    <col min="13" max="13" width="0.44140625" style="327" customWidth="1"/>
    <col min="14" max="14" width="7.33203125" style="328" customWidth="1"/>
    <col min="15" max="15" width="0.77734375" style="327" customWidth="1"/>
    <col min="16" max="16" width="6.88671875" style="328" customWidth="1"/>
    <col min="17" max="17" width="0.44140625" style="327" customWidth="1"/>
    <col min="18" max="18" width="6.88671875" style="328" customWidth="1"/>
    <col min="19" max="19" width="0.44140625" style="327" customWidth="1"/>
    <col min="20" max="20" width="6.88671875" style="328" customWidth="1"/>
    <col min="21" max="21" width="1.109375" style="327" customWidth="1"/>
    <col min="22" max="16384" width="9" style="327"/>
  </cols>
  <sheetData>
    <row r="1" spans="1:21" s="1" customFormat="1" ht="23.1" customHeight="1">
      <c r="A1" s="151" t="s">
        <v>780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32"/>
      <c r="R1" s="2"/>
      <c r="T1" s="2"/>
    </row>
    <row r="2" spans="1:21" s="1" customFormat="1" ht="23.1" customHeight="1">
      <c r="A2" s="393" t="s">
        <v>116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4"/>
      <c r="R2" s="2"/>
      <c r="T2" s="2"/>
    </row>
    <row r="3" spans="1:21" s="1" customFormat="1" ht="23.1" customHeight="1">
      <c r="A3" s="152" t="s">
        <v>801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</row>
    <row r="4" spans="1:21" s="1" customFormat="1" ht="12" customHeight="1">
      <c r="A4" s="153" t="s">
        <v>117</v>
      </c>
      <c r="B4" s="145" t="s">
        <v>118</v>
      </c>
      <c r="C4" s="146"/>
      <c r="D4" s="145" t="s">
        <v>353</v>
      </c>
      <c r="E4" s="146"/>
      <c r="F4" s="145" t="s">
        <v>392</v>
      </c>
      <c r="G4" s="146"/>
      <c r="H4" s="145" t="s">
        <v>393</v>
      </c>
      <c r="I4" s="146"/>
      <c r="J4" s="145" t="s">
        <v>354</v>
      </c>
      <c r="K4" s="146"/>
      <c r="L4" s="145" t="s">
        <v>120</v>
      </c>
      <c r="M4" s="146"/>
      <c r="N4" s="145" t="s">
        <v>121</v>
      </c>
      <c r="O4" s="146"/>
      <c r="P4" s="145" t="s">
        <v>122</v>
      </c>
      <c r="Q4" s="146"/>
      <c r="R4" s="145" t="s">
        <v>2</v>
      </c>
      <c r="S4" s="146"/>
      <c r="T4" s="1161" t="s">
        <v>123</v>
      </c>
      <c r="U4" s="1162"/>
    </row>
    <row r="5" spans="1:21" s="1" customFormat="1" ht="12" customHeight="1">
      <c r="A5" s="154"/>
      <c r="B5" s="147"/>
      <c r="C5" s="148"/>
      <c r="D5" s="147"/>
      <c r="E5" s="148"/>
      <c r="F5" s="147"/>
      <c r="G5" s="148"/>
      <c r="H5" s="147"/>
      <c r="I5" s="148"/>
      <c r="J5" s="147"/>
      <c r="K5" s="148"/>
      <c r="L5" s="147"/>
      <c r="M5" s="148"/>
      <c r="N5" s="147"/>
      <c r="O5" s="148"/>
      <c r="P5" s="147"/>
      <c r="Q5" s="148"/>
      <c r="R5" s="147"/>
      <c r="S5" s="148"/>
      <c r="T5" s="1163"/>
      <c r="U5" s="1164"/>
    </row>
    <row r="6" spans="1:21" s="1" customFormat="1" ht="12" customHeight="1">
      <c r="A6" s="155"/>
      <c r="B6" s="149"/>
      <c r="C6" s="150"/>
      <c r="D6" s="149"/>
      <c r="E6" s="150"/>
      <c r="F6" s="149"/>
      <c r="G6" s="150"/>
      <c r="H6" s="149"/>
      <c r="I6" s="150"/>
      <c r="J6" s="149"/>
      <c r="K6" s="150"/>
      <c r="L6" s="149"/>
      <c r="M6" s="150"/>
      <c r="N6" s="149"/>
      <c r="O6" s="150"/>
      <c r="P6" s="149"/>
      <c r="Q6" s="150"/>
      <c r="R6" s="149"/>
      <c r="S6" s="150"/>
      <c r="T6" s="1165"/>
      <c r="U6" s="1166"/>
    </row>
    <row r="7" spans="1:21" s="1" customFormat="1" ht="15" customHeight="1">
      <c r="A7" s="1049" t="s">
        <v>866</v>
      </c>
      <c r="B7" s="285">
        <v>177</v>
      </c>
      <c r="C7" s="286"/>
      <c r="D7" s="285">
        <v>7</v>
      </c>
      <c r="E7" s="286"/>
      <c r="F7" s="285">
        <v>7</v>
      </c>
      <c r="G7" s="286"/>
      <c r="H7" s="285">
        <v>4</v>
      </c>
      <c r="I7" s="286"/>
      <c r="J7" s="285" t="s">
        <v>389</v>
      </c>
      <c r="K7" s="286"/>
      <c r="L7" s="285">
        <v>1</v>
      </c>
      <c r="M7" s="286"/>
      <c r="N7" s="285" t="s">
        <v>389</v>
      </c>
      <c r="O7" s="286"/>
      <c r="P7" s="285" t="s">
        <v>389</v>
      </c>
      <c r="Q7" s="286"/>
      <c r="R7" s="285">
        <v>1</v>
      </c>
      <c r="S7" s="286"/>
      <c r="T7" s="1167">
        <f t="shared" ref="T7" si="0">SUM(B7:R7)</f>
        <v>197</v>
      </c>
      <c r="U7" s="1168"/>
    </row>
    <row r="8" spans="1:21" s="1" customFormat="1" ht="15" customHeight="1">
      <c r="A8" s="1049" t="s">
        <v>545</v>
      </c>
      <c r="B8" s="285">
        <v>174</v>
      </c>
      <c r="C8" s="286"/>
      <c r="D8" s="285">
        <v>9</v>
      </c>
      <c r="E8" s="286"/>
      <c r="F8" s="285">
        <v>11</v>
      </c>
      <c r="G8" s="286"/>
      <c r="H8" s="285">
        <v>1</v>
      </c>
      <c r="I8" s="286"/>
      <c r="J8" s="285" t="s">
        <v>389</v>
      </c>
      <c r="K8" s="286"/>
      <c r="L8" s="285">
        <v>1</v>
      </c>
      <c r="M8" s="286"/>
      <c r="N8" s="285" t="s">
        <v>389</v>
      </c>
      <c r="O8" s="286"/>
      <c r="P8" s="285" t="s">
        <v>389</v>
      </c>
      <c r="Q8" s="286"/>
      <c r="R8" s="285">
        <v>3</v>
      </c>
      <c r="S8" s="286"/>
      <c r="T8" s="1167">
        <f t="shared" ref="T8:T9" si="1">SUM(B8:R8)</f>
        <v>199</v>
      </c>
      <c r="U8" s="1168"/>
    </row>
    <row r="9" spans="1:21" s="1" customFormat="1" ht="15" customHeight="1">
      <c r="A9" s="1049" t="s">
        <v>652</v>
      </c>
      <c r="B9" s="285">
        <v>108</v>
      </c>
      <c r="C9" s="286"/>
      <c r="D9" s="285">
        <v>4</v>
      </c>
      <c r="E9" s="286"/>
      <c r="F9" s="285">
        <v>13</v>
      </c>
      <c r="G9" s="286"/>
      <c r="H9" s="285" t="s">
        <v>389</v>
      </c>
      <c r="I9" s="286"/>
      <c r="J9" s="285" t="s">
        <v>389</v>
      </c>
      <c r="K9" s="286"/>
      <c r="L9" s="285" t="s">
        <v>389</v>
      </c>
      <c r="M9" s="286"/>
      <c r="N9" s="285" t="s">
        <v>389</v>
      </c>
      <c r="O9" s="286"/>
      <c r="P9" s="285" t="s">
        <v>389</v>
      </c>
      <c r="Q9" s="286"/>
      <c r="R9" s="285" t="s">
        <v>389</v>
      </c>
      <c r="S9" s="286"/>
      <c r="T9" s="1167">
        <f t="shared" si="1"/>
        <v>125</v>
      </c>
      <c r="U9" s="1169"/>
    </row>
    <row r="10" spans="1:21" s="2" customFormat="1" ht="15" customHeight="1">
      <c r="A10" s="1049" t="s">
        <v>691</v>
      </c>
      <c r="B10" s="285">
        <v>142</v>
      </c>
      <c r="C10" s="286"/>
      <c r="D10" s="285">
        <v>2</v>
      </c>
      <c r="E10" s="286"/>
      <c r="F10" s="285">
        <v>14</v>
      </c>
      <c r="G10" s="286"/>
      <c r="H10" s="285" t="s">
        <v>389</v>
      </c>
      <c r="I10" s="286"/>
      <c r="J10" s="285" t="s">
        <v>389</v>
      </c>
      <c r="K10" s="286"/>
      <c r="L10" s="285" t="s">
        <v>389</v>
      </c>
      <c r="M10" s="286"/>
      <c r="N10" s="285" t="s">
        <v>389</v>
      </c>
      <c r="O10" s="286"/>
      <c r="P10" s="285" t="s">
        <v>389</v>
      </c>
      <c r="Q10" s="286"/>
      <c r="R10" s="285" t="s">
        <v>389</v>
      </c>
      <c r="S10" s="286"/>
      <c r="T10" s="1167">
        <f>SUM(B10:R10)</f>
        <v>158</v>
      </c>
      <c r="U10" s="1168"/>
    </row>
    <row r="11" spans="1:21" s="2" customFormat="1" ht="15" customHeight="1">
      <c r="A11" s="1049" t="s">
        <v>762</v>
      </c>
      <c r="B11" s="285">
        <v>135</v>
      </c>
      <c r="C11" s="286"/>
      <c r="D11" s="285">
        <v>5</v>
      </c>
      <c r="E11" s="286"/>
      <c r="F11" s="285">
        <v>13</v>
      </c>
      <c r="G11" s="286"/>
      <c r="H11" s="285">
        <v>2</v>
      </c>
      <c r="I11" s="286"/>
      <c r="J11" s="285" t="s">
        <v>389</v>
      </c>
      <c r="K11" s="286"/>
      <c r="L11" s="285" t="s">
        <v>389</v>
      </c>
      <c r="M11" s="286"/>
      <c r="N11" s="285" t="s">
        <v>389</v>
      </c>
      <c r="O11" s="286"/>
      <c r="P11" s="285" t="s">
        <v>389</v>
      </c>
      <c r="Q11" s="286"/>
      <c r="R11" s="285" t="s">
        <v>389</v>
      </c>
      <c r="S11" s="286"/>
      <c r="T11" s="1167">
        <f>SUM(B11:R11)</f>
        <v>155</v>
      </c>
      <c r="U11" s="1168"/>
    </row>
    <row r="12" spans="1:21" s="2" customFormat="1" ht="15" customHeight="1">
      <c r="A12" s="1170" t="s">
        <v>867</v>
      </c>
      <c r="B12" s="281">
        <v>110</v>
      </c>
      <c r="C12" s="284"/>
      <c r="D12" s="281">
        <v>8</v>
      </c>
      <c r="E12" s="284"/>
      <c r="F12" s="281">
        <v>10</v>
      </c>
      <c r="G12" s="284"/>
      <c r="H12" s="281">
        <v>3</v>
      </c>
      <c r="I12" s="284"/>
      <c r="J12" s="281" t="s">
        <v>389</v>
      </c>
      <c r="K12" s="284"/>
      <c r="L12" s="281">
        <v>1</v>
      </c>
      <c r="M12" s="284"/>
      <c r="N12" s="281" t="s">
        <v>389</v>
      </c>
      <c r="O12" s="284"/>
      <c r="P12" s="281" t="s">
        <v>389</v>
      </c>
      <c r="Q12" s="284"/>
      <c r="R12" s="281">
        <v>1</v>
      </c>
      <c r="S12" s="284"/>
      <c r="T12" s="1171">
        <f>SUM(B12:R12)</f>
        <v>133</v>
      </c>
      <c r="U12" s="1172"/>
    </row>
    <row r="13" spans="1:21" s="1" customFormat="1" ht="16.2" customHeight="1">
      <c r="A13" s="1173"/>
      <c r="B13" s="1173"/>
      <c r="C13" s="1173"/>
      <c r="D13" s="1173"/>
      <c r="E13" s="1173"/>
      <c r="F13" s="1173"/>
      <c r="G13" s="1173"/>
      <c r="H13" s="1173"/>
      <c r="I13" s="1173"/>
      <c r="J13" s="1173"/>
      <c r="K13" s="1173"/>
      <c r="L13" s="1173"/>
      <c r="M13" s="1173"/>
      <c r="N13" s="1173"/>
      <c r="O13" s="1173"/>
      <c r="P13" s="1173"/>
      <c r="Q13" s="429"/>
      <c r="R13" s="2"/>
      <c r="S13" s="2"/>
      <c r="T13" s="2"/>
      <c r="U13" s="2"/>
    </row>
    <row r="14" spans="1:21" s="1" customFormat="1" ht="23.1" customHeight="1">
      <c r="A14" s="393" t="s">
        <v>124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546"/>
      <c r="R14" s="2"/>
      <c r="S14" s="2"/>
      <c r="T14" s="2"/>
    </row>
    <row r="15" spans="1:21" s="1" customFormat="1" ht="23.1" customHeight="1">
      <c r="A15" s="152" t="s">
        <v>539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565"/>
      <c r="R15" s="565"/>
      <c r="S15" s="565"/>
      <c r="T15" s="565"/>
    </row>
    <row r="16" spans="1:21" s="1" customFormat="1" ht="18" customHeight="1">
      <c r="A16" s="1174" t="s">
        <v>117</v>
      </c>
      <c r="B16" s="817" t="s">
        <v>125</v>
      </c>
      <c r="C16" s="819"/>
      <c r="D16" s="817" t="s">
        <v>126</v>
      </c>
      <c r="E16" s="819"/>
      <c r="F16" s="817" t="s">
        <v>127</v>
      </c>
      <c r="G16" s="819"/>
      <c r="H16" s="817" t="s">
        <v>128</v>
      </c>
      <c r="I16" s="819"/>
      <c r="J16" s="852" t="s">
        <v>461</v>
      </c>
      <c r="K16" s="851"/>
      <c r="L16" s="817" t="s">
        <v>462</v>
      </c>
      <c r="M16" s="819"/>
      <c r="N16" s="817" t="s">
        <v>634</v>
      </c>
      <c r="O16" s="819"/>
      <c r="P16" s="1175" t="s">
        <v>123</v>
      </c>
      <c r="Q16" s="1176"/>
      <c r="R16" s="2"/>
      <c r="S16" s="2"/>
      <c r="T16" s="2"/>
    </row>
    <row r="17" spans="1:21" s="1" customFormat="1" ht="15" customHeight="1">
      <c r="A17" s="1049" t="s">
        <v>866</v>
      </c>
      <c r="B17" s="285">
        <v>172</v>
      </c>
      <c r="C17" s="286"/>
      <c r="D17" s="285">
        <v>18</v>
      </c>
      <c r="E17" s="286"/>
      <c r="F17" s="285">
        <v>1</v>
      </c>
      <c r="G17" s="286"/>
      <c r="H17" s="285">
        <v>2</v>
      </c>
      <c r="I17" s="286"/>
      <c r="J17" s="285" t="s">
        <v>389</v>
      </c>
      <c r="K17" s="286"/>
      <c r="L17" s="285" t="s">
        <v>389</v>
      </c>
      <c r="M17" s="286"/>
      <c r="N17" s="285">
        <v>4</v>
      </c>
      <c r="O17" s="1177"/>
      <c r="P17" s="1167">
        <f t="shared" ref="P17:P20" si="2">SUM(B17:N17)</f>
        <v>197</v>
      </c>
      <c r="Q17" s="1178"/>
      <c r="R17" s="2"/>
      <c r="S17" s="2"/>
      <c r="T17" s="2"/>
    </row>
    <row r="18" spans="1:21" s="1" customFormat="1" ht="15" customHeight="1">
      <c r="A18" s="1049" t="s">
        <v>545</v>
      </c>
      <c r="B18" s="285">
        <v>169</v>
      </c>
      <c r="C18" s="286"/>
      <c r="D18" s="285">
        <v>26</v>
      </c>
      <c r="E18" s="286"/>
      <c r="F18" s="285" t="s">
        <v>389</v>
      </c>
      <c r="G18" s="286"/>
      <c r="H18" s="285">
        <v>2</v>
      </c>
      <c r="I18" s="286"/>
      <c r="J18" s="285" t="s">
        <v>389</v>
      </c>
      <c r="K18" s="286"/>
      <c r="L18" s="285" t="s">
        <v>389</v>
      </c>
      <c r="M18" s="286"/>
      <c r="N18" s="285">
        <v>2</v>
      </c>
      <c r="O18" s="1177"/>
      <c r="P18" s="1167">
        <f t="shared" si="2"/>
        <v>199</v>
      </c>
      <c r="Q18" s="1178"/>
      <c r="R18" s="2"/>
      <c r="S18" s="2"/>
      <c r="T18" s="2"/>
    </row>
    <row r="19" spans="1:21" s="1" customFormat="1" ht="15" customHeight="1">
      <c r="A19" s="1049" t="s">
        <v>652</v>
      </c>
      <c r="B19" s="285">
        <v>103</v>
      </c>
      <c r="C19" s="286"/>
      <c r="D19" s="285">
        <v>15</v>
      </c>
      <c r="E19" s="286"/>
      <c r="F19" s="285" t="s">
        <v>389</v>
      </c>
      <c r="G19" s="286"/>
      <c r="H19" s="285">
        <v>2</v>
      </c>
      <c r="I19" s="286"/>
      <c r="J19" s="285" t="s">
        <v>389</v>
      </c>
      <c r="K19" s="286"/>
      <c r="L19" s="285" t="s">
        <v>389</v>
      </c>
      <c r="M19" s="286"/>
      <c r="N19" s="285">
        <v>5</v>
      </c>
      <c r="O19" s="1177"/>
      <c r="P19" s="1167">
        <f t="shared" si="2"/>
        <v>125</v>
      </c>
      <c r="Q19" s="1178"/>
      <c r="R19" s="2"/>
      <c r="S19" s="2"/>
      <c r="T19" s="2"/>
    </row>
    <row r="20" spans="1:21" s="1" customFormat="1" ht="15" customHeight="1">
      <c r="A20" s="1049" t="s">
        <v>691</v>
      </c>
      <c r="B20" s="285">
        <v>125</v>
      </c>
      <c r="C20" s="286"/>
      <c r="D20" s="285">
        <v>19</v>
      </c>
      <c r="E20" s="286"/>
      <c r="F20" s="285">
        <v>1</v>
      </c>
      <c r="G20" s="286"/>
      <c r="H20" s="285">
        <v>6</v>
      </c>
      <c r="I20" s="286"/>
      <c r="J20" s="285" t="s">
        <v>389</v>
      </c>
      <c r="K20" s="286"/>
      <c r="L20" s="285" t="s">
        <v>389</v>
      </c>
      <c r="M20" s="286"/>
      <c r="N20" s="285">
        <v>7</v>
      </c>
      <c r="O20" s="1177"/>
      <c r="P20" s="1167">
        <f t="shared" si="2"/>
        <v>158</v>
      </c>
      <c r="Q20" s="1178"/>
      <c r="R20" s="2"/>
      <c r="S20" s="2"/>
      <c r="T20" s="2"/>
    </row>
    <row r="21" spans="1:21" s="1" customFormat="1" ht="15" customHeight="1">
      <c r="A21" s="1049" t="s">
        <v>762</v>
      </c>
      <c r="B21" s="285">
        <v>129</v>
      </c>
      <c r="C21" s="286"/>
      <c r="D21" s="285">
        <v>19</v>
      </c>
      <c r="E21" s="286"/>
      <c r="F21" s="285" t="s">
        <v>389</v>
      </c>
      <c r="G21" s="286"/>
      <c r="H21" s="285">
        <v>5</v>
      </c>
      <c r="I21" s="286"/>
      <c r="J21" s="285" t="s">
        <v>389</v>
      </c>
      <c r="K21" s="286"/>
      <c r="L21" s="285" t="s">
        <v>389</v>
      </c>
      <c r="M21" s="286"/>
      <c r="N21" s="285">
        <v>2</v>
      </c>
      <c r="O21" s="1177"/>
      <c r="P21" s="1167">
        <f>SUM(B21:N21)</f>
        <v>155</v>
      </c>
      <c r="Q21" s="1178"/>
      <c r="R21" s="2"/>
      <c r="S21" s="2"/>
      <c r="T21" s="2"/>
    </row>
    <row r="22" spans="1:21" s="2" customFormat="1" ht="15" customHeight="1">
      <c r="A22" s="1170" t="s">
        <v>867</v>
      </c>
      <c r="B22" s="281">
        <v>95</v>
      </c>
      <c r="C22" s="284"/>
      <c r="D22" s="281">
        <v>25</v>
      </c>
      <c r="E22" s="284"/>
      <c r="F22" s="281">
        <v>1</v>
      </c>
      <c r="G22" s="284"/>
      <c r="H22" s="281">
        <v>7</v>
      </c>
      <c r="I22" s="284"/>
      <c r="J22" s="281" t="s">
        <v>389</v>
      </c>
      <c r="K22" s="284"/>
      <c r="L22" s="281" t="s">
        <v>389</v>
      </c>
      <c r="M22" s="284"/>
      <c r="N22" s="281">
        <v>5</v>
      </c>
      <c r="O22" s="1179"/>
      <c r="P22" s="1171">
        <f>SUM(B22:N22)</f>
        <v>133</v>
      </c>
      <c r="Q22" s="1180"/>
    </row>
    <row r="23" spans="1:21" ht="23.1" customHeight="1"/>
    <row r="24" spans="1:21" s="1" customFormat="1" ht="23.1" customHeight="1">
      <c r="A24" s="151" t="s">
        <v>781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32"/>
      <c r="R24" s="2"/>
      <c r="T24" s="2"/>
    </row>
    <row r="25" spans="1:21" s="1" customFormat="1" ht="23.1" customHeight="1">
      <c r="A25" s="393" t="s">
        <v>116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93"/>
      <c r="O25" s="393"/>
      <c r="P25" s="393"/>
      <c r="Q25" s="394"/>
      <c r="R25" s="2"/>
      <c r="T25" s="2"/>
    </row>
    <row r="26" spans="1:21" s="1" customFormat="1" ht="23.1" customHeight="1">
      <c r="A26" s="152" t="s">
        <v>394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364"/>
    </row>
    <row r="27" spans="1:21" s="1" customFormat="1" ht="12" customHeight="1">
      <c r="A27" s="153" t="s">
        <v>117</v>
      </c>
      <c r="B27" s="145" t="s">
        <v>118</v>
      </c>
      <c r="C27" s="146"/>
      <c r="D27" s="145" t="s">
        <v>353</v>
      </c>
      <c r="E27" s="146"/>
      <c r="F27" s="145" t="s">
        <v>392</v>
      </c>
      <c r="G27" s="146"/>
      <c r="H27" s="145" t="s">
        <v>393</v>
      </c>
      <c r="I27" s="146"/>
      <c r="J27" s="145" t="s">
        <v>354</v>
      </c>
      <c r="K27" s="146"/>
      <c r="L27" s="145" t="s">
        <v>120</v>
      </c>
      <c r="M27" s="146"/>
      <c r="N27" s="145" t="s">
        <v>121</v>
      </c>
      <c r="O27" s="146"/>
      <c r="P27" s="145" t="s">
        <v>122</v>
      </c>
      <c r="Q27" s="146"/>
      <c r="R27" s="145" t="s">
        <v>2</v>
      </c>
      <c r="S27" s="146"/>
      <c r="T27" s="1181" t="s">
        <v>123</v>
      </c>
      <c r="U27" s="1162"/>
    </row>
    <row r="28" spans="1:21" s="1" customFormat="1" ht="12" customHeight="1">
      <c r="A28" s="154"/>
      <c r="B28" s="147"/>
      <c r="C28" s="148"/>
      <c r="D28" s="147"/>
      <c r="E28" s="148"/>
      <c r="F28" s="147"/>
      <c r="G28" s="148"/>
      <c r="H28" s="147"/>
      <c r="I28" s="148"/>
      <c r="J28" s="147"/>
      <c r="K28" s="148"/>
      <c r="L28" s="147"/>
      <c r="M28" s="148"/>
      <c r="N28" s="147"/>
      <c r="O28" s="148"/>
      <c r="P28" s="147"/>
      <c r="Q28" s="148"/>
      <c r="R28" s="147"/>
      <c r="S28" s="148"/>
      <c r="T28" s="1182"/>
      <c r="U28" s="1164"/>
    </row>
    <row r="29" spans="1:21" s="1" customFormat="1" ht="12" customHeight="1">
      <c r="A29" s="155"/>
      <c r="B29" s="149"/>
      <c r="C29" s="150"/>
      <c r="D29" s="149"/>
      <c r="E29" s="150"/>
      <c r="F29" s="149"/>
      <c r="G29" s="150"/>
      <c r="H29" s="149"/>
      <c r="I29" s="150"/>
      <c r="J29" s="149"/>
      <c r="K29" s="150"/>
      <c r="L29" s="149"/>
      <c r="M29" s="150"/>
      <c r="N29" s="149"/>
      <c r="O29" s="150"/>
      <c r="P29" s="149"/>
      <c r="Q29" s="150"/>
      <c r="R29" s="149"/>
      <c r="S29" s="150"/>
      <c r="T29" s="1183"/>
      <c r="U29" s="1166"/>
    </row>
    <row r="30" spans="1:21" s="1" customFormat="1" ht="15" customHeight="1">
      <c r="A30" s="13" t="s">
        <v>866</v>
      </c>
      <c r="B30" s="285">
        <v>22</v>
      </c>
      <c r="C30" s="286"/>
      <c r="D30" s="285">
        <v>2</v>
      </c>
      <c r="E30" s="286"/>
      <c r="F30" s="285" t="s">
        <v>389</v>
      </c>
      <c r="G30" s="286"/>
      <c r="H30" s="285" t="s">
        <v>389</v>
      </c>
      <c r="I30" s="286"/>
      <c r="J30" s="285" t="s">
        <v>389</v>
      </c>
      <c r="K30" s="286"/>
      <c r="L30" s="285" t="s">
        <v>389</v>
      </c>
      <c r="M30" s="286"/>
      <c r="N30" s="285" t="s">
        <v>389</v>
      </c>
      <c r="O30" s="286"/>
      <c r="P30" s="285" t="s">
        <v>389</v>
      </c>
      <c r="Q30" s="286"/>
      <c r="R30" s="285" t="s">
        <v>389</v>
      </c>
      <c r="S30" s="286"/>
      <c r="T30" s="1167">
        <f t="shared" ref="T30:T32" si="3">SUM(B30:R30)</f>
        <v>24</v>
      </c>
      <c r="U30" s="1184"/>
    </row>
    <row r="31" spans="1:21" s="1" customFormat="1" ht="15" customHeight="1">
      <c r="A31" s="13" t="s">
        <v>545</v>
      </c>
      <c r="B31" s="285">
        <v>31</v>
      </c>
      <c r="C31" s="286"/>
      <c r="D31" s="285">
        <v>3</v>
      </c>
      <c r="E31" s="286"/>
      <c r="F31" s="285">
        <v>4</v>
      </c>
      <c r="G31" s="286"/>
      <c r="H31" s="285" t="s">
        <v>389</v>
      </c>
      <c r="I31" s="286"/>
      <c r="J31" s="285" t="s">
        <v>389</v>
      </c>
      <c r="K31" s="286"/>
      <c r="L31" s="285">
        <v>1</v>
      </c>
      <c r="M31" s="286"/>
      <c r="N31" s="285" t="s">
        <v>389</v>
      </c>
      <c r="O31" s="286"/>
      <c r="P31" s="285" t="s">
        <v>389</v>
      </c>
      <c r="Q31" s="286"/>
      <c r="R31" s="285" t="s">
        <v>389</v>
      </c>
      <c r="S31" s="286"/>
      <c r="T31" s="1167">
        <f t="shared" si="3"/>
        <v>39</v>
      </c>
      <c r="U31" s="1184"/>
    </row>
    <row r="32" spans="1:21" s="1" customFormat="1" ht="15" customHeight="1">
      <c r="A32" s="1049" t="s">
        <v>652</v>
      </c>
      <c r="B32" s="285">
        <v>24</v>
      </c>
      <c r="C32" s="286"/>
      <c r="D32" s="285">
        <v>2</v>
      </c>
      <c r="E32" s="286"/>
      <c r="F32" s="285">
        <v>5</v>
      </c>
      <c r="G32" s="286"/>
      <c r="H32" s="285" t="s">
        <v>389</v>
      </c>
      <c r="I32" s="286"/>
      <c r="J32" s="285" t="s">
        <v>389</v>
      </c>
      <c r="K32" s="286"/>
      <c r="L32" s="285" t="s">
        <v>389</v>
      </c>
      <c r="M32" s="286"/>
      <c r="N32" s="285" t="s">
        <v>389</v>
      </c>
      <c r="O32" s="286"/>
      <c r="P32" s="285" t="s">
        <v>389</v>
      </c>
      <c r="Q32" s="286"/>
      <c r="R32" s="285" t="s">
        <v>389</v>
      </c>
      <c r="S32" s="286"/>
      <c r="T32" s="1167">
        <f t="shared" si="3"/>
        <v>31</v>
      </c>
      <c r="U32" s="1184"/>
    </row>
    <row r="33" spans="1:21" s="2" customFormat="1" ht="15" customHeight="1">
      <c r="A33" s="1049" t="s">
        <v>688</v>
      </c>
      <c r="B33" s="285">
        <v>53</v>
      </c>
      <c r="C33" s="286"/>
      <c r="D33" s="285">
        <v>3</v>
      </c>
      <c r="E33" s="286"/>
      <c r="F33" s="312" t="s">
        <v>389</v>
      </c>
      <c r="G33" s="312" t="s">
        <v>389</v>
      </c>
      <c r="H33" s="285" t="s">
        <v>389</v>
      </c>
      <c r="I33" s="286"/>
      <c r="J33" s="285" t="s">
        <v>389</v>
      </c>
      <c r="K33" s="286"/>
      <c r="L33" s="285" t="s">
        <v>389</v>
      </c>
      <c r="M33" s="286"/>
      <c r="N33" s="285" t="s">
        <v>389</v>
      </c>
      <c r="O33" s="286"/>
      <c r="P33" s="285" t="s">
        <v>389</v>
      </c>
      <c r="Q33" s="286"/>
      <c r="R33" s="285" t="s">
        <v>389</v>
      </c>
      <c r="S33" s="286"/>
      <c r="T33" s="1167">
        <f>SUM(B33:R33)</f>
        <v>56</v>
      </c>
      <c r="U33" s="1184"/>
    </row>
    <row r="34" spans="1:21" s="2" customFormat="1" ht="15" customHeight="1">
      <c r="A34" s="1049" t="s">
        <v>759</v>
      </c>
      <c r="B34" s="285">
        <v>41</v>
      </c>
      <c r="C34" s="286"/>
      <c r="D34" s="285">
        <v>1</v>
      </c>
      <c r="E34" s="286"/>
      <c r="F34" s="312">
        <v>1</v>
      </c>
      <c r="G34" s="312"/>
      <c r="H34" s="285" t="s">
        <v>389</v>
      </c>
      <c r="I34" s="286"/>
      <c r="J34" s="285" t="s">
        <v>389</v>
      </c>
      <c r="K34" s="286"/>
      <c r="L34" s="285" t="s">
        <v>389</v>
      </c>
      <c r="M34" s="286"/>
      <c r="N34" s="285" t="s">
        <v>389</v>
      </c>
      <c r="O34" s="286"/>
      <c r="P34" s="285" t="s">
        <v>389</v>
      </c>
      <c r="Q34" s="286"/>
      <c r="R34" s="285" t="s">
        <v>389</v>
      </c>
      <c r="S34" s="286"/>
      <c r="T34" s="1167">
        <f>SUM(B34:R34)</f>
        <v>43</v>
      </c>
      <c r="U34" s="1184"/>
    </row>
    <row r="35" spans="1:21" s="2" customFormat="1" ht="15" customHeight="1">
      <c r="A35" s="1170" t="s">
        <v>868</v>
      </c>
      <c r="B35" s="281">
        <v>49</v>
      </c>
      <c r="C35" s="284"/>
      <c r="D35" s="281">
        <v>5</v>
      </c>
      <c r="E35" s="284"/>
      <c r="F35" s="283">
        <v>2</v>
      </c>
      <c r="G35" s="283"/>
      <c r="H35" s="281" t="s">
        <v>389</v>
      </c>
      <c r="I35" s="284"/>
      <c r="J35" s="281" t="s">
        <v>389</v>
      </c>
      <c r="K35" s="284"/>
      <c r="L35" s="281" t="s">
        <v>389</v>
      </c>
      <c r="M35" s="284"/>
      <c r="N35" s="281" t="s">
        <v>389</v>
      </c>
      <c r="O35" s="284"/>
      <c r="P35" s="281" t="s">
        <v>389</v>
      </c>
      <c r="Q35" s="284"/>
      <c r="R35" s="281" t="s">
        <v>389</v>
      </c>
      <c r="S35" s="284"/>
      <c r="T35" s="1171">
        <f>SUM(B35:R35)</f>
        <v>56</v>
      </c>
      <c r="U35" s="1185"/>
    </row>
    <row r="36" spans="1:21" s="1" customFormat="1" ht="16.2" customHeight="1">
      <c r="A36" s="1186"/>
      <c r="B36" s="1186"/>
      <c r="C36" s="1186"/>
      <c r="D36" s="1186"/>
      <c r="E36" s="1186"/>
      <c r="F36" s="1186"/>
      <c r="G36" s="1186"/>
      <c r="H36" s="1186"/>
      <c r="I36" s="1186"/>
      <c r="J36" s="1186"/>
      <c r="K36" s="1186"/>
      <c r="L36" s="1186"/>
      <c r="M36" s="1186"/>
      <c r="N36" s="1186"/>
      <c r="O36" s="1186"/>
      <c r="P36" s="1186"/>
      <c r="Q36" s="429"/>
      <c r="R36" s="20"/>
      <c r="S36" s="21"/>
      <c r="T36" s="20"/>
    </row>
    <row r="37" spans="1:21" s="1" customFormat="1" ht="23.1" customHeight="1">
      <c r="A37" s="393" t="s">
        <v>124</v>
      </c>
      <c r="B37" s="393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4"/>
      <c r="R37" s="2"/>
      <c r="T37" s="2"/>
    </row>
    <row r="38" spans="1:21" s="1" customFormat="1" ht="23.1" customHeight="1">
      <c r="A38" s="152" t="s">
        <v>406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394"/>
      <c r="N38" s="394"/>
      <c r="O38" s="394"/>
      <c r="P38" s="394"/>
      <c r="Q38" s="394"/>
      <c r="R38" s="2"/>
      <c r="T38" s="2"/>
    </row>
    <row r="39" spans="1:21" s="1" customFormat="1" ht="18" customHeight="1">
      <c r="A39" s="1187" t="s">
        <v>117</v>
      </c>
      <c r="B39" s="817" t="s">
        <v>129</v>
      </c>
      <c r="C39" s="819"/>
      <c r="D39" s="817" t="s">
        <v>130</v>
      </c>
      <c r="E39" s="819"/>
      <c r="F39" s="817" t="s">
        <v>131</v>
      </c>
      <c r="G39" s="819"/>
      <c r="H39" s="817" t="s">
        <v>128</v>
      </c>
      <c r="I39" s="819"/>
      <c r="J39" s="817" t="s">
        <v>634</v>
      </c>
      <c r="K39" s="819"/>
      <c r="L39" s="1188" t="s">
        <v>123</v>
      </c>
      <c r="M39" s="1176"/>
      <c r="N39" s="2"/>
      <c r="P39" s="2"/>
      <c r="R39" s="2"/>
      <c r="T39" s="2"/>
    </row>
    <row r="40" spans="1:21" s="1" customFormat="1" ht="15" customHeight="1">
      <c r="A40" s="13" t="s">
        <v>866</v>
      </c>
      <c r="B40" s="285">
        <v>17</v>
      </c>
      <c r="C40" s="286"/>
      <c r="D40" s="285">
        <v>4</v>
      </c>
      <c r="E40" s="1189"/>
      <c r="F40" s="285" t="s">
        <v>389</v>
      </c>
      <c r="G40" s="1189"/>
      <c r="H40" s="285">
        <v>2</v>
      </c>
      <c r="I40" s="1189"/>
      <c r="J40" s="285">
        <v>1</v>
      </c>
      <c r="K40" s="1189"/>
      <c r="L40" s="1167">
        <f t="shared" ref="L40:L42" si="4">SUM(B40:J40)</f>
        <v>24</v>
      </c>
      <c r="M40" s="1178"/>
      <c r="N40" s="2"/>
      <c r="P40" s="2"/>
      <c r="R40" s="2"/>
      <c r="T40" s="2"/>
    </row>
    <row r="41" spans="1:21" s="1" customFormat="1" ht="15" customHeight="1">
      <c r="A41" s="13" t="s">
        <v>545</v>
      </c>
      <c r="B41" s="285">
        <v>21</v>
      </c>
      <c r="C41" s="286"/>
      <c r="D41" s="285">
        <v>7</v>
      </c>
      <c r="E41" s="1189"/>
      <c r="F41" s="285" t="s">
        <v>389</v>
      </c>
      <c r="G41" s="1189"/>
      <c r="H41" s="285">
        <v>10</v>
      </c>
      <c r="I41" s="1189"/>
      <c r="J41" s="285">
        <v>1</v>
      </c>
      <c r="K41" s="1189"/>
      <c r="L41" s="1167">
        <f t="shared" si="4"/>
        <v>39</v>
      </c>
      <c r="M41" s="1178"/>
      <c r="N41" s="2"/>
      <c r="P41" s="2"/>
      <c r="R41" s="2"/>
      <c r="T41" s="2"/>
    </row>
    <row r="42" spans="1:21" s="1" customFormat="1" ht="15" customHeight="1">
      <c r="A42" s="1049" t="s">
        <v>652</v>
      </c>
      <c r="B42" s="285">
        <v>20</v>
      </c>
      <c r="C42" s="286"/>
      <c r="D42" s="285">
        <v>7</v>
      </c>
      <c r="E42" s="1189"/>
      <c r="F42" s="285" t="s">
        <v>389</v>
      </c>
      <c r="G42" s="1189"/>
      <c r="H42" s="285">
        <v>4</v>
      </c>
      <c r="I42" s="1189"/>
      <c r="J42" s="285" t="s">
        <v>389</v>
      </c>
      <c r="K42" s="1189"/>
      <c r="L42" s="1167">
        <f t="shared" si="4"/>
        <v>31</v>
      </c>
      <c r="M42" s="1178"/>
      <c r="N42" s="2"/>
      <c r="P42" s="2"/>
      <c r="R42" s="2"/>
      <c r="T42" s="2"/>
    </row>
    <row r="43" spans="1:21" s="2" customFormat="1" ht="15" customHeight="1">
      <c r="A43" s="1049" t="s">
        <v>689</v>
      </c>
      <c r="B43" s="285">
        <v>52</v>
      </c>
      <c r="C43" s="286"/>
      <c r="D43" s="285">
        <v>2</v>
      </c>
      <c r="E43" s="1189"/>
      <c r="F43" s="285" t="s">
        <v>389</v>
      </c>
      <c r="G43" s="1189"/>
      <c r="H43" s="285">
        <v>2</v>
      </c>
      <c r="I43" s="1189"/>
      <c r="J43" s="285" t="s">
        <v>389</v>
      </c>
      <c r="K43" s="1189"/>
      <c r="L43" s="1167">
        <f>SUM(B43:J43)</f>
        <v>56</v>
      </c>
      <c r="M43" s="1190"/>
    </row>
    <row r="44" spans="1:21" s="2" customFormat="1" ht="15" customHeight="1">
      <c r="A44" s="1049" t="s">
        <v>760</v>
      </c>
      <c r="B44" s="285">
        <v>31</v>
      </c>
      <c r="C44" s="286"/>
      <c r="D44" s="285">
        <v>7</v>
      </c>
      <c r="E44" s="1189"/>
      <c r="F44" s="285" t="s">
        <v>389</v>
      </c>
      <c r="G44" s="1189"/>
      <c r="H44" s="285">
        <v>5</v>
      </c>
      <c r="I44" s="1189"/>
      <c r="J44" s="285" t="s">
        <v>389</v>
      </c>
      <c r="K44" s="1189"/>
      <c r="L44" s="1167">
        <f>SUM(B44:J44)</f>
        <v>43</v>
      </c>
      <c r="M44" s="1190"/>
    </row>
    <row r="45" spans="1:21" s="2" customFormat="1" ht="15" customHeight="1">
      <c r="A45" s="1170" t="s">
        <v>869</v>
      </c>
      <c r="B45" s="281">
        <v>42</v>
      </c>
      <c r="C45" s="284"/>
      <c r="D45" s="281">
        <v>7</v>
      </c>
      <c r="E45" s="1191"/>
      <c r="F45" s="281" t="s">
        <v>389</v>
      </c>
      <c r="G45" s="1191"/>
      <c r="H45" s="281">
        <v>7</v>
      </c>
      <c r="I45" s="1191"/>
      <c r="J45" s="281" t="s">
        <v>389</v>
      </c>
      <c r="K45" s="1191"/>
      <c r="L45" s="1171">
        <f>SUM(B45:J45)</f>
        <v>56</v>
      </c>
      <c r="M45" s="1180"/>
    </row>
  </sheetData>
  <sheetProtection sheet="1" objects="1" scenarios="1"/>
  <mergeCells count="47">
    <mergeCell ref="A36:P36"/>
    <mergeCell ref="A37:P37"/>
    <mergeCell ref="A38:L38"/>
    <mergeCell ref="B39:C39"/>
    <mergeCell ref="D39:E39"/>
    <mergeCell ref="F39:G39"/>
    <mergeCell ref="H39:I39"/>
    <mergeCell ref="J39:K39"/>
    <mergeCell ref="L39:M39"/>
    <mergeCell ref="J27:K29"/>
    <mergeCell ref="L27:M29"/>
    <mergeCell ref="N27:O29"/>
    <mergeCell ref="P27:Q29"/>
    <mergeCell ref="R27:S29"/>
    <mergeCell ref="T27:U29"/>
    <mergeCell ref="N16:O16"/>
    <mergeCell ref="P16:Q16"/>
    <mergeCell ref="A24:P24"/>
    <mergeCell ref="A25:P25"/>
    <mergeCell ref="A26:T26"/>
    <mergeCell ref="A27:A29"/>
    <mergeCell ref="B27:C29"/>
    <mergeCell ref="D27:E29"/>
    <mergeCell ref="F27:G29"/>
    <mergeCell ref="H27:I29"/>
    <mergeCell ref="B16:C16"/>
    <mergeCell ref="D16:E16"/>
    <mergeCell ref="F16:G16"/>
    <mergeCell ref="H16:I16"/>
    <mergeCell ref="J16:K16"/>
    <mergeCell ref="L16:M16"/>
    <mergeCell ref="N4:O6"/>
    <mergeCell ref="P4:Q6"/>
    <mergeCell ref="R4:S6"/>
    <mergeCell ref="T4:U6"/>
    <mergeCell ref="A14:P14"/>
    <mergeCell ref="A15:P15"/>
    <mergeCell ref="A1:P1"/>
    <mergeCell ref="A2:P2"/>
    <mergeCell ref="A3:T3"/>
    <mergeCell ref="A4:A6"/>
    <mergeCell ref="B4:C6"/>
    <mergeCell ref="D4:E6"/>
    <mergeCell ref="F4:G6"/>
    <mergeCell ref="H4:I6"/>
    <mergeCell ref="J4:K6"/>
    <mergeCell ref="L4:M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39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20.33203125" style="178" customWidth="1"/>
    <col min="2" max="2" width="9.33203125" style="178" customWidth="1"/>
    <col min="3" max="3" width="7.77734375" style="178" customWidth="1"/>
    <col min="4" max="7" width="7.44140625" style="178" customWidth="1"/>
    <col min="8" max="10" width="6.77734375" style="178" customWidth="1"/>
    <col min="11" max="16384" width="9" style="178"/>
  </cols>
  <sheetData>
    <row r="1" spans="1:10" ht="22.95" customHeight="1">
      <c r="A1" s="177" t="s">
        <v>818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0" ht="22.95" customHeight="1">
      <c r="A2" s="179"/>
      <c r="B2" s="180"/>
      <c r="C2" s="180"/>
      <c r="D2" s="180"/>
      <c r="E2" s="180"/>
      <c r="F2" s="180"/>
      <c r="G2" s="180"/>
      <c r="H2" s="180"/>
      <c r="I2" s="180"/>
      <c r="J2" s="180"/>
    </row>
    <row r="3" spans="1:10" ht="22.95" customHeight="1">
      <c r="A3" s="181" t="s">
        <v>537</v>
      </c>
      <c r="B3" s="181"/>
      <c r="C3" s="181"/>
      <c r="D3" s="181"/>
      <c r="E3" s="181"/>
      <c r="F3" s="181"/>
      <c r="G3" s="182" t="s">
        <v>672</v>
      </c>
      <c r="H3" s="182"/>
      <c r="I3" s="182"/>
      <c r="J3" s="182"/>
    </row>
    <row r="4" spans="1:10" ht="16.2" customHeight="1">
      <c r="A4" s="183" t="s">
        <v>324</v>
      </c>
      <c r="B4" s="183" t="s">
        <v>325</v>
      </c>
      <c r="C4" s="183"/>
      <c r="D4" s="183"/>
      <c r="E4" s="183" t="s">
        <v>326</v>
      </c>
      <c r="F4" s="183"/>
      <c r="G4" s="183"/>
      <c r="H4" s="183" t="s">
        <v>329</v>
      </c>
      <c r="I4" s="183"/>
      <c r="J4" s="183"/>
    </row>
    <row r="5" spans="1:10" ht="16.2" customHeight="1">
      <c r="A5" s="183"/>
      <c r="B5" s="184" t="s">
        <v>79</v>
      </c>
      <c r="C5" s="184" t="s">
        <v>95</v>
      </c>
      <c r="D5" s="184" t="s">
        <v>96</v>
      </c>
      <c r="E5" s="184" t="s">
        <v>79</v>
      </c>
      <c r="F5" s="184" t="s">
        <v>95</v>
      </c>
      <c r="G5" s="184" t="s">
        <v>96</v>
      </c>
      <c r="H5" s="184" t="s">
        <v>327</v>
      </c>
      <c r="I5" s="184" t="s">
        <v>95</v>
      </c>
      <c r="J5" s="184" t="s">
        <v>96</v>
      </c>
    </row>
    <row r="6" spans="1:10" ht="19.2" customHeight="1">
      <c r="A6" s="185" t="s">
        <v>820</v>
      </c>
      <c r="B6" s="186">
        <f>SUM(C6:D6)</f>
        <v>126815</v>
      </c>
      <c r="C6" s="186">
        <v>64353</v>
      </c>
      <c r="D6" s="186">
        <v>62462</v>
      </c>
      <c r="E6" s="186">
        <f>SUM(F6:G6)</f>
        <v>54565</v>
      </c>
      <c r="F6" s="186">
        <v>27133</v>
      </c>
      <c r="G6" s="186">
        <v>27432</v>
      </c>
      <c r="H6" s="187">
        <v>43.03</v>
      </c>
      <c r="I6" s="188">
        <v>42.16</v>
      </c>
      <c r="J6" s="189">
        <v>43.92</v>
      </c>
    </row>
    <row r="7" spans="1:10" ht="19.2" customHeight="1">
      <c r="A7" s="185" t="s">
        <v>712</v>
      </c>
      <c r="B7" s="186">
        <f>SUM(C7:D7)</f>
        <v>128803</v>
      </c>
      <c r="C7" s="186">
        <v>64924</v>
      </c>
      <c r="D7" s="186">
        <v>63879</v>
      </c>
      <c r="E7" s="186">
        <f>SUM(F7:G7)</f>
        <v>55866</v>
      </c>
      <c r="F7" s="186">
        <v>27935</v>
      </c>
      <c r="G7" s="186">
        <v>27931</v>
      </c>
      <c r="H7" s="187">
        <v>43.37</v>
      </c>
      <c r="I7" s="188">
        <v>43.03</v>
      </c>
      <c r="J7" s="189">
        <v>43.72</v>
      </c>
    </row>
    <row r="8" spans="1:10" ht="19.2" customHeight="1">
      <c r="A8" s="185" t="s">
        <v>713</v>
      </c>
      <c r="B8" s="190" t="s">
        <v>819</v>
      </c>
      <c r="C8" s="191"/>
      <c r="D8" s="191"/>
      <c r="E8" s="191"/>
      <c r="F8" s="191"/>
      <c r="G8" s="191"/>
      <c r="H8" s="191"/>
      <c r="I8" s="191"/>
      <c r="J8" s="192"/>
    </row>
    <row r="9" spans="1:10" s="196" customFormat="1" ht="19.2" customHeight="1">
      <c r="A9" s="185" t="s">
        <v>714</v>
      </c>
      <c r="B9" s="193">
        <v>131719</v>
      </c>
      <c r="C9" s="193">
        <v>65740</v>
      </c>
      <c r="D9" s="193">
        <v>65979</v>
      </c>
      <c r="E9" s="193">
        <v>53582</v>
      </c>
      <c r="F9" s="193">
        <v>26903</v>
      </c>
      <c r="G9" s="193">
        <v>26679</v>
      </c>
      <c r="H9" s="194">
        <f>E9/B9*100</f>
        <v>40.679021249781734</v>
      </c>
      <c r="I9" s="194">
        <f t="shared" ref="I9:J11" si="0">F9/C9*100</f>
        <v>40.923334347429268</v>
      </c>
      <c r="J9" s="195">
        <f t="shared" si="0"/>
        <v>40.435593143272861</v>
      </c>
    </row>
    <row r="10" spans="1:10" s="196" customFormat="1" ht="19.2" customHeight="1">
      <c r="A10" s="185" t="s">
        <v>715</v>
      </c>
      <c r="B10" s="186">
        <v>133620</v>
      </c>
      <c r="C10" s="186">
        <v>66663</v>
      </c>
      <c r="D10" s="186">
        <v>66957</v>
      </c>
      <c r="E10" s="186">
        <v>52701</v>
      </c>
      <c r="F10" s="186">
        <v>26332</v>
      </c>
      <c r="G10" s="186">
        <v>26369</v>
      </c>
      <c r="H10" s="187">
        <f>E10/B10*100</f>
        <v>39.440951953300399</v>
      </c>
      <c r="I10" s="187">
        <f t="shared" si="0"/>
        <v>39.500172509488024</v>
      </c>
      <c r="J10" s="188">
        <f t="shared" si="0"/>
        <v>39.381991427333965</v>
      </c>
    </row>
    <row r="11" spans="1:10" s="196" customFormat="1" ht="19.2" customHeight="1">
      <c r="A11" s="197" t="s">
        <v>892</v>
      </c>
      <c r="B11" s="198">
        <v>133178</v>
      </c>
      <c r="C11" s="198">
        <v>66272</v>
      </c>
      <c r="D11" s="198">
        <v>66906</v>
      </c>
      <c r="E11" s="198">
        <v>48802</v>
      </c>
      <c r="F11" s="198">
        <v>24310</v>
      </c>
      <c r="G11" s="198">
        <v>24492</v>
      </c>
      <c r="H11" s="199">
        <f>E11/B11*100</f>
        <v>36.644190481911423</v>
      </c>
      <c r="I11" s="199">
        <f t="shared" si="0"/>
        <v>36.682158377595364</v>
      </c>
      <c r="J11" s="200">
        <f t="shared" si="0"/>
        <v>36.60658236929423</v>
      </c>
    </row>
    <row r="12" spans="1:10" ht="18" customHeight="1">
      <c r="A12" s="180"/>
      <c r="B12" s="180"/>
      <c r="C12" s="180"/>
      <c r="D12" s="180"/>
      <c r="E12" s="180"/>
      <c r="F12" s="180"/>
      <c r="G12" s="180"/>
      <c r="H12" s="180"/>
      <c r="I12" s="180"/>
      <c r="J12" s="180"/>
    </row>
    <row r="13" spans="1:10" ht="22.95" customHeight="1">
      <c r="A13" s="177" t="s">
        <v>821</v>
      </c>
      <c r="B13" s="177"/>
      <c r="C13" s="177"/>
      <c r="D13" s="177"/>
      <c r="E13" s="177"/>
      <c r="F13" s="177"/>
      <c r="G13" s="177"/>
      <c r="H13" s="177"/>
      <c r="I13" s="177"/>
      <c r="J13" s="177"/>
    </row>
    <row r="14" spans="1:10" ht="22.95" customHeight="1">
      <c r="A14" s="179"/>
      <c r="B14" s="180"/>
      <c r="C14" s="180"/>
      <c r="D14" s="180"/>
      <c r="E14" s="180"/>
      <c r="F14" s="180"/>
      <c r="G14" s="180"/>
      <c r="H14" s="180"/>
      <c r="I14" s="180"/>
      <c r="J14" s="180"/>
    </row>
    <row r="15" spans="1:10" ht="22.95" customHeight="1">
      <c r="A15" s="181" t="s">
        <v>537</v>
      </c>
      <c r="B15" s="181"/>
      <c r="C15" s="181"/>
      <c r="D15" s="181"/>
      <c r="E15" s="181"/>
      <c r="F15" s="181"/>
      <c r="G15" s="182" t="s">
        <v>672</v>
      </c>
      <c r="H15" s="182"/>
      <c r="I15" s="182"/>
      <c r="J15" s="182"/>
    </row>
    <row r="16" spans="1:10" ht="16.2" customHeight="1">
      <c r="A16" s="183" t="s">
        <v>324</v>
      </c>
      <c r="B16" s="183" t="s">
        <v>325</v>
      </c>
      <c r="C16" s="183"/>
      <c r="D16" s="183"/>
      <c r="E16" s="183" t="s">
        <v>326</v>
      </c>
      <c r="F16" s="183"/>
      <c r="G16" s="183"/>
      <c r="H16" s="183" t="s">
        <v>329</v>
      </c>
      <c r="I16" s="183"/>
      <c r="J16" s="183"/>
    </row>
    <row r="17" spans="1:10" ht="16.2" customHeight="1">
      <c r="A17" s="183"/>
      <c r="B17" s="184" t="s">
        <v>79</v>
      </c>
      <c r="C17" s="184" t="s">
        <v>95</v>
      </c>
      <c r="D17" s="184" t="s">
        <v>96</v>
      </c>
      <c r="E17" s="184" t="s">
        <v>79</v>
      </c>
      <c r="F17" s="184" t="s">
        <v>95</v>
      </c>
      <c r="G17" s="184" t="s">
        <v>96</v>
      </c>
      <c r="H17" s="184" t="s">
        <v>327</v>
      </c>
      <c r="I17" s="184" t="s">
        <v>95</v>
      </c>
      <c r="J17" s="184" t="s">
        <v>96</v>
      </c>
    </row>
    <row r="18" spans="1:10" ht="19.2" customHeight="1">
      <c r="A18" s="185" t="s">
        <v>822</v>
      </c>
      <c r="B18" s="186">
        <f>SUM(C18:D18)</f>
        <v>114172</v>
      </c>
      <c r="C18" s="186">
        <v>59325</v>
      </c>
      <c r="D18" s="186">
        <v>54847</v>
      </c>
      <c r="E18" s="186">
        <f>SUM(F18:G18)</f>
        <v>60036</v>
      </c>
      <c r="F18" s="186">
        <v>29470</v>
      </c>
      <c r="G18" s="186">
        <v>30566</v>
      </c>
      <c r="H18" s="188">
        <v>52.58</v>
      </c>
      <c r="I18" s="188">
        <v>49.68</v>
      </c>
      <c r="J18" s="188">
        <v>55.73</v>
      </c>
    </row>
    <row r="19" spans="1:10" ht="19.2" customHeight="1">
      <c r="A19" s="185" t="s">
        <v>823</v>
      </c>
      <c r="B19" s="186">
        <f>SUM(C19:D19)</f>
        <v>122665</v>
      </c>
      <c r="C19" s="186">
        <v>63103</v>
      </c>
      <c r="D19" s="186">
        <v>59562</v>
      </c>
      <c r="E19" s="186">
        <f>SUM(F19:G19)</f>
        <v>48398</v>
      </c>
      <c r="F19" s="186">
        <v>23691</v>
      </c>
      <c r="G19" s="186">
        <v>24707</v>
      </c>
      <c r="H19" s="188">
        <v>39.46</v>
      </c>
      <c r="I19" s="188">
        <v>37.54</v>
      </c>
      <c r="J19" s="188">
        <v>41.48</v>
      </c>
    </row>
    <row r="20" spans="1:10" ht="19.2" customHeight="1">
      <c r="A20" s="185" t="s">
        <v>824</v>
      </c>
      <c r="B20" s="186">
        <f>SUM(C20:D20)</f>
        <v>126843</v>
      </c>
      <c r="C20" s="186">
        <v>64765</v>
      </c>
      <c r="D20" s="186">
        <v>62078</v>
      </c>
      <c r="E20" s="186">
        <f>SUM(F20:G20)</f>
        <v>55739</v>
      </c>
      <c r="F20" s="186">
        <v>27272</v>
      </c>
      <c r="G20" s="186">
        <v>28467</v>
      </c>
      <c r="H20" s="188">
        <v>43.94</v>
      </c>
      <c r="I20" s="188">
        <v>42.11</v>
      </c>
      <c r="J20" s="188">
        <v>45.86</v>
      </c>
    </row>
    <row r="21" spans="1:10" ht="19.2" customHeight="1">
      <c r="A21" s="185" t="s">
        <v>825</v>
      </c>
      <c r="B21" s="186">
        <f>SUM(C21:D21)</f>
        <v>128890</v>
      </c>
      <c r="C21" s="186">
        <v>65107</v>
      </c>
      <c r="D21" s="186">
        <v>63783</v>
      </c>
      <c r="E21" s="186">
        <f>SUM(F21:G21)</f>
        <v>52837</v>
      </c>
      <c r="F21" s="186">
        <v>25818</v>
      </c>
      <c r="G21" s="186">
        <v>27019</v>
      </c>
      <c r="H21" s="188">
        <v>40.99</v>
      </c>
      <c r="I21" s="188">
        <v>39.65</v>
      </c>
      <c r="J21" s="188">
        <v>42.36</v>
      </c>
    </row>
    <row r="22" spans="1:10" ht="19.2" customHeight="1">
      <c r="A22" s="185" t="s">
        <v>826</v>
      </c>
      <c r="B22" s="190" t="s">
        <v>819</v>
      </c>
      <c r="C22" s="191"/>
      <c r="D22" s="191"/>
      <c r="E22" s="191"/>
      <c r="F22" s="191"/>
      <c r="G22" s="191"/>
      <c r="H22" s="191"/>
      <c r="I22" s="191"/>
      <c r="J22" s="192"/>
    </row>
    <row r="23" spans="1:10" ht="19.2" customHeight="1">
      <c r="A23" s="185" t="s">
        <v>827</v>
      </c>
      <c r="B23" s="193">
        <f>SUM(C23:D23)</f>
        <v>132797</v>
      </c>
      <c r="C23" s="193">
        <v>66493</v>
      </c>
      <c r="D23" s="193">
        <v>66304</v>
      </c>
      <c r="E23" s="193">
        <f>SUM(F23:G23)</f>
        <v>52616</v>
      </c>
      <c r="F23" s="193">
        <v>26062</v>
      </c>
      <c r="G23" s="193">
        <v>26554</v>
      </c>
      <c r="H23" s="201">
        <f t="shared" ref="H23:J24" si="1">E23/B23*100</f>
        <v>39.621376988938003</v>
      </c>
      <c r="I23" s="201">
        <f t="shared" si="1"/>
        <v>39.195103243950491</v>
      </c>
      <c r="J23" s="201">
        <f t="shared" si="1"/>
        <v>40.04886583011583</v>
      </c>
    </row>
    <row r="24" spans="1:10" ht="19.2" customHeight="1">
      <c r="A24" s="185" t="s">
        <v>828</v>
      </c>
      <c r="B24" s="186">
        <f>SUM(C24:D24)</f>
        <v>134750</v>
      </c>
      <c r="C24" s="186">
        <v>67289</v>
      </c>
      <c r="D24" s="186">
        <v>67461</v>
      </c>
      <c r="E24" s="186">
        <f>SUM(F24:G24)</f>
        <v>54654</v>
      </c>
      <c r="F24" s="186">
        <v>26782</v>
      </c>
      <c r="G24" s="186">
        <v>27872</v>
      </c>
      <c r="H24" s="202">
        <f t="shared" si="1"/>
        <v>40.559554730983308</v>
      </c>
      <c r="I24" s="202">
        <f t="shared" si="1"/>
        <v>39.801453432210316</v>
      </c>
      <c r="J24" s="202">
        <f t="shared" si="1"/>
        <v>41.315723158565696</v>
      </c>
    </row>
    <row r="25" spans="1:10" ht="19.2" customHeight="1">
      <c r="A25" s="203" t="s">
        <v>829</v>
      </c>
      <c r="B25" s="204">
        <f>SUM(C25:D25)</f>
        <v>134055</v>
      </c>
      <c r="C25" s="204">
        <v>66856</v>
      </c>
      <c r="D25" s="204">
        <v>67199</v>
      </c>
      <c r="E25" s="204">
        <f>SUM(F25:G25)</f>
        <v>48576</v>
      </c>
      <c r="F25" s="204">
        <v>23845</v>
      </c>
      <c r="G25" s="204">
        <v>24731</v>
      </c>
      <c r="H25" s="205">
        <v>36.24</v>
      </c>
      <c r="I25" s="205">
        <v>35.67</v>
      </c>
      <c r="J25" s="205">
        <v>36.799999999999997</v>
      </c>
    </row>
    <row r="26" spans="1:10" ht="20.100000000000001" customHeight="1">
      <c r="A26" s="206"/>
      <c r="B26" s="207"/>
      <c r="C26" s="207"/>
      <c r="D26" s="207"/>
      <c r="E26" s="207"/>
      <c r="F26" s="207"/>
      <c r="G26" s="207"/>
      <c r="H26" s="208"/>
      <c r="I26" s="208"/>
      <c r="J26" s="208"/>
    </row>
    <row r="27" spans="1:10" ht="18" customHeight="1">
      <c r="A27" s="209" t="s">
        <v>830</v>
      </c>
      <c r="B27" s="209"/>
      <c r="C27" s="209"/>
      <c r="D27" s="209"/>
      <c r="E27" s="209"/>
      <c r="F27" s="209"/>
      <c r="G27" s="209"/>
      <c r="H27" s="209"/>
      <c r="I27" s="209"/>
      <c r="J27" s="209"/>
    </row>
    <row r="28" spans="1:10" ht="22.95" customHeight="1">
      <c r="A28" s="210"/>
      <c r="B28" s="180"/>
      <c r="C28" s="180"/>
      <c r="D28" s="180"/>
      <c r="E28" s="180"/>
      <c r="F28" s="180"/>
      <c r="G28" s="180"/>
      <c r="H28" s="180"/>
      <c r="I28" s="180"/>
      <c r="J28" s="180"/>
    </row>
    <row r="29" spans="1:10" ht="22.95" customHeight="1">
      <c r="A29" s="181" t="s">
        <v>537</v>
      </c>
      <c r="B29" s="181"/>
      <c r="C29" s="181"/>
      <c r="D29" s="181"/>
      <c r="E29" s="181"/>
      <c r="F29" s="181"/>
      <c r="G29" s="182" t="s">
        <v>672</v>
      </c>
      <c r="H29" s="182"/>
      <c r="I29" s="182"/>
      <c r="J29" s="182"/>
    </row>
    <row r="30" spans="1:10" ht="16.2" customHeight="1">
      <c r="A30" s="183" t="s">
        <v>831</v>
      </c>
      <c r="B30" s="183" t="s">
        <v>325</v>
      </c>
      <c r="C30" s="183"/>
      <c r="D30" s="183"/>
      <c r="E30" s="183" t="s">
        <v>326</v>
      </c>
      <c r="F30" s="183"/>
      <c r="G30" s="183"/>
      <c r="H30" s="183" t="s">
        <v>329</v>
      </c>
      <c r="I30" s="183"/>
      <c r="J30" s="183"/>
    </row>
    <row r="31" spans="1:10" ht="16.2" customHeight="1">
      <c r="A31" s="183"/>
      <c r="B31" s="184" t="s">
        <v>79</v>
      </c>
      <c r="C31" s="184" t="s">
        <v>95</v>
      </c>
      <c r="D31" s="184" t="s">
        <v>96</v>
      </c>
      <c r="E31" s="184" t="s">
        <v>79</v>
      </c>
      <c r="F31" s="184" t="s">
        <v>95</v>
      </c>
      <c r="G31" s="184" t="s">
        <v>96</v>
      </c>
      <c r="H31" s="184" t="s">
        <v>327</v>
      </c>
      <c r="I31" s="184" t="s">
        <v>95</v>
      </c>
      <c r="J31" s="184" t="s">
        <v>96</v>
      </c>
    </row>
    <row r="32" spans="1:10" ht="21" customHeight="1">
      <c r="A32" s="185" t="s">
        <v>832</v>
      </c>
      <c r="B32" s="211">
        <v>124700</v>
      </c>
      <c r="C32" s="211">
        <v>63815</v>
      </c>
      <c r="D32" s="211">
        <v>60885</v>
      </c>
      <c r="E32" s="211">
        <v>71090</v>
      </c>
      <c r="F32" s="211">
        <v>34591</v>
      </c>
      <c r="G32" s="211">
        <v>36499</v>
      </c>
      <c r="H32" s="212">
        <v>57.01</v>
      </c>
      <c r="I32" s="212">
        <v>54.21</v>
      </c>
      <c r="J32" s="212">
        <v>59.95</v>
      </c>
    </row>
    <row r="33" spans="1:10" ht="21" customHeight="1">
      <c r="A33" s="185" t="s">
        <v>833</v>
      </c>
      <c r="B33" s="211">
        <v>126843</v>
      </c>
      <c r="C33" s="211">
        <v>64765</v>
      </c>
      <c r="D33" s="211">
        <v>62078</v>
      </c>
      <c r="E33" s="211">
        <v>55693</v>
      </c>
      <c r="F33" s="211">
        <v>27234</v>
      </c>
      <c r="G33" s="211">
        <v>28459</v>
      </c>
      <c r="H33" s="212">
        <v>43.91</v>
      </c>
      <c r="I33" s="212">
        <v>42.05</v>
      </c>
      <c r="J33" s="212">
        <v>45.84</v>
      </c>
    </row>
    <row r="34" spans="1:10" ht="21" customHeight="1">
      <c r="A34" s="185" t="s">
        <v>834</v>
      </c>
      <c r="B34" s="211">
        <v>127503</v>
      </c>
      <c r="C34" s="211">
        <v>64710</v>
      </c>
      <c r="D34" s="211">
        <v>62793</v>
      </c>
      <c r="E34" s="211">
        <v>67598</v>
      </c>
      <c r="F34" s="211">
        <v>32797</v>
      </c>
      <c r="G34" s="211">
        <v>34801</v>
      </c>
      <c r="H34" s="212">
        <v>53.02</v>
      </c>
      <c r="I34" s="212">
        <v>50.68</v>
      </c>
      <c r="J34" s="212">
        <v>55.42</v>
      </c>
    </row>
    <row r="35" spans="1:10" ht="21" customHeight="1">
      <c r="A35" s="185" t="s">
        <v>968</v>
      </c>
      <c r="B35" s="211">
        <v>129836</v>
      </c>
      <c r="C35" s="211">
        <v>65477</v>
      </c>
      <c r="D35" s="211">
        <v>64359</v>
      </c>
      <c r="E35" s="211">
        <v>66022</v>
      </c>
      <c r="F35" s="211">
        <v>32251</v>
      </c>
      <c r="G35" s="211">
        <v>33771</v>
      </c>
      <c r="H35" s="212">
        <v>50.85</v>
      </c>
      <c r="I35" s="212">
        <v>49.26</v>
      </c>
      <c r="J35" s="212">
        <v>52.47</v>
      </c>
    </row>
    <row r="36" spans="1:10" ht="21" customHeight="1">
      <c r="A36" s="185" t="s">
        <v>969</v>
      </c>
      <c r="B36" s="211">
        <v>132146</v>
      </c>
      <c r="C36" s="211">
        <v>66316</v>
      </c>
      <c r="D36" s="211">
        <v>65830</v>
      </c>
      <c r="E36" s="211">
        <v>57938</v>
      </c>
      <c r="F36" s="211">
        <v>28341</v>
      </c>
      <c r="G36" s="211">
        <v>29597</v>
      </c>
      <c r="H36" s="212">
        <v>43.84</v>
      </c>
      <c r="I36" s="212">
        <v>42.74</v>
      </c>
      <c r="J36" s="212">
        <v>44.96</v>
      </c>
    </row>
    <row r="37" spans="1:10" ht="21" customHeight="1">
      <c r="A37" s="185" t="s">
        <v>970</v>
      </c>
      <c r="B37" s="211">
        <v>132216</v>
      </c>
      <c r="C37" s="211">
        <v>65968</v>
      </c>
      <c r="D37" s="211">
        <v>66248</v>
      </c>
      <c r="E37" s="211">
        <v>62006</v>
      </c>
      <c r="F37" s="211">
        <v>30317</v>
      </c>
      <c r="G37" s="211">
        <v>31689</v>
      </c>
      <c r="H37" s="212">
        <v>46.89750105887336</v>
      </c>
      <c r="I37" s="212">
        <v>45.957130730050935</v>
      </c>
      <c r="J37" s="212">
        <v>47.833896872358409</v>
      </c>
    </row>
    <row r="38" spans="1:10" ht="21" customHeight="1">
      <c r="A38" s="185" t="s">
        <v>648</v>
      </c>
      <c r="B38" s="211">
        <v>134230</v>
      </c>
      <c r="C38" s="211">
        <v>67033</v>
      </c>
      <c r="D38" s="211">
        <v>67197</v>
      </c>
      <c r="E38" s="211">
        <v>55445</v>
      </c>
      <c r="F38" s="211">
        <v>27312</v>
      </c>
      <c r="G38" s="211">
        <v>28133</v>
      </c>
      <c r="H38" s="212">
        <v>41.305967369440509</v>
      </c>
      <c r="I38" s="212">
        <v>40.744111109453549</v>
      </c>
      <c r="J38" s="212">
        <v>41.866452371385627</v>
      </c>
    </row>
    <row r="39" spans="1:10" ht="21" customHeight="1">
      <c r="A39" s="197" t="s">
        <v>971</v>
      </c>
      <c r="B39" s="213">
        <v>133651</v>
      </c>
      <c r="C39" s="213">
        <v>66547</v>
      </c>
      <c r="D39" s="213">
        <v>67104</v>
      </c>
      <c r="E39" s="213">
        <v>50805</v>
      </c>
      <c r="F39" s="213">
        <v>24890</v>
      </c>
      <c r="G39" s="213">
        <v>25915</v>
      </c>
      <c r="H39" s="214">
        <v>38.013183590096595</v>
      </c>
      <c r="I39" s="214">
        <v>37.402136835619935</v>
      </c>
      <c r="J39" s="214">
        <v>38.61915832141154</v>
      </c>
    </row>
  </sheetData>
  <sheetProtection sheet="1" objects="1" scenarios="1"/>
  <mergeCells count="19">
    <mergeCell ref="B22:J22"/>
    <mergeCell ref="G29:J29"/>
    <mergeCell ref="A30:A31"/>
    <mergeCell ref="B30:D30"/>
    <mergeCell ref="E30:G30"/>
    <mergeCell ref="H30:J30"/>
    <mergeCell ref="B8:J8"/>
    <mergeCell ref="A13:J13"/>
    <mergeCell ref="G15:J15"/>
    <mergeCell ref="A16:A17"/>
    <mergeCell ref="B16:D16"/>
    <mergeCell ref="E16:G16"/>
    <mergeCell ref="H16:J16"/>
    <mergeCell ref="A1:J1"/>
    <mergeCell ref="G3:J3"/>
    <mergeCell ref="A4:A5"/>
    <mergeCell ref="B4:D4"/>
    <mergeCell ref="E4:G4"/>
    <mergeCell ref="H4:J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6:E7 E18:E21 E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L17"/>
  <sheetViews>
    <sheetView showGridLines="0" zoomScaleNormal="100" zoomScaleSheetLayoutView="110" workbookViewId="0">
      <selection sqref="A1:N1"/>
    </sheetView>
  </sheetViews>
  <sheetFormatPr defaultColWidth="9" defaultRowHeight="13.2"/>
  <cols>
    <col min="1" max="1" width="8.6640625" style="327" customWidth="1"/>
    <col min="2" max="2" width="4.109375" style="328" customWidth="1"/>
    <col min="3" max="3" width="0.44140625" style="327" customWidth="1"/>
    <col min="4" max="4" width="5.6640625" style="328" customWidth="1"/>
    <col min="5" max="5" width="0.44140625" style="327" customWidth="1"/>
    <col min="6" max="6" width="3.88671875" style="328" customWidth="1"/>
    <col min="7" max="7" width="0.44140625" style="327" customWidth="1"/>
    <col min="8" max="8" width="3.109375" style="328" customWidth="1"/>
    <col min="9" max="9" width="0.44140625" style="327" customWidth="1"/>
    <col min="10" max="10" width="3.109375" style="328" customWidth="1"/>
    <col min="11" max="11" width="0.44140625" style="327" hidden="1" customWidth="1"/>
    <col min="12" max="12" width="0.44140625" style="327" customWidth="1"/>
    <col min="13" max="13" width="3.109375" style="328" customWidth="1"/>
    <col min="14" max="14" width="0.44140625" style="327" customWidth="1"/>
    <col min="15" max="15" width="3.109375" style="328" customWidth="1"/>
    <col min="16" max="16" width="0.44140625" style="327" customWidth="1"/>
    <col min="17" max="17" width="3.88671875" style="328" customWidth="1"/>
    <col min="18" max="18" width="0.44140625" style="327" customWidth="1"/>
    <col min="19" max="19" width="4.33203125" style="327" customWidth="1"/>
    <col min="20" max="20" width="0.21875" style="327" customWidth="1"/>
    <col min="21" max="21" width="4.109375" style="328" customWidth="1"/>
    <col min="22" max="22" width="0.44140625" style="327" customWidth="1"/>
    <col min="23" max="23" width="3.109375" style="328" customWidth="1"/>
    <col min="24" max="24" width="0.33203125" style="327" customWidth="1"/>
    <col min="25" max="25" width="4.33203125" style="328" customWidth="1"/>
    <col min="26" max="26" width="0.44140625" style="327" customWidth="1"/>
    <col min="27" max="27" width="4.33203125" style="328" customWidth="1"/>
    <col min="28" max="28" width="0.44140625" style="327" customWidth="1"/>
    <col min="29" max="29" width="4.109375" style="327" customWidth="1"/>
    <col min="30" max="30" width="0.44140625" style="327" customWidth="1"/>
    <col min="31" max="31" width="4.33203125" style="328" customWidth="1"/>
    <col min="32" max="32" width="0.44140625" style="327" customWidth="1"/>
    <col min="33" max="33" width="4.33203125" style="328" customWidth="1"/>
    <col min="34" max="34" width="0.44140625" style="327" customWidth="1"/>
    <col min="35" max="35" width="4.33203125" style="327" customWidth="1"/>
    <col min="36" max="36" width="0.44140625" style="327" customWidth="1"/>
    <col min="37" max="37" width="4.109375" style="327" customWidth="1"/>
    <col min="38" max="38" width="0.44140625" style="327" customWidth="1"/>
    <col min="39" max="16384" width="9" style="327"/>
  </cols>
  <sheetData>
    <row r="1" spans="1:38" s="1" customFormat="1" ht="23.1" customHeight="1">
      <c r="A1" s="1099" t="s">
        <v>816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  <c r="O1" s="1099"/>
      <c r="P1" s="1099"/>
      <c r="Q1" s="1099"/>
      <c r="R1" s="1099"/>
      <c r="S1" s="1099"/>
      <c r="T1" s="1099"/>
      <c r="U1" s="1099"/>
      <c r="V1" s="1099"/>
      <c r="W1" s="1099"/>
      <c r="X1" s="963"/>
      <c r="Y1" s="1100"/>
      <c r="Z1" s="1100"/>
      <c r="AA1" s="1100"/>
      <c r="AB1" s="1100"/>
      <c r="AC1" s="1100"/>
      <c r="AD1" s="1100"/>
      <c r="AE1" s="1100"/>
      <c r="AF1" s="1100"/>
      <c r="AG1" s="1100"/>
      <c r="AH1" s="1100"/>
      <c r="AI1" s="1100"/>
      <c r="AJ1" s="1100"/>
      <c r="AK1" s="1100"/>
      <c r="AL1" s="1100"/>
    </row>
    <row r="2" spans="1:38" s="1" customFormat="1" ht="23.1" customHeight="1">
      <c r="A2" s="1100"/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  <c r="O2" s="1100"/>
      <c r="P2" s="1100"/>
      <c r="Q2" s="1100"/>
      <c r="R2" s="1100"/>
      <c r="S2" s="1100"/>
      <c r="T2" s="1100"/>
      <c r="U2" s="1100"/>
      <c r="V2" s="1100"/>
      <c r="W2" s="1100"/>
      <c r="X2" s="1100"/>
      <c r="Y2" s="1100"/>
      <c r="Z2" s="1100"/>
      <c r="AA2" s="1100"/>
      <c r="AB2" s="1100"/>
      <c r="AC2" s="1100"/>
      <c r="AD2" s="1100"/>
      <c r="AE2" s="1100"/>
      <c r="AF2" s="1100"/>
      <c r="AG2" s="1100"/>
      <c r="AH2" s="1100"/>
      <c r="AI2" s="1100"/>
      <c r="AJ2" s="1100"/>
      <c r="AK2" s="1100"/>
      <c r="AL2" s="1100"/>
    </row>
    <row r="3" spans="1:38" s="1" customFormat="1" ht="23.1" customHeight="1">
      <c r="A3" s="316" t="s">
        <v>564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316"/>
      <c r="AH3" s="316"/>
      <c r="AI3" s="316"/>
      <c r="AJ3" s="316"/>
      <c r="AK3" s="316"/>
      <c r="AL3" s="334"/>
    </row>
    <row r="4" spans="1:38" s="1" customFormat="1" ht="20.100000000000001" customHeight="1">
      <c r="A4" s="1101" t="s">
        <v>132</v>
      </c>
      <c r="B4" s="1102" t="s">
        <v>405</v>
      </c>
      <c r="C4" s="1103"/>
      <c r="D4" s="317" t="s">
        <v>133</v>
      </c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9"/>
    </row>
    <row r="5" spans="1:38" s="1" customFormat="1" ht="20.100000000000001" customHeight="1">
      <c r="A5" s="1104"/>
      <c r="B5" s="1105" t="s">
        <v>482</v>
      </c>
      <c r="C5" s="1106"/>
      <c r="D5" s="1107" t="s">
        <v>79</v>
      </c>
      <c r="E5" s="1108"/>
      <c r="F5" s="1109" t="s">
        <v>134</v>
      </c>
      <c r="G5" s="1110"/>
      <c r="H5" s="1109" t="s">
        <v>135</v>
      </c>
      <c r="I5" s="1110"/>
      <c r="J5" s="1109" t="s">
        <v>136</v>
      </c>
      <c r="K5" s="1111"/>
      <c r="L5" s="1110"/>
      <c r="M5" s="1109" t="s">
        <v>137</v>
      </c>
      <c r="N5" s="1110"/>
      <c r="O5" s="1109" t="s">
        <v>138</v>
      </c>
      <c r="P5" s="1110"/>
      <c r="Q5" s="1112" t="s">
        <v>139</v>
      </c>
      <c r="R5" s="1113"/>
      <c r="S5" s="1105" t="s">
        <v>402</v>
      </c>
      <c r="T5" s="1106"/>
      <c r="U5" s="1114" t="s">
        <v>140</v>
      </c>
      <c r="V5" s="1115"/>
      <c r="W5" s="1109" t="s">
        <v>141</v>
      </c>
      <c r="X5" s="1110"/>
      <c r="Y5" s="1105" t="s">
        <v>142</v>
      </c>
      <c r="Z5" s="1106"/>
      <c r="AA5" s="1105" t="s">
        <v>341</v>
      </c>
      <c r="AB5" s="1106"/>
      <c r="AC5" s="1116" t="s">
        <v>483</v>
      </c>
      <c r="AD5" s="1117"/>
      <c r="AE5" s="1105" t="s">
        <v>404</v>
      </c>
      <c r="AF5" s="1106"/>
      <c r="AG5" s="1105" t="s">
        <v>403</v>
      </c>
      <c r="AH5" s="1106"/>
      <c r="AI5" s="1105" t="s">
        <v>382</v>
      </c>
      <c r="AJ5" s="1106"/>
      <c r="AK5" s="1105" t="s">
        <v>484</v>
      </c>
      <c r="AL5" s="1106"/>
    </row>
    <row r="6" spans="1:38" s="1" customFormat="1" ht="20.100000000000001" customHeight="1">
      <c r="A6" s="1118"/>
      <c r="B6" s="1119"/>
      <c r="C6" s="1120"/>
      <c r="D6" s="1121"/>
      <c r="E6" s="1122"/>
      <c r="F6" s="348"/>
      <c r="G6" s="349"/>
      <c r="H6" s="348"/>
      <c r="I6" s="349"/>
      <c r="J6" s="348"/>
      <c r="K6" s="1123"/>
      <c r="L6" s="349"/>
      <c r="M6" s="348"/>
      <c r="N6" s="349"/>
      <c r="O6" s="348"/>
      <c r="P6" s="349"/>
      <c r="Q6" s="1124"/>
      <c r="R6" s="1125"/>
      <c r="S6" s="1119"/>
      <c r="T6" s="1120"/>
      <c r="U6" s="1126"/>
      <c r="V6" s="1127"/>
      <c r="W6" s="348"/>
      <c r="X6" s="349"/>
      <c r="Y6" s="1119"/>
      <c r="Z6" s="1120"/>
      <c r="AA6" s="1119"/>
      <c r="AB6" s="1120"/>
      <c r="AC6" s="1128"/>
      <c r="AD6" s="1129"/>
      <c r="AE6" s="1119"/>
      <c r="AF6" s="1120"/>
      <c r="AG6" s="1119"/>
      <c r="AH6" s="1120"/>
      <c r="AI6" s="1119"/>
      <c r="AJ6" s="1120"/>
      <c r="AK6" s="1119"/>
      <c r="AL6" s="1120"/>
    </row>
    <row r="7" spans="1:38" s="1" customFormat="1" ht="4.5" customHeight="1">
      <c r="A7" s="1130"/>
      <c r="B7" s="1131"/>
      <c r="C7" s="1132"/>
      <c r="D7" s="1133"/>
      <c r="E7" s="1134"/>
      <c r="F7" s="1135"/>
      <c r="G7" s="1136"/>
      <c r="H7" s="1135"/>
      <c r="I7" s="1136"/>
      <c r="J7" s="1135"/>
      <c r="K7" s="1136"/>
      <c r="L7" s="1137"/>
      <c r="M7" s="1135"/>
      <c r="N7" s="1136"/>
      <c r="O7" s="1135"/>
      <c r="P7" s="1136"/>
      <c r="Q7" s="1138"/>
      <c r="R7" s="1139"/>
      <c r="S7" s="1135"/>
      <c r="T7" s="1136"/>
      <c r="U7" s="1135"/>
      <c r="V7" s="1136"/>
      <c r="W7" s="1135"/>
      <c r="X7" s="1136"/>
      <c r="Y7" s="1138"/>
      <c r="Z7" s="1139"/>
      <c r="AA7" s="1138"/>
      <c r="AB7" s="1139"/>
      <c r="AC7" s="1135"/>
      <c r="AD7" s="1136"/>
      <c r="AE7" s="1135"/>
      <c r="AF7" s="1136"/>
      <c r="AG7" s="1135"/>
      <c r="AH7" s="1136"/>
      <c r="AI7" s="1138"/>
      <c r="AJ7" s="1139"/>
      <c r="AK7" s="1138"/>
      <c r="AL7" s="1139"/>
    </row>
    <row r="8" spans="1:38" s="1" customFormat="1" ht="20.100000000000001" customHeight="1">
      <c r="A8" s="1140" t="s">
        <v>870</v>
      </c>
      <c r="B8" s="1141">
        <v>238</v>
      </c>
      <c r="C8" s="1142"/>
      <c r="D8" s="1143">
        <f t="shared" ref="D8:D11" si="0">SUM(F8:AK8)</f>
        <v>2570</v>
      </c>
      <c r="E8" s="1144"/>
      <c r="F8" s="1141">
        <v>495</v>
      </c>
      <c r="G8" s="1145"/>
      <c r="H8" s="1141">
        <v>27</v>
      </c>
      <c r="I8" s="1145"/>
      <c r="J8" s="1141">
        <v>6</v>
      </c>
      <c r="K8" s="1145"/>
      <c r="L8" s="1142"/>
      <c r="M8" s="1141">
        <v>71</v>
      </c>
      <c r="N8" s="1145"/>
      <c r="O8" s="1141">
        <v>3</v>
      </c>
      <c r="P8" s="1145"/>
      <c r="Q8" s="1141">
        <v>43</v>
      </c>
      <c r="R8" s="1145"/>
      <c r="S8" s="1141">
        <v>328</v>
      </c>
      <c r="T8" s="1145"/>
      <c r="U8" s="1146">
        <v>761</v>
      </c>
      <c r="V8" s="1145"/>
      <c r="W8" s="1141">
        <v>9</v>
      </c>
      <c r="X8" s="1145"/>
      <c r="Y8" s="1141">
        <v>159</v>
      </c>
      <c r="Z8" s="1145"/>
      <c r="AA8" s="1141">
        <v>23</v>
      </c>
      <c r="AB8" s="1145"/>
      <c r="AC8" s="1141">
        <v>54</v>
      </c>
      <c r="AD8" s="1145"/>
      <c r="AE8" s="1141">
        <v>203</v>
      </c>
      <c r="AF8" s="1147"/>
      <c r="AG8" s="1141">
        <v>51</v>
      </c>
      <c r="AH8" s="1145"/>
      <c r="AI8" s="1141">
        <v>5</v>
      </c>
      <c r="AJ8" s="1147"/>
      <c r="AK8" s="1141">
        <v>332</v>
      </c>
      <c r="AL8" s="1147"/>
    </row>
    <row r="9" spans="1:38" s="1" customFormat="1" ht="20.100000000000001" customHeight="1">
      <c r="A9" s="1140" t="s">
        <v>546</v>
      </c>
      <c r="B9" s="1141">
        <v>230</v>
      </c>
      <c r="C9" s="1142"/>
      <c r="D9" s="1143">
        <f t="shared" si="0"/>
        <v>3059</v>
      </c>
      <c r="E9" s="1144"/>
      <c r="F9" s="1141">
        <v>491</v>
      </c>
      <c r="G9" s="1145"/>
      <c r="H9" s="1141">
        <v>33</v>
      </c>
      <c r="I9" s="1145"/>
      <c r="J9" s="1141">
        <v>4</v>
      </c>
      <c r="K9" s="1145"/>
      <c r="L9" s="1142"/>
      <c r="M9" s="1141">
        <v>81</v>
      </c>
      <c r="N9" s="1145"/>
      <c r="O9" s="1141">
        <v>7</v>
      </c>
      <c r="P9" s="1145"/>
      <c r="Q9" s="1141">
        <v>37</v>
      </c>
      <c r="R9" s="1145"/>
      <c r="S9" s="1141">
        <v>328</v>
      </c>
      <c r="T9" s="1145"/>
      <c r="U9" s="1148">
        <v>1252</v>
      </c>
      <c r="V9" s="1145"/>
      <c r="W9" s="1141">
        <v>10</v>
      </c>
      <c r="X9" s="1145"/>
      <c r="Y9" s="1141">
        <v>149</v>
      </c>
      <c r="Z9" s="1145"/>
      <c r="AA9" s="1141">
        <v>25</v>
      </c>
      <c r="AB9" s="1145"/>
      <c r="AC9" s="1141">
        <v>65</v>
      </c>
      <c r="AD9" s="1145"/>
      <c r="AE9" s="1141">
        <v>202</v>
      </c>
      <c r="AF9" s="1147"/>
      <c r="AG9" s="1141">
        <v>67</v>
      </c>
      <c r="AH9" s="1145"/>
      <c r="AI9" s="1141">
        <v>3</v>
      </c>
      <c r="AJ9" s="1147"/>
      <c r="AK9" s="1141">
        <v>305</v>
      </c>
      <c r="AL9" s="1147"/>
    </row>
    <row r="10" spans="1:38" s="1" customFormat="1" ht="20.100000000000001" customHeight="1">
      <c r="A10" s="1140" t="s">
        <v>653</v>
      </c>
      <c r="B10" s="1141">
        <v>223</v>
      </c>
      <c r="C10" s="1142"/>
      <c r="D10" s="1143">
        <f t="shared" si="0"/>
        <v>2870</v>
      </c>
      <c r="E10" s="1144"/>
      <c r="F10" s="1141">
        <v>521</v>
      </c>
      <c r="G10" s="1145"/>
      <c r="H10" s="1141">
        <v>44</v>
      </c>
      <c r="I10" s="1145"/>
      <c r="J10" s="1141">
        <v>2</v>
      </c>
      <c r="K10" s="1145"/>
      <c r="L10" s="1142"/>
      <c r="M10" s="1141">
        <v>87</v>
      </c>
      <c r="N10" s="1145"/>
      <c r="O10" s="1141">
        <v>4</v>
      </c>
      <c r="P10" s="1145"/>
      <c r="Q10" s="1141">
        <v>31</v>
      </c>
      <c r="R10" s="1145"/>
      <c r="S10" s="1141">
        <v>341</v>
      </c>
      <c r="T10" s="1145"/>
      <c r="U10" s="1148">
        <v>1013</v>
      </c>
      <c r="V10" s="1145"/>
      <c r="W10" s="1141">
        <v>19</v>
      </c>
      <c r="X10" s="1145"/>
      <c r="Y10" s="1141">
        <v>148</v>
      </c>
      <c r="Z10" s="1145"/>
      <c r="AA10" s="1141">
        <v>19</v>
      </c>
      <c r="AB10" s="1145"/>
      <c r="AC10" s="1141">
        <v>65</v>
      </c>
      <c r="AD10" s="1145"/>
      <c r="AE10" s="1141">
        <v>192</v>
      </c>
      <c r="AF10" s="1147"/>
      <c r="AG10" s="1141">
        <v>67</v>
      </c>
      <c r="AH10" s="1145"/>
      <c r="AI10" s="1141">
        <v>9</v>
      </c>
      <c r="AJ10" s="1147"/>
      <c r="AK10" s="1141">
        <v>308</v>
      </c>
      <c r="AL10" s="1147"/>
    </row>
    <row r="11" spans="1:38" s="1" customFormat="1" ht="20.100000000000001" customHeight="1">
      <c r="A11" s="1140" t="s">
        <v>690</v>
      </c>
      <c r="B11" s="1141">
        <v>621</v>
      </c>
      <c r="C11" s="1142"/>
      <c r="D11" s="1143">
        <f t="shared" si="0"/>
        <v>2178</v>
      </c>
      <c r="E11" s="1144"/>
      <c r="F11" s="1141">
        <v>286</v>
      </c>
      <c r="G11" s="1145"/>
      <c r="H11" s="1141">
        <v>22</v>
      </c>
      <c r="I11" s="1145"/>
      <c r="J11" s="1141">
        <v>2</v>
      </c>
      <c r="K11" s="1145"/>
      <c r="L11" s="1142"/>
      <c r="M11" s="1141">
        <v>48</v>
      </c>
      <c r="N11" s="1145"/>
      <c r="O11" s="1141">
        <v>0</v>
      </c>
      <c r="P11" s="1145"/>
      <c r="Q11" s="1141">
        <v>17</v>
      </c>
      <c r="R11" s="1145"/>
      <c r="S11" s="1141">
        <v>350</v>
      </c>
      <c r="T11" s="1145"/>
      <c r="U11" s="1148">
        <v>942</v>
      </c>
      <c r="V11" s="1145"/>
      <c r="W11" s="1141">
        <v>10</v>
      </c>
      <c r="X11" s="1145"/>
      <c r="Y11" s="1141" t="s">
        <v>469</v>
      </c>
      <c r="Z11" s="1145"/>
      <c r="AA11" s="1141">
        <v>10</v>
      </c>
      <c r="AB11" s="1145"/>
      <c r="AC11" s="1141">
        <v>35</v>
      </c>
      <c r="AD11" s="1145"/>
      <c r="AE11" s="1141">
        <v>160</v>
      </c>
      <c r="AF11" s="1147"/>
      <c r="AG11" s="1141">
        <v>67</v>
      </c>
      <c r="AH11" s="1145"/>
      <c r="AI11" s="1141">
        <v>6</v>
      </c>
      <c r="AJ11" s="1147"/>
      <c r="AK11" s="1141">
        <v>223</v>
      </c>
      <c r="AL11" s="1147"/>
    </row>
    <row r="12" spans="1:38" s="1" customFormat="1" ht="20.100000000000001" customHeight="1">
      <c r="A12" s="1140" t="s">
        <v>761</v>
      </c>
      <c r="B12" s="1141">
        <v>878</v>
      </c>
      <c r="C12" s="1142"/>
      <c r="D12" s="1143">
        <f>SUM(F12:AK12)</f>
        <v>2331</v>
      </c>
      <c r="E12" s="1144"/>
      <c r="F12" s="1141">
        <v>344</v>
      </c>
      <c r="G12" s="1145"/>
      <c r="H12" s="1141">
        <v>28</v>
      </c>
      <c r="I12" s="1145"/>
      <c r="J12" s="1141">
        <v>5</v>
      </c>
      <c r="K12" s="1145"/>
      <c r="L12" s="1142"/>
      <c r="M12" s="1141">
        <v>69</v>
      </c>
      <c r="N12" s="1145"/>
      <c r="O12" s="1141">
        <v>3</v>
      </c>
      <c r="P12" s="1145"/>
      <c r="Q12" s="1141">
        <v>19</v>
      </c>
      <c r="R12" s="1145"/>
      <c r="S12" s="1141">
        <v>300</v>
      </c>
      <c r="T12" s="1145"/>
      <c r="U12" s="1148">
        <v>942</v>
      </c>
      <c r="V12" s="1145"/>
      <c r="W12" s="1141">
        <v>11</v>
      </c>
      <c r="X12" s="1145"/>
      <c r="Y12" s="1141" t="s">
        <v>469</v>
      </c>
      <c r="Z12" s="1145"/>
      <c r="AA12" s="1141">
        <v>18</v>
      </c>
      <c r="AB12" s="1145"/>
      <c r="AC12" s="1141">
        <v>62</v>
      </c>
      <c r="AD12" s="1145"/>
      <c r="AE12" s="1141">
        <v>219</v>
      </c>
      <c r="AF12" s="1147"/>
      <c r="AG12" s="1141">
        <v>54</v>
      </c>
      <c r="AH12" s="1145"/>
      <c r="AI12" s="1141">
        <v>13</v>
      </c>
      <c r="AJ12" s="1147"/>
      <c r="AK12" s="1141">
        <v>244</v>
      </c>
      <c r="AL12" s="1147"/>
    </row>
    <row r="13" spans="1:38" s="1" customFormat="1" ht="20.100000000000001" customHeight="1">
      <c r="A13" s="1140" t="s">
        <v>871</v>
      </c>
      <c r="B13" s="1149">
        <v>799</v>
      </c>
      <c r="C13" s="1142"/>
      <c r="D13" s="1143">
        <f>SUM(F13:AK13)</f>
        <v>2306</v>
      </c>
      <c r="E13" s="1144"/>
      <c r="F13" s="1141">
        <v>365</v>
      </c>
      <c r="G13" s="1145"/>
      <c r="H13" s="1141">
        <v>27</v>
      </c>
      <c r="I13" s="1145"/>
      <c r="J13" s="1141">
        <v>4</v>
      </c>
      <c r="K13" s="1145"/>
      <c r="L13" s="1142"/>
      <c r="M13" s="1141">
        <v>96</v>
      </c>
      <c r="N13" s="1145"/>
      <c r="O13" s="1141">
        <v>7</v>
      </c>
      <c r="P13" s="1145"/>
      <c r="Q13" s="1141">
        <v>24</v>
      </c>
      <c r="R13" s="1145"/>
      <c r="S13" s="1141">
        <v>311</v>
      </c>
      <c r="T13" s="1145"/>
      <c r="U13" s="1148">
        <v>1007</v>
      </c>
      <c r="V13" s="1145"/>
      <c r="W13" s="1141">
        <v>10</v>
      </c>
      <c r="X13" s="1145"/>
      <c r="Y13" s="1141">
        <v>92</v>
      </c>
      <c r="Z13" s="1145"/>
      <c r="AA13" s="1141">
        <v>19</v>
      </c>
      <c r="AB13" s="1145"/>
      <c r="AC13" s="1141">
        <v>63</v>
      </c>
      <c r="AD13" s="1145"/>
      <c r="AE13" s="1141">
        <v>230</v>
      </c>
      <c r="AF13" s="1147"/>
      <c r="AG13" s="1141">
        <v>49</v>
      </c>
      <c r="AH13" s="1145"/>
      <c r="AI13" s="1141">
        <v>2</v>
      </c>
      <c r="AJ13" s="1147"/>
      <c r="AK13" s="1141" t="s">
        <v>469</v>
      </c>
      <c r="AL13" s="1147"/>
    </row>
    <row r="14" spans="1:38" s="1" customFormat="1" ht="4.5" customHeight="1">
      <c r="A14" s="1150"/>
      <c r="B14" s="1151"/>
      <c r="C14" s="1152"/>
      <c r="D14" s="1153"/>
      <c r="E14" s="1154"/>
      <c r="F14" s="1151"/>
      <c r="G14" s="1155"/>
      <c r="H14" s="1151"/>
      <c r="I14" s="1155"/>
      <c r="J14" s="1151"/>
      <c r="K14" s="1155"/>
      <c r="L14" s="1152"/>
      <c r="M14" s="1151"/>
      <c r="N14" s="1155"/>
      <c r="O14" s="1151"/>
      <c r="P14" s="1155"/>
      <c r="Q14" s="1151"/>
      <c r="R14" s="1155"/>
      <c r="S14" s="1151"/>
      <c r="T14" s="1155"/>
      <c r="U14" s="1156"/>
      <c r="V14" s="1155"/>
      <c r="W14" s="1151"/>
      <c r="X14" s="1155"/>
      <c r="Y14" s="1151"/>
      <c r="Z14" s="1155"/>
      <c r="AA14" s="1151"/>
      <c r="AB14" s="1155"/>
      <c r="AC14" s="1151"/>
      <c r="AD14" s="1155"/>
      <c r="AE14" s="1151"/>
      <c r="AF14" s="1157"/>
      <c r="AG14" s="1151"/>
      <c r="AH14" s="1155"/>
      <c r="AI14" s="1151"/>
      <c r="AJ14" s="1158"/>
      <c r="AK14" s="1151"/>
      <c r="AL14" s="1158"/>
    </row>
    <row r="15" spans="1:38" s="1014" customFormat="1" ht="13.5" customHeight="1">
      <c r="A15" s="1159" t="s">
        <v>897</v>
      </c>
      <c r="B15" s="767"/>
      <c r="C15" s="767"/>
      <c r="D15" s="767"/>
      <c r="E15" s="767"/>
      <c r="F15" s="767"/>
      <c r="G15" s="767"/>
      <c r="H15" s="767"/>
      <c r="I15" s="767"/>
      <c r="J15" s="767"/>
      <c r="K15" s="767"/>
      <c r="L15" s="767"/>
      <c r="M15" s="767"/>
      <c r="N15" s="767"/>
      <c r="O15" s="767"/>
      <c r="P15" s="767"/>
      <c r="Q15" s="767"/>
      <c r="R15" s="767"/>
      <c r="S15" s="767"/>
      <c r="T15" s="767"/>
      <c r="U15" s="767"/>
      <c r="V15" s="767"/>
      <c r="W15" s="767"/>
      <c r="X15" s="767"/>
      <c r="Y15" s="767"/>
      <c r="Z15" s="767"/>
      <c r="AA15" s="767"/>
      <c r="AB15" s="767"/>
      <c r="AC15" s="767"/>
      <c r="AD15" s="767"/>
      <c r="AE15" s="767"/>
      <c r="AF15" s="767"/>
      <c r="AG15" s="767"/>
      <c r="AH15" s="767"/>
      <c r="AI15" s="767"/>
      <c r="AJ15" s="767"/>
      <c r="AK15" s="767"/>
      <c r="AL15" s="767"/>
    </row>
    <row r="16" spans="1:38" s="1014" customFormat="1" ht="13.5" customHeight="1">
      <c r="A16" s="1160" t="s">
        <v>898</v>
      </c>
      <c r="B16" s="767"/>
      <c r="C16" s="767"/>
      <c r="D16" s="767"/>
      <c r="E16" s="767"/>
      <c r="F16" s="767"/>
      <c r="G16" s="767"/>
      <c r="H16" s="767"/>
      <c r="I16" s="767"/>
      <c r="J16" s="767"/>
      <c r="K16" s="767"/>
      <c r="L16" s="767"/>
      <c r="M16" s="767"/>
      <c r="N16" s="767"/>
      <c r="O16" s="767"/>
      <c r="P16" s="767"/>
      <c r="Q16" s="767"/>
      <c r="R16" s="767"/>
      <c r="S16" s="767"/>
      <c r="T16" s="767"/>
      <c r="U16" s="767"/>
      <c r="V16" s="767"/>
      <c r="W16" s="767"/>
      <c r="X16" s="767"/>
      <c r="Y16" s="767"/>
      <c r="Z16" s="767"/>
      <c r="AA16" s="767"/>
      <c r="AB16" s="767"/>
      <c r="AC16" s="767"/>
      <c r="AD16" s="767"/>
      <c r="AE16" s="767"/>
      <c r="AF16" s="767"/>
      <c r="AG16" s="767"/>
      <c r="AH16" s="767"/>
      <c r="AI16" s="767"/>
      <c r="AJ16" s="767"/>
      <c r="AK16" s="767"/>
      <c r="AL16" s="767"/>
    </row>
    <row r="17" ht="23.1" customHeight="1"/>
  </sheetData>
  <sheetProtection sheet="1" objects="1" scenarios="1"/>
  <mergeCells count="23">
    <mergeCell ref="AK5:AL6"/>
    <mergeCell ref="Y5:Z6"/>
    <mergeCell ref="AA5:AB6"/>
    <mergeCell ref="AC5:AD6"/>
    <mergeCell ref="AE5:AF6"/>
    <mergeCell ref="AG5:AH6"/>
    <mergeCell ref="AI5:AJ6"/>
    <mergeCell ref="W5:X6"/>
    <mergeCell ref="A1:W1"/>
    <mergeCell ref="A3:AK3"/>
    <mergeCell ref="A4:A6"/>
    <mergeCell ref="B4:C4"/>
    <mergeCell ref="D4:AL4"/>
    <mergeCell ref="B5:C6"/>
    <mergeCell ref="D5:E6"/>
    <mergeCell ref="F5:G6"/>
    <mergeCell ref="H5:I6"/>
    <mergeCell ref="J5:L6"/>
    <mergeCell ref="M5:N6"/>
    <mergeCell ref="O5:P6"/>
    <mergeCell ref="Q5:R6"/>
    <mergeCell ref="S5:T6"/>
    <mergeCell ref="U5:V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5"/>
  <sheetViews>
    <sheetView showGridLines="0" zoomScaleNormal="100" workbookViewId="0">
      <selection activeCell="T1" sqref="T1"/>
    </sheetView>
  </sheetViews>
  <sheetFormatPr defaultColWidth="9" defaultRowHeight="13.2"/>
  <cols>
    <col min="1" max="1" width="10.109375" style="1" customWidth="1"/>
    <col min="2" max="2" width="7.6640625" style="2" customWidth="1"/>
    <col min="3" max="3" width="0.88671875" style="1" customWidth="1"/>
    <col min="4" max="4" width="7.6640625" style="2" customWidth="1"/>
    <col min="5" max="5" width="0.88671875" style="1" customWidth="1"/>
    <col min="6" max="6" width="7.6640625" style="2" customWidth="1"/>
    <col min="7" max="7" width="0.88671875" style="1" customWidth="1"/>
    <col min="8" max="8" width="7.6640625" style="2" customWidth="1"/>
    <col min="9" max="9" width="0.88671875" style="1" customWidth="1"/>
    <col min="10" max="10" width="7.6640625" style="2" customWidth="1"/>
    <col min="11" max="11" width="0.88671875" style="1" customWidth="1"/>
    <col min="12" max="12" width="7.44140625" style="2" customWidth="1"/>
    <col min="13" max="13" width="0.88671875" style="1" customWidth="1"/>
    <col min="14" max="14" width="8.88671875" style="2" customWidth="1"/>
    <col min="15" max="15" width="0.88671875" style="1" customWidth="1"/>
    <col min="16" max="16" width="7.6640625" style="2" customWidth="1"/>
    <col min="17" max="17" width="0.88671875" style="1" customWidth="1"/>
    <col min="18" max="18" width="7.6640625" style="2" customWidth="1"/>
    <col min="19" max="19" width="0.88671875" style="1" customWidth="1"/>
    <col min="20" max="16384" width="9" style="1"/>
  </cols>
  <sheetData>
    <row r="1" spans="1:19" ht="23.1" customHeight="1">
      <c r="A1" s="151" t="s">
        <v>807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32"/>
    </row>
    <row r="2" spans="1:19" ht="23.1" customHeight="1"/>
    <row r="3" spans="1:19" ht="23.1" customHeight="1">
      <c r="A3" s="152" t="s">
        <v>419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20.100000000000001" customHeight="1">
      <c r="A4" s="584" t="s">
        <v>132</v>
      </c>
      <c r="B4" s="817" t="s">
        <v>143</v>
      </c>
      <c r="C4" s="818"/>
      <c r="D4" s="818"/>
      <c r="E4" s="819"/>
      <c r="F4" s="817" t="s">
        <v>144</v>
      </c>
      <c r="G4" s="818"/>
      <c r="H4" s="818"/>
      <c r="I4" s="819"/>
      <c r="J4" s="817" t="s">
        <v>145</v>
      </c>
      <c r="K4" s="818"/>
      <c r="L4" s="818"/>
      <c r="M4" s="819"/>
      <c r="N4" s="817" t="s">
        <v>146</v>
      </c>
      <c r="O4" s="819"/>
      <c r="P4" s="817" t="s">
        <v>147</v>
      </c>
      <c r="Q4" s="818"/>
      <c r="R4" s="818"/>
      <c r="S4" s="819"/>
    </row>
    <row r="5" spans="1:19" ht="20.100000000000001" customHeight="1">
      <c r="A5" s="601"/>
      <c r="B5" s="817" t="s">
        <v>148</v>
      </c>
      <c r="C5" s="819"/>
      <c r="D5" s="817" t="s">
        <v>149</v>
      </c>
      <c r="E5" s="819"/>
      <c r="F5" s="817" t="s">
        <v>148</v>
      </c>
      <c r="G5" s="819"/>
      <c r="H5" s="817" t="s">
        <v>149</v>
      </c>
      <c r="I5" s="819"/>
      <c r="J5" s="817" t="s">
        <v>148</v>
      </c>
      <c r="K5" s="819"/>
      <c r="L5" s="817" t="s">
        <v>149</v>
      </c>
      <c r="M5" s="819"/>
      <c r="N5" s="817" t="s">
        <v>150</v>
      </c>
      <c r="O5" s="819"/>
      <c r="P5" s="817" t="s">
        <v>148</v>
      </c>
      <c r="Q5" s="819"/>
      <c r="R5" s="817" t="s">
        <v>149</v>
      </c>
      <c r="S5" s="819"/>
    </row>
    <row r="6" spans="1:19" ht="4.5" customHeight="1">
      <c r="A6" s="8"/>
      <c r="B6" s="11"/>
      <c r="C6" s="12"/>
      <c r="D6" s="11"/>
      <c r="E6" s="12"/>
      <c r="F6" s="11"/>
      <c r="G6" s="12"/>
      <c r="H6" s="11"/>
      <c r="I6" s="12"/>
      <c r="J6" s="11"/>
      <c r="K6" s="12"/>
      <c r="L6" s="11"/>
      <c r="M6" s="12"/>
      <c r="N6" s="11"/>
      <c r="O6" s="12"/>
      <c r="P6" s="11"/>
      <c r="Q6" s="12"/>
      <c r="R6" s="11"/>
      <c r="S6" s="12"/>
    </row>
    <row r="7" spans="1:19" ht="20.100000000000001" customHeight="1">
      <c r="A7" s="13" t="s">
        <v>870</v>
      </c>
      <c r="B7" s="14">
        <v>32211</v>
      </c>
      <c r="C7" s="15"/>
      <c r="D7" s="14">
        <v>3984</v>
      </c>
      <c r="E7" s="15"/>
      <c r="F7" s="14">
        <v>80989</v>
      </c>
      <c r="G7" s="15"/>
      <c r="H7" s="14">
        <v>4136</v>
      </c>
      <c r="I7" s="15"/>
      <c r="J7" s="14">
        <v>1711</v>
      </c>
      <c r="K7" s="15"/>
      <c r="L7" s="14">
        <v>129</v>
      </c>
      <c r="M7" s="15"/>
      <c r="N7" s="886" t="s">
        <v>389</v>
      </c>
      <c r="O7" s="15"/>
      <c r="P7" s="14">
        <v>51820</v>
      </c>
      <c r="Q7" s="15"/>
      <c r="R7" s="14">
        <v>106</v>
      </c>
      <c r="S7" s="16"/>
    </row>
    <row r="8" spans="1:19" ht="20.100000000000001" customHeight="1">
      <c r="A8" s="13" t="s">
        <v>546</v>
      </c>
      <c r="B8" s="14">
        <v>31388</v>
      </c>
      <c r="C8" s="15"/>
      <c r="D8" s="14">
        <v>2547</v>
      </c>
      <c r="E8" s="15"/>
      <c r="F8" s="14">
        <v>80674</v>
      </c>
      <c r="G8" s="15"/>
      <c r="H8" s="14">
        <v>3191</v>
      </c>
      <c r="I8" s="15"/>
      <c r="J8" s="14">
        <v>1774</v>
      </c>
      <c r="K8" s="15"/>
      <c r="L8" s="14">
        <v>112</v>
      </c>
      <c r="M8" s="15"/>
      <c r="N8" s="886" t="s">
        <v>389</v>
      </c>
      <c r="O8" s="15"/>
      <c r="P8" s="14">
        <v>49000</v>
      </c>
      <c r="Q8" s="15"/>
      <c r="R8" s="14">
        <v>93</v>
      </c>
      <c r="S8" s="16"/>
    </row>
    <row r="9" spans="1:19" s="21" customFormat="1" ht="20.100000000000001" customHeight="1">
      <c r="A9" s="13" t="s">
        <v>653</v>
      </c>
      <c r="B9" s="14">
        <v>30842</v>
      </c>
      <c r="C9" s="15"/>
      <c r="D9" s="14">
        <v>3515</v>
      </c>
      <c r="E9" s="15"/>
      <c r="F9" s="14">
        <v>76630</v>
      </c>
      <c r="G9" s="15"/>
      <c r="H9" s="14">
        <v>1784</v>
      </c>
      <c r="I9" s="15"/>
      <c r="J9" s="14">
        <v>1643</v>
      </c>
      <c r="K9" s="15"/>
      <c r="L9" s="14">
        <v>228</v>
      </c>
      <c r="M9" s="15"/>
      <c r="N9" s="886" t="s">
        <v>14</v>
      </c>
      <c r="O9" s="15"/>
      <c r="P9" s="14">
        <v>47422</v>
      </c>
      <c r="Q9" s="15"/>
      <c r="R9" s="14">
        <v>73</v>
      </c>
      <c r="S9" s="19"/>
    </row>
    <row r="10" spans="1:19" s="21" customFormat="1" ht="20.100000000000001" customHeight="1">
      <c r="A10" s="13" t="s">
        <v>690</v>
      </c>
      <c r="B10" s="14">
        <v>28102</v>
      </c>
      <c r="C10" s="15"/>
      <c r="D10" s="14">
        <v>7710</v>
      </c>
      <c r="E10" s="15"/>
      <c r="F10" s="14">
        <v>74283</v>
      </c>
      <c r="G10" s="15"/>
      <c r="H10" s="14">
        <v>6446</v>
      </c>
      <c r="I10" s="15"/>
      <c r="J10" s="14">
        <v>1535</v>
      </c>
      <c r="K10" s="15"/>
      <c r="L10" s="14">
        <v>279</v>
      </c>
      <c r="M10" s="15"/>
      <c r="N10" s="886" t="s">
        <v>14</v>
      </c>
      <c r="O10" s="15"/>
      <c r="P10" s="14">
        <v>47376</v>
      </c>
      <c r="Q10" s="15"/>
      <c r="R10" s="14">
        <v>58</v>
      </c>
      <c r="S10" s="19"/>
    </row>
    <row r="11" spans="1:19" s="21" customFormat="1" ht="20.100000000000001" customHeight="1">
      <c r="A11" s="13" t="s">
        <v>761</v>
      </c>
      <c r="B11" s="14">
        <v>28057</v>
      </c>
      <c r="C11" s="15"/>
      <c r="D11" s="14">
        <v>7835</v>
      </c>
      <c r="E11" s="15"/>
      <c r="F11" s="14">
        <v>73184</v>
      </c>
      <c r="G11" s="15"/>
      <c r="H11" s="14">
        <v>5962</v>
      </c>
      <c r="I11" s="15"/>
      <c r="J11" s="14">
        <v>1707</v>
      </c>
      <c r="K11" s="15"/>
      <c r="L11" s="14">
        <v>252</v>
      </c>
      <c r="M11" s="15"/>
      <c r="N11" s="886" t="s">
        <v>14</v>
      </c>
      <c r="O11" s="15"/>
      <c r="P11" s="14">
        <v>45503</v>
      </c>
      <c r="Q11" s="15"/>
      <c r="R11" s="14">
        <v>34</v>
      </c>
      <c r="S11" s="19"/>
    </row>
    <row r="12" spans="1:19" s="21" customFormat="1" ht="20.100000000000001" customHeight="1">
      <c r="A12" s="13" t="s">
        <v>871</v>
      </c>
      <c r="B12" s="17">
        <v>30927</v>
      </c>
      <c r="C12" s="18"/>
      <c r="D12" s="17">
        <v>6076</v>
      </c>
      <c r="E12" s="18"/>
      <c r="F12" s="17">
        <v>73743</v>
      </c>
      <c r="G12" s="18"/>
      <c r="H12" s="17">
        <v>8382</v>
      </c>
      <c r="I12" s="18"/>
      <c r="J12" s="17">
        <v>1580</v>
      </c>
      <c r="K12" s="18"/>
      <c r="L12" s="17">
        <v>146</v>
      </c>
      <c r="M12" s="18"/>
      <c r="N12" s="1095" t="s">
        <v>14</v>
      </c>
      <c r="O12" s="18"/>
      <c r="P12" s="17">
        <v>44920</v>
      </c>
      <c r="Q12" s="18"/>
      <c r="R12" s="17">
        <v>48</v>
      </c>
      <c r="S12" s="19"/>
    </row>
    <row r="13" spans="1:19" ht="4.5" customHeight="1">
      <c r="A13" s="1096"/>
      <c r="B13" s="40"/>
      <c r="C13" s="41"/>
      <c r="D13" s="40"/>
      <c r="E13" s="41"/>
      <c r="F13" s="40"/>
      <c r="G13" s="41"/>
      <c r="H13" s="40"/>
      <c r="I13" s="41"/>
      <c r="J13" s="40"/>
      <c r="K13" s="41"/>
      <c r="L13" s="40"/>
      <c r="M13" s="41"/>
      <c r="N13" s="40"/>
      <c r="O13" s="41"/>
      <c r="P13" s="40"/>
      <c r="Q13" s="41"/>
      <c r="R13" s="40"/>
      <c r="S13" s="28"/>
    </row>
    <row r="14" spans="1:19" ht="13.5" customHeight="1">
      <c r="A14" s="1097" t="s">
        <v>543</v>
      </c>
      <c r="B14" s="1097"/>
      <c r="C14" s="1097"/>
      <c r="D14" s="1097"/>
      <c r="E14" s="1097"/>
      <c r="F14" s="1097"/>
      <c r="G14" s="1097"/>
      <c r="H14" s="1097"/>
      <c r="I14" s="1097"/>
      <c r="J14" s="1097"/>
      <c r="K14" s="1097"/>
      <c r="L14" s="1097"/>
      <c r="M14" s="1097"/>
      <c r="N14" s="1097"/>
      <c r="O14" s="1097"/>
      <c r="P14" s="1097"/>
      <c r="Q14" s="1097"/>
      <c r="R14" s="1097"/>
      <c r="S14" s="1097"/>
    </row>
    <row r="15" spans="1:19" ht="13.5" customHeight="1">
      <c r="A15" s="1098" t="s">
        <v>542</v>
      </c>
      <c r="B15" s="1098"/>
      <c r="C15" s="1098"/>
      <c r="D15" s="1098"/>
      <c r="E15" s="1098"/>
      <c r="F15" s="1098"/>
      <c r="G15" s="1098"/>
      <c r="H15" s="1098"/>
      <c r="I15" s="1098"/>
      <c r="J15" s="1098"/>
      <c r="K15" s="1098"/>
      <c r="L15" s="1098"/>
      <c r="M15" s="1098"/>
      <c r="N15" s="1098"/>
      <c r="O15" s="1098"/>
      <c r="P15" s="1098"/>
      <c r="Q15" s="1098"/>
      <c r="R15" s="1098"/>
      <c r="S15" s="1098"/>
    </row>
  </sheetData>
  <sheetProtection sheet="1" objects="1" scenarios="1"/>
  <mergeCells count="19">
    <mergeCell ref="A1:P1"/>
    <mergeCell ref="A3:S3"/>
    <mergeCell ref="A4:A5"/>
    <mergeCell ref="B4:E4"/>
    <mergeCell ref="F4:I4"/>
    <mergeCell ref="J4:M4"/>
    <mergeCell ref="N4:O4"/>
    <mergeCell ref="P4:S4"/>
    <mergeCell ref="B5:C5"/>
    <mergeCell ref="D5:E5"/>
    <mergeCell ref="R5:S5"/>
    <mergeCell ref="A14:S14"/>
    <mergeCell ref="A15:S15"/>
    <mergeCell ref="F5:G5"/>
    <mergeCell ref="H5:I5"/>
    <mergeCell ref="J5:K5"/>
    <mergeCell ref="L5:M5"/>
    <mergeCell ref="N5:O5"/>
    <mergeCell ref="P5:Q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I15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17.33203125" style="327" customWidth="1"/>
    <col min="2" max="2" width="17" style="328" customWidth="1"/>
    <col min="3" max="3" width="0.88671875" style="327" customWidth="1"/>
    <col min="4" max="4" width="17" style="328" customWidth="1"/>
    <col min="5" max="5" width="0.88671875" style="327" customWidth="1"/>
    <col min="6" max="6" width="17" style="328" customWidth="1"/>
    <col min="7" max="7" width="0.88671875" style="327" customWidth="1"/>
    <col min="8" max="8" width="17" style="328" customWidth="1"/>
    <col min="9" max="9" width="0.88671875" style="327" customWidth="1"/>
    <col min="10" max="16384" width="9" style="327"/>
  </cols>
  <sheetData>
    <row r="1" spans="1:9" s="1" customFormat="1" ht="23.1" customHeight="1">
      <c r="A1" s="151" t="s">
        <v>785</v>
      </c>
      <c r="B1" s="151"/>
      <c r="C1" s="151"/>
      <c r="D1" s="151"/>
      <c r="E1" s="151"/>
      <c r="F1" s="151"/>
      <c r="G1" s="151"/>
      <c r="H1" s="151"/>
      <c r="I1" s="21"/>
    </row>
    <row r="2" spans="1:9" s="1" customFormat="1" ht="23.1" customHeight="1">
      <c r="A2" s="21"/>
      <c r="B2" s="20"/>
      <c r="C2" s="21"/>
      <c r="D2" s="20"/>
      <c r="E2" s="21"/>
      <c r="F2" s="20"/>
      <c r="G2" s="21"/>
      <c r="H2" s="20"/>
      <c r="I2" s="21"/>
    </row>
    <row r="3" spans="1:9" s="1" customFormat="1" ht="23.1" customHeight="1">
      <c r="A3" s="152" t="s">
        <v>899</v>
      </c>
      <c r="B3" s="152"/>
      <c r="C3" s="152"/>
      <c r="D3" s="152"/>
      <c r="E3" s="152"/>
      <c r="F3" s="152"/>
      <c r="G3" s="152"/>
      <c r="H3" s="364"/>
      <c r="I3" s="21"/>
    </row>
    <row r="4" spans="1:9" s="1" customFormat="1" ht="20.100000000000001" customHeight="1">
      <c r="A4" s="547" t="s">
        <v>151</v>
      </c>
      <c r="B4" s="374" t="s">
        <v>152</v>
      </c>
      <c r="C4" s="375"/>
      <c r="D4" s="374" t="s">
        <v>153</v>
      </c>
      <c r="E4" s="375"/>
      <c r="F4" s="374" t="s">
        <v>154</v>
      </c>
      <c r="G4" s="375"/>
      <c r="H4" s="374" t="s">
        <v>155</v>
      </c>
      <c r="I4" s="375"/>
    </row>
    <row r="5" spans="1:9" s="1" customFormat="1" ht="4.5" customHeight="1">
      <c r="A5" s="548"/>
      <c r="B5" s="1080"/>
      <c r="C5" s="1081"/>
      <c r="D5" s="1080"/>
      <c r="E5" s="320"/>
      <c r="F5" s="1080"/>
      <c r="G5" s="1081"/>
      <c r="H5" s="1080"/>
      <c r="I5" s="1081"/>
    </row>
    <row r="6" spans="1:9" s="1" customFormat="1" ht="20.100000000000001" customHeight="1">
      <c r="A6" s="548" t="s">
        <v>872</v>
      </c>
      <c r="B6" s="1082">
        <v>52272080</v>
      </c>
      <c r="C6" s="1083"/>
      <c r="D6" s="1084">
        <v>29797089</v>
      </c>
      <c r="E6" s="1085"/>
      <c r="F6" s="1082">
        <v>22474991</v>
      </c>
      <c r="G6" s="1083"/>
      <c r="H6" s="1086">
        <v>57</v>
      </c>
      <c r="I6" s="1087"/>
    </row>
    <row r="7" spans="1:9" s="1" customFormat="1" ht="20.100000000000001" customHeight="1">
      <c r="A7" s="548" t="s">
        <v>547</v>
      </c>
      <c r="B7" s="1082">
        <v>49427699</v>
      </c>
      <c r="C7" s="1083"/>
      <c r="D7" s="1084">
        <v>28245883</v>
      </c>
      <c r="E7" s="1085"/>
      <c r="F7" s="1082">
        <v>21181816</v>
      </c>
      <c r="G7" s="1083"/>
      <c r="H7" s="1086">
        <v>57.1</v>
      </c>
      <c r="I7" s="1087"/>
    </row>
    <row r="8" spans="1:9" s="21" customFormat="1" ht="20.100000000000001" customHeight="1">
      <c r="A8" s="548" t="s">
        <v>654</v>
      </c>
      <c r="B8" s="1082">
        <v>50069799</v>
      </c>
      <c r="C8" s="1083"/>
      <c r="D8" s="1084">
        <v>27130542</v>
      </c>
      <c r="E8" s="1085"/>
      <c r="F8" s="1082">
        <v>22939257</v>
      </c>
      <c r="G8" s="1083"/>
      <c r="H8" s="1086">
        <v>54.2</v>
      </c>
      <c r="I8" s="1087"/>
    </row>
    <row r="9" spans="1:9" s="21" customFormat="1" ht="20.100000000000001" customHeight="1">
      <c r="A9" s="548" t="s">
        <v>688</v>
      </c>
      <c r="B9" s="1082">
        <v>70296891</v>
      </c>
      <c r="C9" s="1083"/>
      <c r="D9" s="1084">
        <v>27493504</v>
      </c>
      <c r="E9" s="1085"/>
      <c r="F9" s="1082">
        <v>42803387</v>
      </c>
      <c r="G9" s="1083"/>
      <c r="H9" s="1086">
        <v>39.200000000000003</v>
      </c>
      <c r="I9" s="1087"/>
    </row>
    <row r="10" spans="1:9" s="21" customFormat="1" ht="20.100000000000001" customHeight="1">
      <c r="A10" s="548" t="s">
        <v>759</v>
      </c>
      <c r="B10" s="1082">
        <v>60498426</v>
      </c>
      <c r="C10" s="1083"/>
      <c r="D10" s="1084">
        <v>26773573</v>
      </c>
      <c r="E10" s="1085"/>
      <c r="F10" s="1082">
        <v>33724853</v>
      </c>
      <c r="G10" s="1083"/>
      <c r="H10" s="1086">
        <v>44.3</v>
      </c>
      <c r="I10" s="1088"/>
    </row>
    <row r="11" spans="1:9" s="21" customFormat="1" ht="20.100000000000001" customHeight="1">
      <c r="A11" s="548" t="s">
        <v>868</v>
      </c>
      <c r="B11" s="1082">
        <v>58011425</v>
      </c>
      <c r="C11" s="1083"/>
      <c r="D11" s="1084">
        <v>29046790</v>
      </c>
      <c r="E11" s="1085"/>
      <c r="F11" s="1082">
        <v>28964635</v>
      </c>
      <c r="G11" s="1083"/>
      <c r="H11" s="1086">
        <v>50.1</v>
      </c>
      <c r="I11" s="1088"/>
    </row>
    <row r="12" spans="1:9" s="1" customFormat="1" ht="4.5" customHeight="1">
      <c r="A12" s="1035"/>
      <c r="B12" s="1089"/>
      <c r="C12" s="1090"/>
      <c r="D12" s="1091"/>
      <c r="E12" s="1092"/>
      <c r="F12" s="1089"/>
      <c r="G12" s="1090"/>
      <c r="H12" s="1093"/>
      <c r="I12" s="1094"/>
    </row>
    <row r="13" spans="1:9" s="1014" customFormat="1" ht="23.1" customHeight="1">
      <c r="A13" s="429"/>
      <c r="B13" s="429"/>
      <c r="C13" s="429"/>
      <c r="D13" s="429"/>
      <c r="E13" s="429"/>
      <c r="F13" s="429"/>
      <c r="G13" s="429"/>
      <c r="H13" s="429"/>
      <c r="I13" s="429"/>
    </row>
    <row r="14" spans="1:9" ht="23.1" customHeight="1"/>
    <row r="15" spans="1:9">
      <c r="H15" s="328" t="s">
        <v>390</v>
      </c>
    </row>
  </sheetData>
  <sheetProtection sheet="1" objects="1" scenarios="1"/>
  <mergeCells count="6">
    <mergeCell ref="A1:H1"/>
    <mergeCell ref="A3:H3"/>
    <mergeCell ref="B4:C4"/>
    <mergeCell ref="D4:E4"/>
    <mergeCell ref="F4:G4"/>
    <mergeCell ref="H4:I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9"/>
  <sheetViews>
    <sheetView showGridLines="0" zoomScaleNormal="100" zoomScaleSheetLayoutView="100" workbookViewId="0">
      <selection sqref="A1:N1"/>
    </sheetView>
  </sheetViews>
  <sheetFormatPr defaultColWidth="9" defaultRowHeight="13.2"/>
  <cols>
    <col min="1" max="1" width="9.44140625" style="327" customWidth="1"/>
    <col min="2" max="2" width="11.21875" style="328" bestFit="1" customWidth="1"/>
    <col min="3" max="3" width="0.44140625" style="327" customWidth="1"/>
    <col min="4" max="4" width="7.109375" style="328" customWidth="1"/>
    <col min="5" max="5" width="0.44140625" style="327" customWidth="1"/>
    <col min="6" max="6" width="10.33203125" style="328" customWidth="1"/>
    <col min="7" max="7" width="0.44140625" style="327" customWidth="1"/>
    <col min="8" max="8" width="7.6640625" style="328" customWidth="1"/>
    <col min="9" max="9" width="0.44140625" style="327" customWidth="1"/>
    <col min="10" max="10" width="10.33203125" style="328" customWidth="1"/>
    <col min="11" max="11" width="0.44140625" style="327" customWidth="1"/>
    <col min="12" max="12" width="7.109375" style="328" customWidth="1"/>
    <col min="13" max="13" width="0.44140625" style="327" customWidth="1"/>
    <col min="14" max="14" width="5.6640625" style="328" customWidth="1"/>
    <col min="15" max="15" width="0.44140625" style="327" customWidth="1"/>
    <col min="16" max="16" width="8.44140625" style="328" customWidth="1"/>
    <col min="17" max="17" width="0.44140625" style="327" customWidth="1"/>
    <col min="18" max="18" width="8.44140625" style="328" customWidth="1"/>
    <col min="19" max="19" width="0.44140625" style="327" customWidth="1"/>
    <col min="20" max="16384" width="9" style="327"/>
  </cols>
  <sheetData>
    <row r="1" spans="1:19" s="1" customFormat="1" ht="23.1" customHeight="1">
      <c r="A1" s="151" t="s">
        <v>802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32"/>
      <c r="R1" s="20"/>
      <c r="S1" s="21"/>
    </row>
    <row r="2" spans="1:19" s="1" customFormat="1" ht="23.1" customHeight="1">
      <c r="A2" s="21"/>
      <c r="B2" s="20"/>
      <c r="C2" s="21"/>
      <c r="D2" s="20"/>
      <c r="E2" s="21"/>
      <c r="F2" s="20"/>
      <c r="G2" s="21"/>
      <c r="H2" s="20"/>
      <c r="I2" s="21"/>
      <c r="J2" s="20"/>
      <c r="K2" s="21"/>
      <c r="L2" s="20"/>
      <c r="M2" s="21"/>
      <c r="N2" s="20"/>
      <c r="O2" s="21"/>
      <c r="P2" s="20"/>
      <c r="Q2" s="21"/>
      <c r="R2" s="20"/>
      <c r="S2" s="21"/>
    </row>
    <row r="3" spans="1:19" s="1" customFormat="1" ht="23.1" customHeight="1">
      <c r="A3" s="152" t="s">
        <v>900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364"/>
      <c r="Q3" s="364"/>
      <c r="R3" s="364"/>
      <c r="S3" s="21"/>
    </row>
    <row r="4" spans="1:19" s="1" customFormat="1" ht="15" customHeight="1">
      <c r="A4" s="1040" t="s">
        <v>156</v>
      </c>
      <c r="B4" s="1041" t="s">
        <v>157</v>
      </c>
      <c r="C4" s="1042"/>
      <c r="D4" s="1042"/>
      <c r="E4" s="1043"/>
      <c r="F4" s="1041" t="s">
        <v>158</v>
      </c>
      <c r="G4" s="1042"/>
      <c r="H4" s="1042"/>
      <c r="I4" s="1043"/>
      <c r="J4" s="1041" t="s">
        <v>159</v>
      </c>
      <c r="K4" s="1042"/>
      <c r="L4" s="1042"/>
      <c r="M4" s="1043"/>
      <c r="N4" s="1044" t="s">
        <v>571</v>
      </c>
      <c r="O4" s="140"/>
      <c r="P4" s="1041" t="s">
        <v>160</v>
      </c>
      <c r="Q4" s="1042"/>
      <c r="R4" s="1042"/>
      <c r="S4" s="1043"/>
    </row>
    <row r="5" spans="1:19" s="1" customFormat="1" ht="15" customHeight="1">
      <c r="A5" s="1045"/>
      <c r="B5" s="139" t="s">
        <v>161</v>
      </c>
      <c r="C5" s="1044"/>
      <c r="D5" s="139" t="s">
        <v>572</v>
      </c>
      <c r="E5" s="140"/>
      <c r="F5" s="141" t="s">
        <v>161</v>
      </c>
      <c r="G5" s="1046"/>
      <c r="H5" s="139" t="s">
        <v>572</v>
      </c>
      <c r="I5" s="140"/>
      <c r="J5" s="139" t="s">
        <v>162</v>
      </c>
      <c r="K5" s="140"/>
      <c r="L5" s="139" t="s">
        <v>572</v>
      </c>
      <c r="M5" s="140"/>
      <c r="N5" s="1046"/>
      <c r="O5" s="142"/>
      <c r="P5" s="141" t="s">
        <v>573</v>
      </c>
      <c r="Q5" s="142"/>
      <c r="R5" s="141" t="s">
        <v>163</v>
      </c>
      <c r="S5" s="142"/>
    </row>
    <row r="6" spans="1:19" s="1" customFormat="1" ht="15" customHeight="1">
      <c r="A6" s="1047"/>
      <c r="B6" s="143" t="s">
        <v>164</v>
      </c>
      <c r="C6" s="1048"/>
      <c r="D6" s="143" t="s">
        <v>395</v>
      </c>
      <c r="E6" s="144"/>
      <c r="F6" s="143" t="s">
        <v>165</v>
      </c>
      <c r="G6" s="1048"/>
      <c r="H6" s="143" t="s">
        <v>395</v>
      </c>
      <c r="I6" s="144"/>
      <c r="J6" s="143" t="s">
        <v>166</v>
      </c>
      <c r="K6" s="144"/>
      <c r="L6" s="143" t="s">
        <v>395</v>
      </c>
      <c r="M6" s="144"/>
      <c r="N6" s="1048"/>
      <c r="O6" s="144"/>
      <c r="P6" s="604" t="s">
        <v>401</v>
      </c>
      <c r="Q6" s="605"/>
      <c r="R6" s="604" t="s">
        <v>401</v>
      </c>
      <c r="S6" s="605"/>
    </row>
    <row r="7" spans="1:19" s="1" customFormat="1" ht="4.5" customHeight="1">
      <c r="A7" s="8"/>
      <c r="B7" s="9"/>
      <c r="C7" s="6"/>
      <c r="D7" s="1049"/>
      <c r="E7" s="1050"/>
      <c r="F7" s="9"/>
      <c r="G7" s="6"/>
      <c r="H7" s="1049"/>
      <c r="I7" s="1050"/>
      <c r="J7" s="9"/>
      <c r="K7" s="6"/>
      <c r="L7" s="1049"/>
      <c r="M7" s="1050"/>
      <c r="N7" s="6"/>
      <c r="O7" s="10"/>
      <c r="P7" s="9"/>
      <c r="Q7" s="10"/>
      <c r="R7" s="9"/>
      <c r="S7" s="10"/>
    </row>
    <row r="8" spans="1:19" s="1" customFormat="1" ht="20.100000000000001" customHeight="1">
      <c r="A8" s="13" t="s">
        <v>873</v>
      </c>
      <c r="B8" s="1051">
        <v>52272080</v>
      </c>
      <c r="C8" s="1052"/>
      <c r="D8" s="953">
        <v>5.6</v>
      </c>
      <c r="E8" s="1053"/>
      <c r="F8" s="1051">
        <v>49468592</v>
      </c>
      <c r="G8" s="1052"/>
      <c r="H8" s="953">
        <v>4</v>
      </c>
      <c r="I8" s="1053"/>
      <c r="J8" s="1054">
        <v>23323435</v>
      </c>
      <c r="K8" s="1055"/>
      <c r="L8" s="953">
        <v>0.5</v>
      </c>
      <c r="M8" s="1053"/>
      <c r="N8" s="1056">
        <v>44.6</v>
      </c>
      <c r="O8" s="1057"/>
      <c r="P8" s="1058">
        <v>323082</v>
      </c>
      <c r="Q8" s="1059"/>
      <c r="R8" s="1051">
        <v>726183</v>
      </c>
      <c r="S8" s="19"/>
    </row>
    <row r="9" spans="1:19" s="2" customFormat="1" ht="20.100000000000001" customHeight="1">
      <c r="A9" s="13" t="s">
        <v>548</v>
      </c>
      <c r="B9" s="1051">
        <v>49427699</v>
      </c>
      <c r="C9" s="1052"/>
      <c r="D9" s="953">
        <f>B9/B8*100-100</f>
        <v>-5.441491901604067</v>
      </c>
      <c r="E9" s="1053"/>
      <c r="F9" s="1051">
        <v>47493299</v>
      </c>
      <c r="G9" s="1052"/>
      <c r="H9" s="953">
        <f>F9/F8*100-100</f>
        <v>-3.9930245033050369</v>
      </c>
      <c r="I9" s="1053"/>
      <c r="J9" s="1054">
        <v>23165090</v>
      </c>
      <c r="K9" s="1055"/>
      <c r="L9" s="953">
        <f>J9/J8*100-100</f>
        <v>-0.67890943165103579</v>
      </c>
      <c r="M9" s="1053"/>
      <c r="N9" s="1056">
        <v>46.9</v>
      </c>
      <c r="O9" s="1057"/>
      <c r="P9" s="1058">
        <v>294569</v>
      </c>
      <c r="Q9" s="1059"/>
      <c r="R9" s="1051">
        <v>654169</v>
      </c>
      <c r="S9" s="19"/>
    </row>
    <row r="10" spans="1:19" s="2" customFormat="1" ht="20.100000000000001" customHeight="1">
      <c r="A10" s="13" t="s">
        <v>655</v>
      </c>
      <c r="B10" s="1051">
        <v>50069799</v>
      </c>
      <c r="C10" s="1052"/>
      <c r="D10" s="953">
        <f>B10/B9*100-100</f>
        <v>1.2990691717208875</v>
      </c>
      <c r="E10" s="1053"/>
      <c r="F10" s="1051">
        <v>48511250</v>
      </c>
      <c r="G10" s="1052"/>
      <c r="H10" s="953">
        <f>F10/F9*100-100</f>
        <v>2.1433571081259259</v>
      </c>
      <c r="I10" s="1053"/>
      <c r="J10" s="1054">
        <v>23076944</v>
      </c>
      <c r="K10" s="1055"/>
      <c r="L10" s="953">
        <f>J10/J9*100-100</f>
        <v>-0.38051222766671344</v>
      </c>
      <c r="M10" s="1053"/>
      <c r="N10" s="1056">
        <v>46.1</v>
      </c>
      <c r="O10" s="1057"/>
      <c r="P10" s="1058">
        <v>301818</v>
      </c>
      <c r="Q10" s="1059"/>
      <c r="R10" s="1051">
        <v>661087</v>
      </c>
      <c r="S10" s="19"/>
    </row>
    <row r="11" spans="1:19" s="2" customFormat="1" ht="20.100000000000001" customHeight="1">
      <c r="A11" s="13" t="s">
        <v>691</v>
      </c>
      <c r="B11" s="1051">
        <v>70296891</v>
      </c>
      <c r="C11" s="1052"/>
      <c r="D11" s="953">
        <f>B11/B10*100-100</f>
        <v>40.397789493822415</v>
      </c>
      <c r="E11" s="1053"/>
      <c r="F11" s="1051">
        <v>68181694</v>
      </c>
      <c r="G11" s="1052"/>
      <c r="H11" s="953">
        <f t="shared" ref="H11" si="0">F11/F10*100-100</f>
        <v>40.548210981988717</v>
      </c>
      <c r="I11" s="1053"/>
      <c r="J11" s="1054">
        <v>22750467</v>
      </c>
      <c r="K11" s="1055"/>
      <c r="L11" s="953">
        <f>J11/J10*100-100</f>
        <v>-1.4147323839759736</v>
      </c>
      <c r="M11" s="1053"/>
      <c r="N11" s="1056">
        <v>32.4</v>
      </c>
      <c r="O11" s="1057"/>
      <c r="P11" s="1058">
        <v>426221</v>
      </c>
      <c r="Q11" s="1059"/>
      <c r="R11" s="1051">
        <v>924347</v>
      </c>
      <c r="S11" s="19"/>
    </row>
    <row r="12" spans="1:19" s="2" customFormat="1" ht="20.100000000000001" customHeight="1">
      <c r="A12" s="13" t="s">
        <v>762</v>
      </c>
      <c r="B12" s="1060">
        <v>60498426</v>
      </c>
      <c r="C12" s="1061"/>
      <c r="D12" s="979">
        <f>B12/B11*100-100</f>
        <v>-13.938688981280833</v>
      </c>
      <c r="E12" s="985"/>
      <c r="F12" s="1060">
        <v>56629881</v>
      </c>
      <c r="G12" s="1061"/>
      <c r="H12" s="979">
        <f>F12/F11*100-100</f>
        <v>-16.942689924952575</v>
      </c>
      <c r="I12" s="985"/>
      <c r="J12" s="1062">
        <v>22063548</v>
      </c>
      <c r="K12" s="1063"/>
      <c r="L12" s="979">
        <f>J12/J11*100-100</f>
        <v>-3.0193621959496539</v>
      </c>
      <c r="M12" s="985"/>
      <c r="N12" s="1064">
        <v>36.5</v>
      </c>
      <c r="O12" s="1065"/>
      <c r="P12" s="1066">
        <v>354657</v>
      </c>
      <c r="Q12" s="1067"/>
      <c r="R12" s="1060">
        <v>758595</v>
      </c>
      <c r="S12" s="1068"/>
    </row>
    <row r="13" spans="1:19" s="2" customFormat="1" ht="20.100000000000001" customHeight="1">
      <c r="A13" s="13" t="s">
        <v>867</v>
      </c>
      <c r="B13" s="1060">
        <v>58011425</v>
      </c>
      <c r="C13" s="1061"/>
      <c r="D13" s="979">
        <f>B13/B12*100-100</f>
        <v>-4.110852404655958</v>
      </c>
      <c r="E13" s="985"/>
      <c r="F13" s="1060">
        <v>55031902</v>
      </c>
      <c r="G13" s="1061"/>
      <c r="H13" s="979">
        <f>F13/F12*100-100</f>
        <v>-2.8217947341263141</v>
      </c>
      <c r="I13" s="985"/>
      <c r="J13" s="1062">
        <v>22599345</v>
      </c>
      <c r="K13" s="1063"/>
      <c r="L13" s="979">
        <f>J13/J12*100-100</f>
        <v>2.4284262893710604</v>
      </c>
      <c r="M13" s="985"/>
      <c r="N13" s="1064">
        <v>39</v>
      </c>
      <c r="O13" s="1065"/>
      <c r="P13" s="1066">
        <v>345428</v>
      </c>
      <c r="Q13" s="1067"/>
      <c r="R13" s="1060">
        <v>728137</v>
      </c>
      <c r="S13" s="1068"/>
    </row>
    <row r="14" spans="1:19" s="2" customFormat="1" ht="4.5" customHeight="1">
      <c r="A14" s="1069"/>
      <c r="B14" s="1070"/>
      <c r="C14" s="1071"/>
      <c r="D14" s="1072"/>
      <c r="E14" s="1073"/>
      <c r="F14" s="1070"/>
      <c r="G14" s="1071"/>
      <c r="H14" s="1072"/>
      <c r="I14" s="1073"/>
      <c r="J14" s="1074"/>
      <c r="K14" s="1075"/>
      <c r="L14" s="1072"/>
      <c r="M14" s="1073"/>
      <c r="N14" s="1076"/>
      <c r="O14" s="1077"/>
      <c r="P14" s="1078"/>
      <c r="Q14" s="1079"/>
      <c r="R14" s="1070"/>
      <c r="S14" s="425"/>
    </row>
    <row r="15" spans="1:19" s="1" customFormat="1" ht="13.5" customHeight="1">
      <c r="A15" s="1039" t="s">
        <v>396</v>
      </c>
      <c r="B15" s="1039"/>
      <c r="C15" s="1039"/>
      <c r="D15" s="1039"/>
      <c r="E15" s="1039"/>
      <c r="F15" s="1039"/>
      <c r="G15" s="1039"/>
      <c r="H15" s="1039"/>
      <c r="I15" s="1039"/>
      <c r="J15" s="1039"/>
      <c r="K15" s="1039"/>
      <c r="L15" s="1039"/>
      <c r="M15" s="1039"/>
      <c r="N15" s="1039"/>
      <c r="O15" s="1039"/>
      <c r="P15" s="1039"/>
      <c r="Q15" s="1039"/>
      <c r="R15" s="1039"/>
      <c r="S15" s="1039"/>
    </row>
    <row r="19" spans="6:6">
      <c r="F19" s="20"/>
    </row>
  </sheetData>
  <sheetProtection sheet="1" objects="1" scenarios="1"/>
  <mergeCells count="25">
    <mergeCell ref="A1:P1"/>
    <mergeCell ref="A3:R3"/>
    <mergeCell ref="A4:A6"/>
    <mergeCell ref="B4:E4"/>
    <mergeCell ref="F4:I4"/>
    <mergeCell ref="J4:M4"/>
    <mergeCell ref="N4:O6"/>
    <mergeCell ref="P4:S4"/>
    <mergeCell ref="B5:C5"/>
    <mergeCell ref="D5:E5"/>
    <mergeCell ref="A15:S15"/>
    <mergeCell ref="F5:G5"/>
    <mergeCell ref="H5:I5"/>
    <mergeCell ref="J5:K5"/>
    <mergeCell ref="L5:M5"/>
    <mergeCell ref="P5:Q5"/>
    <mergeCell ref="R5:S5"/>
    <mergeCell ref="B6:C6"/>
    <mergeCell ref="F6:G6"/>
    <mergeCell ref="J6:K6"/>
    <mergeCell ref="P6:Q6"/>
    <mergeCell ref="R6:S6"/>
    <mergeCell ref="D6:E6"/>
    <mergeCell ref="H6:I6"/>
    <mergeCell ref="L6:M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14"/>
  <sheetViews>
    <sheetView showGridLines="0" zoomScaleNormal="100" workbookViewId="0">
      <selection sqref="A1:N1"/>
    </sheetView>
  </sheetViews>
  <sheetFormatPr defaultColWidth="9" defaultRowHeight="13.2"/>
  <cols>
    <col min="1" max="1" width="11.21875" style="327" customWidth="1"/>
    <col min="2" max="2" width="11.6640625" style="328" customWidth="1"/>
    <col min="3" max="3" width="0.44140625" style="327" customWidth="1"/>
    <col min="4" max="4" width="11.6640625" style="328" customWidth="1"/>
    <col min="5" max="5" width="0.44140625" style="327" customWidth="1"/>
    <col min="6" max="6" width="11.6640625" style="328" customWidth="1"/>
    <col min="7" max="7" width="0.44140625" style="327" customWidth="1"/>
    <col min="8" max="8" width="8.6640625" style="328" customWidth="1"/>
    <col min="9" max="9" width="0.44140625" style="327" customWidth="1"/>
    <col min="10" max="10" width="7.109375" style="328" customWidth="1"/>
    <col min="11" max="11" width="0.44140625" style="327" customWidth="1"/>
    <col min="12" max="12" width="10.6640625" style="328" customWidth="1"/>
    <col min="13" max="13" width="0.44140625" style="327" customWidth="1"/>
    <col min="14" max="14" width="10.6640625" style="328" customWidth="1"/>
    <col min="15" max="15" width="0.44140625" style="327" customWidth="1"/>
    <col min="16" max="16384" width="9" style="327"/>
  </cols>
  <sheetData>
    <row r="1" spans="1:19" s="1" customFormat="1" ht="23.1" customHeight="1">
      <c r="A1" s="151" t="s">
        <v>835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9" s="1" customFormat="1" ht="23.1" customHeight="1">
      <c r="B2" s="2"/>
      <c r="D2" s="2"/>
      <c r="F2" s="2"/>
      <c r="H2" s="2"/>
      <c r="J2" s="2"/>
      <c r="L2" s="2"/>
      <c r="N2" s="2"/>
    </row>
    <row r="3" spans="1:19" s="1" customFormat="1" ht="23.1" customHeight="1">
      <c r="A3" s="581" t="s">
        <v>524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</row>
    <row r="4" spans="1:19" s="1" customFormat="1" ht="20.100000000000001" customHeight="1">
      <c r="A4" s="1022" t="s">
        <v>156</v>
      </c>
      <c r="B4" s="1023" t="s">
        <v>167</v>
      </c>
      <c r="C4" s="1024"/>
      <c r="D4" s="1023" t="s">
        <v>168</v>
      </c>
      <c r="E4" s="1024"/>
      <c r="F4" s="1023" t="s">
        <v>169</v>
      </c>
      <c r="G4" s="1024"/>
      <c r="H4" s="1023" t="s">
        <v>377</v>
      </c>
      <c r="I4" s="1024"/>
      <c r="J4" s="1023" t="s">
        <v>170</v>
      </c>
      <c r="K4" s="1024"/>
      <c r="L4" s="1023" t="s">
        <v>171</v>
      </c>
      <c r="M4" s="1024"/>
      <c r="N4" s="145" t="s">
        <v>525</v>
      </c>
      <c r="O4" s="146"/>
    </row>
    <row r="5" spans="1:19" s="1" customFormat="1" ht="20.100000000000001" customHeight="1">
      <c r="A5" s="1025"/>
      <c r="B5" s="1026"/>
      <c r="C5" s="1027"/>
      <c r="D5" s="1026"/>
      <c r="E5" s="1027"/>
      <c r="F5" s="1026"/>
      <c r="G5" s="1027"/>
      <c r="H5" s="1026"/>
      <c r="I5" s="1027"/>
      <c r="J5" s="1026"/>
      <c r="K5" s="1027"/>
      <c r="L5" s="1026" t="s">
        <v>172</v>
      </c>
      <c r="M5" s="1027"/>
      <c r="N5" s="1026" t="s">
        <v>493</v>
      </c>
      <c r="O5" s="1027"/>
    </row>
    <row r="6" spans="1:19" s="1" customFormat="1" ht="12" customHeight="1">
      <c r="A6" s="1028"/>
      <c r="B6" s="1029" t="s">
        <v>173</v>
      </c>
      <c r="C6" s="1030"/>
      <c r="D6" s="1029" t="s">
        <v>173</v>
      </c>
      <c r="E6" s="1030"/>
      <c r="F6" s="1029" t="s">
        <v>173</v>
      </c>
      <c r="G6" s="1030"/>
      <c r="H6" s="1029" t="s">
        <v>174</v>
      </c>
      <c r="I6" s="1030"/>
      <c r="J6" s="1029" t="s">
        <v>174</v>
      </c>
      <c r="K6" s="1030"/>
      <c r="L6" s="1029" t="s">
        <v>175</v>
      </c>
      <c r="M6" s="1030"/>
      <c r="N6" s="825" t="s">
        <v>175</v>
      </c>
      <c r="O6" s="16"/>
    </row>
    <row r="7" spans="1:19" s="1" customFormat="1" ht="20.100000000000001" customHeight="1">
      <c r="A7" s="548" t="s">
        <v>873</v>
      </c>
      <c r="B7" s="551">
        <v>23020000</v>
      </c>
      <c r="C7" s="550"/>
      <c r="D7" s="551">
        <v>24551278</v>
      </c>
      <c r="E7" s="550"/>
      <c r="F7" s="551">
        <v>23323435</v>
      </c>
      <c r="G7" s="550"/>
      <c r="H7" s="1031">
        <v>0.5</v>
      </c>
      <c r="I7" s="1032"/>
      <c r="J7" s="1031">
        <v>95</v>
      </c>
      <c r="K7" s="1032"/>
      <c r="L7" s="551">
        <v>143709</v>
      </c>
      <c r="M7" s="549"/>
      <c r="N7" s="551">
        <v>324207</v>
      </c>
      <c r="O7" s="16"/>
    </row>
    <row r="8" spans="1:19" s="1" customFormat="1" ht="20.100000000000001" customHeight="1">
      <c r="A8" s="548" t="s">
        <v>548</v>
      </c>
      <c r="B8" s="551">
        <v>22720000</v>
      </c>
      <c r="C8" s="550"/>
      <c r="D8" s="551">
        <v>24211639</v>
      </c>
      <c r="E8" s="550"/>
      <c r="F8" s="551">
        <v>23165090</v>
      </c>
      <c r="G8" s="550"/>
      <c r="H8" s="1031">
        <v>-0.2</v>
      </c>
      <c r="I8" s="1032"/>
      <c r="J8" s="1031">
        <v>95.7</v>
      </c>
      <c r="K8" s="1032"/>
      <c r="L8" s="551">
        <v>143323</v>
      </c>
      <c r="M8" s="549"/>
      <c r="N8" s="551">
        <v>319518</v>
      </c>
      <c r="O8" s="16"/>
    </row>
    <row r="9" spans="1:19" s="1" customFormat="1" ht="20.100000000000001" customHeight="1">
      <c r="A9" s="548" t="s">
        <v>649</v>
      </c>
      <c r="B9" s="551">
        <v>23100000</v>
      </c>
      <c r="C9" s="550"/>
      <c r="D9" s="551">
        <v>24046004</v>
      </c>
      <c r="E9" s="550"/>
      <c r="F9" s="551">
        <v>23076944</v>
      </c>
      <c r="G9" s="550"/>
      <c r="H9" s="1031" t="s">
        <v>673</v>
      </c>
      <c r="I9" s="1032"/>
      <c r="J9" s="1031">
        <v>96</v>
      </c>
      <c r="K9" s="1032"/>
      <c r="L9" s="551">
        <v>143163</v>
      </c>
      <c r="M9" s="549"/>
      <c r="N9" s="551">
        <v>312933</v>
      </c>
      <c r="O9" s="16"/>
    </row>
    <row r="10" spans="1:19" s="1" customFormat="1" ht="20.100000000000001" customHeight="1">
      <c r="A10" s="548" t="s">
        <v>692</v>
      </c>
      <c r="B10" s="551">
        <v>22910000</v>
      </c>
      <c r="C10" s="550"/>
      <c r="D10" s="551">
        <v>23716550</v>
      </c>
      <c r="E10" s="550"/>
      <c r="F10" s="551">
        <v>22750467</v>
      </c>
      <c r="G10" s="550"/>
      <c r="H10" s="1031">
        <v>-1.4</v>
      </c>
      <c r="I10" s="1032"/>
      <c r="J10" s="1031">
        <v>95.9</v>
      </c>
      <c r="K10" s="1032"/>
      <c r="L10" s="551">
        <v>141823</v>
      </c>
      <c r="M10" s="549"/>
      <c r="N10" s="551">
        <v>308519</v>
      </c>
      <c r="O10" s="16"/>
    </row>
    <row r="11" spans="1:19" s="1" customFormat="1" ht="20.100000000000001" customHeight="1">
      <c r="A11" s="548" t="s">
        <v>769</v>
      </c>
      <c r="B11" s="551">
        <v>21400000</v>
      </c>
      <c r="C11" s="550"/>
      <c r="D11" s="551">
        <v>22946055</v>
      </c>
      <c r="E11" s="550"/>
      <c r="F11" s="551">
        <v>22063548</v>
      </c>
      <c r="G11" s="550"/>
      <c r="H11" s="1031">
        <v>-3</v>
      </c>
      <c r="I11" s="1032"/>
      <c r="J11" s="1031">
        <v>96.15</v>
      </c>
      <c r="K11" s="1032"/>
      <c r="L11" s="1033">
        <v>137910</v>
      </c>
      <c r="M11" s="1034"/>
      <c r="N11" s="1033">
        <v>296653</v>
      </c>
      <c r="O11" s="16"/>
    </row>
    <row r="12" spans="1:19" s="1" customFormat="1" ht="20.100000000000001" customHeight="1">
      <c r="A12" s="548" t="s">
        <v>874</v>
      </c>
      <c r="B12" s="551">
        <v>22100000</v>
      </c>
      <c r="C12" s="550"/>
      <c r="D12" s="551">
        <v>23441322</v>
      </c>
      <c r="E12" s="550"/>
      <c r="F12" s="551">
        <v>22599345</v>
      </c>
      <c r="G12" s="550"/>
      <c r="H12" s="1031">
        <v>2.4</v>
      </c>
      <c r="I12" s="1032"/>
      <c r="J12" s="1031">
        <v>96.4</v>
      </c>
      <c r="K12" s="1032"/>
      <c r="L12" s="1033">
        <v>141559</v>
      </c>
      <c r="M12" s="1034"/>
      <c r="N12" s="1033">
        <v>299770</v>
      </c>
      <c r="O12" s="16"/>
    </row>
    <row r="13" spans="1:19" s="1" customFormat="1" ht="4.5" customHeight="1">
      <c r="A13" s="1035"/>
      <c r="B13" s="424"/>
      <c r="C13" s="1036"/>
      <c r="D13" s="424"/>
      <c r="E13" s="1036"/>
      <c r="F13" s="424"/>
      <c r="G13" s="1036"/>
      <c r="H13" s="1037"/>
      <c r="I13" s="1038"/>
      <c r="J13" s="1037"/>
      <c r="K13" s="1038"/>
      <c r="L13" s="424"/>
      <c r="M13" s="1036"/>
      <c r="N13" s="424"/>
      <c r="O13" s="28"/>
    </row>
    <row r="14" spans="1:19" s="1" customFormat="1">
      <c r="A14" s="1039" t="s">
        <v>859</v>
      </c>
      <c r="B14" s="1039"/>
      <c r="C14" s="1039"/>
      <c r="D14" s="1039"/>
      <c r="E14" s="1039"/>
      <c r="F14" s="1039"/>
      <c r="G14" s="1039"/>
      <c r="H14" s="1039"/>
      <c r="I14" s="1039"/>
      <c r="J14" s="1039"/>
      <c r="K14" s="1039"/>
      <c r="L14" s="1039"/>
      <c r="M14" s="1039"/>
      <c r="N14" s="1039"/>
      <c r="O14" s="1039"/>
      <c r="P14" s="1039"/>
      <c r="Q14" s="1039"/>
      <c r="R14" s="1039"/>
      <c r="S14" s="1039"/>
    </row>
  </sheetData>
  <sheetProtection sheet="1" objects="1" scenarios="1"/>
  <mergeCells count="13">
    <mergeCell ref="A14:S14"/>
    <mergeCell ref="A3:N3"/>
    <mergeCell ref="A1:N1"/>
    <mergeCell ref="B4:C5"/>
    <mergeCell ref="D4:E5"/>
    <mergeCell ref="F4:G5"/>
    <mergeCell ref="H4:I5"/>
    <mergeCell ref="J4:K5"/>
    <mergeCell ref="L4:M4"/>
    <mergeCell ref="A4:A5"/>
    <mergeCell ref="L5:M5"/>
    <mergeCell ref="N4:O4"/>
    <mergeCell ref="N5:O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H35"/>
  <sheetViews>
    <sheetView showGridLines="0" zoomScale="90" zoomScaleNormal="90" zoomScaleSheetLayoutView="100" workbookViewId="0">
      <selection sqref="A1:N1"/>
    </sheetView>
  </sheetViews>
  <sheetFormatPr defaultRowHeight="13.2"/>
  <cols>
    <col min="1" max="1" width="0.44140625" style="1" customWidth="1"/>
    <col min="2" max="2" width="2.6640625" style="1" customWidth="1"/>
    <col min="3" max="3" width="23.6640625" style="2" customWidth="1"/>
    <col min="4" max="4" width="0.44140625" style="1" customWidth="1"/>
    <col min="5" max="5" width="11.6640625" style="2" customWidth="1"/>
    <col min="6" max="6" width="0.44140625" style="1" customWidth="1"/>
    <col min="7" max="7" width="7.6640625" style="2" customWidth="1"/>
    <col min="8" max="8" width="0.44140625" style="1" customWidth="1"/>
    <col min="9" max="9" width="7.6640625" style="2" customWidth="1"/>
    <col min="10" max="10" width="1" style="1" customWidth="1"/>
    <col min="11" max="11" width="11.6640625" style="2" customWidth="1"/>
    <col min="12" max="12" width="0.44140625" style="1" customWidth="1"/>
    <col min="13" max="13" width="7.6640625" style="2" customWidth="1"/>
    <col min="14" max="14" width="0.44140625" style="1" customWidth="1"/>
    <col min="15" max="15" width="7.6640625" style="2" customWidth="1"/>
    <col min="16" max="16" width="1" style="1" customWidth="1"/>
    <col min="17" max="17" width="11.6640625" style="2" customWidth="1"/>
    <col min="18" max="18" width="0.44140625" style="1" customWidth="1"/>
    <col min="19" max="19" width="7.6640625" style="2" customWidth="1"/>
    <col min="20" max="20" width="0.44140625" style="1" customWidth="1"/>
    <col min="21" max="21" width="7.6640625" style="2" customWidth="1"/>
    <col min="22" max="22" width="1" style="1" customWidth="1"/>
    <col min="23" max="23" width="11.6640625" style="2" customWidth="1"/>
    <col min="24" max="24" width="0.44140625" style="1" customWidth="1"/>
    <col min="25" max="25" width="7.6640625" style="2" customWidth="1"/>
    <col min="26" max="26" width="0.44140625" style="1" customWidth="1"/>
    <col min="27" max="27" width="7.6640625" style="2" customWidth="1"/>
    <col min="28" max="28" width="1" style="1" customWidth="1"/>
    <col min="29" max="29" width="11.6640625" style="2" customWidth="1"/>
    <col min="30" max="30" width="0.44140625" style="1" customWidth="1"/>
    <col min="31" max="31" width="7.6640625" style="2" customWidth="1"/>
    <col min="32" max="32" width="0.44140625" style="1" customWidth="1"/>
    <col min="33" max="33" width="7.6640625" style="2" customWidth="1"/>
    <col min="34" max="34" width="1" style="1" customWidth="1"/>
    <col min="35" max="256" width="8.88671875" style="1"/>
    <col min="257" max="257" width="0.44140625" style="1" customWidth="1"/>
    <col min="258" max="258" width="2.6640625" style="1" customWidth="1"/>
    <col min="259" max="259" width="23.6640625" style="1" customWidth="1"/>
    <col min="260" max="260" width="0.44140625" style="1" customWidth="1"/>
    <col min="261" max="261" width="10.6640625" style="1" customWidth="1"/>
    <col min="262" max="262" width="0.44140625" style="1" customWidth="1"/>
    <col min="263" max="263" width="7.6640625" style="1" customWidth="1"/>
    <col min="264" max="264" width="0.44140625" style="1" customWidth="1"/>
    <col min="265" max="265" width="7.6640625" style="1" customWidth="1"/>
    <col min="266" max="266" width="1" style="1" customWidth="1"/>
    <col min="267" max="267" width="10.6640625" style="1" customWidth="1"/>
    <col min="268" max="268" width="0.44140625" style="1" customWidth="1"/>
    <col min="269" max="269" width="7.6640625" style="1" customWidth="1"/>
    <col min="270" max="270" width="0.44140625" style="1" customWidth="1"/>
    <col min="271" max="271" width="7.6640625" style="1" customWidth="1"/>
    <col min="272" max="272" width="1" style="1" customWidth="1"/>
    <col min="273" max="273" width="10.6640625" style="1" customWidth="1"/>
    <col min="274" max="274" width="0.44140625" style="1" customWidth="1"/>
    <col min="275" max="275" width="7.6640625" style="1" customWidth="1"/>
    <col min="276" max="276" width="0.44140625" style="1" customWidth="1"/>
    <col min="277" max="277" width="7.6640625" style="1" customWidth="1"/>
    <col min="278" max="278" width="1" style="1" customWidth="1"/>
    <col min="279" max="279" width="10.6640625" style="1" customWidth="1"/>
    <col min="280" max="280" width="0.44140625" style="1" customWidth="1"/>
    <col min="281" max="281" width="7.6640625" style="1" customWidth="1"/>
    <col min="282" max="282" width="0.44140625" style="1" customWidth="1"/>
    <col min="283" max="283" width="7.6640625" style="1" customWidth="1"/>
    <col min="284" max="284" width="1" style="1" customWidth="1"/>
    <col min="285" max="285" width="10.6640625" style="1" customWidth="1"/>
    <col min="286" max="286" width="0.44140625" style="1" customWidth="1"/>
    <col min="287" max="287" width="7.6640625" style="1" customWidth="1"/>
    <col min="288" max="288" width="0.44140625" style="1" customWidth="1"/>
    <col min="289" max="289" width="7.6640625" style="1" customWidth="1"/>
    <col min="290" max="290" width="1" style="1" customWidth="1"/>
    <col min="291" max="512" width="8.88671875" style="1"/>
    <col min="513" max="513" width="0.44140625" style="1" customWidth="1"/>
    <col min="514" max="514" width="2.6640625" style="1" customWidth="1"/>
    <col min="515" max="515" width="23.6640625" style="1" customWidth="1"/>
    <col min="516" max="516" width="0.44140625" style="1" customWidth="1"/>
    <col min="517" max="517" width="10.6640625" style="1" customWidth="1"/>
    <col min="518" max="518" width="0.44140625" style="1" customWidth="1"/>
    <col min="519" max="519" width="7.6640625" style="1" customWidth="1"/>
    <col min="520" max="520" width="0.44140625" style="1" customWidth="1"/>
    <col min="521" max="521" width="7.6640625" style="1" customWidth="1"/>
    <col min="522" max="522" width="1" style="1" customWidth="1"/>
    <col min="523" max="523" width="10.6640625" style="1" customWidth="1"/>
    <col min="524" max="524" width="0.44140625" style="1" customWidth="1"/>
    <col min="525" max="525" width="7.6640625" style="1" customWidth="1"/>
    <col min="526" max="526" width="0.44140625" style="1" customWidth="1"/>
    <col min="527" max="527" width="7.6640625" style="1" customWidth="1"/>
    <col min="528" max="528" width="1" style="1" customWidth="1"/>
    <col min="529" max="529" width="10.6640625" style="1" customWidth="1"/>
    <col min="530" max="530" width="0.44140625" style="1" customWidth="1"/>
    <col min="531" max="531" width="7.6640625" style="1" customWidth="1"/>
    <col min="532" max="532" width="0.44140625" style="1" customWidth="1"/>
    <col min="533" max="533" width="7.6640625" style="1" customWidth="1"/>
    <col min="534" max="534" width="1" style="1" customWidth="1"/>
    <col min="535" max="535" width="10.6640625" style="1" customWidth="1"/>
    <col min="536" max="536" width="0.44140625" style="1" customWidth="1"/>
    <col min="537" max="537" width="7.6640625" style="1" customWidth="1"/>
    <col min="538" max="538" width="0.44140625" style="1" customWidth="1"/>
    <col min="539" max="539" width="7.6640625" style="1" customWidth="1"/>
    <col min="540" max="540" width="1" style="1" customWidth="1"/>
    <col min="541" max="541" width="10.6640625" style="1" customWidth="1"/>
    <col min="542" max="542" width="0.44140625" style="1" customWidth="1"/>
    <col min="543" max="543" width="7.6640625" style="1" customWidth="1"/>
    <col min="544" max="544" width="0.44140625" style="1" customWidth="1"/>
    <col min="545" max="545" width="7.6640625" style="1" customWidth="1"/>
    <col min="546" max="546" width="1" style="1" customWidth="1"/>
    <col min="547" max="768" width="8.88671875" style="1"/>
    <col min="769" max="769" width="0.44140625" style="1" customWidth="1"/>
    <col min="770" max="770" width="2.6640625" style="1" customWidth="1"/>
    <col min="771" max="771" width="23.6640625" style="1" customWidth="1"/>
    <col min="772" max="772" width="0.44140625" style="1" customWidth="1"/>
    <col min="773" max="773" width="10.6640625" style="1" customWidth="1"/>
    <col min="774" max="774" width="0.44140625" style="1" customWidth="1"/>
    <col min="775" max="775" width="7.6640625" style="1" customWidth="1"/>
    <col min="776" max="776" width="0.44140625" style="1" customWidth="1"/>
    <col min="777" max="777" width="7.6640625" style="1" customWidth="1"/>
    <col min="778" max="778" width="1" style="1" customWidth="1"/>
    <col min="779" max="779" width="10.6640625" style="1" customWidth="1"/>
    <col min="780" max="780" width="0.44140625" style="1" customWidth="1"/>
    <col min="781" max="781" width="7.6640625" style="1" customWidth="1"/>
    <col min="782" max="782" width="0.44140625" style="1" customWidth="1"/>
    <col min="783" max="783" width="7.6640625" style="1" customWidth="1"/>
    <col min="784" max="784" width="1" style="1" customWidth="1"/>
    <col min="785" max="785" width="10.6640625" style="1" customWidth="1"/>
    <col min="786" max="786" width="0.44140625" style="1" customWidth="1"/>
    <col min="787" max="787" width="7.6640625" style="1" customWidth="1"/>
    <col min="788" max="788" width="0.44140625" style="1" customWidth="1"/>
    <col min="789" max="789" width="7.6640625" style="1" customWidth="1"/>
    <col min="790" max="790" width="1" style="1" customWidth="1"/>
    <col min="791" max="791" width="10.6640625" style="1" customWidth="1"/>
    <col min="792" max="792" width="0.44140625" style="1" customWidth="1"/>
    <col min="793" max="793" width="7.6640625" style="1" customWidth="1"/>
    <col min="794" max="794" width="0.44140625" style="1" customWidth="1"/>
    <col min="795" max="795" width="7.6640625" style="1" customWidth="1"/>
    <col min="796" max="796" width="1" style="1" customWidth="1"/>
    <col min="797" max="797" width="10.6640625" style="1" customWidth="1"/>
    <col min="798" max="798" width="0.44140625" style="1" customWidth="1"/>
    <col min="799" max="799" width="7.6640625" style="1" customWidth="1"/>
    <col min="800" max="800" width="0.44140625" style="1" customWidth="1"/>
    <col min="801" max="801" width="7.6640625" style="1" customWidth="1"/>
    <col min="802" max="802" width="1" style="1" customWidth="1"/>
    <col min="803" max="1024" width="8.88671875" style="1"/>
    <col min="1025" max="1025" width="0.44140625" style="1" customWidth="1"/>
    <col min="1026" max="1026" width="2.6640625" style="1" customWidth="1"/>
    <col min="1027" max="1027" width="23.6640625" style="1" customWidth="1"/>
    <col min="1028" max="1028" width="0.44140625" style="1" customWidth="1"/>
    <col min="1029" max="1029" width="10.6640625" style="1" customWidth="1"/>
    <col min="1030" max="1030" width="0.44140625" style="1" customWidth="1"/>
    <col min="1031" max="1031" width="7.6640625" style="1" customWidth="1"/>
    <col min="1032" max="1032" width="0.44140625" style="1" customWidth="1"/>
    <col min="1033" max="1033" width="7.6640625" style="1" customWidth="1"/>
    <col min="1034" max="1034" width="1" style="1" customWidth="1"/>
    <col min="1035" max="1035" width="10.6640625" style="1" customWidth="1"/>
    <col min="1036" max="1036" width="0.44140625" style="1" customWidth="1"/>
    <col min="1037" max="1037" width="7.6640625" style="1" customWidth="1"/>
    <col min="1038" max="1038" width="0.44140625" style="1" customWidth="1"/>
    <col min="1039" max="1039" width="7.6640625" style="1" customWidth="1"/>
    <col min="1040" max="1040" width="1" style="1" customWidth="1"/>
    <col min="1041" max="1041" width="10.6640625" style="1" customWidth="1"/>
    <col min="1042" max="1042" width="0.44140625" style="1" customWidth="1"/>
    <col min="1043" max="1043" width="7.6640625" style="1" customWidth="1"/>
    <col min="1044" max="1044" width="0.44140625" style="1" customWidth="1"/>
    <col min="1045" max="1045" width="7.6640625" style="1" customWidth="1"/>
    <col min="1046" max="1046" width="1" style="1" customWidth="1"/>
    <col min="1047" max="1047" width="10.6640625" style="1" customWidth="1"/>
    <col min="1048" max="1048" width="0.44140625" style="1" customWidth="1"/>
    <col min="1049" max="1049" width="7.6640625" style="1" customWidth="1"/>
    <col min="1050" max="1050" width="0.44140625" style="1" customWidth="1"/>
    <col min="1051" max="1051" width="7.6640625" style="1" customWidth="1"/>
    <col min="1052" max="1052" width="1" style="1" customWidth="1"/>
    <col min="1053" max="1053" width="10.6640625" style="1" customWidth="1"/>
    <col min="1054" max="1054" width="0.44140625" style="1" customWidth="1"/>
    <col min="1055" max="1055" width="7.6640625" style="1" customWidth="1"/>
    <col min="1056" max="1056" width="0.44140625" style="1" customWidth="1"/>
    <col min="1057" max="1057" width="7.6640625" style="1" customWidth="1"/>
    <col min="1058" max="1058" width="1" style="1" customWidth="1"/>
    <col min="1059" max="1280" width="8.88671875" style="1"/>
    <col min="1281" max="1281" width="0.44140625" style="1" customWidth="1"/>
    <col min="1282" max="1282" width="2.6640625" style="1" customWidth="1"/>
    <col min="1283" max="1283" width="23.6640625" style="1" customWidth="1"/>
    <col min="1284" max="1284" width="0.44140625" style="1" customWidth="1"/>
    <col min="1285" max="1285" width="10.6640625" style="1" customWidth="1"/>
    <col min="1286" max="1286" width="0.44140625" style="1" customWidth="1"/>
    <col min="1287" max="1287" width="7.6640625" style="1" customWidth="1"/>
    <col min="1288" max="1288" width="0.44140625" style="1" customWidth="1"/>
    <col min="1289" max="1289" width="7.6640625" style="1" customWidth="1"/>
    <col min="1290" max="1290" width="1" style="1" customWidth="1"/>
    <col min="1291" max="1291" width="10.6640625" style="1" customWidth="1"/>
    <col min="1292" max="1292" width="0.44140625" style="1" customWidth="1"/>
    <col min="1293" max="1293" width="7.6640625" style="1" customWidth="1"/>
    <col min="1294" max="1294" width="0.44140625" style="1" customWidth="1"/>
    <col min="1295" max="1295" width="7.6640625" style="1" customWidth="1"/>
    <col min="1296" max="1296" width="1" style="1" customWidth="1"/>
    <col min="1297" max="1297" width="10.6640625" style="1" customWidth="1"/>
    <col min="1298" max="1298" width="0.44140625" style="1" customWidth="1"/>
    <col min="1299" max="1299" width="7.6640625" style="1" customWidth="1"/>
    <col min="1300" max="1300" width="0.44140625" style="1" customWidth="1"/>
    <col min="1301" max="1301" width="7.6640625" style="1" customWidth="1"/>
    <col min="1302" max="1302" width="1" style="1" customWidth="1"/>
    <col min="1303" max="1303" width="10.6640625" style="1" customWidth="1"/>
    <col min="1304" max="1304" width="0.44140625" style="1" customWidth="1"/>
    <col min="1305" max="1305" width="7.6640625" style="1" customWidth="1"/>
    <col min="1306" max="1306" width="0.44140625" style="1" customWidth="1"/>
    <col min="1307" max="1307" width="7.6640625" style="1" customWidth="1"/>
    <col min="1308" max="1308" width="1" style="1" customWidth="1"/>
    <col min="1309" max="1309" width="10.6640625" style="1" customWidth="1"/>
    <col min="1310" max="1310" width="0.44140625" style="1" customWidth="1"/>
    <col min="1311" max="1311" width="7.6640625" style="1" customWidth="1"/>
    <col min="1312" max="1312" width="0.44140625" style="1" customWidth="1"/>
    <col min="1313" max="1313" width="7.6640625" style="1" customWidth="1"/>
    <col min="1314" max="1314" width="1" style="1" customWidth="1"/>
    <col min="1315" max="1536" width="8.88671875" style="1"/>
    <col min="1537" max="1537" width="0.44140625" style="1" customWidth="1"/>
    <col min="1538" max="1538" width="2.6640625" style="1" customWidth="1"/>
    <col min="1539" max="1539" width="23.6640625" style="1" customWidth="1"/>
    <col min="1540" max="1540" width="0.44140625" style="1" customWidth="1"/>
    <col min="1541" max="1541" width="10.6640625" style="1" customWidth="1"/>
    <col min="1542" max="1542" width="0.44140625" style="1" customWidth="1"/>
    <col min="1543" max="1543" width="7.6640625" style="1" customWidth="1"/>
    <col min="1544" max="1544" width="0.44140625" style="1" customWidth="1"/>
    <col min="1545" max="1545" width="7.6640625" style="1" customWidth="1"/>
    <col min="1546" max="1546" width="1" style="1" customWidth="1"/>
    <col min="1547" max="1547" width="10.6640625" style="1" customWidth="1"/>
    <col min="1548" max="1548" width="0.44140625" style="1" customWidth="1"/>
    <col min="1549" max="1549" width="7.6640625" style="1" customWidth="1"/>
    <col min="1550" max="1550" width="0.44140625" style="1" customWidth="1"/>
    <col min="1551" max="1551" width="7.6640625" style="1" customWidth="1"/>
    <col min="1552" max="1552" width="1" style="1" customWidth="1"/>
    <col min="1553" max="1553" width="10.6640625" style="1" customWidth="1"/>
    <col min="1554" max="1554" width="0.44140625" style="1" customWidth="1"/>
    <col min="1555" max="1555" width="7.6640625" style="1" customWidth="1"/>
    <col min="1556" max="1556" width="0.44140625" style="1" customWidth="1"/>
    <col min="1557" max="1557" width="7.6640625" style="1" customWidth="1"/>
    <col min="1558" max="1558" width="1" style="1" customWidth="1"/>
    <col min="1559" max="1559" width="10.6640625" style="1" customWidth="1"/>
    <col min="1560" max="1560" width="0.44140625" style="1" customWidth="1"/>
    <col min="1561" max="1561" width="7.6640625" style="1" customWidth="1"/>
    <col min="1562" max="1562" width="0.44140625" style="1" customWidth="1"/>
    <col min="1563" max="1563" width="7.6640625" style="1" customWidth="1"/>
    <col min="1564" max="1564" width="1" style="1" customWidth="1"/>
    <col min="1565" max="1565" width="10.6640625" style="1" customWidth="1"/>
    <col min="1566" max="1566" width="0.44140625" style="1" customWidth="1"/>
    <col min="1567" max="1567" width="7.6640625" style="1" customWidth="1"/>
    <col min="1568" max="1568" width="0.44140625" style="1" customWidth="1"/>
    <col min="1569" max="1569" width="7.6640625" style="1" customWidth="1"/>
    <col min="1570" max="1570" width="1" style="1" customWidth="1"/>
    <col min="1571" max="1792" width="8.88671875" style="1"/>
    <col min="1793" max="1793" width="0.44140625" style="1" customWidth="1"/>
    <col min="1794" max="1794" width="2.6640625" style="1" customWidth="1"/>
    <col min="1795" max="1795" width="23.6640625" style="1" customWidth="1"/>
    <col min="1796" max="1796" width="0.44140625" style="1" customWidth="1"/>
    <col min="1797" max="1797" width="10.6640625" style="1" customWidth="1"/>
    <col min="1798" max="1798" width="0.44140625" style="1" customWidth="1"/>
    <col min="1799" max="1799" width="7.6640625" style="1" customWidth="1"/>
    <col min="1800" max="1800" width="0.44140625" style="1" customWidth="1"/>
    <col min="1801" max="1801" width="7.6640625" style="1" customWidth="1"/>
    <col min="1802" max="1802" width="1" style="1" customWidth="1"/>
    <col min="1803" max="1803" width="10.6640625" style="1" customWidth="1"/>
    <col min="1804" max="1804" width="0.44140625" style="1" customWidth="1"/>
    <col min="1805" max="1805" width="7.6640625" style="1" customWidth="1"/>
    <col min="1806" max="1806" width="0.44140625" style="1" customWidth="1"/>
    <col min="1807" max="1807" width="7.6640625" style="1" customWidth="1"/>
    <col min="1808" max="1808" width="1" style="1" customWidth="1"/>
    <col min="1809" max="1809" width="10.6640625" style="1" customWidth="1"/>
    <col min="1810" max="1810" width="0.44140625" style="1" customWidth="1"/>
    <col min="1811" max="1811" width="7.6640625" style="1" customWidth="1"/>
    <col min="1812" max="1812" width="0.44140625" style="1" customWidth="1"/>
    <col min="1813" max="1813" width="7.6640625" style="1" customWidth="1"/>
    <col min="1814" max="1814" width="1" style="1" customWidth="1"/>
    <col min="1815" max="1815" width="10.6640625" style="1" customWidth="1"/>
    <col min="1816" max="1816" width="0.44140625" style="1" customWidth="1"/>
    <col min="1817" max="1817" width="7.6640625" style="1" customWidth="1"/>
    <col min="1818" max="1818" width="0.44140625" style="1" customWidth="1"/>
    <col min="1819" max="1819" width="7.6640625" style="1" customWidth="1"/>
    <col min="1820" max="1820" width="1" style="1" customWidth="1"/>
    <col min="1821" max="1821" width="10.6640625" style="1" customWidth="1"/>
    <col min="1822" max="1822" width="0.44140625" style="1" customWidth="1"/>
    <col min="1823" max="1823" width="7.6640625" style="1" customWidth="1"/>
    <col min="1824" max="1824" width="0.44140625" style="1" customWidth="1"/>
    <col min="1825" max="1825" width="7.6640625" style="1" customWidth="1"/>
    <col min="1826" max="1826" width="1" style="1" customWidth="1"/>
    <col min="1827" max="2048" width="8.88671875" style="1"/>
    <col min="2049" max="2049" width="0.44140625" style="1" customWidth="1"/>
    <col min="2050" max="2050" width="2.6640625" style="1" customWidth="1"/>
    <col min="2051" max="2051" width="23.6640625" style="1" customWidth="1"/>
    <col min="2052" max="2052" width="0.44140625" style="1" customWidth="1"/>
    <col min="2053" max="2053" width="10.6640625" style="1" customWidth="1"/>
    <col min="2054" max="2054" width="0.44140625" style="1" customWidth="1"/>
    <col min="2055" max="2055" width="7.6640625" style="1" customWidth="1"/>
    <col min="2056" max="2056" width="0.44140625" style="1" customWidth="1"/>
    <col min="2057" max="2057" width="7.6640625" style="1" customWidth="1"/>
    <col min="2058" max="2058" width="1" style="1" customWidth="1"/>
    <col min="2059" max="2059" width="10.6640625" style="1" customWidth="1"/>
    <col min="2060" max="2060" width="0.44140625" style="1" customWidth="1"/>
    <col min="2061" max="2061" width="7.6640625" style="1" customWidth="1"/>
    <col min="2062" max="2062" width="0.44140625" style="1" customWidth="1"/>
    <col min="2063" max="2063" width="7.6640625" style="1" customWidth="1"/>
    <col min="2064" max="2064" width="1" style="1" customWidth="1"/>
    <col min="2065" max="2065" width="10.6640625" style="1" customWidth="1"/>
    <col min="2066" max="2066" width="0.44140625" style="1" customWidth="1"/>
    <col min="2067" max="2067" width="7.6640625" style="1" customWidth="1"/>
    <col min="2068" max="2068" width="0.44140625" style="1" customWidth="1"/>
    <col min="2069" max="2069" width="7.6640625" style="1" customWidth="1"/>
    <col min="2070" max="2070" width="1" style="1" customWidth="1"/>
    <col min="2071" max="2071" width="10.6640625" style="1" customWidth="1"/>
    <col min="2072" max="2072" width="0.44140625" style="1" customWidth="1"/>
    <col min="2073" max="2073" width="7.6640625" style="1" customWidth="1"/>
    <col min="2074" max="2074" width="0.44140625" style="1" customWidth="1"/>
    <col min="2075" max="2075" width="7.6640625" style="1" customWidth="1"/>
    <col min="2076" max="2076" width="1" style="1" customWidth="1"/>
    <col min="2077" max="2077" width="10.6640625" style="1" customWidth="1"/>
    <col min="2078" max="2078" width="0.44140625" style="1" customWidth="1"/>
    <col min="2079" max="2079" width="7.6640625" style="1" customWidth="1"/>
    <col min="2080" max="2080" width="0.44140625" style="1" customWidth="1"/>
    <col min="2081" max="2081" width="7.6640625" style="1" customWidth="1"/>
    <col min="2082" max="2082" width="1" style="1" customWidth="1"/>
    <col min="2083" max="2304" width="8.88671875" style="1"/>
    <col min="2305" max="2305" width="0.44140625" style="1" customWidth="1"/>
    <col min="2306" max="2306" width="2.6640625" style="1" customWidth="1"/>
    <col min="2307" max="2307" width="23.6640625" style="1" customWidth="1"/>
    <col min="2308" max="2308" width="0.44140625" style="1" customWidth="1"/>
    <col min="2309" max="2309" width="10.6640625" style="1" customWidth="1"/>
    <col min="2310" max="2310" width="0.44140625" style="1" customWidth="1"/>
    <col min="2311" max="2311" width="7.6640625" style="1" customWidth="1"/>
    <col min="2312" max="2312" width="0.44140625" style="1" customWidth="1"/>
    <col min="2313" max="2313" width="7.6640625" style="1" customWidth="1"/>
    <col min="2314" max="2314" width="1" style="1" customWidth="1"/>
    <col min="2315" max="2315" width="10.6640625" style="1" customWidth="1"/>
    <col min="2316" max="2316" width="0.44140625" style="1" customWidth="1"/>
    <col min="2317" max="2317" width="7.6640625" style="1" customWidth="1"/>
    <col min="2318" max="2318" width="0.44140625" style="1" customWidth="1"/>
    <col min="2319" max="2319" width="7.6640625" style="1" customWidth="1"/>
    <col min="2320" max="2320" width="1" style="1" customWidth="1"/>
    <col min="2321" max="2321" width="10.6640625" style="1" customWidth="1"/>
    <col min="2322" max="2322" width="0.44140625" style="1" customWidth="1"/>
    <col min="2323" max="2323" width="7.6640625" style="1" customWidth="1"/>
    <col min="2324" max="2324" width="0.44140625" style="1" customWidth="1"/>
    <col min="2325" max="2325" width="7.6640625" style="1" customWidth="1"/>
    <col min="2326" max="2326" width="1" style="1" customWidth="1"/>
    <col min="2327" max="2327" width="10.6640625" style="1" customWidth="1"/>
    <col min="2328" max="2328" width="0.44140625" style="1" customWidth="1"/>
    <col min="2329" max="2329" width="7.6640625" style="1" customWidth="1"/>
    <col min="2330" max="2330" width="0.44140625" style="1" customWidth="1"/>
    <col min="2331" max="2331" width="7.6640625" style="1" customWidth="1"/>
    <col min="2332" max="2332" width="1" style="1" customWidth="1"/>
    <col min="2333" max="2333" width="10.6640625" style="1" customWidth="1"/>
    <col min="2334" max="2334" width="0.44140625" style="1" customWidth="1"/>
    <col min="2335" max="2335" width="7.6640625" style="1" customWidth="1"/>
    <col min="2336" max="2336" width="0.44140625" style="1" customWidth="1"/>
    <col min="2337" max="2337" width="7.6640625" style="1" customWidth="1"/>
    <col min="2338" max="2338" width="1" style="1" customWidth="1"/>
    <col min="2339" max="2560" width="8.88671875" style="1"/>
    <col min="2561" max="2561" width="0.44140625" style="1" customWidth="1"/>
    <col min="2562" max="2562" width="2.6640625" style="1" customWidth="1"/>
    <col min="2563" max="2563" width="23.6640625" style="1" customWidth="1"/>
    <col min="2564" max="2564" width="0.44140625" style="1" customWidth="1"/>
    <col min="2565" max="2565" width="10.6640625" style="1" customWidth="1"/>
    <col min="2566" max="2566" width="0.44140625" style="1" customWidth="1"/>
    <col min="2567" max="2567" width="7.6640625" style="1" customWidth="1"/>
    <col min="2568" max="2568" width="0.44140625" style="1" customWidth="1"/>
    <col min="2569" max="2569" width="7.6640625" style="1" customWidth="1"/>
    <col min="2570" max="2570" width="1" style="1" customWidth="1"/>
    <col min="2571" max="2571" width="10.6640625" style="1" customWidth="1"/>
    <col min="2572" max="2572" width="0.44140625" style="1" customWidth="1"/>
    <col min="2573" max="2573" width="7.6640625" style="1" customWidth="1"/>
    <col min="2574" max="2574" width="0.44140625" style="1" customWidth="1"/>
    <col min="2575" max="2575" width="7.6640625" style="1" customWidth="1"/>
    <col min="2576" max="2576" width="1" style="1" customWidth="1"/>
    <col min="2577" max="2577" width="10.6640625" style="1" customWidth="1"/>
    <col min="2578" max="2578" width="0.44140625" style="1" customWidth="1"/>
    <col min="2579" max="2579" width="7.6640625" style="1" customWidth="1"/>
    <col min="2580" max="2580" width="0.44140625" style="1" customWidth="1"/>
    <col min="2581" max="2581" width="7.6640625" style="1" customWidth="1"/>
    <col min="2582" max="2582" width="1" style="1" customWidth="1"/>
    <col min="2583" max="2583" width="10.6640625" style="1" customWidth="1"/>
    <col min="2584" max="2584" width="0.44140625" style="1" customWidth="1"/>
    <col min="2585" max="2585" width="7.6640625" style="1" customWidth="1"/>
    <col min="2586" max="2586" width="0.44140625" style="1" customWidth="1"/>
    <col min="2587" max="2587" width="7.6640625" style="1" customWidth="1"/>
    <col min="2588" max="2588" width="1" style="1" customWidth="1"/>
    <col min="2589" max="2589" width="10.6640625" style="1" customWidth="1"/>
    <col min="2590" max="2590" width="0.44140625" style="1" customWidth="1"/>
    <col min="2591" max="2591" width="7.6640625" style="1" customWidth="1"/>
    <col min="2592" max="2592" width="0.44140625" style="1" customWidth="1"/>
    <col min="2593" max="2593" width="7.6640625" style="1" customWidth="1"/>
    <col min="2594" max="2594" width="1" style="1" customWidth="1"/>
    <col min="2595" max="2816" width="8.88671875" style="1"/>
    <col min="2817" max="2817" width="0.44140625" style="1" customWidth="1"/>
    <col min="2818" max="2818" width="2.6640625" style="1" customWidth="1"/>
    <col min="2819" max="2819" width="23.6640625" style="1" customWidth="1"/>
    <col min="2820" max="2820" width="0.44140625" style="1" customWidth="1"/>
    <col min="2821" max="2821" width="10.6640625" style="1" customWidth="1"/>
    <col min="2822" max="2822" width="0.44140625" style="1" customWidth="1"/>
    <col min="2823" max="2823" width="7.6640625" style="1" customWidth="1"/>
    <col min="2824" max="2824" width="0.44140625" style="1" customWidth="1"/>
    <col min="2825" max="2825" width="7.6640625" style="1" customWidth="1"/>
    <col min="2826" max="2826" width="1" style="1" customWidth="1"/>
    <col min="2827" max="2827" width="10.6640625" style="1" customWidth="1"/>
    <col min="2828" max="2828" width="0.44140625" style="1" customWidth="1"/>
    <col min="2829" max="2829" width="7.6640625" style="1" customWidth="1"/>
    <col min="2830" max="2830" width="0.44140625" style="1" customWidth="1"/>
    <col min="2831" max="2831" width="7.6640625" style="1" customWidth="1"/>
    <col min="2832" max="2832" width="1" style="1" customWidth="1"/>
    <col min="2833" max="2833" width="10.6640625" style="1" customWidth="1"/>
    <col min="2834" max="2834" width="0.44140625" style="1" customWidth="1"/>
    <col min="2835" max="2835" width="7.6640625" style="1" customWidth="1"/>
    <col min="2836" max="2836" width="0.44140625" style="1" customWidth="1"/>
    <col min="2837" max="2837" width="7.6640625" style="1" customWidth="1"/>
    <col min="2838" max="2838" width="1" style="1" customWidth="1"/>
    <col min="2839" max="2839" width="10.6640625" style="1" customWidth="1"/>
    <col min="2840" max="2840" width="0.44140625" style="1" customWidth="1"/>
    <col min="2841" max="2841" width="7.6640625" style="1" customWidth="1"/>
    <col min="2842" max="2842" width="0.44140625" style="1" customWidth="1"/>
    <col min="2843" max="2843" width="7.6640625" style="1" customWidth="1"/>
    <col min="2844" max="2844" width="1" style="1" customWidth="1"/>
    <col min="2845" max="2845" width="10.6640625" style="1" customWidth="1"/>
    <col min="2846" max="2846" width="0.44140625" style="1" customWidth="1"/>
    <col min="2847" max="2847" width="7.6640625" style="1" customWidth="1"/>
    <col min="2848" max="2848" width="0.44140625" style="1" customWidth="1"/>
    <col min="2849" max="2849" width="7.6640625" style="1" customWidth="1"/>
    <col min="2850" max="2850" width="1" style="1" customWidth="1"/>
    <col min="2851" max="3072" width="8.88671875" style="1"/>
    <col min="3073" max="3073" width="0.44140625" style="1" customWidth="1"/>
    <col min="3074" max="3074" width="2.6640625" style="1" customWidth="1"/>
    <col min="3075" max="3075" width="23.6640625" style="1" customWidth="1"/>
    <col min="3076" max="3076" width="0.44140625" style="1" customWidth="1"/>
    <col min="3077" max="3077" width="10.6640625" style="1" customWidth="1"/>
    <col min="3078" max="3078" width="0.44140625" style="1" customWidth="1"/>
    <col min="3079" max="3079" width="7.6640625" style="1" customWidth="1"/>
    <col min="3080" max="3080" width="0.44140625" style="1" customWidth="1"/>
    <col min="3081" max="3081" width="7.6640625" style="1" customWidth="1"/>
    <col min="3082" max="3082" width="1" style="1" customWidth="1"/>
    <col min="3083" max="3083" width="10.6640625" style="1" customWidth="1"/>
    <col min="3084" max="3084" width="0.44140625" style="1" customWidth="1"/>
    <col min="3085" max="3085" width="7.6640625" style="1" customWidth="1"/>
    <col min="3086" max="3086" width="0.44140625" style="1" customWidth="1"/>
    <col min="3087" max="3087" width="7.6640625" style="1" customWidth="1"/>
    <col min="3088" max="3088" width="1" style="1" customWidth="1"/>
    <col min="3089" max="3089" width="10.6640625" style="1" customWidth="1"/>
    <col min="3090" max="3090" width="0.44140625" style="1" customWidth="1"/>
    <col min="3091" max="3091" width="7.6640625" style="1" customWidth="1"/>
    <col min="3092" max="3092" width="0.44140625" style="1" customWidth="1"/>
    <col min="3093" max="3093" width="7.6640625" style="1" customWidth="1"/>
    <col min="3094" max="3094" width="1" style="1" customWidth="1"/>
    <col min="3095" max="3095" width="10.6640625" style="1" customWidth="1"/>
    <col min="3096" max="3096" width="0.44140625" style="1" customWidth="1"/>
    <col min="3097" max="3097" width="7.6640625" style="1" customWidth="1"/>
    <col min="3098" max="3098" width="0.44140625" style="1" customWidth="1"/>
    <col min="3099" max="3099" width="7.6640625" style="1" customWidth="1"/>
    <col min="3100" max="3100" width="1" style="1" customWidth="1"/>
    <col min="3101" max="3101" width="10.6640625" style="1" customWidth="1"/>
    <col min="3102" max="3102" width="0.44140625" style="1" customWidth="1"/>
    <col min="3103" max="3103" width="7.6640625" style="1" customWidth="1"/>
    <col min="3104" max="3104" width="0.44140625" style="1" customWidth="1"/>
    <col min="3105" max="3105" width="7.6640625" style="1" customWidth="1"/>
    <col min="3106" max="3106" width="1" style="1" customWidth="1"/>
    <col min="3107" max="3328" width="8.88671875" style="1"/>
    <col min="3329" max="3329" width="0.44140625" style="1" customWidth="1"/>
    <col min="3330" max="3330" width="2.6640625" style="1" customWidth="1"/>
    <col min="3331" max="3331" width="23.6640625" style="1" customWidth="1"/>
    <col min="3332" max="3332" width="0.44140625" style="1" customWidth="1"/>
    <col min="3333" max="3333" width="10.6640625" style="1" customWidth="1"/>
    <col min="3334" max="3334" width="0.44140625" style="1" customWidth="1"/>
    <col min="3335" max="3335" width="7.6640625" style="1" customWidth="1"/>
    <col min="3336" max="3336" width="0.44140625" style="1" customWidth="1"/>
    <col min="3337" max="3337" width="7.6640625" style="1" customWidth="1"/>
    <col min="3338" max="3338" width="1" style="1" customWidth="1"/>
    <col min="3339" max="3339" width="10.6640625" style="1" customWidth="1"/>
    <col min="3340" max="3340" width="0.44140625" style="1" customWidth="1"/>
    <col min="3341" max="3341" width="7.6640625" style="1" customWidth="1"/>
    <col min="3342" max="3342" width="0.44140625" style="1" customWidth="1"/>
    <col min="3343" max="3343" width="7.6640625" style="1" customWidth="1"/>
    <col min="3344" max="3344" width="1" style="1" customWidth="1"/>
    <col min="3345" max="3345" width="10.6640625" style="1" customWidth="1"/>
    <col min="3346" max="3346" width="0.44140625" style="1" customWidth="1"/>
    <col min="3347" max="3347" width="7.6640625" style="1" customWidth="1"/>
    <col min="3348" max="3348" width="0.44140625" style="1" customWidth="1"/>
    <col min="3349" max="3349" width="7.6640625" style="1" customWidth="1"/>
    <col min="3350" max="3350" width="1" style="1" customWidth="1"/>
    <col min="3351" max="3351" width="10.6640625" style="1" customWidth="1"/>
    <col min="3352" max="3352" width="0.44140625" style="1" customWidth="1"/>
    <col min="3353" max="3353" width="7.6640625" style="1" customWidth="1"/>
    <col min="3354" max="3354" width="0.44140625" style="1" customWidth="1"/>
    <col min="3355" max="3355" width="7.6640625" style="1" customWidth="1"/>
    <col min="3356" max="3356" width="1" style="1" customWidth="1"/>
    <col min="3357" max="3357" width="10.6640625" style="1" customWidth="1"/>
    <col min="3358" max="3358" width="0.44140625" style="1" customWidth="1"/>
    <col min="3359" max="3359" width="7.6640625" style="1" customWidth="1"/>
    <col min="3360" max="3360" width="0.44140625" style="1" customWidth="1"/>
    <col min="3361" max="3361" width="7.6640625" style="1" customWidth="1"/>
    <col min="3362" max="3362" width="1" style="1" customWidth="1"/>
    <col min="3363" max="3584" width="8.88671875" style="1"/>
    <col min="3585" max="3585" width="0.44140625" style="1" customWidth="1"/>
    <col min="3586" max="3586" width="2.6640625" style="1" customWidth="1"/>
    <col min="3587" max="3587" width="23.6640625" style="1" customWidth="1"/>
    <col min="3588" max="3588" width="0.44140625" style="1" customWidth="1"/>
    <col min="3589" max="3589" width="10.6640625" style="1" customWidth="1"/>
    <col min="3590" max="3590" width="0.44140625" style="1" customWidth="1"/>
    <col min="3591" max="3591" width="7.6640625" style="1" customWidth="1"/>
    <col min="3592" max="3592" width="0.44140625" style="1" customWidth="1"/>
    <col min="3593" max="3593" width="7.6640625" style="1" customWidth="1"/>
    <col min="3594" max="3594" width="1" style="1" customWidth="1"/>
    <col min="3595" max="3595" width="10.6640625" style="1" customWidth="1"/>
    <col min="3596" max="3596" width="0.44140625" style="1" customWidth="1"/>
    <col min="3597" max="3597" width="7.6640625" style="1" customWidth="1"/>
    <col min="3598" max="3598" width="0.44140625" style="1" customWidth="1"/>
    <col min="3599" max="3599" width="7.6640625" style="1" customWidth="1"/>
    <col min="3600" max="3600" width="1" style="1" customWidth="1"/>
    <col min="3601" max="3601" width="10.6640625" style="1" customWidth="1"/>
    <col min="3602" max="3602" width="0.44140625" style="1" customWidth="1"/>
    <col min="3603" max="3603" width="7.6640625" style="1" customWidth="1"/>
    <col min="3604" max="3604" width="0.44140625" style="1" customWidth="1"/>
    <col min="3605" max="3605" width="7.6640625" style="1" customWidth="1"/>
    <col min="3606" max="3606" width="1" style="1" customWidth="1"/>
    <col min="3607" max="3607" width="10.6640625" style="1" customWidth="1"/>
    <col min="3608" max="3608" width="0.44140625" style="1" customWidth="1"/>
    <col min="3609" max="3609" width="7.6640625" style="1" customWidth="1"/>
    <col min="3610" max="3610" width="0.44140625" style="1" customWidth="1"/>
    <col min="3611" max="3611" width="7.6640625" style="1" customWidth="1"/>
    <col min="3612" max="3612" width="1" style="1" customWidth="1"/>
    <col min="3613" max="3613" width="10.6640625" style="1" customWidth="1"/>
    <col min="3614" max="3614" width="0.44140625" style="1" customWidth="1"/>
    <col min="3615" max="3615" width="7.6640625" style="1" customWidth="1"/>
    <col min="3616" max="3616" width="0.44140625" style="1" customWidth="1"/>
    <col min="3617" max="3617" width="7.6640625" style="1" customWidth="1"/>
    <col min="3618" max="3618" width="1" style="1" customWidth="1"/>
    <col min="3619" max="3840" width="8.88671875" style="1"/>
    <col min="3841" max="3841" width="0.44140625" style="1" customWidth="1"/>
    <col min="3842" max="3842" width="2.6640625" style="1" customWidth="1"/>
    <col min="3843" max="3843" width="23.6640625" style="1" customWidth="1"/>
    <col min="3844" max="3844" width="0.44140625" style="1" customWidth="1"/>
    <col min="3845" max="3845" width="10.6640625" style="1" customWidth="1"/>
    <col min="3846" max="3846" width="0.44140625" style="1" customWidth="1"/>
    <col min="3847" max="3847" width="7.6640625" style="1" customWidth="1"/>
    <col min="3848" max="3848" width="0.44140625" style="1" customWidth="1"/>
    <col min="3849" max="3849" width="7.6640625" style="1" customWidth="1"/>
    <col min="3850" max="3850" width="1" style="1" customWidth="1"/>
    <col min="3851" max="3851" width="10.6640625" style="1" customWidth="1"/>
    <col min="3852" max="3852" width="0.44140625" style="1" customWidth="1"/>
    <col min="3853" max="3853" width="7.6640625" style="1" customWidth="1"/>
    <col min="3854" max="3854" width="0.44140625" style="1" customWidth="1"/>
    <col min="3855" max="3855" width="7.6640625" style="1" customWidth="1"/>
    <col min="3856" max="3856" width="1" style="1" customWidth="1"/>
    <col min="3857" max="3857" width="10.6640625" style="1" customWidth="1"/>
    <col min="3858" max="3858" width="0.44140625" style="1" customWidth="1"/>
    <col min="3859" max="3859" width="7.6640625" style="1" customWidth="1"/>
    <col min="3860" max="3860" width="0.44140625" style="1" customWidth="1"/>
    <col min="3861" max="3861" width="7.6640625" style="1" customWidth="1"/>
    <col min="3862" max="3862" width="1" style="1" customWidth="1"/>
    <col min="3863" max="3863" width="10.6640625" style="1" customWidth="1"/>
    <col min="3864" max="3864" width="0.44140625" style="1" customWidth="1"/>
    <col min="3865" max="3865" width="7.6640625" style="1" customWidth="1"/>
    <col min="3866" max="3866" width="0.44140625" style="1" customWidth="1"/>
    <col min="3867" max="3867" width="7.6640625" style="1" customWidth="1"/>
    <col min="3868" max="3868" width="1" style="1" customWidth="1"/>
    <col min="3869" max="3869" width="10.6640625" style="1" customWidth="1"/>
    <col min="3870" max="3870" width="0.44140625" style="1" customWidth="1"/>
    <col min="3871" max="3871" width="7.6640625" style="1" customWidth="1"/>
    <col min="3872" max="3872" width="0.44140625" style="1" customWidth="1"/>
    <col min="3873" max="3873" width="7.6640625" style="1" customWidth="1"/>
    <col min="3874" max="3874" width="1" style="1" customWidth="1"/>
    <col min="3875" max="4096" width="8.88671875" style="1"/>
    <col min="4097" max="4097" width="0.44140625" style="1" customWidth="1"/>
    <col min="4098" max="4098" width="2.6640625" style="1" customWidth="1"/>
    <col min="4099" max="4099" width="23.6640625" style="1" customWidth="1"/>
    <col min="4100" max="4100" width="0.44140625" style="1" customWidth="1"/>
    <col min="4101" max="4101" width="10.6640625" style="1" customWidth="1"/>
    <col min="4102" max="4102" width="0.44140625" style="1" customWidth="1"/>
    <col min="4103" max="4103" width="7.6640625" style="1" customWidth="1"/>
    <col min="4104" max="4104" width="0.44140625" style="1" customWidth="1"/>
    <col min="4105" max="4105" width="7.6640625" style="1" customWidth="1"/>
    <col min="4106" max="4106" width="1" style="1" customWidth="1"/>
    <col min="4107" max="4107" width="10.6640625" style="1" customWidth="1"/>
    <col min="4108" max="4108" width="0.44140625" style="1" customWidth="1"/>
    <col min="4109" max="4109" width="7.6640625" style="1" customWidth="1"/>
    <col min="4110" max="4110" width="0.44140625" style="1" customWidth="1"/>
    <col min="4111" max="4111" width="7.6640625" style="1" customWidth="1"/>
    <col min="4112" max="4112" width="1" style="1" customWidth="1"/>
    <col min="4113" max="4113" width="10.6640625" style="1" customWidth="1"/>
    <col min="4114" max="4114" width="0.44140625" style="1" customWidth="1"/>
    <col min="4115" max="4115" width="7.6640625" style="1" customWidth="1"/>
    <col min="4116" max="4116" width="0.44140625" style="1" customWidth="1"/>
    <col min="4117" max="4117" width="7.6640625" style="1" customWidth="1"/>
    <col min="4118" max="4118" width="1" style="1" customWidth="1"/>
    <col min="4119" max="4119" width="10.6640625" style="1" customWidth="1"/>
    <col min="4120" max="4120" width="0.44140625" style="1" customWidth="1"/>
    <col min="4121" max="4121" width="7.6640625" style="1" customWidth="1"/>
    <col min="4122" max="4122" width="0.44140625" style="1" customWidth="1"/>
    <col min="4123" max="4123" width="7.6640625" style="1" customWidth="1"/>
    <col min="4124" max="4124" width="1" style="1" customWidth="1"/>
    <col min="4125" max="4125" width="10.6640625" style="1" customWidth="1"/>
    <col min="4126" max="4126" width="0.44140625" style="1" customWidth="1"/>
    <col min="4127" max="4127" width="7.6640625" style="1" customWidth="1"/>
    <col min="4128" max="4128" width="0.44140625" style="1" customWidth="1"/>
    <col min="4129" max="4129" width="7.6640625" style="1" customWidth="1"/>
    <col min="4130" max="4130" width="1" style="1" customWidth="1"/>
    <col min="4131" max="4352" width="8.88671875" style="1"/>
    <col min="4353" max="4353" width="0.44140625" style="1" customWidth="1"/>
    <col min="4354" max="4354" width="2.6640625" style="1" customWidth="1"/>
    <col min="4355" max="4355" width="23.6640625" style="1" customWidth="1"/>
    <col min="4356" max="4356" width="0.44140625" style="1" customWidth="1"/>
    <col min="4357" max="4357" width="10.6640625" style="1" customWidth="1"/>
    <col min="4358" max="4358" width="0.44140625" style="1" customWidth="1"/>
    <col min="4359" max="4359" width="7.6640625" style="1" customWidth="1"/>
    <col min="4360" max="4360" width="0.44140625" style="1" customWidth="1"/>
    <col min="4361" max="4361" width="7.6640625" style="1" customWidth="1"/>
    <col min="4362" max="4362" width="1" style="1" customWidth="1"/>
    <col min="4363" max="4363" width="10.6640625" style="1" customWidth="1"/>
    <col min="4364" max="4364" width="0.44140625" style="1" customWidth="1"/>
    <col min="4365" max="4365" width="7.6640625" style="1" customWidth="1"/>
    <col min="4366" max="4366" width="0.44140625" style="1" customWidth="1"/>
    <col min="4367" max="4367" width="7.6640625" style="1" customWidth="1"/>
    <col min="4368" max="4368" width="1" style="1" customWidth="1"/>
    <col min="4369" max="4369" width="10.6640625" style="1" customWidth="1"/>
    <col min="4370" max="4370" width="0.44140625" style="1" customWidth="1"/>
    <col min="4371" max="4371" width="7.6640625" style="1" customWidth="1"/>
    <col min="4372" max="4372" width="0.44140625" style="1" customWidth="1"/>
    <col min="4373" max="4373" width="7.6640625" style="1" customWidth="1"/>
    <col min="4374" max="4374" width="1" style="1" customWidth="1"/>
    <col min="4375" max="4375" width="10.6640625" style="1" customWidth="1"/>
    <col min="4376" max="4376" width="0.44140625" style="1" customWidth="1"/>
    <col min="4377" max="4377" width="7.6640625" style="1" customWidth="1"/>
    <col min="4378" max="4378" width="0.44140625" style="1" customWidth="1"/>
    <col min="4379" max="4379" width="7.6640625" style="1" customWidth="1"/>
    <col min="4380" max="4380" width="1" style="1" customWidth="1"/>
    <col min="4381" max="4381" width="10.6640625" style="1" customWidth="1"/>
    <col min="4382" max="4382" width="0.44140625" style="1" customWidth="1"/>
    <col min="4383" max="4383" width="7.6640625" style="1" customWidth="1"/>
    <col min="4384" max="4384" width="0.44140625" style="1" customWidth="1"/>
    <col min="4385" max="4385" width="7.6640625" style="1" customWidth="1"/>
    <col min="4386" max="4386" width="1" style="1" customWidth="1"/>
    <col min="4387" max="4608" width="8.88671875" style="1"/>
    <col min="4609" max="4609" width="0.44140625" style="1" customWidth="1"/>
    <col min="4610" max="4610" width="2.6640625" style="1" customWidth="1"/>
    <col min="4611" max="4611" width="23.6640625" style="1" customWidth="1"/>
    <col min="4612" max="4612" width="0.44140625" style="1" customWidth="1"/>
    <col min="4613" max="4613" width="10.6640625" style="1" customWidth="1"/>
    <col min="4614" max="4614" width="0.44140625" style="1" customWidth="1"/>
    <col min="4615" max="4615" width="7.6640625" style="1" customWidth="1"/>
    <col min="4616" max="4616" width="0.44140625" style="1" customWidth="1"/>
    <col min="4617" max="4617" width="7.6640625" style="1" customWidth="1"/>
    <col min="4618" max="4618" width="1" style="1" customWidth="1"/>
    <col min="4619" max="4619" width="10.6640625" style="1" customWidth="1"/>
    <col min="4620" max="4620" width="0.44140625" style="1" customWidth="1"/>
    <col min="4621" max="4621" width="7.6640625" style="1" customWidth="1"/>
    <col min="4622" max="4622" width="0.44140625" style="1" customWidth="1"/>
    <col min="4623" max="4623" width="7.6640625" style="1" customWidth="1"/>
    <col min="4624" max="4624" width="1" style="1" customWidth="1"/>
    <col min="4625" max="4625" width="10.6640625" style="1" customWidth="1"/>
    <col min="4626" max="4626" width="0.44140625" style="1" customWidth="1"/>
    <col min="4627" max="4627" width="7.6640625" style="1" customWidth="1"/>
    <col min="4628" max="4628" width="0.44140625" style="1" customWidth="1"/>
    <col min="4629" max="4629" width="7.6640625" style="1" customWidth="1"/>
    <col min="4630" max="4630" width="1" style="1" customWidth="1"/>
    <col min="4631" max="4631" width="10.6640625" style="1" customWidth="1"/>
    <col min="4632" max="4632" width="0.44140625" style="1" customWidth="1"/>
    <col min="4633" max="4633" width="7.6640625" style="1" customWidth="1"/>
    <col min="4634" max="4634" width="0.44140625" style="1" customWidth="1"/>
    <col min="4635" max="4635" width="7.6640625" style="1" customWidth="1"/>
    <col min="4636" max="4636" width="1" style="1" customWidth="1"/>
    <col min="4637" max="4637" width="10.6640625" style="1" customWidth="1"/>
    <col min="4638" max="4638" width="0.44140625" style="1" customWidth="1"/>
    <col min="4639" max="4639" width="7.6640625" style="1" customWidth="1"/>
    <col min="4640" max="4640" width="0.44140625" style="1" customWidth="1"/>
    <col min="4641" max="4641" width="7.6640625" style="1" customWidth="1"/>
    <col min="4642" max="4642" width="1" style="1" customWidth="1"/>
    <col min="4643" max="4864" width="8.88671875" style="1"/>
    <col min="4865" max="4865" width="0.44140625" style="1" customWidth="1"/>
    <col min="4866" max="4866" width="2.6640625" style="1" customWidth="1"/>
    <col min="4867" max="4867" width="23.6640625" style="1" customWidth="1"/>
    <col min="4868" max="4868" width="0.44140625" style="1" customWidth="1"/>
    <col min="4869" max="4869" width="10.6640625" style="1" customWidth="1"/>
    <col min="4870" max="4870" width="0.44140625" style="1" customWidth="1"/>
    <col min="4871" max="4871" width="7.6640625" style="1" customWidth="1"/>
    <col min="4872" max="4872" width="0.44140625" style="1" customWidth="1"/>
    <col min="4873" max="4873" width="7.6640625" style="1" customWidth="1"/>
    <col min="4874" max="4874" width="1" style="1" customWidth="1"/>
    <col min="4875" max="4875" width="10.6640625" style="1" customWidth="1"/>
    <col min="4876" max="4876" width="0.44140625" style="1" customWidth="1"/>
    <col min="4877" max="4877" width="7.6640625" style="1" customWidth="1"/>
    <col min="4878" max="4878" width="0.44140625" style="1" customWidth="1"/>
    <col min="4879" max="4879" width="7.6640625" style="1" customWidth="1"/>
    <col min="4880" max="4880" width="1" style="1" customWidth="1"/>
    <col min="4881" max="4881" width="10.6640625" style="1" customWidth="1"/>
    <col min="4882" max="4882" width="0.44140625" style="1" customWidth="1"/>
    <col min="4883" max="4883" width="7.6640625" style="1" customWidth="1"/>
    <col min="4884" max="4884" width="0.44140625" style="1" customWidth="1"/>
    <col min="4885" max="4885" width="7.6640625" style="1" customWidth="1"/>
    <col min="4886" max="4886" width="1" style="1" customWidth="1"/>
    <col min="4887" max="4887" width="10.6640625" style="1" customWidth="1"/>
    <col min="4888" max="4888" width="0.44140625" style="1" customWidth="1"/>
    <col min="4889" max="4889" width="7.6640625" style="1" customWidth="1"/>
    <col min="4890" max="4890" width="0.44140625" style="1" customWidth="1"/>
    <col min="4891" max="4891" width="7.6640625" style="1" customWidth="1"/>
    <col min="4892" max="4892" width="1" style="1" customWidth="1"/>
    <col min="4893" max="4893" width="10.6640625" style="1" customWidth="1"/>
    <col min="4894" max="4894" width="0.44140625" style="1" customWidth="1"/>
    <col min="4895" max="4895" width="7.6640625" style="1" customWidth="1"/>
    <col min="4896" max="4896" width="0.44140625" style="1" customWidth="1"/>
    <col min="4897" max="4897" width="7.6640625" style="1" customWidth="1"/>
    <col min="4898" max="4898" width="1" style="1" customWidth="1"/>
    <col min="4899" max="5120" width="8.88671875" style="1"/>
    <col min="5121" max="5121" width="0.44140625" style="1" customWidth="1"/>
    <col min="5122" max="5122" width="2.6640625" style="1" customWidth="1"/>
    <col min="5123" max="5123" width="23.6640625" style="1" customWidth="1"/>
    <col min="5124" max="5124" width="0.44140625" style="1" customWidth="1"/>
    <col min="5125" max="5125" width="10.6640625" style="1" customWidth="1"/>
    <col min="5126" max="5126" width="0.44140625" style="1" customWidth="1"/>
    <col min="5127" max="5127" width="7.6640625" style="1" customWidth="1"/>
    <col min="5128" max="5128" width="0.44140625" style="1" customWidth="1"/>
    <col min="5129" max="5129" width="7.6640625" style="1" customWidth="1"/>
    <col min="5130" max="5130" width="1" style="1" customWidth="1"/>
    <col min="5131" max="5131" width="10.6640625" style="1" customWidth="1"/>
    <col min="5132" max="5132" width="0.44140625" style="1" customWidth="1"/>
    <col min="5133" max="5133" width="7.6640625" style="1" customWidth="1"/>
    <col min="5134" max="5134" width="0.44140625" style="1" customWidth="1"/>
    <col min="5135" max="5135" width="7.6640625" style="1" customWidth="1"/>
    <col min="5136" max="5136" width="1" style="1" customWidth="1"/>
    <col min="5137" max="5137" width="10.6640625" style="1" customWidth="1"/>
    <col min="5138" max="5138" width="0.44140625" style="1" customWidth="1"/>
    <col min="5139" max="5139" width="7.6640625" style="1" customWidth="1"/>
    <col min="5140" max="5140" width="0.44140625" style="1" customWidth="1"/>
    <col min="5141" max="5141" width="7.6640625" style="1" customWidth="1"/>
    <col min="5142" max="5142" width="1" style="1" customWidth="1"/>
    <col min="5143" max="5143" width="10.6640625" style="1" customWidth="1"/>
    <col min="5144" max="5144" width="0.44140625" style="1" customWidth="1"/>
    <col min="5145" max="5145" width="7.6640625" style="1" customWidth="1"/>
    <col min="5146" max="5146" width="0.44140625" style="1" customWidth="1"/>
    <col min="5147" max="5147" width="7.6640625" style="1" customWidth="1"/>
    <col min="5148" max="5148" width="1" style="1" customWidth="1"/>
    <col min="5149" max="5149" width="10.6640625" style="1" customWidth="1"/>
    <col min="5150" max="5150" width="0.44140625" style="1" customWidth="1"/>
    <col min="5151" max="5151" width="7.6640625" style="1" customWidth="1"/>
    <col min="5152" max="5152" width="0.44140625" style="1" customWidth="1"/>
    <col min="5153" max="5153" width="7.6640625" style="1" customWidth="1"/>
    <col min="5154" max="5154" width="1" style="1" customWidth="1"/>
    <col min="5155" max="5376" width="8.88671875" style="1"/>
    <col min="5377" max="5377" width="0.44140625" style="1" customWidth="1"/>
    <col min="5378" max="5378" width="2.6640625" style="1" customWidth="1"/>
    <col min="5379" max="5379" width="23.6640625" style="1" customWidth="1"/>
    <col min="5380" max="5380" width="0.44140625" style="1" customWidth="1"/>
    <col min="5381" max="5381" width="10.6640625" style="1" customWidth="1"/>
    <col min="5382" max="5382" width="0.44140625" style="1" customWidth="1"/>
    <col min="5383" max="5383" width="7.6640625" style="1" customWidth="1"/>
    <col min="5384" max="5384" width="0.44140625" style="1" customWidth="1"/>
    <col min="5385" max="5385" width="7.6640625" style="1" customWidth="1"/>
    <col min="5386" max="5386" width="1" style="1" customWidth="1"/>
    <col min="5387" max="5387" width="10.6640625" style="1" customWidth="1"/>
    <col min="5388" max="5388" width="0.44140625" style="1" customWidth="1"/>
    <col min="5389" max="5389" width="7.6640625" style="1" customWidth="1"/>
    <col min="5390" max="5390" width="0.44140625" style="1" customWidth="1"/>
    <col min="5391" max="5391" width="7.6640625" style="1" customWidth="1"/>
    <col min="5392" max="5392" width="1" style="1" customWidth="1"/>
    <col min="5393" max="5393" width="10.6640625" style="1" customWidth="1"/>
    <col min="5394" max="5394" width="0.44140625" style="1" customWidth="1"/>
    <col min="5395" max="5395" width="7.6640625" style="1" customWidth="1"/>
    <col min="5396" max="5396" width="0.44140625" style="1" customWidth="1"/>
    <col min="5397" max="5397" width="7.6640625" style="1" customWidth="1"/>
    <col min="5398" max="5398" width="1" style="1" customWidth="1"/>
    <col min="5399" max="5399" width="10.6640625" style="1" customWidth="1"/>
    <col min="5400" max="5400" width="0.44140625" style="1" customWidth="1"/>
    <col min="5401" max="5401" width="7.6640625" style="1" customWidth="1"/>
    <col min="5402" max="5402" width="0.44140625" style="1" customWidth="1"/>
    <col min="5403" max="5403" width="7.6640625" style="1" customWidth="1"/>
    <col min="5404" max="5404" width="1" style="1" customWidth="1"/>
    <col min="5405" max="5405" width="10.6640625" style="1" customWidth="1"/>
    <col min="5406" max="5406" width="0.44140625" style="1" customWidth="1"/>
    <col min="5407" max="5407" width="7.6640625" style="1" customWidth="1"/>
    <col min="5408" max="5408" width="0.44140625" style="1" customWidth="1"/>
    <col min="5409" max="5409" width="7.6640625" style="1" customWidth="1"/>
    <col min="5410" max="5410" width="1" style="1" customWidth="1"/>
    <col min="5411" max="5632" width="8.88671875" style="1"/>
    <col min="5633" max="5633" width="0.44140625" style="1" customWidth="1"/>
    <col min="5634" max="5634" width="2.6640625" style="1" customWidth="1"/>
    <col min="5635" max="5635" width="23.6640625" style="1" customWidth="1"/>
    <col min="5636" max="5636" width="0.44140625" style="1" customWidth="1"/>
    <col min="5637" max="5637" width="10.6640625" style="1" customWidth="1"/>
    <col min="5638" max="5638" width="0.44140625" style="1" customWidth="1"/>
    <col min="5639" max="5639" width="7.6640625" style="1" customWidth="1"/>
    <col min="5640" max="5640" width="0.44140625" style="1" customWidth="1"/>
    <col min="5641" max="5641" width="7.6640625" style="1" customWidth="1"/>
    <col min="5642" max="5642" width="1" style="1" customWidth="1"/>
    <col min="5643" max="5643" width="10.6640625" style="1" customWidth="1"/>
    <col min="5644" max="5644" width="0.44140625" style="1" customWidth="1"/>
    <col min="5645" max="5645" width="7.6640625" style="1" customWidth="1"/>
    <col min="5646" max="5646" width="0.44140625" style="1" customWidth="1"/>
    <col min="5647" max="5647" width="7.6640625" style="1" customWidth="1"/>
    <col min="5648" max="5648" width="1" style="1" customWidth="1"/>
    <col min="5649" max="5649" width="10.6640625" style="1" customWidth="1"/>
    <col min="5650" max="5650" width="0.44140625" style="1" customWidth="1"/>
    <col min="5651" max="5651" width="7.6640625" style="1" customWidth="1"/>
    <col min="5652" max="5652" width="0.44140625" style="1" customWidth="1"/>
    <col min="5653" max="5653" width="7.6640625" style="1" customWidth="1"/>
    <col min="5654" max="5654" width="1" style="1" customWidth="1"/>
    <col min="5655" max="5655" width="10.6640625" style="1" customWidth="1"/>
    <col min="5656" max="5656" width="0.44140625" style="1" customWidth="1"/>
    <col min="5657" max="5657" width="7.6640625" style="1" customWidth="1"/>
    <col min="5658" max="5658" width="0.44140625" style="1" customWidth="1"/>
    <col min="5659" max="5659" width="7.6640625" style="1" customWidth="1"/>
    <col min="5660" max="5660" width="1" style="1" customWidth="1"/>
    <col min="5661" max="5661" width="10.6640625" style="1" customWidth="1"/>
    <col min="5662" max="5662" width="0.44140625" style="1" customWidth="1"/>
    <col min="5663" max="5663" width="7.6640625" style="1" customWidth="1"/>
    <col min="5664" max="5664" width="0.44140625" style="1" customWidth="1"/>
    <col min="5665" max="5665" width="7.6640625" style="1" customWidth="1"/>
    <col min="5666" max="5666" width="1" style="1" customWidth="1"/>
    <col min="5667" max="5888" width="8.88671875" style="1"/>
    <col min="5889" max="5889" width="0.44140625" style="1" customWidth="1"/>
    <col min="5890" max="5890" width="2.6640625" style="1" customWidth="1"/>
    <col min="5891" max="5891" width="23.6640625" style="1" customWidth="1"/>
    <col min="5892" max="5892" width="0.44140625" style="1" customWidth="1"/>
    <col min="5893" max="5893" width="10.6640625" style="1" customWidth="1"/>
    <col min="5894" max="5894" width="0.44140625" style="1" customWidth="1"/>
    <col min="5895" max="5895" width="7.6640625" style="1" customWidth="1"/>
    <col min="5896" max="5896" width="0.44140625" style="1" customWidth="1"/>
    <col min="5897" max="5897" width="7.6640625" style="1" customWidth="1"/>
    <col min="5898" max="5898" width="1" style="1" customWidth="1"/>
    <col min="5899" max="5899" width="10.6640625" style="1" customWidth="1"/>
    <col min="5900" max="5900" width="0.44140625" style="1" customWidth="1"/>
    <col min="5901" max="5901" width="7.6640625" style="1" customWidth="1"/>
    <col min="5902" max="5902" width="0.44140625" style="1" customWidth="1"/>
    <col min="5903" max="5903" width="7.6640625" style="1" customWidth="1"/>
    <col min="5904" max="5904" width="1" style="1" customWidth="1"/>
    <col min="5905" max="5905" width="10.6640625" style="1" customWidth="1"/>
    <col min="5906" max="5906" width="0.44140625" style="1" customWidth="1"/>
    <col min="5907" max="5907" width="7.6640625" style="1" customWidth="1"/>
    <col min="5908" max="5908" width="0.44140625" style="1" customWidth="1"/>
    <col min="5909" max="5909" width="7.6640625" style="1" customWidth="1"/>
    <col min="5910" max="5910" width="1" style="1" customWidth="1"/>
    <col min="5911" max="5911" width="10.6640625" style="1" customWidth="1"/>
    <col min="5912" max="5912" width="0.44140625" style="1" customWidth="1"/>
    <col min="5913" max="5913" width="7.6640625" style="1" customWidth="1"/>
    <col min="5914" max="5914" width="0.44140625" style="1" customWidth="1"/>
    <col min="5915" max="5915" width="7.6640625" style="1" customWidth="1"/>
    <col min="5916" max="5916" width="1" style="1" customWidth="1"/>
    <col min="5917" max="5917" width="10.6640625" style="1" customWidth="1"/>
    <col min="5918" max="5918" width="0.44140625" style="1" customWidth="1"/>
    <col min="5919" max="5919" width="7.6640625" style="1" customWidth="1"/>
    <col min="5920" max="5920" width="0.44140625" style="1" customWidth="1"/>
    <col min="5921" max="5921" width="7.6640625" style="1" customWidth="1"/>
    <col min="5922" max="5922" width="1" style="1" customWidth="1"/>
    <col min="5923" max="6144" width="8.88671875" style="1"/>
    <col min="6145" max="6145" width="0.44140625" style="1" customWidth="1"/>
    <col min="6146" max="6146" width="2.6640625" style="1" customWidth="1"/>
    <col min="6147" max="6147" width="23.6640625" style="1" customWidth="1"/>
    <col min="6148" max="6148" width="0.44140625" style="1" customWidth="1"/>
    <col min="6149" max="6149" width="10.6640625" style="1" customWidth="1"/>
    <col min="6150" max="6150" width="0.44140625" style="1" customWidth="1"/>
    <col min="6151" max="6151" width="7.6640625" style="1" customWidth="1"/>
    <col min="6152" max="6152" width="0.44140625" style="1" customWidth="1"/>
    <col min="6153" max="6153" width="7.6640625" style="1" customWidth="1"/>
    <col min="6154" max="6154" width="1" style="1" customWidth="1"/>
    <col min="6155" max="6155" width="10.6640625" style="1" customWidth="1"/>
    <col min="6156" max="6156" width="0.44140625" style="1" customWidth="1"/>
    <col min="6157" max="6157" width="7.6640625" style="1" customWidth="1"/>
    <col min="6158" max="6158" width="0.44140625" style="1" customWidth="1"/>
    <col min="6159" max="6159" width="7.6640625" style="1" customWidth="1"/>
    <col min="6160" max="6160" width="1" style="1" customWidth="1"/>
    <col min="6161" max="6161" width="10.6640625" style="1" customWidth="1"/>
    <col min="6162" max="6162" width="0.44140625" style="1" customWidth="1"/>
    <col min="6163" max="6163" width="7.6640625" style="1" customWidth="1"/>
    <col min="6164" max="6164" width="0.44140625" style="1" customWidth="1"/>
    <col min="6165" max="6165" width="7.6640625" style="1" customWidth="1"/>
    <col min="6166" max="6166" width="1" style="1" customWidth="1"/>
    <col min="6167" max="6167" width="10.6640625" style="1" customWidth="1"/>
    <col min="6168" max="6168" width="0.44140625" style="1" customWidth="1"/>
    <col min="6169" max="6169" width="7.6640625" style="1" customWidth="1"/>
    <col min="6170" max="6170" width="0.44140625" style="1" customWidth="1"/>
    <col min="6171" max="6171" width="7.6640625" style="1" customWidth="1"/>
    <col min="6172" max="6172" width="1" style="1" customWidth="1"/>
    <col min="6173" max="6173" width="10.6640625" style="1" customWidth="1"/>
    <col min="6174" max="6174" width="0.44140625" style="1" customWidth="1"/>
    <col min="6175" max="6175" width="7.6640625" style="1" customWidth="1"/>
    <col min="6176" max="6176" width="0.44140625" style="1" customWidth="1"/>
    <col min="6177" max="6177" width="7.6640625" style="1" customWidth="1"/>
    <col min="6178" max="6178" width="1" style="1" customWidth="1"/>
    <col min="6179" max="6400" width="8.88671875" style="1"/>
    <col min="6401" max="6401" width="0.44140625" style="1" customWidth="1"/>
    <col min="6402" max="6402" width="2.6640625" style="1" customWidth="1"/>
    <col min="6403" max="6403" width="23.6640625" style="1" customWidth="1"/>
    <col min="6404" max="6404" width="0.44140625" style="1" customWidth="1"/>
    <col min="6405" max="6405" width="10.6640625" style="1" customWidth="1"/>
    <col min="6406" max="6406" width="0.44140625" style="1" customWidth="1"/>
    <col min="6407" max="6407" width="7.6640625" style="1" customWidth="1"/>
    <col min="6408" max="6408" width="0.44140625" style="1" customWidth="1"/>
    <col min="6409" max="6409" width="7.6640625" style="1" customWidth="1"/>
    <col min="6410" max="6410" width="1" style="1" customWidth="1"/>
    <col min="6411" max="6411" width="10.6640625" style="1" customWidth="1"/>
    <col min="6412" max="6412" width="0.44140625" style="1" customWidth="1"/>
    <col min="6413" max="6413" width="7.6640625" style="1" customWidth="1"/>
    <col min="6414" max="6414" width="0.44140625" style="1" customWidth="1"/>
    <col min="6415" max="6415" width="7.6640625" style="1" customWidth="1"/>
    <col min="6416" max="6416" width="1" style="1" customWidth="1"/>
    <col min="6417" max="6417" width="10.6640625" style="1" customWidth="1"/>
    <col min="6418" max="6418" width="0.44140625" style="1" customWidth="1"/>
    <col min="6419" max="6419" width="7.6640625" style="1" customWidth="1"/>
    <col min="6420" max="6420" width="0.44140625" style="1" customWidth="1"/>
    <col min="6421" max="6421" width="7.6640625" style="1" customWidth="1"/>
    <col min="6422" max="6422" width="1" style="1" customWidth="1"/>
    <col min="6423" max="6423" width="10.6640625" style="1" customWidth="1"/>
    <col min="6424" max="6424" width="0.44140625" style="1" customWidth="1"/>
    <col min="6425" max="6425" width="7.6640625" style="1" customWidth="1"/>
    <col min="6426" max="6426" width="0.44140625" style="1" customWidth="1"/>
    <col min="6427" max="6427" width="7.6640625" style="1" customWidth="1"/>
    <col min="6428" max="6428" width="1" style="1" customWidth="1"/>
    <col min="6429" max="6429" width="10.6640625" style="1" customWidth="1"/>
    <col min="6430" max="6430" width="0.44140625" style="1" customWidth="1"/>
    <col min="6431" max="6431" width="7.6640625" style="1" customWidth="1"/>
    <col min="6432" max="6432" width="0.44140625" style="1" customWidth="1"/>
    <col min="6433" max="6433" width="7.6640625" style="1" customWidth="1"/>
    <col min="6434" max="6434" width="1" style="1" customWidth="1"/>
    <col min="6435" max="6656" width="8.88671875" style="1"/>
    <col min="6657" max="6657" width="0.44140625" style="1" customWidth="1"/>
    <col min="6658" max="6658" width="2.6640625" style="1" customWidth="1"/>
    <col min="6659" max="6659" width="23.6640625" style="1" customWidth="1"/>
    <col min="6660" max="6660" width="0.44140625" style="1" customWidth="1"/>
    <col min="6661" max="6661" width="10.6640625" style="1" customWidth="1"/>
    <col min="6662" max="6662" width="0.44140625" style="1" customWidth="1"/>
    <col min="6663" max="6663" width="7.6640625" style="1" customWidth="1"/>
    <col min="6664" max="6664" width="0.44140625" style="1" customWidth="1"/>
    <col min="6665" max="6665" width="7.6640625" style="1" customWidth="1"/>
    <col min="6666" max="6666" width="1" style="1" customWidth="1"/>
    <col min="6667" max="6667" width="10.6640625" style="1" customWidth="1"/>
    <col min="6668" max="6668" width="0.44140625" style="1" customWidth="1"/>
    <col min="6669" max="6669" width="7.6640625" style="1" customWidth="1"/>
    <col min="6670" max="6670" width="0.44140625" style="1" customWidth="1"/>
    <col min="6671" max="6671" width="7.6640625" style="1" customWidth="1"/>
    <col min="6672" max="6672" width="1" style="1" customWidth="1"/>
    <col min="6673" max="6673" width="10.6640625" style="1" customWidth="1"/>
    <col min="6674" max="6674" width="0.44140625" style="1" customWidth="1"/>
    <col min="6675" max="6675" width="7.6640625" style="1" customWidth="1"/>
    <col min="6676" max="6676" width="0.44140625" style="1" customWidth="1"/>
    <col min="6677" max="6677" width="7.6640625" style="1" customWidth="1"/>
    <col min="6678" max="6678" width="1" style="1" customWidth="1"/>
    <col min="6679" max="6679" width="10.6640625" style="1" customWidth="1"/>
    <col min="6680" max="6680" width="0.44140625" style="1" customWidth="1"/>
    <col min="6681" max="6681" width="7.6640625" style="1" customWidth="1"/>
    <col min="6682" max="6682" width="0.44140625" style="1" customWidth="1"/>
    <col min="6683" max="6683" width="7.6640625" style="1" customWidth="1"/>
    <col min="6684" max="6684" width="1" style="1" customWidth="1"/>
    <col min="6685" max="6685" width="10.6640625" style="1" customWidth="1"/>
    <col min="6686" max="6686" width="0.44140625" style="1" customWidth="1"/>
    <col min="6687" max="6687" width="7.6640625" style="1" customWidth="1"/>
    <col min="6688" max="6688" width="0.44140625" style="1" customWidth="1"/>
    <col min="6689" max="6689" width="7.6640625" style="1" customWidth="1"/>
    <col min="6690" max="6690" width="1" style="1" customWidth="1"/>
    <col min="6691" max="6912" width="8.88671875" style="1"/>
    <col min="6913" max="6913" width="0.44140625" style="1" customWidth="1"/>
    <col min="6914" max="6914" width="2.6640625" style="1" customWidth="1"/>
    <col min="6915" max="6915" width="23.6640625" style="1" customWidth="1"/>
    <col min="6916" max="6916" width="0.44140625" style="1" customWidth="1"/>
    <col min="6917" max="6917" width="10.6640625" style="1" customWidth="1"/>
    <col min="6918" max="6918" width="0.44140625" style="1" customWidth="1"/>
    <col min="6919" max="6919" width="7.6640625" style="1" customWidth="1"/>
    <col min="6920" max="6920" width="0.44140625" style="1" customWidth="1"/>
    <col min="6921" max="6921" width="7.6640625" style="1" customWidth="1"/>
    <col min="6922" max="6922" width="1" style="1" customWidth="1"/>
    <col min="6923" max="6923" width="10.6640625" style="1" customWidth="1"/>
    <col min="6924" max="6924" width="0.44140625" style="1" customWidth="1"/>
    <col min="6925" max="6925" width="7.6640625" style="1" customWidth="1"/>
    <col min="6926" max="6926" width="0.44140625" style="1" customWidth="1"/>
    <col min="6927" max="6927" width="7.6640625" style="1" customWidth="1"/>
    <col min="6928" max="6928" width="1" style="1" customWidth="1"/>
    <col min="6929" max="6929" width="10.6640625" style="1" customWidth="1"/>
    <col min="6930" max="6930" width="0.44140625" style="1" customWidth="1"/>
    <col min="6931" max="6931" width="7.6640625" style="1" customWidth="1"/>
    <col min="6932" max="6932" width="0.44140625" style="1" customWidth="1"/>
    <col min="6933" max="6933" width="7.6640625" style="1" customWidth="1"/>
    <col min="6934" max="6934" width="1" style="1" customWidth="1"/>
    <col min="6935" max="6935" width="10.6640625" style="1" customWidth="1"/>
    <col min="6936" max="6936" width="0.44140625" style="1" customWidth="1"/>
    <col min="6937" max="6937" width="7.6640625" style="1" customWidth="1"/>
    <col min="6938" max="6938" width="0.44140625" style="1" customWidth="1"/>
    <col min="6939" max="6939" width="7.6640625" style="1" customWidth="1"/>
    <col min="6940" max="6940" width="1" style="1" customWidth="1"/>
    <col min="6941" max="6941" width="10.6640625" style="1" customWidth="1"/>
    <col min="6942" max="6942" width="0.44140625" style="1" customWidth="1"/>
    <col min="6943" max="6943" width="7.6640625" style="1" customWidth="1"/>
    <col min="6944" max="6944" width="0.44140625" style="1" customWidth="1"/>
    <col min="6945" max="6945" width="7.6640625" style="1" customWidth="1"/>
    <col min="6946" max="6946" width="1" style="1" customWidth="1"/>
    <col min="6947" max="7168" width="8.88671875" style="1"/>
    <col min="7169" max="7169" width="0.44140625" style="1" customWidth="1"/>
    <col min="7170" max="7170" width="2.6640625" style="1" customWidth="1"/>
    <col min="7171" max="7171" width="23.6640625" style="1" customWidth="1"/>
    <col min="7172" max="7172" width="0.44140625" style="1" customWidth="1"/>
    <col min="7173" max="7173" width="10.6640625" style="1" customWidth="1"/>
    <col min="7174" max="7174" width="0.44140625" style="1" customWidth="1"/>
    <col min="7175" max="7175" width="7.6640625" style="1" customWidth="1"/>
    <col min="7176" max="7176" width="0.44140625" style="1" customWidth="1"/>
    <col min="7177" max="7177" width="7.6640625" style="1" customWidth="1"/>
    <col min="7178" max="7178" width="1" style="1" customWidth="1"/>
    <col min="7179" max="7179" width="10.6640625" style="1" customWidth="1"/>
    <col min="7180" max="7180" width="0.44140625" style="1" customWidth="1"/>
    <col min="7181" max="7181" width="7.6640625" style="1" customWidth="1"/>
    <col min="7182" max="7182" width="0.44140625" style="1" customWidth="1"/>
    <col min="7183" max="7183" width="7.6640625" style="1" customWidth="1"/>
    <col min="7184" max="7184" width="1" style="1" customWidth="1"/>
    <col min="7185" max="7185" width="10.6640625" style="1" customWidth="1"/>
    <col min="7186" max="7186" width="0.44140625" style="1" customWidth="1"/>
    <col min="7187" max="7187" width="7.6640625" style="1" customWidth="1"/>
    <col min="7188" max="7188" width="0.44140625" style="1" customWidth="1"/>
    <col min="7189" max="7189" width="7.6640625" style="1" customWidth="1"/>
    <col min="7190" max="7190" width="1" style="1" customWidth="1"/>
    <col min="7191" max="7191" width="10.6640625" style="1" customWidth="1"/>
    <col min="7192" max="7192" width="0.44140625" style="1" customWidth="1"/>
    <col min="7193" max="7193" width="7.6640625" style="1" customWidth="1"/>
    <col min="7194" max="7194" width="0.44140625" style="1" customWidth="1"/>
    <col min="7195" max="7195" width="7.6640625" style="1" customWidth="1"/>
    <col min="7196" max="7196" width="1" style="1" customWidth="1"/>
    <col min="7197" max="7197" width="10.6640625" style="1" customWidth="1"/>
    <col min="7198" max="7198" width="0.44140625" style="1" customWidth="1"/>
    <col min="7199" max="7199" width="7.6640625" style="1" customWidth="1"/>
    <col min="7200" max="7200" width="0.44140625" style="1" customWidth="1"/>
    <col min="7201" max="7201" width="7.6640625" style="1" customWidth="1"/>
    <col min="7202" max="7202" width="1" style="1" customWidth="1"/>
    <col min="7203" max="7424" width="8.88671875" style="1"/>
    <col min="7425" max="7425" width="0.44140625" style="1" customWidth="1"/>
    <col min="7426" max="7426" width="2.6640625" style="1" customWidth="1"/>
    <col min="7427" max="7427" width="23.6640625" style="1" customWidth="1"/>
    <col min="7428" max="7428" width="0.44140625" style="1" customWidth="1"/>
    <col min="7429" max="7429" width="10.6640625" style="1" customWidth="1"/>
    <col min="7430" max="7430" width="0.44140625" style="1" customWidth="1"/>
    <col min="7431" max="7431" width="7.6640625" style="1" customWidth="1"/>
    <col min="7432" max="7432" width="0.44140625" style="1" customWidth="1"/>
    <col min="7433" max="7433" width="7.6640625" style="1" customWidth="1"/>
    <col min="7434" max="7434" width="1" style="1" customWidth="1"/>
    <col min="7435" max="7435" width="10.6640625" style="1" customWidth="1"/>
    <col min="7436" max="7436" width="0.44140625" style="1" customWidth="1"/>
    <col min="7437" max="7437" width="7.6640625" style="1" customWidth="1"/>
    <col min="7438" max="7438" width="0.44140625" style="1" customWidth="1"/>
    <col min="7439" max="7439" width="7.6640625" style="1" customWidth="1"/>
    <col min="7440" max="7440" width="1" style="1" customWidth="1"/>
    <col min="7441" max="7441" width="10.6640625" style="1" customWidth="1"/>
    <col min="7442" max="7442" width="0.44140625" style="1" customWidth="1"/>
    <col min="7443" max="7443" width="7.6640625" style="1" customWidth="1"/>
    <col min="7444" max="7444" width="0.44140625" style="1" customWidth="1"/>
    <col min="7445" max="7445" width="7.6640625" style="1" customWidth="1"/>
    <col min="7446" max="7446" width="1" style="1" customWidth="1"/>
    <col min="7447" max="7447" width="10.6640625" style="1" customWidth="1"/>
    <col min="7448" max="7448" width="0.44140625" style="1" customWidth="1"/>
    <col min="7449" max="7449" width="7.6640625" style="1" customWidth="1"/>
    <col min="7450" max="7450" width="0.44140625" style="1" customWidth="1"/>
    <col min="7451" max="7451" width="7.6640625" style="1" customWidth="1"/>
    <col min="7452" max="7452" width="1" style="1" customWidth="1"/>
    <col min="7453" max="7453" width="10.6640625" style="1" customWidth="1"/>
    <col min="7454" max="7454" width="0.44140625" style="1" customWidth="1"/>
    <col min="7455" max="7455" width="7.6640625" style="1" customWidth="1"/>
    <col min="7456" max="7456" width="0.44140625" style="1" customWidth="1"/>
    <col min="7457" max="7457" width="7.6640625" style="1" customWidth="1"/>
    <col min="7458" max="7458" width="1" style="1" customWidth="1"/>
    <col min="7459" max="7680" width="8.88671875" style="1"/>
    <col min="7681" max="7681" width="0.44140625" style="1" customWidth="1"/>
    <col min="7682" max="7682" width="2.6640625" style="1" customWidth="1"/>
    <col min="7683" max="7683" width="23.6640625" style="1" customWidth="1"/>
    <col min="7684" max="7684" width="0.44140625" style="1" customWidth="1"/>
    <col min="7685" max="7685" width="10.6640625" style="1" customWidth="1"/>
    <col min="7686" max="7686" width="0.44140625" style="1" customWidth="1"/>
    <col min="7687" max="7687" width="7.6640625" style="1" customWidth="1"/>
    <col min="7688" max="7688" width="0.44140625" style="1" customWidth="1"/>
    <col min="7689" max="7689" width="7.6640625" style="1" customWidth="1"/>
    <col min="7690" max="7690" width="1" style="1" customWidth="1"/>
    <col min="7691" max="7691" width="10.6640625" style="1" customWidth="1"/>
    <col min="7692" max="7692" width="0.44140625" style="1" customWidth="1"/>
    <col min="7693" max="7693" width="7.6640625" style="1" customWidth="1"/>
    <col min="7694" max="7694" width="0.44140625" style="1" customWidth="1"/>
    <col min="7695" max="7695" width="7.6640625" style="1" customWidth="1"/>
    <col min="7696" max="7696" width="1" style="1" customWidth="1"/>
    <col min="7697" max="7697" width="10.6640625" style="1" customWidth="1"/>
    <col min="7698" max="7698" width="0.44140625" style="1" customWidth="1"/>
    <col min="7699" max="7699" width="7.6640625" style="1" customWidth="1"/>
    <col min="7700" max="7700" width="0.44140625" style="1" customWidth="1"/>
    <col min="7701" max="7701" width="7.6640625" style="1" customWidth="1"/>
    <col min="7702" max="7702" width="1" style="1" customWidth="1"/>
    <col min="7703" max="7703" width="10.6640625" style="1" customWidth="1"/>
    <col min="7704" max="7704" width="0.44140625" style="1" customWidth="1"/>
    <col min="7705" max="7705" width="7.6640625" style="1" customWidth="1"/>
    <col min="7706" max="7706" width="0.44140625" style="1" customWidth="1"/>
    <col min="7707" max="7707" width="7.6640625" style="1" customWidth="1"/>
    <col min="7708" max="7708" width="1" style="1" customWidth="1"/>
    <col min="7709" max="7709" width="10.6640625" style="1" customWidth="1"/>
    <col min="7710" max="7710" width="0.44140625" style="1" customWidth="1"/>
    <col min="7711" max="7711" width="7.6640625" style="1" customWidth="1"/>
    <col min="7712" max="7712" width="0.44140625" style="1" customWidth="1"/>
    <col min="7713" max="7713" width="7.6640625" style="1" customWidth="1"/>
    <col min="7714" max="7714" width="1" style="1" customWidth="1"/>
    <col min="7715" max="7936" width="8.88671875" style="1"/>
    <col min="7937" max="7937" width="0.44140625" style="1" customWidth="1"/>
    <col min="7938" max="7938" width="2.6640625" style="1" customWidth="1"/>
    <col min="7939" max="7939" width="23.6640625" style="1" customWidth="1"/>
    <col min="7940" max="7940" width="0.44140625" style="1" customWidth="1"/>
    <col min="7941" max="7941" width="10.6640625" style="1" customWidth="1"/>
    <col min="7942" max="7942" width="0.44140625" style="1" customWidth="1"/>
    <col min="7943" max="7943" width="7.6640625" style="1" customWidth="1"/>
    <col min="7944" max="7944" width="0.44140625" style="1" customWidth="1"/>
    <col min="7945" max="7945" width="7.6640625" style="1" customWidth="1"/>
    <col min="7946" max="7946" width="1" style="1" customWidth="1"/>
    <col min="7947" max="7947" width="10.6640625" style="1" customWidth="1"/>
    <col min="7948" max="7948" width="0.44140625" style="1" customWidth="1"/>
    <col min="7949" max="7949" width="7.6640625" style="1" customWidth="1"/>
    <col min="7950" max="7950" width="0.44140625" style="1" customWidth="1"/>
    <col min="7951" max="7951" width="7.6640625" style="1" customWidth="1"/>
    <col min="7952" max="7952" width="1" style="1" customWidth="1"/>
    <col min="7953" max="7953" width="10.6640625" style="1" customWidth="1"/>
    <col min="7954" max="7954" width="0.44140625" style="1" customWidth="1"/>
    <col min="7955" max="7955" width="7.6640625" style="1" customWidth="1"/>
    <col min="7956" max="7956" width="0.44140625" style="1" customWidth="1"/>
    <col min="7957" max="7957" width="7.6640625" style="1" customWidth="1"/>
    <col min="7958" max="7958" width="1" style="1" customWidth="1"/>
    <col min="7959" max="7959" width="10.6640625" style="1" customWidth="1"/>
    <col min="7960" max="7960" width="0.44140625" style="1" customWidth="1"/>
    <col min="7961" max="7961" width="7.6640625" style="1" customWidth="1"/>
    <col min="7962" max="7962" width="0.44140625" style="1" customWidth="1"/>
    <col min="7963" max="7963" width="7.6640625" style="1" customWidth="1"/>
    <col min="7964" max="7964" width="1" style="1" customWidth="1"/>
    <col min="7965" max="7965" width="10.6640625" style="1" customWidth="1"/>
    <col min="7966" max="7966" width="0.44140625" style="1" customWidth="1"/>
    <col min="7967" max="7967" width="7.6640625" style="1" customWidth="1"/>
    <col min="7968" max="7968" width="0.44140625" style="1" customWidth="1"/>
    <col min="7969" max="7969" width="7.6640625" style="1" customWidth="1"/>
    <col min="7970" max="7970" width="1" style="1" customWidth="1"/>
    <col min="7971" max="8192" width="8.88671875" style="1"/>
    <col min="8193" max="8193" width="0.44140625" style="1" customWidth="1"/>
    <col min="8194" max="8194" width="2.6640625" style="1" customWidth="1"/>
    <col min="8195" max="8195" width="23.6640625" style="1" customWidth="1"/>
    <col min="8196" max="8196" width="0.44140625" style="1" customWidth="1"/>
    <col min="8197" max="8197" width="10.6640625" style="1" customWidth="1"/>
    <col min="8198" max="8198" width="0.44140625" style="1" customWidth="1"/>
    <col min="8199" max="8199" width="7.6640625" style="1" customWidth="1"/>
    <col min="8200" max="8200" width="0.44140625" style="1" customWidth="1"/>
    <col min="8201" max="8201" width="7.6640625" style="1" customWidth="1"/>
    <col min="8202" max="8202" width="1" style="1" customWidth="1"/>
    <col min="8203" max="8203" width="10.6640625" style="1" customWidth="1"/>
    <col min="8204" max="8204" width="0.44140625" style="1" customWidth="1"/>
    <col min="8205" max="8205" width="7.6640625" style="1" customWidth="1"/>
    <col min="8206" max="8206" width="0.44140625" style="1" customWidth="1"/>
    <col min="8207" max="8207" width="7.6640625" style="1" customWidth="1"/>
    <col min="8208" max="8208" width="1" style="1" customWidth="1"/>
    <col min="8209" max="8209" width="10.6640625" style="1" customWidth="1"/>
    <col min="8210" max="8210" width="0.44140625" style="1" customWidth="1"/>
    <col min="8211" max="8211" width="7.6640625" style="1" customWidth="1"/>
    <col min="8212" max="8212" width="0.44140625" style="1" customWidth="1"/>
    <col min="8213" max="8213" width="7.6640625" style="1" customWidth="1"/>
    <col min="8214" max="8214" width="1" style="1" customWidth="1"/>
    <col min="8215" max="8215" width="10.6640625" style="1" customWidth="1"/>
    <col min="8216" max="8216" width="0.44140625" style="1" customWidth="1"/>
    <col min="8217" max="8217" width="7.6640625" style="1" customWidth="1"/>
    <col min="8218" max="8218" width="0.44140625" style="1" customWidth="1"/>
    <col min="8219" max="8219" width="7.6640625" style="1" customWidth="1"/>
    <col min="8220" max="8220" width="1" style="1" customWidth="1"/>
    <col min="8221" max="8221" width="10.6640625" style="1" customWidth="1"/>
    <col min="8222" max="8222" width="0.44140625" style="1" customWidth="1"/>
    <col min="8223" max="8223" width="7.6640625" style="1" customWidth="1"/>
    <col min="8224" max="8224" width="0.44140625" style="1" customWidth="1"/>
    <col min="8225" max="8225" width="7.6640625" style="1" customWidth="1"/>
    <col min="8226" max="8226" width="1" style="1" customWidth="1"/>
    <col min="8227" max="8448" width="8.88671875" style="1"/>
    <col min="8449" max="8449" width="0.44140625" style="1" customWidth="1"/>
    <col min="8450" max="8450" width="2.6640625" style="1" customWidth="1"/>
    <col min="8451" max="8451" width="23.6640625" style="1" customWidth="1"/>
    <col min="8452" max="8452" width="0.44140625" style="1" customWidth="1"/>
    <col min="8453" max="8453" width="10.6640625" style="1" customWidth="1"/>
    <col min="8454" max="8454" width="0.44140625" style="1" customWidth="1"/>
    <col min="8455" max="8455" width="7.6640625" style="1" customWidth="1"/>
    <col min="8456" max="8456" width="0.44140625" style="1" customWidth="1"/>
    <col min="8457" max="8457" width="7.6640625" style="1" customWidth="1"/>
    <col min="8458" max="8458" width="1" style="1" customWidth="1"/>
    <col min="8459" max="8459" width="10.6640625" style="1" customWidth="1"/>
    <col min="8460" max="8460" width="0.44140625" style="1" customWidth="1"/>
    <col min="8461" max="8461" width="7.6640625" style="1" customWidth="1"/>
    <col min="8462" max="8462" width="0.44140625" style="1" customWidth="1"/>
    <col min="8463" max="8463" width="7.6640625" style="1" customWidth="1"/>
    <col min="8464" max="8464" width="1" style="1" customWidth="1"/>
    <col min="8465" max="8465" width="10.6640625" style="1" customWidth="1"/>
    <col min="8466" max="8466" width="0.44140625" style="1" customWidth="1"/>
    <col min="8467" max="8467" width="7.6640625" style="1" customWidth="1"/>
    <col min="8468" max="8468" width="0.44140625" style="1" customWidth="1"/>
    <col min="8469" max="8469" width="7.6640625" style="1" customWidth="1"/>
    <col min="8470" max="8470" width="1" style="1" customWidth="1"/>
    <col min="8471" max="8471" width="10.6640625" style="1" customWidth="1"/>
    <col min="8472" max="8472" width="0.44140625" style="1" customWidth="1"/>
    <col min="8473" max="8473" width="7.6640625" style="1" customWidth="1"/>
    <col min="8474" max="8474" width="0.44140625" style="1" customWidth="1"/>
    <col min="8475" max="8475" width="7.6640625" style="1" customWidth="1"/>
    <col min="8476" max="8476" width="1" style="1" customWidth="1"/>
    <col min="8477" max="8477" width="10.6640625" style="1" customWidth="1"/>
    <col min="8478" max="8478" width="0.44140625" style="1" customWidth="1"/>
    <col min="8479" max="8479" width="7.6640625" style="1" customWidth="1"/>
    <col min="8480" max="8480" width="0.44140625" style="1" customWidth="1"/>
    <col min="8481" max="8481" width="7.6640625" style="1" customWidth="1"/>
    <col min="8482" max="8482" width="1" style="1" customWidth="1"/>
    <col min="8483" max="8704" width="8.88671875" style="1"/>
    <col min="8705" max="8705" width="0.44140625" style="1" customWidth="1"/>
    <col min="8706" max="8706" width="2.6640625" style="1" customWidth="1"/>
    <col min="8707" max="8707" width="23.6640625" style="1" customWidth="1"/>
    <col min="8708" max="8708" width="0.44140625" style="1" customWidth="1"/>
    <col min="8709" max="8709" width="10.6640625" style="1" customWidth="1"/>
    <col min="8710" max="8710" width="0.44140625" style="1" customWidth="1"/>
    <col min="8711" max="8711" width="7.6640625" style="1" customWidth="1"/>
    <col min="8712" max="8712" width="0.44140625" style="1" customWidth="1"/>
    <col min="8713" max="8713" width="7.6640625" style="1" customWidth="1"/>
    <col min="8714" max="8714" width="1" style="1" customWidth="1"/>
    <col min="8715" max="8715" width="10.6640625" style="1" customWidth="1"/>
    <col min="8716" max="8716" width="0.44140625" style="1" customWidth="1"/>
    <col min="8717" max="8717" width="7.6640625" style="1" customWidth="1"/>
    <col min="8718" max="8718" width="0.44140625" style="1" customWidth="1"/>
    <col min="8719" max="8719" width="7.6640625" style="1" customWidth="1"/>
    <col min="8720" max="8720" width="1" style="1" customWidth="1"/>
    <col min="8721" max="8721" width="10.6640625" style="1" customWidth="1"/>
    <col min="8722" max="8722" width="0.44140625" style="1" customWidth="1"/>
    <col min="8723" max="8723" width="7.6640625" style="1" customWidth="1"/>
    <col min="8724" max="8724" width="0.44140625" style="1" customWidth="1"/>
    <col min="8725" max="8725" width="7.6640625" style="1" customWidth="1"/>
    <col min="8726" max="8726" width="1" style="1" customWidth="1"/>
    <col min="8727" max="8727" width="10.6640625" style="1" customWidth="1"/>
    <col min="8728" max="8728" width="0.44140625" style="1" customWidth="1"/>
    <col min="8729" max="8729" width="7.6640625" style="1" customWidth="1"/>
    <col min="8730" max="8730" width="0.44140625" style="1" customWidth="1"/>
    <col min="8731" max="8731" width="7.6640625" style="1" customWidth="1"/>
    <col min="8732" max="8732" width="1" style="1" customWidth="1"/>
    <col min="8733" max="8733" width="10.6640625" style="1" customWidth="1"/>
    <col min="8734" max="8734" width="0.44140625" style="1" customWidth="1"/>
    <col min="8735" max="8735" width="7.6640625" style="1" customWidth="1"/>
    <col min="8736" max="8736" width="0.44140625" style="1" customWidth="1"/>
    <col min="8737" max="8737" width="7.6640625" style="1" customWidth="1"/>
    <col min="8738" max="8738" width="1" style="1" customWidth="1"/>
    <col min="8739" max="8960" width="8.88671875" style="1"/>
    <col min="8961" max="8961" width="0.44140625" style="1" customWidth="1"/>
    <col min="8962" max="8962" width="2.6640625" style="1" customWidth="1"/>
    <col min="8963" max="8963" width="23.6640625" style="1" customWidth="1"/>
    <col min="8964" max="8964" width="0.44140625" style="1" customWidth="1"/>
    <col min="8965" max="8965" width="10.6640625" style="1" customWidth="1"/>
    <col min="8966" max="8966" width="0.44140625" style="1" customWidth="1"/>
    <col min="8967" max="8967" width="7.6640625" style="1" customWidth="1"/>
    <col min="8968" max="8968" width="0.44140625" style="1" customWidth="1"/>
    <col min="8969" max="8969" width="7.6640625" style="1" customWidth="1"/>
    <col min="8970" max="8970" width="1" style="1" customWidth="1"/>
    <col min="8971" max="8971" width="10.6640625" style="1" customWidth="1"/>
    <col min="8972" max="8972" width="0.44140625" style="1" customWidth="1"/>
    <col min="8973" max="8973" width="7.6640625" style="1" customWidth="1"/>
    <col min="8974" max="8974" width="0.44140625" style="1" customWidth="1"/>
    <col min="8975" max="8975" width="7.6640625" style="1" customWidth="1"/>
    <col min="8976" max="8976" width="1" style="1" customWidth="1"/>
    <col min="8977" max="8977" width="10.6640625" style="1" customWidth="1"/>
    <col min="8978" max="8978" width="0.44140625" style="1" customWidth="1"/>
    <col min="8979" max="8979" width="7.6640625" style="1" customWidth="1"/>
    <col min="8980" max="8980" width="0.44140625" style="1" customWidth="1"/>
    <col min="8981" max="8981" width="7.6640625" style="1" customWidth="1"/>
    <col min="8982" max="8982" width="1" style="1" customWidth="1"/>
    <col min="8983" max="8983" width="10.6640625" style="1" customWidth="1"/>
    <col min="8984" max="8984" width="0.44140625" style="1" customWidth="1"/>
    <col min="8985" max="8985" width="7.6640625" style="1" customWidth="1"/>
    <col min="8986" max="8986" width="0.44140625" style="1" customWidth="1"/>
    <col min="8987" max="8987" width="7.6640625" style="1" customWidth="1"/>
    <col min="8988" max="8988" width="1" style="1" customWidth="1"/>
    <col min="8989" max="8989" width="10.6640625" style="1" customWidth="1"/>
    <col min="8990" max="8990" width="0.44140625" style="1" customWidth="1"/>
    <col min="8991" max="8991" width="7.6640625" style="1" customWidth="1"/>
    <col min="8992" max="8992" width="0.44140625" style="1" customWidth="1"/>
    <col min="8993" max="8993" width="7.6640625" style="1" customWidth="1"/>
    <col min="8994" max="8994" width="1" style="1" customWidth="1"/>
    <col min="8995" max="9216" width="8.88671875" style="1"/>
    <col min="9217" max="9217" width="0.44140625" style="1" customWidth="1"/>
    <col min="9218" max="9218" width="2.6640625" style="1" customWidth="1"/>
    <col min="9219" max="9219" width="23.6640625" style="1" customWidth="1"/>
    <col min="9220" max="9220" width="0.44140625" style="1" customWidth="1"/>
    <col min="9221" max="9221" width="10.6640625" style="1" customWidth="1"/>
    <col min="9222" max="9222" width="0.44140625" style="1" customWidth="1"/>
    <col min="9223" max="9223" width="7.6640625" style="1" customWidth="1"/>
    <col min="9224" max="9224" width="0.44140625" style="1" customWidth="1"/>
    <col min="9225" max="9225" width="7.6640625" style="1" customWidth="1"/>
    <col min="9226" max="9226" width="1" style="1" customWidth="1"/>
    <col min="9227" max="9227" width="10.6640625" style="1" customWidth="1"/>
    <col min="9228" max="9228" width="0.44140625" style="1" customWidth="1"/>
    <col min="9229" max="9229" width="7.6640625" style="1" customWidth="1"/>
    <col min="9230" max="9230" width="0.44140625" style="1" customWidth="1"/>
    <col min="9231" max="9231" width="7.6640625" style="1" customWidth="1"/>
    <col min="9232" max="9232" width="1" style="1" customWidth="1"/>
    <col min="9233" max="9233" width="10.6640625" style="1" customWidth="1"/>
    <col min="9234" max="9234" width="0.44140625" style="1" customWidth="1"/>
    <col min="9235" max="9235" width="7.6640625" style="1" customWidth="1"/>
    <col min="9236" max="9236" width="0.44140625" style="1" customWidth="1"/>
    <col min="9237" max="9237" width="7.6640625" style="1" customWidth="1"/>
    <col min="9238" max="9238" width="1" style="1" customWidth="1"/>
    <col min="9239" max="9239" width="10.6640625" style="1" customWidth="1"/>
    <col min="9240" max="9240" width="0.44140625" style="1" customWidth="1"/>
    <col min="9241" max="9241" width="7.6640625" style="1" customWidth="1"/>
    <col min="9242" max="9242" width="0.44140625" style="1" customWidth="1"/>
    <col min="9243" max="9243" width="7.6640625" style="1" customWidth="1"/>
    <col min="9244" max="9244" width="1" style="1" customWidth="1"/>
    <col min="9245" max="9245" width="10.6640625" style="1" customWidth="1"/>
    <col min="9246" max="9246" width="0.44140625" style="1" customWidth="1"/>
    <col min="9247" max="9247" width="7.6640625" style="1" customWidth="1"/>
    <col min="9248" max="9248" width="0.44140625" style="1" customWidth="1"/>
    <col min="9249" max="9249" width="7.6640625" style="1" customWidth="1"/>
    <col min="9250" max="9250" width="1" style="1" customWidth="1"/>
    <col min="9251" max="9472" width="8.88671875" style="1"/>
    <col min="9473" max="9473" width="0.44140625" style="1" customWidth="1"/>
    <col min="9474" max="9474" width="2.6640625" style="1" customWidth="1"/>
    <col min="9475" max="9475" width="23.6640625" style="1" customWidth="1"/>
    <col min="9476" max="9476" width="0.44140625" style="1" customWidth="1"/>
    <col min="9477" max="9477" width="10.6640625" style="1" customWidth="1"/>
    <col min="9478" max="9478" width="0.44140625" style="1" customWidth="1"/>
    <col min="9479" max="9479" width="7.6640625" style="1" customWidth="1"/>
    <col min="9480" max="9480" width="0.44140625" style="1" customWidth="1"/>
    <col min="9481" max="9481" width="7.6640625" style="1" customWidth="1"/>
    <col min="9482" max="9482" width="1" style="1" customWidth="1"/>
    <col min="9483" max="9483" width="10.6640625" style="1" customWidth="1"/>
    <col min="9484" max="9484" width="0.44140625" style="1" customWidth="1"/>
    <col min="9485" max="9485" width="7.6640625" style="1" customWidth="1"/>
    <col min="9486" max="9486" width="0.44140625" style="1" customWidth="1"/>
    <col min="9487" max="9487" width="7.6640625" style="1" customWidth="1"/>
    <col min="9488" max="9488" width="1" style="1" customWidth="1"/>
    <col min="9489" max="9489" width="10.6640625" style="1" customWidth="1"/>
    <col min="9490" max="9490" width="0.44140625" style="1" customWidth="1"/>
    <col min="9491" max="9491" width="7.6640625" style="1" customWidth="1"/>
    <col min="9492" max="9492" width="0.44140625" style="1" customWidth="1"/>
    <col min="9493" max="9493" width="7.6640625" style="1" customWidth="1"/>
    <col min="9494" max="9494" width="1" style="1" customWidth="1"/>
    <col min="9495" max="9495" width="10.6640625" style="1" customWidth="1"/>
    <col min="9496" max="9496" width="0.44140625" style="1" customWidth="1"/>
    <col min="9497" max="9497" width="7.6640625" style="1" customWidth="1"/>
    <col min="9498" max="9498" width="0.44140625" style="1" customWidth="1"/>
    <col min="9499" max="9499" width="7.6640625" style="1" customWidth="1"/>
    <col min="9500" max="9500" width="1" style="1" customWidth="1"/>
    <col min="9501" max="9501" width="10.6640625" style="1" customWidth="1"/>
    <col min="9502" max="9502" width="0.44140625" style="1" customWidth="1"/>
    <col min="9503" max="9503" width="7.6640625" style="1" customWidth="1"/>
    <col min="9504" max="9504" width="0.44140625" style="1" customWidth="1"/>
    <col min="9505" max="9505" width="7.6640625" style="1" customWidth="1"/>
    <col min="9506" max="9506" width="1" style="1" customWidth="1"/>
    <col min="9507" max="9728" width="8.88671875" style="1"/>
    <col min="9729" max="9729" width="0.44140625" style="1" customWidth="1"/>
    <col min="9730" max="9730" width="2.6640625" style="1" customWidth="1"/>
    <col min="9731" max="9731" width="23.6640625" style="1" customWidth="1"/>
    <col min="9732" max="9732" width="0.44140625" style="1" customWidth="1"/>
    <col min="9733" max="9733" width="10.6640625" style="1" customWidth="1"/>
    <col min="9734" max="9734" width="0.44140625" style="1" customWidth="1"/>
    <col min="9735" max="9735" width="7.6640625" style="1" customWidth="1"/>
    <col min="9736" max="9736" width="0.44140625" style="1" customWidth="1"/>
    <col min="9737" max="9737" width="7.6640625" style="1" customWidth="1"/>
    <col min="9738" max="9738" width="1" style="1" customWidth="1"/>
    <col min="9739" max="9739" width="10.6640625" style="1" customWidth="1"/>
    <col min="9740" max="9740" width="0.44140625" style="1" customWidth="1"/>
    <col min="9741" max="9741" width="7.6640625" style="1" customWidth="1"/>
    <col min="9742" max="9742" width="0.44140625" style="1" customWidth="1"/>
    <col min="9743" max="9743" width="7.6640625" style="1" customWidth="1"/>
    <col min="9744" max="9744" width="1" style="1" customWidth="1"/>
    <col min="9745" max="9745" width="10.6640625" style="1" customWidth="1"/>
    <col min="9746" max="9746" width="0.44140625" style="1" customWidth="1"/>
    <col min="9747" max="9747" width="7.6640625" style="1" customWidth="1"/>
    <col min="9748" max="9748" width="0.44140625" style="1" customWidth="1"/>
    <col min="9749" max="9749" width="7.6640625" style="1" customWidth="1"/>
    <col min="9750" max="9750" width="1" style="1" customWidth="1"/>
    <col min="9751" max="9751" width="10.6640625" style="1" customWidth="1"/>
    <col min="9752" max="9752" width="0.44140625" style="1" customWidth="1"/>
    <col min="9753" max="9753" width="7.6640625" style="1" customWidth="1"/>
    <col min="9754" max="9754" width="0.44140625" style="1" customWidth="1"/>
    <col min="9755" max="9755" width="7.6640625" style="1" customWidth="1"/>
    <col min="9756" max="9756" width="1" style="1" customWidth="1"/>
    <col min="9757" max="9757" width="10.6640625" style="1" customWidth="1"/>
    <col min="9758" max="9758" width="0.44140625" style="1" customWidth="1"/>
    <col min="9759" max="9759" width="7.6640625" style="1" customWidth="1"/>
    <col min="9760" max="9760" width="0.44140625" style="1" customWidth="1"/>
    <col min="9761" max="9761" width="7.6640625" style="1" customWidth="1"/>
    <col min="9762" max="9762" width="1" style="1" customWidth="1"/>
    <col min="9763" max="9984" width="8.88671875" style="1"/>
    <col min="9985" max="9985" width="0.44140625" style="1" customWidth="1"/>
    <col min="9986" max="9986" width="2.6640625" style="1" customWidth="1"/>
    <col min="9987" max="9987" width="23.6640625" style="1" customWidth="1"/>
    <col min="9988" max="9988" width="0.44140625" style="1" customWidth="1"/>
    <col min="9989" max="9989" width="10.6640625" style="1" customWidth="1"/>
    <col min="9990" max="9990" width="0.44140625" style="1" customWidth="1"/>
    <col min="9991" max="9991" width="7.6640625" style="1" customWidth="1"/>
    <col min="9992" max="9992" width="0.44140625" style="1" customWidth="1"/>
    <col min="9993" max="9993" width="7.6640625" style="1" customWidth="1"/>
    <col min="9994" max="9994" width="1" style="1" customWidth="1"/>
    <col min="9995" max="9995" width="10.6640625" style="1" customWidth="1"/>
    <col min="9996" max="9996" width="0.44140625" style="1" customWidth="1"/>
    <col min="9997" max="9997" width="7.6640625" style="1" customWidth="1"/>
    <col min="9998" max="9998" width="0.44140625" style="1" customWidth="1"/>
    <col min="9999" max="9999" width="7.6640625" style="1" customWidth="1"/>
    <col min="10000" max="10000" width="1" style="1" customWidth="1"/>
    <col min="10001" max="10001" width="10.6640625" style="1" customWidth="1"/>
    <col min="10002" max="10002" width="0.44140625" style="1" customWidth="1"/>
    <col min="10003" max="10003" width="7.6640625" style="1" customWidth="1"/>
    <col min="10004" max="10004" width="0.44140625" style="1" customWidth="1"/>
    <col min="10005" max="10005" width="7.6640625" style="1" customWidth="1"/>
    <col min="10006" max="10006" width="1" style="1" customWidth="1"/>
    <col min="10007" max="10007" width="10.6640625" style="1" customWidth="1"/>
    <col min="10008" max="10008" width="0.44140625" style="1" customWidth="1"/>
    <col min="10009" max="10009" width="7.6640625" style="1" customWidth="1"/>
    <col min="10010" max="10010" width="0.44140625" style="1" customWidth="1"/>
    <col min="10011" max="10011" width="7.6640625" style="1" customWidth="1"/>
    <col min="10012" max="10012" width="1" style="1" customWidth="1"/>
    <col min="10013" max="10013" width="10.6640625" style="1" customWidth="1"/>
    <col min="10014" max="10014" width="0.44140625" style="1" customWidth="1"/>
    <col min="10015" max="10015" width="7.6640625" style="1" customWidth="1"/>
    <col min="10016" max="10016" width="0.44140625" style="1" customWidth="1"/>
    <col min="10017" max="10017" width="7.6640625" style="1" customWidth="1"/>
    <col min="10018" max="10018" width="1" style="1" customWidth="1"/>
    <col min="10019" max="10240" width="8.88671875" style="1"/>
    <col min="10241" max="10241" width="0.44140625" style="1" customWidth="1"/>
    <col min="10242" max="10242" width="2.6640625" style="1" customWidth="1"/>
    <col min="10243" max="10243" width="23.6640625" style="1" customWidth="1"/>
    <col min="10244" max="10244" width="0.44140625" style="1" customWidth="1"/>
    <col min="10245" max="10245" width="10.6640625" style="1" customWidth="1"/>
    <col min="10246" max="10246" width="0.44140625" style="1" customWidth="1"/>
    <col min="10247" max="10247" width="7.6640625" style="1" customWidth="1"/>
    <col min="10248" max="10248" width="0.44140625" style="1" customWidth="1"/>
    <col min="10249" max="10249" width="7.6640625" style="1" customWidth="1"/>
    <col min="10250" max="10250" width="1" style="1" customWidth="1"/>
    <col min="10251" max="10251" width="10.6640625" style="1" customWidth="1"/>
    <col min="10252" max="10252" width="0.44140625" style="1" customWidth="1"/>
    <col min="10253" max="10253" width="7.6640625" style="1" customWidth="1"/>
    <col min="10254" max="10254" width="0.44140625" style="1" customWidth="1"/>
    <col min="10255" max="10255" width="7.6640625" style="1" customWidth="1"/>
    <col min="10256" max="10256" width="1" style="1" customWidth="1"/>
    <col min="10257" max="10257" width="10.6640625" style="1" customWidth="1"/>
    <col min="10258" max="10258" width="0.44140625" style="1" customWidth="1"/>
    <col min="10259" max="10259" width="7.6640625" style="1" customWidth="1"/>
    <col min="10260" max="10260" width="0.44140625" style="1" customWidth="1"/>
    <col min="10261" max="10261" width="7.6640625" style="1" customWidth="1"/>
    <col min="10262" max="10262" width="1" style="1" customWidth="1"/>
    <col min="10263" max="10263" width="10.6640625" style="1" customWidth="1"/>
    <col min="10264" max="10264" width="0.44140625" style="1" customWidth="1"/>
    <col min="10265" max="10265" width="7.6640625" style="1" customWidth="1"/>
    <col min="10266" max="10266" width="0.44140625" style="1" customWidth="1"/>
    <col min="10267" max="10267" width="7.6640625" style="1" customWidth="1"/>
    <col min="10268" max="10268" width="1" style="1" customWidth="1"/>
    <col min="10269" max="10269" width="10.6640625" style="1" customWidth="1"/>
    <col min="10270" max="10270" width="0.44140625" style="1" customWidth="1"/>
    <col min="10271" max="10271" width="7.6640625" style="1" customWidth="1"/>
    <col min="10272" max="10272" width="0.44140625" style="1" customWidth="1"/>
    <col min="10273" max="10273" width="7.6640625" style="1" customWidth="1"/>
    <col min="10274" max="10274" width="1" style="1" customWidth="1"/>
    <col min="10275" max="10496" width="8.88671875" style="1"/>
    <col min="10497" max="10497" width="0.44140625" style="1" customWidth="1"/>
    <col min="10498" max="10498" width="2.6640625" style="1" customWidth="1"/>
    <col min="10499" max="10499" width="23.6640625" style="1" customWidth="1"/>
    <col min="10500" max="10500" width="0.44140625" style="1" customWidth="1"/>
    <col min="10501" max="10501" width="10.6640625" style="1" customWidth="1"/>
    <col min="10502" max="10502" width="0.44140625" style="1" customWidth="1"/>
    <col min="10503" max="10503" width="7.6640625" style="1" customWidth="1"/>
    <col min="10504" max="10504" width="0.44140625" style="1" customWidth="1"/>
    <col min="10505" max="10505" width="7.6640625" style="1" customWidth="1"/>
    <col min="10506" max="10506" width="1" style="1" customWidth="1"/>
    <col min="10507" max="10507" width="10.6640625" style="1" customWidth="1"/>
    <col min="10508" max="10508" width="0.44140625" style="1" customWidth="1"/>
    <col min="10509" max="10509" width="7.6640625" style="1" customWidth="1"/>
    <col min="10510" max="10510" width="0.44140625" style="1" customWidth="1"/>
    <col min="10511" max="10511" width="7.6640625" style="1" customWidth="1"/>
    <col min="10512" max="10512" width="1" style="1" customWidth="1"/>
    <col min="10513" max="10513" width="10.6640625" style="1" customWidth="1"/>
    <col min="10514" max="10514" width="0.44140625" style="1" customWidth="1"/>
    <col min="10515" max="10515" width="7.6640625" style="1" customWidth="1"/>
    <col min="10516" max="10516" width="0.44140625" style="1" customWidth="1"/>
    <col min="10517" max="10517" width="7.6640625" style="1" customWidth="1"/>
    <col min="10518" max="10518" width="1" style="1" customWidth="1"/>
    <col min="10519" max="10519" width="10.6640625" style="1" customWidth="1"/>
    <col min="10520" max="10520" width="0.44140625" style="1" customWidth="1"/>
    <col min="10521" max="10521" width="7.6640625" style="1" customWidth="1"/>
    <col min="10522" max="10522" width="0.44140625" style="1" customWidth="1"/>
    <col min="10523" max="10523" width="7.6640625" style="1" customWidth="1"/>
    <col min="10524" max="10524" width="1" style="1" customWidth="1"/>
    <col min="10525" max="10525" width="10.6640625" style="1" customWidth="1"/>
    <col min="10526" max="10526" width="0.44140625" style="1" customWidth="1"/>
    <col min="10527" max="10527" width="7.6640625" style="1" customWidth="1"/>
    <col min="10528" max="10528" width="0.44140625" style="1" customWidth="1"/>
    <col min="10529" max="10529" width="7.6640625" style="1" customWidth="1"/>
    <col min="10530" max="10530" width="1" style="1" customWidth="1"/>
    <col min="10531" max="10752" width="8.88671875" style="1"/>
    <col min="10753" max="10753" width="0.44140625" style="1" customWidth="1"/>
    <col min="10754" max="10754" width="2.6640625" style="1" customWidth="1"/>
    <col min="10755" max="10755" width="23.6640625" style="1" customWidth="1"/>
    <col min="10756" max="10756" width="0.44140625" style="1" customWidth="1"/>
    <col min="10757" max="10757" width="10.6640625" style="1" customWidth="1"/>
    <col min="10758" max="10758" width="0.44140625" style="1" customWidth="1"/>
    <col min="10759" max="10759" width="7.6640625" style="1" customWidth="1"/>
    <col min="10760" max="10760" width="0.44140625" style="1" customWidth="1"/>
    <col min="10761" max="10761" width="7.6640625" style="1" customWidth="1"/>
    <col min="10762" max="10762" width="1" style="1" customWidth="1"/>
    <col min="10763" max="10763" width="10.6640625" style="1" customWidth="1"/>
    <col min="10764" max="10764" width="0.44140625" style="1" customWidth="1"/>
    <col min="10765" max="10765" width="7.6640625" style="1" customWidth="1"/>
    <col min="10766" max="10766" width="0.44140625" style="1" customWidth="1"/>
    <col min="10767" max="10767" width="7.6640625" style="1" customWidth="1"/>
    <col min="10768" max="10768" width="1" style="1" customWidth="1"/>
    <col min="10769" max="10769" width="10.6640625" style="1" customWidth="1"/>
    <col min="10770" max="10770" width="0.44140625" style="1" customWidth="1"/>
    <col min="10771" max="10771" width="7.6640625" style="1" customWidth="1"/>
    <col min="10772" max="10772" width="0.44140625" style="1" customWidth="1"/>
    <col min="10773" max="10773" width="7.6640625" style="1" customWidth="1"/>
    <col min="10774" max="10774" width="1" style="1" customWidth="1"/>
    <col min="10775" max="10775" width="10.6640625" style="1" customWidth="1"/>
    <col min="10776" max="10776" width="0.44140625" style="1" customWidth="1"/>
    <col min="10777" max="10777" width="7.6640625" style="1" customWidth="1"/>
    <col min="10778" max="10778" width="0.44140625" style="1" customWidth="1"/>
    <col min="10779" max="10779" width="7.6640625" style="1" customWidth="1"/>
    <col min="10780" max="10780" width="1" style="1" customWidth="1"/>
    <col min="10781" max="10781" width="10.6640625" style="1" customWidth="1"/>
    <col min="10782" max="10782" width="0.44140625" style="1" customWidth="1"/>
    <col min="10783" max="10783" width="7.6640625" style="1" customWidth="1"/>
    <col min="10784" max="10784" width="0.44140625" style="1" customWidth="1"/>
    <col min="10785" max="10785" width="7.6640625" style="1" customWidth="1"/>
    <col min="10786" max="10786" width="1" style="1" customWidth="1"/>
    <col min="10787" max="11008" width="8.88671875" style="1"/>
    <col min="11009" max="11009" width="0.44140625" style="1" customWidth="1"/>
    <col min="11010" max="11010" width="2.6640625" style="1" customWidth="1"/>
    <col min="11011" max="11011" width="23.6640625" style="1" customWidth="1"/>
    <col min="11012" max="11012" width="0.44140625" style="1" customWidth="1"/>
    <col min="11013" max="11013" width="10.6640625" style="1" customWidth="1"/>
    <col min="11014" max="11014" width="0.44140625" style="1" customWidth="1"/>
    <col min="11015" max="11015" width="7.6640625" style="1" customWidth="1"/>
    <col min="11016" max="11016" width="0.44140625" style="1" customWidth="1"/>
    <col min="11017" max="11017" width="7.6640625" style="1" customWidth="1"/>
    <col min="11018" max="11018" width="1" style="1" customWidth="1"/>
    <col min="11019" max="11019" width="10.6640625" style="1" customWidth="1"/>
    <col min="11020" max="11020" width="0.44140625" style="1" customWidth="1"/>
    <col min="11021" max="11021" width="7.6640625" style="1" customWidth="1"/>
    <col min="11022" max="11022" width="0.44140625" style="1" customWidth="1"/>
    <col min="11023" max="11023" width="7.6640625" style="1" customWidth="1"/>
    <col min="11024" max="11024" width="1" style="1" customWidth="1"/>
    <col min="11025" max="11025" width="10.6640625" style="1" customWidth="1"/>
    <col min="11026" max="11026" width="0.44140625" style="1" customWidth="1"/>
    <col min="11027" max="11027" width="7.6640625" style="1" customWidth="1"/>
    <col min="11028" max="11028" width="0.44140625" style="1" customWidth="1"/>
    <col min="11029" max="11029" width="7.6640625" style="1" customWidth="1"/>
    <col min="11030" max="11030" width="1" style="1" customWidth="1"/>
    <col min="11031" max="11031" width="10.6640625" style="1" customWidth="1"/>
    <col min="11032" max="11032" width="0.44140625" style="1" customWidth="1"/>
    <col min="11033" max="11033" width="7.6640625" style="1" customWidth="1"/>
    <col min="11034" max="11034" width="0.44140625" style="1" customWidth="1"/>
    <col min="11035" max="11035" width="7.6640625" style="1" customWidth="1"/>
    <col min="11036" max="11036" width="1" style="1" customWidth="1"/>
    <col min="11037" max="11037" width="10.6640625" style="1" customWidth="1"/>
    <col min="11038" max="11038" width="0.44140625" style="1" customWidth="1"/>
    <col min="11039" max="11039" width="7.6640625" style="1" customWidth="1"/>
    <col min="11040" max="11040" width="0.44140625" style="1" customWidth="1"/>
    <col min="11041" max="11041" width="7.6640625" style="1" customWidth="1"/>
    <col min="11042" max="11042" width="1" style="1" customWidth="1"/>
    <col min="11043" max="11264" width="8.88671875" style="1"/>
    <col min="11265" max="11265" width="0.44140625" style="1" customWidth="1"/>
    <col min="11266" max="11266" width="2.6640625" style="1" customWidth="1"/>
    <col min="11267" max="11267" width="23.6640625" style="1" customWidth="1"/>
    <col min="11268" max="11268" width="0.44140625" style="1" customWidth="1"/>
    <col min="11269" max="11269" width="10.6640625" style="1" customWidth="1"/>
    <col min="11270" max="11270" width="0.44140625" style="1" customWidth="1"/>
    <col min="11271" max="11271" width="7.6640625" style="1" customWidth="1"/>
    <col min="11272" max="11272" width="0.44140625" style="1" customWidth="1"/>
    <col min="11273" max="11273" width="7.6640625" style="1" customWidth="1"/>
    <col min="11274" max="11274" width="1" style="1" customWidth="1"/>
    <col min="11275" max="11275" width="10.6640625" style="1" customWidth="1"/>
    <col min="11276" max="11276" width="0.44140625" style="1" customWidth="1"/>
    <col min="11277" max="11277" width="7.6640625" style="1" customWidth="1"/>
    <col min="11278" max="11278" width="0.44140625" style="1" customWidth="1"/>
    <col min="11279" max="11279" width="7.6640625" style="1" customWidth="1"/>
    <col min="11280" max="11280" width="1" style="1" customWidth="1"/>
    <col min="11281" max="11281" width="10.6640625" style="1" customWidth="1"/>
    <col min="11282" max="11282" width="0.44140625" style="1" customWidth="1"/>
    <col min="11283" max="11283" width="7.6640625" style="1" customWidth="1"/>
    <col min="11284" max="11284" width="0.44140625" style="1" customWidth="1"/>
    <col min="11285" max="11285" width="7.6640625" style="1" customWidth="1"/>
    <col min="11286" max="11286" width="1" style="1" customWidth="1"/>
    <col min="11287" max="11287" width="10.6640625" style="1" customWidth="1"/>
    <col min="11288" max="11288" width="0.44140625" style="1" customWidth="1"/>
    <col min="11289" max="11289" width="7.6640625" style="1" customWidth="1"/>
    <col min="11290" max="11290" width="0.44140625" style="1" customWidth="1"/>
    <col min="11291" max="11291" width="7.6640625" style="1" customWidth="1"/>
    <col min="11292" max="11292" width="1" style="1" customWidth="1"/>
    <col min="11293" max="11293" width="10.6640625" style="1" customWidth="1"/>
    <col min="11294" max="11294" width="0.44140625" style="1" customWidth="1"/>
    <col min="11295" max="11295" width="7.6640625" style="1" customWidth="1"/>
    <col min="11296" max="11296" width="0.44140625" style="1" customWidth="1"/>
    <col min="11297" max="11297" width="7.6640625" style="1" customWidth="1"/>
    <col min="11298" max="11298" width="1" style="1" customWidth="1"/>
    <col min="11299" max="11520" width="8.88671875" style="1"/>
    <col min="11521" max="11521" width="0.44140625" style="1" customWidth="1"/>
    <col min="11522" max="11522" width="2.6640625" style="1" customWidth="1"/>
    <col min="11523" max="11523" width="23.6640625" style="1" customWidth="1"/>
    <col min="11524" max="11524" width="0.44140625" style="1" customWidth="1"/>
    <col min="11525" max="11525" width="10.6640625" style="1" customWidth="1"/>
    <col min="11526" max="11526" width="0.44140625" style="1" customWidth="1"/>
    <col min="11527" max="11527" width="7.6640625" style="1" customWidth="1"/>
    <col min="11528" max="11528" width="0.44140625" style="1" customWidth="1"/>
    <col min="11529" max="11529" width="7.6640625" style="1" customWidth="1"/>
    <col min="11530" max="11530" width="1" style="1" customWidth="1"/>
    <col min="11531" max="11531" width="10.6640625" style="1" customWidth="1"/>
    <col min="11532" max="11532" width="0.44140625" style="1" customWidth="1"/>
    <col min="11533" max="11533" width="7.6640625" style="1" customWidth="1"/>
    <col min="11534" max="11534" width="0.44140625" style="1" customWidth="1"/>
    <col min="11535" max="11535" width="7.6640625" style="1" customWidth="1"/>
    <col min="11536" max="11536" width="1" style="1" customWidth="1"/>
    <col min="11537" max="11537" width="10.6640625" style="1" customWidth="1"/>
    <col min="11538" max="11538" width="0.44140625" style="1" customWidth="1"/>
    <col min="11539" max="11539" width="7.6640625" style="1" customWidth="1"/>
    <col min="11540" max="11540" width="0.44140625" style="1" customWidth="1"/>
    <col min="11541" max="11541" width="7.6640625" style="1" customWidth="1"/>
    <col min="11542" max="11542" width="1" style="1" customWidth="1"/>
    <col min="11543" max="11543" width="10.6640625" style="1" customWidth="1"/>
    <col min="11544" max="11544" width="0.44140625" style="1" customWidth="1"/>
    <col min="11545" max="11545" width="7.6640625" style="1" customWidth="1"/>
    <col min="11546" max="11546" width="0.44140625" style="1" customWidth="1"/>
    <col min="11547" max="11547" width="7.6640625" style="1" customWidth="1"/>
    <col min="11548" max="11548" width="1" style="1" customWidth="1"/>
    <col min="11549" max="11549" width="10.6640625" style="1" customWidth="1"/>
    <col min="11550" max="11550" width="0.44140625" style="1" customWidth="1"/>
    <col min="11551" max="11551" width="7.6640625" style="1" customWidth="1"/>
    <col min="11552" max="11552" width="0.44140625" style="1" customWidth="1"/>
    <col min="11553" max="11553" width="7.6640625" style="1" customWidth="1"/>
    <col min="11554" max="11554" width="1" style="1" customWidth="1"/>
    <col min="11555" max="11776" width="8.88671875" style="1"/>
    <col min="11777" max="11777" width="0.44140625" style="1" customWidth="1"/>
    <col min="11778" max="11778" width="2.6640625" style="1" customWidth="1"/>
    <col min="11779" max="11779" width="23.6640625" style="1" customWidth="1"/>
    <col min="11780" max="11780" width="0.44140625" style="1" customWidth="1"/>
    <col min="11781" max="11781" width="10.6640625" style="1" customWidth="1"/>
    <col min="11782" max="11782" width="0.44140625" style="1" customWidth="1"/>
    <col min="11783" max="11783" width="7.6640625" style="1" customWidth="1"/>
    <col min="11784" max="11784" width="0.44140625" style="1" customWidth="1"/>
    <col min="11785" max="11785" width="7.6640625" style="1" customWidth="1"/>
    <col min="11786" max="11786" width="1" style="1" customWidth="1"/>
    <col min="11787" max="11787" width="10.6640625" style="1" customWidth="1"/>
    <col min="11788" max="11788" width="0.44140625" style="1" customWidth="1"/>
    <col min="11789" max="11789" width="7.6640625" style="1" customWidth="1"/>
    <col min="11790" max="11790" width="0.44140625" style="1" customWidth="1"/>
    <col min="11791" max="11791" width="7.6640625" style="1" customWidth="1"/>
    <col min="11792" max="11792" width="1" style="1" customWidth="1"/>
    <col min="11793" max="11793" width="10.6640625" style="1" customWidth="1"/>
    <col min="11794" max="11794" width="0.44140625" style="1" customWidth="1"/>
    <col min="11795" max="11795" width="7.6640625" style="1" customWidth="1"/>
    <col min="11796" max="11796" width="0.44140625" style="1" customWidth="1"/>
    <col min="11797" max="11797" width="7.6640625" style="1" customWidth="1"/>
    <col min="11798" max="11798" width="1" style="1" customWidth="1"/>
    <col min="11799" max="11799" width="10.6640625" style="1" customWidth="1"/>
    <col min="11800" max="11800" width="0.44140625" style="1" customWidth="1"/>
    <col min="11801" max="11801" width="7.6640625" style="1" customWidth="1"/>
    <col min="11802" max="11802" width="0.44140625" style="1" customWidth="1"/>
    <col min="11803" max="11803" width="7.6640625" style="1" customWidth="1"/>
    <col min="11804" max="11804" width="1" style="1" customWidth="1"/>
    <col min="11805" max="11805" width="10.6640625" style="1" customWidth="1"/>
    <col min="11806" max="11806" width="0.44140625" style="1" customWidth="1"/>
    <col min="11807" max="11807" width="7.6640625" style="1" customWidth="1"/>
    <col min="11808" max="11808" width="0.44140625" style="1" customWidth="1"/>
    <col min="11809" max="11809" width="7.6640625" style="1" customWidth="1"/>
    <col min="11810" max="11810" width="1" style="1" customWidth="1"/>
    <col min="11811" max="12032" width="8.88671875" style="1"/>
    <col min="12033" max="12033" width="0.44140625" style="1" customWidth="1"/>
    <col min="12034" max="12034" width="2.6640625" style="1" customWidth="1"/>
    <col min="12035" max="12035" width="23.6640625" style="1" customWidth="1"/>
    <col min="12036" max="12036" width="0.44140625" style="1" customWidth="1"/>
    <col min="12037" max="12037" width="10.6640625" style="1" customWidth="1"/>
    <col min="12038" max="12038" width="0.44140625" style="1" customWidth="1"/>
    <col min="12039" max="12039" width="7.6640625" style="1" customWidth="1"/>
    <col min="12040" max="12040" width="0.44140625" style="1" customWidth="1"/>
    <col min="12041" max="12041" width="7.6640625" style="1" customWidth="1"/>
    <col min="12042" max="12042" width="1" style="1" customWidth="1"/>
    <col min="12043" max="12043" width="10.6640625" style="1" customWidth="1"/>
    <col min="12044" max="12044" width="0.44140625" style="1" customWidth="1"/>
    <col min="12045" max="12045" width="7.6640625" style="1" customWidth="1"/>
    <col min="12046" max="12046" width="0.44140625" style="1" customWidth="1"/>
    <col min="12047" max="12047" width="7.6640625" style="1" customWidth="1"/>
    <col min="12048" max="12048" width="1" style="1" customWidth="1"/>
    <col min="12049" max="12049" width="10.6640625" style="1" customWidth="1"/>
    <col min="12050" max="12050" width="0.44140625" style="1" customWidth="1"/>
    <col min="12051" max="12051" width="7.6640625" style="1" customWidth="1"/>
    <col min="12052" max="12052" width="0.44140625" style="1" customWidth="1"/>
    <col min="12053" max="12053" width="7.6640625" style="1" customWidth="1"/>
    <col min="12054" max="12054" width="1" style="1" customWidth="1"/>
    <col min="12055" max="12055" width="10.6640625" style="1" customWidth="1"/>
    <col min="12056" max="12056" width="0.44140625" style="1" customWidth="1"/>
    <col min="12057" max="12057" width="7.6640625" style="1" customWidth="1"/>
    <col min="12058" max="12058" width="0.44140625" style="1" customWidth="1"/>
    <col min="12059" max="12059" width="7.6640625" style="1" customWidth="1"/>
    <col min="12060" max="12060" width="1" style="1" customWidth="1"/>
    <col min="12061" max="12061" width="10.6640625" style="1" customWidth="1"/>
    <col min="12062" max="12062" width="0.44140625" style="1" customWidth="1"/>
    <col min="12063" max="12063" width="7.6640625" style="1" customWidth="1"/>
    <col min="12064" max="12064" width="0.44140625" style="1" customWidth="1"/>
    <col min="12065" max="12065" width="7.6640625" style="1" customWidth="1"/>
    <col min="12066" max="12066" width="1" style="1" customWidth="1"/>
    <col min="12067" max="12288" width="8.88671875" style="1"/>
    <col min="12289" max="12289" width="0.44140625" style="1" customWidth="1"/>
    <col min="12290" max="12290" width="2.6640625" style="1" customWidth="1"/>
    <col min="12291" max="12291" width="23.6640625" style="1" customWidth="1"/>
    <col min="12292" max="12292" width="0.44140625" style="1" customWidth="1"/>
    <col min="12293" max="12293" width="10.6640625" style="1" customWidth="1"/>
    <col min="12294" max="12294" width="0.44140625" style="1" customWidth="1"/>
    <col min="12295" max="12295" width="7.6640625" style="1" customWidth="1"/>
    <col min="12296" max="12296" width="0.44140625" style="1" customWidth="1"/>
    <col min="12297" max="12297" width="7.6640625" style="1" customWidth="1"/>
    <col min="12298" max="12298" width="1" style="1" customWidth="1"/>
    <col min="12299" max="12299" width="10.6640625" style="1" customWidth="1"/>
    <col min="12300" max="12300" width="0.44140625" style="1" customWidth="1"/>
    <col min="12301" max="12301" width="7.6640625" style="1" customWidth="1"/>
    <col min="12302" max="12302" width="0.44140625" style="1" customWidth="1"/>
    <col min="12303" max="12303" width="7.6640625" style="1" customWidth="1"/>
    <col min="12304" max="12304" width="1" style="1" customWidth="1"/>
    <col min="12305" max="12305" width="10.6640625" style="1" customWidth="1"/>
    <col min="12306" max="12306" width="0.44140625" style="1" customWidth="1"/>
    <col min="12307" max="12307" width="7.6640625" style="1" customWidth="1"/>
    <col min="12308" max="12308" width="0.44140625" style="1" customWidth="1"/>
    <col min="12309" max="12309" width="7.6640625" style="1" customWidth="1"/>
    <col min="12310" max="12310" width="1" style="1" customWidth="1"/>
    <col min="12311" max="12311" width="10.6640625" style="1" customWidth="1"/>
    <col min="12312" max="12312" width="0.44140625" style="1" customWidth="1"/>
    <col min="12313" max="12313" width="7.6640625" style="1" customWidth="1"/>
    <col min="12314" max="12314" width="0.44140625" style="1" customWidth="1"/>
    <col min="12315" max="12315" width="7.6640625" style="1" customWidth="1"/>
    <col min="12316" max="12316" width="1" style="1" customWidth="1"/>
    <col min="12317" max="12317" width="10.6640625" style="1" customWidth="1"/>
    <col min="12318" max="12318" width="0.44140625" style="1" customWidth="1"/>
    <col min="12319" max="12319" width="7.6640625" style="1" customWidth="1"/>
    <col min="12320" max="12320" width="0.44140625" style="1" customWidth="1"/>
    <col min="12321" max="12321" width="7.6640625" style="1" customWidth="1"/>
    <col min="12322" max="12322" width="1" style="1" customWidth="1"/>
    <col min="12323" max="12544" width="8.88671875" style="1"/>
    <col min="12545" max="12545" width="0.44140625" style="1" customWidth="1"/>
    <col min="12546" max="12546" width="2.6640625" style="1" customWidth="1"/>
    <col min="12547" max="12547" width="23.6640625" style="1" customWidth="1"/>
    <col min="12548" max="12548" width="0.44140625" style="1" customWidth="1"/>
    <col min="12549" max="12549" width="10.6640625" style="1" customWidth="1"/>
    <col min="12550" max="12550" width="0.44140625" style="1" customWidth="1"/>
    <col min="12551" max="12551" width="7.6640625" style="1" customWidth="1"/>
    <col min="12552" max="12552" width="0.44140625" style="1" customWidth="1"/>
    <col min="12553" max="12553" width="7.6640625" style="1" customWidth="1"/>
    <col min="12554" max="12554" width="1" style="1" customWidth="1"/>
    <col min="12555" max="12555" width="10.6640625" style="1" customWidth="1"/>
    <col min="12556" max="12556" width="0.44140625" style="1" customWidth="1"/>
    <col min="12557" max="12557" width="7.6640625" style="1" customWidth="1"/>
    <col min="12558" max="12558" width="0.44140625" style="1" customWidth="1"/>
    <col min="12559" max="12559" width="7.6640625" style="1" customWidth="1"/>
    <col min="12560" max="12560" width="1" style="1" customWidth="1"/>
    <col min="12561" max="12561" width="10.6640625" style="1" customWidth="1"/>
    <col min="12562" max="12562" width="0.44140625" style="1" customWidth="1"/>
    <col min="12563" max="12563" width="7.6640625" style="1" customWidth="1"/>
    <col min="12564" max="12564" width="0.44140625" style="1" customWidth="1"/>
    <col min="12565" max="12565" width="7.6640625" style="1" customWidth="1"/>
    <col min="12566" max="12566" width="1" style="1" customWidth="1"/>
    <col min="12567" max="12567" width="10.6640625" style="1" customWidth="1"/>
    <col min="12568" max="12568" width="0.44140625" style="1" customWidth="1"/>
    <col min="12569" max="12569" width="7.6640625" style="1" customWidth="1"/>
    <col min="12570" max="12570" width="0.44140625" style="1" customWidth="1"/>
    <col min="12571" max="12571" width="7.6640625" style="1" customWidth="1"/>
    <col min="12572" max="12572" width="1" style="1" customWidth="1"/>
    <col min="12573" max="12573" width="10.6640625" style="1" customWidth="1"/>
    <col min="12574" max="12574" width="0.44140625" style="1" customWidth="1"/>
    <col min="12575" max="12575" width="7.6640625" style="1" customWidth="1"/>
    <col min="12576" max="12576" width="0.44140625" style="1" customWidth="1"/>
    <col min="12577" max="12577" width="7.6640625" style="1" customWidth="1"/>
    <col min="12578" max="12578" width="1" style="1" customWidth="1"/>
    <col min="12579" max="12800" width="8.88671875" style="1"/>
    <col min="12801" max="12801" width="0.44140625" style="1" customWidth="1"/>
    <col min="12802" max="12802" width="2.6640625" style="1" customWidth="1"/>
    <col min="12803" max="12803" width="23.6640625" style="1" customWidth="1"/>
    <col min="12804" max="12804" width="0.44140625" style="1" customWidth="1"/>
    <col min="12805" max="12805" width="10.6640625" style="1" customWidth="1"/>
    <col min="12806" max="12806" width="0.44140625" style="1" customWidth="1"/>
    <col min="12807" max="12807" width="7.6640625" style="1" customWidth="1"/>
    <col min="12808" max="12808" width="0.44140625" style="1" customWidth="1"/>
    <col min="12809" max="12809" width="7.6640625" style="1" customWidth="1"/>
    <col min="12810" max="12810" width="1" style="1" customWidth="1"/>
    <col min="12811" max="12811" width="10.6640625" style="1" customWidth="1"/>
    <col min="12812" max="12812" width="0.44140625" style="1" customWidth="1"/>
    <col min="12813" max="12813" width="7.6640625" style="1" customWidth="1"/>
    <col min="12814" max="12814" width="0.44140625" style="1" customWidth="1"/>
    <col min="12815" max="12815" width="7.6640625" style="1" customWidth="1"/>
    <col min="12816" max="12816" width="1" style="1" customWidth="1"/>
    <col min="12817" max="12817" width="10.6640625" style="1" customWidth="1"/>
    <col min="12818" max="12818" width="0.44140625" style="1" customWidth="1"/>
    <col min="12819" max="12819" width="7.6640625" style="1" customWidth="1"/>
    <col min="12820" max="12820" width="0.44140625" style="1" customWidth="1"/>
    <col min="12821" max="12821" width="7.6640625" style="1" customWidth="1"/>
    <col min="12822" max="12822" width="1" style="1" customWidth="1"/>
    <col min="12823" max="12823" width="10.6640625" style="1" customWidth="1"/>
    <col min="12824" max="12824" width="0.44140625" style="1" customWidth="1"/>
    <col min="12825" max="12825" width="7.6640625" style="1" customWidth="1"/>
    <col min="12826" max="12826" width="0.44140625" style="1" customWidth="1"/>
    <col min="12827" max="12827" width="7.6640625" style="1" customWidth="1"/>
    <col min="12828" max="12828" width="1" style="1" customWidth="1"/>
    <col min="12829" max="12829" width="10.6640625" style="1" customWidth="1"/>
    <col min="12830" max="12830" width="0.44140625" style="1" customWidth="1"/>
    <col min="12831" max="12831" width="7.6640625" style="1" customWidth="1"/>
    <col min="12832" max="12832" width="0.44140625" style="1" customWidth="1"/>
    <col min="12833" max="12833" width="7.6640625" style="1" customWidth="1"/>
    <col min="12834" max="12834" width="1" style="1" customWidth="1"/>
    <col min="12835" max="13056" width="8.88671875" style="1"/>
    <col min="13057" max="13057" width="0.44140625" style="1" customWidth="1"/>
    <col min="13058" max="13058" width="2.6640625" style="1" customWidth="1"/>
    <col min="13059" max="13059" width="23.6640625" style="1" customWidth="1"/>
    <col min="13060" max="13060" width="0.44140625" style="1" customWidth="1"/>
    <col min="13061" max="13061" width="10.6640625" style="1" customWidth="1"/>
    <col min="13062" max="13062" width="0.44140625" style="1" customWidth="1"/>
    <col min="13063" max="13063" width="7.6640625" style="1" customWidth="1"/>
    <col min="13064" max="13064" width="0.44140625" style="1" customWidth="1"/>
    <col min="13065" max="13065" width="7.6640625" style="1" customWidth="1"/>
    <col min="13066" max="13066" width="1" style="1" customWidth="1"/>
    <col min="13067" max="13067" width="10.6640625" style="1" customWidth="1"/>
    <col min="13068" max="13068" width="0.44140625" style="1" customWidth="1"/>
    <col min="13069" max="13069" width="7.6640625" style="1" customWidth="1"/>
    <col min="13070" max="13070" width="0.44140625" style="1" customWidth="1"/>
    <col min="13071" max="13071" width="7.6640625" style="1" customWidth="1"/>
    <col min="13072" max="13072" width="1" style="1" customWidth="1"/>
    <col min="13073" max="13073" width="10.6640625" style="1" customWidth="1"/>
    <col min="13074" max="13074" width="0.44140625" style="1" customWidth="1"/>
    <col min="13075" max="13075" width="7.6640625" style="1" customWidth="1"/>
    <col min="13076" max="13076" width="0.44140625" style="1" customWidth="1"/>
    <col min="13077" max="13077" width="7.6640625" style="1" customWidth="1"/>
    <col min="13078" max="13078" width="1" style="1" customWidth="1"/>
    <col min="13079" max="13079" width="10.6640625" style="1" customWidth="1"/>
    <col min="13080" max="13080" width="0.44140625" style="1" customWidth="1"/>
    <col min="13081" max="13081" width="7.6640625" style="1" customWidth="1"/>
    <col min="13082" max="13082" width="0.44140625" style="1" customWidth="1"/>
    <col min="13083" max="13083" width="7.6640625" style="1" customWidth="1"/>
    <col min="13084" max="13084" width="1" style="1" customWidth="1"/>
    <col min="13085" max="13085" width="10.6640625" style="1" customWidth="1"/>
    <col min="13086" max="13086" width="0.44140625" style="1" customWidth="1"/>
    <col min="13087" max="13087" width="7.6640625" style="1" customWidth="1"/>
    <col min="13088" max="13088" width="0.44140625" style="1" customWidth="1"/>
    <col min="13089" max="13089" width="7.6640625" style="1" customWidth="1"/>
    <col min="13090" max="13090" width="1" style="1" customWidth="1"/>
    <col min="13091" max="13312" width="8.88671875" style="1"/>
    <col min="13313" max="13313" width="0.44140625" style="1" customWidth="1"/>
    <col min="13314" max="13314" width="2.6640625" style="1" customWidth="1"/>
    <col min="13315" max="13315" width="23.6640625" style="1" customWidth="1"/>
    <col min="13316" max="13316" width="0.44140625" style="1" customWidth="1"/>
    <col min="13317" max="13317" width="10.6640625" style="1" customWidth="1"/>
    <col min="13318" max="13318" width="0.44140625" style="1" customWidth="1"/>
    <col min="13319" max="13319" width="7.6640625" style="1" customWidth="1"/>
    <col min="13320" max="13320" width="0.44140625" style="1" customWidth="1"/>
    <col min="13321" max="13321" width="7.6640625" style="1" customWidth="1"/>
    <col min="13322" max="13322" width="1" style="1" customWidth="1"/>
    <col min="13323" max="13323" width="10.6640625" style="1" customWidth="1"/>
    <col min="13324" max="13324" width="0.44140625" style="1" customWidth="1"/>
    <col min="13325" max="13325" width="7.6640625" style="1" customWidth="1"/>
    <col min="13326" max="13326" width="0.44140625" style="1" customWidth="1"/>
    <col min="13327" max="13327" width="7.6640625" style="1" customWidth="1"/>
    <col min="13328" max="13328" width="1" style="1" customWidth="1"/>
    <col min="13329" max="13329" width="10.6640625" style="1" customWidth="1"/>
    <col min="13330" max="13330" width="0.44140625" style="1" customWidth="1"/>
    <col min="13331" max="13331" width="7.6640625" style="1" customWidth="1"/>
    <col min="13332" max="13332" width="0.44140625" style="1" customWidth="1"/>
    <col min="13333" max="13333" width="7.6640625" style="1" customWidth="1"/>
    <col min="13334" max="13334" width="1" style="1" customWidth="1"/>
    <col min="13335" max="13335" width="10.6640625" style="1" customWidth="1"/>
    <col min="13336" max="13336" width="0.44140625" style="1" customWidth="1"/>
    <col min="13337" max="13337" width="7.6640625" style="1" customWidth="1"/>
    <col min="13338" max="13338" width="0.44140625" style="1" customWidth="1"/>
    <col min="13339" max="13339" width="7.6640625" style="1" customWidth="1"/>
    <col min="13340" max="13340" width="1" style="1" customWidth="1"/>
    <col min="13341" max="13341" width="10.6640625" style="1" customWidth="1"/>
    <col min="13342" max="13342" width="0.44140625" style="1" customWidth="1"/>
    <col min="13343" max="13343" width="7.6640625" style="1" customWidth="1"/>
    <col min="13344" max="13344" width="0.44140625" style="1" customWidth="1"/>
    <col min="13345" max="13345" width="7.6640625" style="1" customWidth="1"/>
    <col min="13346" max="13346" width="1" style="1" customWidth="1"/>
    <col min="13347" max="13568" width="8.88671875" style="1"/>
    <col min="13569" max="13569" width="0.44140625" style="1" customWidth="1"/>
    <col min="13570" max="13570" width="2.6640625" style="1" customWidth="1"/>
    <col min="13571" max="13571" width="23.6640625" style="1" customWidth="1"/>
    <col min="13572" max="13572" width="0.44140625" style="1" customWidth="1"/>
    <col min="13573" max="13573" width="10.6640625" style="1" customWidth="1"/>
    <col min="13574" max="13574" width="0.44140625" style="1" customWidth="1"/>
    <col min="13575" max="13575" width="7.6640625" style="1" customWidth="1"/>
    <col min="13576" max="13576" width="0.44140625" style="1" customWidth="1"/>
    <col min="13577" max="13577" width="7.6640625" style="1" customWidth="1"/>
    <col min="13578" max="13578" width="1" style="1" customWidth="1"/>
    <col min="13579" max="13579" width="10.6640625" style="1" customWidth="1"/>
    <col min="13580" max="13580" width="0.44140625" style="1" customWidth="1"/>
    <col min="13581" max="13581" width="7.6640625" style="1" customWidth="1"/>
    <col min="13582" max="13582" width="0.44140625" style="1" customWidth="1"/>
    <col min="13583" max="13583" width="7.6640625" style="1" customWidth="1"/>
    <col min="13584" max="13584" width="1" style="1" customWidth="1"/>
    <col min="13585" max="13585" width="10.6640625" style="1" customWidth="1"/>
    <col min="13586" max="13586" width="0.44140625" style="1" customWidth="1"/>
    <col min="13587" max="13587" width="7.6640625" style="1" customWidth="1"/>
    <col min="13588" max="13588" width="0.44140625" style="1" customWidth="1"/>
    <col min="13589" max="13589" width="7.6640625" style="1" customWidth="1"/>
    <col min="13590" max="13590" width="1" style="1" customWidth="1"/>
    <col min="13591" max="13591" width="10.6640625" style="1" customWidth="1"/>
    <col min="13592" max="13592" width="0.44140625" style="1" customWidth="1"/>
    <col min="13593" max="13593" width="7.6640625" style="1" customWidth="1"/>
    <col min="13594" max="13594" width="0.44140625" style="1" customWidth="1"/>
    <col min="13595" max="13595" width="7.6640625" style="1" customWidth="1"/>
    <col min="13596" max="13596" width="1" style="1" customWidth="1"/>
    <col min="13597" max="13597" width="10.6640625" style="1" customWidth="1"/>
    <col min="13598" max="13598" width="0.44140625" style="1" customWidth="1"/>
    <col min="13599" max="13599" width="7.6640625" style="1" customWidth="1"/>
    <col min="13600" max="13600" width="0.44140625" style="1" customWidth="1"/>
    <col min="13601" max="13601" width="7.6640625" style="1" customWidth="1"/>
    <col min="13602" max="13602" width="1" style="1" customWidth="1"/>
    <col min="13603" max="13824" width="8.88671875" style="1"/>
    <col min="13825" max="13825" width="0.44140625" style="1" customWidth="1"/>
    <col min="13826" max="13826" width="2.6640625" style="1" customWidth="1"/>
    <col min="13827" max="13827" width="23.6640625" style="1" customWidth="1"/>
    <col min="13828" max="13828" width="0.44140625" style="1" customWidth="1"/>
    <col min="13829" max="13829" width="10.6640625" style="1" customWidth="1"/>
    <col min="13830" max="13830" width="0.44140625" style="1" customWidth="1"/>
    <col min="13831" max="13831" width="7.6640625" style="1" customWidth="1"/>
    <col min="13832" max="13832" width="0.44140625" style="1" customWidth="1"/>
    <col min="13833" max="13833" width="7.6640625" style="1" customWidth="1"/>
    <col min="13834" max="13834" width="1" style="1" customWidth="1"/>
    <col min="13835" max="13835" width="10.6640625" style="1" customWidth="1"/>
    <col min="13836" max="13836" width="0.44140625" style="1" customWidth="1"/>
    <col min="13837" max="13837" width="7.6640625" style="1" customWidth="1"/>
    <col min="13838" max="13838" width="0.44140625" style="1" customWidth="1"/>
    <col min="13839" max="13839" width="7.6640625" style="1" customWidth="1"/>
    <col min="13840" max="13840" width="1" style="1" customWidth="1"/>
    <col min="13841" max="13841" width="10.6640625" style="1" customWidth="1"/>
    <col min="13842" max="13842" width="0.44140625" style="1" customWidth="1"/>
    <col min="13843" max="13843" width="7.6640625" style="1" customWidth="1"/>
    <col min="13844" max="13844" width="0.44140625" style="1" customWidth="1"/>
    <col min="13845" max="13845" width="7.6640625" style="1" customWidth="1"/>
    <col min="13846" max="13846" width="1" style="1" customWidth="1"/>
    <col min="13847" max="13847" width="10.6640625" style="1" customWidth="1"/>
    <col min="13848" max="13848" width="0.44140625" style="1" customWidth="1"/>
    <col min="13849" max="13849" width="7.6640625" style="1" customWidth="1"/>
    <col min="13850" max="13850" width="0.44140625" style="1" customWidth="1"/>
    <col min="13851" max="13851" width="7.6640625" style="1" customWidth="1"/>
    <col min="13852" max="13852" width="1" style="1" customWidth="1"/>
    <col min="13853" max="13853" width="10.6640625" style="1" customWidth="1"/>
    <col min="13854" max="13854" width="0.44140625" style="1" customWidth="1"/>
    <col min="13855" max="13855" width="7.6640625" style="1" customWidth="1"/>
    <col min="13856" max="13856" width="0.44140625" style="1" customWidth="1"/>
    <col min="13857" max="13857" width="7.6640625" style="1" customWidth="1"/>
    <col min="13858" max="13858" width="1" style="1" customWidth="1"/>
    <col min="13859" max="14080" width="8.88671875" style="1"/>
    <col min="14081" max="14081" width="0.44140625" style="1" customWidth="1"/>
    <col min="14082" max="14082" width="2.6640625" style="1" customWidth="1"/>
    <col min="14083" max="14083" width="23.6640625" style="1" customWidth="1"/>
    <col min="14084" max="14084" width="0.44140625" style="1" customWidth="1"/>
    <col min="14085" max="14085" width="10.6640625" style="1" customWidth="1"/>
    <col min="14086" max="14086" width="0.44140625" style="1" customWidth="1"/>
    <col min="14087" max="14087" width="7.6640625" style="1" customWidth="1"/>
    <col min="14088" max="14088" width="0.44140625" style="1" customWidth="1"/>
    <col min="14089" max="14089" width="7.6640625" style="1" customWidth="1"/>
    <col min="14090" max="14090" width="1" style="1" customWidth="1"/>
    <col min="14091" max="14091" width="10.6640625" style="1" customWidth="1"/>
    <col min="14092" max="14092" width="0.44140625" style="1" customWidth="1"/>
    <col min="14093" max="14093" width="7.6640625" style="1" customWidth="1"/>
    <col min="14094" max="14094" width="0.44140625" style="1" customWidth="1"/>
    <col min="14095" max="14095" width="7.6640625" style="1" customWidth="1"/>
    <col min="14096" max="14096" width="1" style="1" customWidth="1"/>
    <col min="14097" max="14097" width="10.6640625" style="1" customWidth="1"/>
    <col min="14098" max="14098" width="0.44140625" style="1" customWidth="1"/>
    <col min="14099" max="14099" width="7.6640625" style="1" customWidth="1"/>
    <col min="14100" max="14100" width="0.44140625" style="1" customWidth="1"/>
    <col min="14101" max="14101" width="7.6640625" style="1" customWidth="1"/>
    <col min="14102" max="14102" width="1" style="1" customWidth="1"/>
    <col min="14103" max="14103" width="10.6640625" style="1" customWidth="1"/>
    <col min="14104" max="14104" width="0.44140625" style="1" customWidth="1"/>
    <col min="14105" max="14105" width="7.6640625" style="1" customWidth="1"/>
    <col min="14106" max="14106" width="0.44140625" style="1" customWidth="1"/>
    <col min="14107" max="14107" width="7.6640625" style="1" customWidth="1"/>
    <col min="14108" max="14108" width="1" style="1" customWidth="1"/>
    <col min="14109" max="14109" width="10.6640625" style="1" customWidth="1"/>
    <col min="14110" max="14110" width="0.44140625" style="1" customWidth="1"/>
    <col min="14111" max="14111" width="7.6640625" style="1" customWidth="1"/>
    <col min="14112" max="14112" width="0.44140625" style="1" customWidth="1"/>
    <col min="14113" max="14113" width="7.6640625" style="1" customWidth="1"/>
    <col min="14114" max="14114" width="1" style="1" customWidth="1"/>
    <col min="14115" max="14336" width="8.88671875" style="1"/>
    <col min="14337" max="14337" width="0.44140625" style="1" customWidth="1"/>
    <col min="14338" max="14338" width="2.6640625" style="1" customWidth="1"/>
    <col min="14339" max="14339" width="23.6640625" style="1" customWidth="1"/>
    <col min="14340" max="14340" width="0.44140625" style="1" customWidth="1"/>
    <col min="14341" max="14341" width="10.6640625" style="1" customWidth="1"/>
    <col min="14342" max="14342" width="0.44140625" style="1" customWidth="1"/>
    <col min="14343" max="14343" width="7.6640625" style="1" customWidth="1"/>
    <col min="14344" max="14344" width="0.44140625" style="1" customWidth="1"/>
    <col min="14345" max="14345" width="7.6640625" style="1" customWidth="1"/>
    <col min="14346" max="14346" width="1" style="1" customWidth="1"/>
    <col min="14347" max="14347" width="10.6640625" style="1" customWidth="1"/>
    <col min="14348" max="14348" width="0.44140625" style="1" customWidth="1"/>
    <col min="14349" max="14349" width="7.6640625" style="1" customWidth="1"/>
    <col min="14350" max="14350" width="0.44140625" style="1" customWidth="1"/>
    <col min="14351" max="14351" width="7.6640625" style="1" customWidth="1"/>
    <col min="14352" max="14352" width="1" style="1" customWidth="1"/>
    <col min="14353" max="14353" width="10.6640625" style="1" customWidth="1"/>
    <col min="14354" max="14354" width="0.44140625" style="1" customWidth="1"/>
    <col min="14355" max="14355" width="7.6640625" style="1" customWidth="1"/>
    <col min="14356" max="14356" width="0.44140625" style="1" customWidth="1"/>
    <col min="14357" max="14357" width="7.6640625" style="1" customWidth="1"/>
    <col min="14358" max="14358" width="1" style="1" customWidth="1"/>
    <col min="14359" max="14359" width="10.6640625" style="1" customWidth="1"/>
    <col min="14360" max="14360" width="0.44140625" style="1" customWidth="1"/>
    <col min="14361" max="14361" width="7.6640625" style="1" customWidth="1"/>
    <col min="14362" max="14362" width="0.44140625" style="1" customWidth="1"/>
    <col min="14363" max="14363" width="7.6640625" style="1" customWidth="1"/>
    <col min="14364" max="14364" width="1" style="1" customWidth="1"/>
    <col min="14365" max="14365" width="10.6640625" style="1" customWidth="1"/>
    <col min="14366" max="14366" width="0.44140625" style="1" customWidth="1"/>
    <col min="14367" max="14367" width="7.6640625" style="1" customWidth="1"/>
    <col min="14368" max="14368" width="0.44140625" style="1" customWidth="1"/>
    <col min="14369" max="14369" width="7.6640625" style="1" customWidth="1"/>
    <col min="14370" max="14370" width="1" style="1" customWidth="1"/>
    <col min="14371" max="14592" width="8.88671875" style="1"/>
    <col min="14593" max="14593" width="0.44140625" style="1" customWidth="1"/>
    <col min="14594" max="14594" width="2.6640625" style="1" customWidth="1"/>
    <col min="14595" max="14595" width="23.6640625" style="1" customWidth="1"/>
    <col min="14596" max="14596" width="0.44140625" style="1" customWidth="1"/>
    <col min="14597" max="14597" width="10.6640625" style="1" customWidth="1"/>
    <col min="14598" max="14598" width="0.44140625" style="1" customWidth="1"/>
    <col min="14599" max="14599" width="7.6640625" style="1" customWidth="1"/>
    <col min="14600" max="14600" width="0.44140625" style="1" customWidth="1"/>
    <col min="14601" max="14601" width="7.6640625" style="1" customWidth="1"/>
    <col min="14602" max="14602" width="1" style="1" customWidth="1"/>
    <col min="14603" max="14603" width="10.6640625" style="1" customWidth="1"/>
    <col min="14604" max="14604" width="0.44140625" style="1" customWidth="1"/>
    <col min="14605" max="14605" width="7.6640625" style="1" customWidth="1"/>
    <col min="14606" max="14606" width="0.44140625" style="1" customWidth="1"/>
    <col min="14607" max="14607" width="7.6640625" style="1" customWidth="1"/>
    <col min="14608" max="14608" width="1" style="1" customWidth="1"/>
    <col min="14609" max="14609" width="10.6640625" style="1" customWidth="1"/>
    <col min="14610" max="14610" width="0.44140625" style="1" customWidth="1"/>
    <col min="14611" max="14611" width="7.6640625" style="1" customWidth="1"/>
    <col min="14612" max="14612" width="0.44140625" style="1" customWidth="1"/>
    <col min="14613" max="14613" width="7.6640625" style="1" customWidth="1"/>
    <col min="14614" max="14614" width="1" style="1" customWidth="1"/>
    <col min="14615" max="14615" width="10.6640625" style="1" customWidth="1"/>
    <col min="14616" max="14616" width="0.44140625" style="1" customWidth="1"/>
    <col min="14617" max="14617" width="7.6640625" style="1" customWidth="1"/>
    <col min="14618" max="14618" width="0.44140625" style="1" customWidth="1"/>
    <col min="14619" max="14619" width="7.6640625" style="1" customWidth="1"/>
    <col min="14620" max="14620" width="1" style="1" customWidth="1"/>
    <col min="14621" max="14621" width="10.6640625" style="1" customWidth="1"/>
    <col min="14622" max="14622" width="0.44140625" style="1" customWidth="1"/>
    <col min="14623" max="14623" width="7.6640625" style="1" customWidth="1"/>
    <col min="14624" max="14624" width="0.44140625" style="1" customWidth="1"/>
    <col min="14625" max="14625" width="7.6640625" style="1" customWidth="1"/>
    <col min="14626" max="14626" width="1" style="1" customWidth="1"/>
    <col min="14627" max="14848" width="8.88671875" style="1"/>
    <col min="14849" max="14849" width="0.44140625" style="1" customWidth="1"/>
    <col min="14850" max="14850" width="2.6640625" style="1" customWidth="1"/>
    <col min="14851" max="14851" width="23.6640625" style="1" customWidth="1"/>
    <col min="14852" max="14852" width="0.44140625" style="1" customWidth="1"/>
    <col min="14853" max="14853" width="10.6640625" style="1" customWidth="1"/>
    <col min="14854" max="14854" width="0.44140625" style="1" customWidth="1"/>
    <col min="14855" max="14855" width="7.6640625" style="1" customWidth="1"/>
    <col min="14856" max="14856" width="0.44140625" style="1" customWidth="1"/>
    <col min="14857" max="14857" width="7.6640625" style="1" customWidth="1"/>
    <col min="14858" max="14858" width="1" style="1" customWidth="1"/>
    <col min="14859" max="14859" width="10.6640625" style="1" customWidth="1"/>
    <col min="14860" max="14860" width="0.44140625" style="1" customWidth="1"/>
    <col min="14861" max="14861" width="7.6640625" style="1" customWidth="1"/>
    <col min="14862" max="14862" width="0.44140625" style="1" customWidth="1"/>
    <col min="14863" max="14863" width="7.6640625" style="1" customWidth="1"/>
    <col min="14864" max="14864" width="1" style="1" customWidth="1"/>
    <col min="14865" max="14865" width="10.6640625" style="1" customWidth="1"/>
    <col min="14866" max="14866" width="0.44140625" style="1" customWidth="1"/>
    <col min="14867" max="14867" width="7.6640625" style="1" customWidth="1"/>
    <col min="14868" max="14868" width="0.44140625" style="1" customWidth="1"/>
    <col min="14869" max="14869" width="7.6640625" style="1" customWidth="1"/>
    <col min="14870" max="14870" width="1" style="1" customWidth="1"/>
    <col min="14871" max="14871" width="10.6640625" style="1" customWidth="1"/>
    <col min="14872" max="14872" width="0.44140625" style="1" customWidth="1"/>
    <col min="14873" max="14873" width="7.6640625" style="1" customWidth="1"/>
    <col min="14874" max="14874" width="0.44140625" style="1" customWidth="1"/>
    <col min="14875" max="14875" width="7.6640625" style="1" customWidth="1"/>
    <col min="14876" max="14876" width="1" style="1" customWidth="1"/>
    <col min="14877" max="14877" width="10.6640625" style="1" customWidth="1"/>
    <col min="14878" max="14878" width="0.44140625" style="1" customWidth="1"/>
    <col min="14879" max="14879" width="7.6640625" style="1" customWidth="1"/>
    <col min="14880" max="14880" width="0.44140625" style="1" customWidth="1"/>
    <col min="14881" max="14881" width="7.6640625" style="1" customWidth="1"/>
    <col min="14882" max="14882" width="1" style="1" customWidth="1"/>
    <col min="14883" max="15104" width="8.88671875" style="1"/>
    <col min="15105" max="15105" width="0.44140625" style="1" customWidth="1"/>
    <col min="15106" max="15106" width="2.6640625" style="1" customWidth="1"/>
    <col min="15107" max="15107" width="23.6640625" style="1" customWidth="1"/>
    <col min="15108" max="15108" width="0.44140625" style="1" customWidth="1"/>
    <col min="15109" max="15109" width="10.6640625" style="1" customWidth="1"/>
    <col min="15110" max="15110" width="0.44140625" style="1" customWidth="1"/>
    <col min="15111" max="15111" width="7.6640625" style="1" customWidth="1"/>
    <col min="15112" max="15112" width="0.44140625" style="1" customWidth="1"/>
    <col min="15113" max="15113" width="7.6640625" style="1" customWidth="1"/>
    <col min="15114" max="15114" width="1" style="1" customWidth="1"/>
    <col min="15115" max="15115" width="10.6640625" style="1" customWidth="1"/>
    <col min="15116" max="15116" width="0.44140625" style="1" customWidth="1"/>
    <col min="15117" max="15117" width="7.6640625" style="1" customWidth="1"/>
    <col min="15118" max="15118" width="0.44140625" style="1" customWidth="1"/>
    <col min="15119" max="15119" width="7.6640625" style="1" customWidth="1"/>
    <col min="15120" max="15120" width="1" style="1" customWidth="1"/>
    <col min="15121" max="15121" width="10.6640625" style="1" customWidth="1"/>
    <col min="15122" max="15122" width="0.44140625" style="1" customWidth="1"/>
    <col min="15123" max="15123" width="7.6640625" style="1" customWidth="1"/>
    <col min="15124" max="15124" width="0.44140625" style="1" customWidth="1"/>
    <col min="15125" max="15125" width="7.6640625" style="1" customWidth="1"/>
    <col min="15126" max="15126" width="1" style="1" customWidth="1"/>
    <col min="15127" max="15127" width="10.6640625" style="1" customWidth="1"/>
    <col min="15128" max="15128" width="0.44140625" style="1" customWidth="1"/>
    <col min="15129" max="15129" width="7.6640625" style="1" customWidth="1"/>
    <col min="15130" max="15130" width="0.44140625" style="1" customWidth="1"/>
    <col min="15131" max="15131" width="7.6640625" style="1" customWidth="1"/>
    <col min="15132" max="15132" width="1" style="1" customWidth="1"/>
    <col min="15133" max="15133" width="10.6640625" style="1" customWidth="1"/>
    <col min="15134" max="15134" width="0.44140625" style="1" customWidth="1"/>
    <col min="15135" max="15135" width="7.6640625" style="1" customWidth="1"/>
    <col min="15136" max="15136" width="0.44140625" style="1" customWidth="1"/>
    <col min="15137" max="15137" width="7.6640625" style="1" customWidth="1"/>
    <col min="15138" max="15138" width="1" style="1" customWidth="1"/>
    <col min="15139" max="15360" width="8.88671875" style="1"/>
    <col min="15361" max="15361" width="0.44140625" style="1" customWidth="1"/>
    <col min="15362" max="15362" width="2.6640625" style="1" customWidth="1"/>
    <col min="15363" max="15363" width="23.6640625" style="1" customWidth="1"/>
    <col min="15364" max="15364" width="0.44140625" style="1" customWidth="1"/>
    <col min="15365" max="15365" width="10.6640625" style="1" customWidth="1"/>
    <col min="15366" max="15366" width="0.44140625" style="1" customWidth="1"/>
    <col min="15367" max="15367" width="7.6640625" style="1" customWidth="1"/>
    <col min="15368" max="15368" width="0.44140625" style="1" customWidth="1"/>
    <col min="15369" max="15369" width="7.6640625" style="1" customWidth="1"/>
    <col min="15370" max="15370" width="1" style="1" customWidth="1"/>
    <col min="15371" max="15371" width="10.6640625" style="1" customWidth="1"/>
    <col min="15372" max="15372" width="0.44140625" style="1" customWidth="1"/>
    <col min="15373" max="15373" width="7.6640625" style="1" customWidth="1"/>
    <col min="15374" max="15374" width="0.44140625" style="1" customWidth="1"/>
    <col min="15375" max="15375" width="7.6640625" style="1" customWidth="1"/>
    <col min="15376" max="15376" width="1" style="1" customWidth="1"/>
    <col min="15377" max="15377" width="10.6640625" style="1" customWidth="1"/>
    <col min="15378" max="15378" width="0.44140625" style="1" customWidth="1"/>
    <col min="15379" max="15379" width="7.6640625" style="1" customWidth="1"/>
    <col min="15380" max="15380" width="0.44140625" style="1" customWidth="1"/>
    <col min="15381" max="15381" width="7.6640625" style="1" customWidth="1"/>
    <col min="15382" max="15382" width="1" style="1" customWidth="1"/>
    <col min="15383" max="15383" width="10.6640625" style="1" customWidth="1"/>
    <col min="15384" max="15384" width="0.44140625" style="1" customWidth="1"/>
    <col min="15385" max="15385" width="7.6640625" style="1" customWidth="1"/>
    <col min="15386" max="15386" width="0.44140625" style="1" customWidth="1"/>
    <col min="15387" max="15387" width="7.6640625" style="1" customWidth="1"/>
    <col min="15388" max="15388" width="1" style="1" customWidth="1"/>
    <col min="15389" max="15389" width="10.6640625" style="1" customWidth="1"/>
    <col min="15390" max="15390" width="0.44140625" style="1" customWidth="1"/>
    <col min="15391" max="15391" width="7.6640625" style="1" customWidth="1"/>
    <col min="15392" max="15392" width="0.44140625" style="1" customWidth="1"/>
    <col min="15393" max="15393" width="7.6640625" style="1" customWidth="1"/>
    <col min="15394" max="15394" width="1" style="1" customWidth="1"/>
    <col min="15395" max="15616" width="8.88671875" style="1"/>
    <col min="15617" max="15617" width="0.44140625" style="1" customWidth="1"/>
    <col min="15618" max="15618" width="2.6640625" style="1" customWidth="1"/>
    <col min="15619" max="15619" width="23.6640625" style="1" customWidth="1"/>
    <col min="15620" max="15620" width="0.44140625" style="1" customWidth="1"/>
    <col min="15621" max="15621" width="10.6640625" style="1" customWidth="1"/>
    <col min="15622" max="15622" width="0.44140625" style="1" customWidth="1"/>
    <col min="15623" max="15623" width="7.6640625" style="1" customWidth="1"/>
    <col min="15624" max="15624" width="0.44140625" style="1" customWidth="1"/>
    <col min="15625" max="15625" width="7.6640625" style="1" customWidth="1"/>
    <col min="15626" max="15626" width="1" style="1" customWidth="1"/>
    <col min="15627" max="15627" width="10.6640625" style="1" customWidth="1"/>
    <col min="15628" max="15628" width="0.44140625" style="1" customWidth="1"/>
    <col min="15629" max="15629" width="7.6640625" style="1" customWidth="1"/>
    <col min="15630" max="15630" width="0.44140625" style="1" customWidth="1"/>
    <col min="15631" max="15631" width="7.6640625" style="1" customWidth="1"/>
    <col min="15632" max="15632" width="1" style="1" customWidth="1"/>
    <col min="15633" max="15633" width="10.6640625" style="1" customWidth="1"/>
    <col min="15634" max="15634" width="0.44140625" style="1" customWidth="1"/>
    <col min="15635" max="15635" width="7.6640625" style="1" customWidth="1"/>
    <col min="15636" max="15636" width="0.44140625" style="1" customWidth="1"/>
    <col min="15637" max="15637" width="7.6640625" style="1" customWidth="1"/>
    <col min="15638" max="15638" width="1" style="1" customWidth="1"/>
    <col min="15639" max="15639" width="10.6640625" style="1" customWidth="1"/>
    <col min="15640" max="15640" width="0.44140625" style="1" customWidth="1"/>
    <col min="15641" max="15641" width="7.6640625" style="1" customWidth="1"/>
    <col min="15642" max="15642" width="0.44140625" style="1" customWidth="1"/>
    <col min="15643" max="15643" width="7.6640625" style="1" customWidth="1"/>
    <col min="15644" max="15644" width="1" style="1" customWidth="1"/>
    <col min="15645" max="15645" width="10.6640625" style="1" customWidth="1"/>
    <col min="15646" max="15646" width="0.44140625" style="1" customWidth="1"/>
    <col min="15647" max="15647" width="7.6640625" style="1" customWidth="1"/>
    <col min="15648" max="15648" width="0.44140625" style="1" customWidth="1"/>
    <col min="15649" max="15649" width="7.6640625" style="1" customWidth="1"/>
    <col min="15650" max="15650" width="1" style="1" customWidth="1"/>
    <col min="15651" max="15872" width="8.88671875" style="1"/>
    <col min="15873" max="15873" width="0.44140625" style="1" customWidth="1"/>
    <col min="15874" max="15874" width="2.6640625" style="1" customWidth="1"/>
    <col min="15875" max="15875" width="23.6640625" style="1" customWidth="1"/>
    <col min="15876" max="15876" width="0.44140625" style="1" customWidth="1"/>
    <col min="15877" max="15877" width="10.6640625" style="1" customWidth="1"/>
    <col min="15878" max="15878" width="0.44140625" style="1" customWidth="1"/>
    <col min="15879" max="15879" width="7.6640625" style="1" customWidth="1"/>
    <col min="15880" max="15880" width="0.44140625" style="1" customWidth="1"/>
    <col min="15881" max="15881" width="7.6640625" style="1" customWidth="1"/>
    <col min="15882" max="15882" width="1" style="1" customWidth="1"/>
    <col min="15883" max="15883" width="10.6640625" style="1" customWidth="1"/>
    <col min="15884" max="15884" width="0.44140625" style="1" customWidth="1"/>
    <col min="15885" max="15885" width="7.6640625" style="1" customWidth="1"/>
    <col min="15886" max="15886" width="0.44140625" style="1" customWidth="1"/>
    <col min="15887" max="15887" width="7.6640625" style="1" customWidth="1"/>
    <col min="15888" max="15888" width="1" style="1" customWidth="1"/>
    <col min="15889" max="15889" width="10.6640625" style="1" customWidth="1"/>
    <col min="15890" max="15890" width="0.44140625" style="1" customWidth="1"/>
    <col min="15891" max="15891" width="7.6640625" style="1" customWidth="1"/>
    <col min="15892" max="15892" width="0.44140625" style="1" customWidth="1"/>
    <col min="15893" max="15893" width="7.6640625" style="1" customWidth="1"/>
    <col min="15894" max="15894" width="1" style="1" customWidth="1"/>
    <col min="15895" max="15895" width="10.6640625" style="1" customWidth="1"/>
    <col min="15896" max="15896" width="0.44140625" style="1" customWidth="1"/>
    <col min="15897" max="15897" width="7.6640625" style="1" customWidth="1"/>
    <col min="15898" max="15898" width="0.44140625" style="1" customWidth="1"/>
    <col min="15899" max="15899" width="7.6640625" style="1" customWidth="1"/>
    <col min="15900" max="15900" width="1" style="1" customWidth="1"/>
    <col min="15901" max="15901" width="10.6640625" style="1" customWidth="1"/>
    <col min="15902" max="15902" width="0.44140625" style="1" customWidth="1"/>
    <col min="15903" max="15903" width="7.6640625" style="1" customWidth="1"/>
    <col min="15904" max="15904" width="0.44140625" style="1" customWidth="1"/>
    <col min="15905" max="15905" width="7.6640625" style="1" customWidth="1"/>
    <col min="15906" max="15906" width="1" style="1" customWidth="1"/>
    <col min="15907" max="16128" width="8.88671875" style="1"/>
    <col min="16129" max="16129" width="0.44140625" style="1" customWidth="1"/>
    <col min="16130" max="16130" width="2.6640625" style="1" customWidth="1"/>
    <col min="16131" max="16131" width="23.6640625" style="1" customWidth="1"/>
    <col min="16132" max="16132" width="0.44140625" style="1" customWidth="1"/>
    <col min="16133" max="16133" width="10.6640625" style="1" customWidth="1"/>
    <col min="16134" max="16134" width="0.44140625" style="1" customWidth="1"/>
    <col min="16135" max="16135" width="7.6640625" style="1" customWidth="1"/>
    <col min="16136" max="16136" width="0.44140625" style="1" customWidth="1"/>
    <col min="16137" max="16137" width="7.6640625" style="1" customWidth="1"/>
    <col min="16138" max="16138" width="1" style="1" customWidth="1"/>
    <col min="16139" max="16139" width="10.6640625" style="1" customWidth="1"/>
    <col min="16140" max="16140" width="0.44140625" style="1" customWidth="1"/>
    <col min="16141" max="16141" width="7.6640625" style="1" customWidth="1"/>
    <col min="16142" max="16142" width="0.44140625" style="1" customWidth="1"/>
    <col min="16143" max="16143" width="7.6640625" style="1" customWidth="1"/>
    <col min="16144" max="16144" width="1" style="1" customWidth="1"/>
    <col min="16145" max="16145" width="10.6640625" style="1" customWidth="1"/>
    <col min="16146" max="16146" width="0.44140625" style="1" customWidth="1"/>
    <col min="16147" max="16147" width="7.6640625" style="1" customWidth="1"/>
    <col min="16148" max="16148" width="0.44140625" style="1" customWidth="1"/>
    <col min="16149" max="16149" width="7.6640625" style="1" customWidth="1"/>
    <col min="16150" max="16150" width="1" style="1" customWidth="1"/>
    <col min="16151" max="16151" width="10.6640625" style="1" customWidth="1"/>
    <col min="16152" max="16152" width="0.44140625" style="1" customWidth="1"/>
    <col min="16153" max="16153" width="7.6640625" style="1" customWidth="1"/>
    <col min="16154" max="16154" width="0.44140625" style="1" customWidth="1"/>
    <col min="16155" max="16155" width="7.6640625" style="1" customWidth="1"/>
    <col min="16156" max="16156" width="1" style="1" customWidth="1"/>
    <col min="16157" max="16157" width="10.6640625" style="1" customWidth="1"/>
    <col min="16158" max="16158" width="0.44140625" style="1" customWidth="1"/>
    <col min="16159" max="16159" width="7.6640625" style="1" customWidth="1"/>
    <col min="16160" max="16160" width="0.44140625" style="1" customWidth="1"/>
    <col min="16161" max="16161" width="7.6640625" style="1" customWidth="1"/>
    <col min="16162" max="16162" width="1" style="1" customWidth="1"/>
    <col min="16163" max="16384" width="8.88671875" style="1"/>
  </cols>
  <sheetData>
    <row r="1" spans="1:34" s="1" customFormat="1" ht="23.1" customHeight="1">
      <c r="A1" s="783" t="s">
        <v>979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</row>
    <row r="2" spans="1:34" s="1" customFormat="1" ht="23.1" customHeight="1">
      <c r="A2" s="21"/>
      <c r="B2" s="21"/>
      <c r="C2" s="20"/>
      <c r="D2" s="21"/>
      <c r="E2" s="20"/>
      <c r="F2" s="21"/>
      <c r="G2" s="20"/>
      <c r="H2" s="21"/>
      <c r="I2" s="20"/>
      <c r="J2" s="21"/>
      <c r="K2" s="20"/>
      <c r="L2" s="21"/>
      <c r="M2" s="20"/>
      <c r="N2" s="21"/>
      <c r="O2" s="20"/>
      <c r="P2" s="21"/>
      <c r="Q2" s="20"/>
      <c r="R2" s="21"/>
      <c r="S2" s="20"/>
      <c r="T2" s="21"/>
      <c r="U2" s="20"/>
      <c r="V2" s="21"/>
      <c r="W2" s="20"/>
      <c r="X2" s="21"/>
      <c r="Y2" s="20"/>
      <c r="Z2" s="21"/>
      <c r="AA2" s="20"/>
      <c r="AB2" s="21"/>
      <c r="AC2" s="20"/>
      <c r="AD2" s="21"/>
      <c r="AE2" s="20"/>
      <c r="AF2" s="21"/>
      <c r="AG2" s="20"/>
      <c r="AH2" s="21"/>
    </row>
    <row r="3" spans="1:34" s="1" customFormat="1" ht="23.1" customHeight="1">
      <c r="A3" s="21"/>
      <c r="B3" s="152" t="s">
        <v>361</v>
      </c>
      <c r="C3" s="152"/>
      <c r="D3" s="21"/>
      <c r="E3" s="20"/>
      <c r="F3" s="21"/>
      <c r="G3" s="20"/>
      <c r="H3" s="21"/>
      <c r="I3" s="20"/>
      <c r="J3" s="21"/>
      <c r="K3" s="20"/>
      <c r="L3" s="21"/>
      <c r="M3" s="20"/>
      <c r="N3" s="21"/>
      <c r="O3" s="20"/>
      <c r="P3" s="21"/>
      <c r="Q3" s="20"/>
      <c r="R3" s="21"/>
      <c r="S3" s="20"/>
      <c r="T3" s="21"/>
      <c r="U3" s="20"/>
      <c r="V3" s="21"/>
      <c r="W3" s="20"/>
      <c r="X3" s="21"/>
      <c r="Y3" s="20"/>
      <c r="Z3" s="21"/>
      <c r="AA3" s="20"/>
      <c r="AB3" s="21"/>
      <c r="AC3" s="20"/>
      <c r="AD3" s="21"/>
      <c r="AE3" s="581" t="s">
        <v>385</v>
      </c>
      <c r="AF3" s="581"/>
      <c r="AG3" s="581"/>
      <c r="AH3" s="581"/>
    </row>
    <row r="4" spans="1:34" s="1" customFormat="1" ht="21.9" customHeight="1">
      <c r="A4" s="784"/>
      <c r="B4" s="156" t="s">
        <v>8</v>
      </c>
      <c r="C4" s="156"/>
      <c r="D4" s="5"/>
      <c r="E4" s="374" t="s">
        <v>549</v>
      </c>
      <c r="F4" s="994"/>
      <c r="G4" s="994"/>
      <c r="H4" s="994"/>
      <c r="I4" s="994"/>
      <c r="J4" s="375"/>
      <c r="K4" s="374" t="s">
        <v>656</v>
      </c>
      <c r="L4" s="994"/>
      <c r="M4" s="994"/>
      <c r="N4" s="994"/>
      <c r="O4" s="994"/>
      <c r="P4" s="375"/>
      <c r="Q4" s="374" t="s">
        <v>693</v>
      </c>
      <c r="R4" s="994"/>
      <c r="S4" s="994"/>
      <c r="T4" s="994"/>
      <c r="U4" s="994"/>
      <c r="V4" s="375"/>
      <c r="W4" s="374" t="s">
        <v>771</v>
      </c>
      <c r="X4" s="994"/>
      <c r="Y4" s="994"/>
      <c r="Z4" s="994"/>
      <c r="AA4" s="994"/>
      <c r="AB4" s="375"/>
      <c r="AC4" s="374" t="s">
        <v>875</v>
      </c>
      <c r="AD4" s="994"/>
      <c r="AE4" s="994"/>
      <c r="AF4" s="994"/>
      <c r="AG4" s="994"/>
      <c r="AH4" s="375"/>
    </row>
    <row r="5" spans="1:34" s="1" customFormat="1" ht="21.9" customHeight="1">
      <c r="A5" s="790"/>
      <c r="B5" s="158"/>
      <c r="C5" s="158"/>
      <c r="D5" s="7"/>
      <c r="E5" s="817" t="s">
        <v>9</v>
      </c>
      <c r="F5" s="819"/>
      <c r="G5" s="817" t="s">
        <v>10</v>
      </c>
      <c r="H5" s="819"/>
      <c r="I5" s="817" t="s">
        <v>11</v>
      </c>
      <c r="J5" s="819"/>
      <c r="K5" s="817" t="s">
        <v>9</v>
      </c>
      <c r="L5" s="819"/>
      <c r="M5" s="817" t="s">
        <v>10</v>
      </c>
      <c r="N5" s="819"/>
      <c r="O5" s="817" t="s">
        <v>11</v>
      </c>
      <c r="P5" s="819"/>
      <c r="Q5" s="817" t="s">
        <v>9</v>
      </c>
      <c r="R5" s="819"/>
      <c r="S5" s="817" t="s">
        <v>10</v>
      </c>
      <c r="T5" s="819"/>
      <c r="U5" s="817" t="s">
        <v>11</v>
      </c>
      <c r="V5" s="819"/>
      <c r="W5" s="817" t="s">
        <v>9</v>
      </c>
      <c r="X5" s="819"/>
      <c r="Y5" s="817" t="s">
        <v>10</v>
      </c>
      <c r="Z5" s="819"/>
      <c r="AA5" s="817" t="s">
        <v>11</v>
      </c>
      <c r="AB5" s="819"/>
      <c r="AC5" s="149" t="s">
        <v>9</v>
      </c>
      <c r="AD5" s="150"/>
      <c r="AE5" s="149" t="s">
        <v>10</v>
      </c>
      <c r="AF5" s="150"/>
      <c r="AG5" s="817" t="s">
        <v>11</v>
      </c>
      <c r="AH5" s="819"/>
    </row>
    <row r="6" spans="1:34" s="1" customFormat="1" ht="20.100000000000001" customHeight="1">
      <c r="A6" s="788"/>
      <c r="B6" s="995" t="s">
        <v>684</v>
      </c>
      <c r="C6" s="996" t="s">
        <v>717</v>
      </c>
      <c r="D6" s="997"/>
      <c r="E6" s="947">
        <f>E8+E9+E13</f>
        <v>89409164</v>
      </c>
      <c r="F6" s="998"/>
      <c r="G6" s="999">
        <f>G8+G9+G13</f>
        <v>100</v>
      </c>
      <c r="H6" s="998"/>
      <c r="I6" s="1000">
        <v>-5.3</v>
      </c>
      <c r="J6" s="950"/>
      <c r="K6" s="947">
        <f>K8+K9+K13</f>
        <v>91149680</v>
      </c>
      <c r="L6" s="998"/>
      <c r="M6" s="999">
        <f>M8+M9+M13</f>
        <v>100</v>
      </c>
      <c r="N6" s="998"/>
      <c r="O6" s="1000">
        <f>ROUND((K6/E6-1)*100,1)</f>
        <v>1.9</v>
      </c>
      <c r="P6" s="950"/>
      <c r="Q6" s="947">
        <f>Q8+Q9+Q13</f>
        <v>109903488</v>
      </c>
      <c r="R6" s="998"/>
      <c r="S6" s="999">
        <f>S8+S9+S13</f>
        <v>100</v>
      </c>
      <c r="T6" s="998"/>
      <c r="U6" s="1000">
        <f>ROUND((Q6/K6-1)*100,1)</f>
        <v>20.6</v>
      </c>
      <c r="V6" s="950"/>
      <c r="W6" s="947">
        <f>W8+W9+W13</f>
        <v>101106842</v>
      </c>
      <c r="X6" s="998"/>
      <c r="Y6" s="1001">
        <f>Y8+Y9+Y13</f>
        <v>100</v>
      </c>
      <c r="Z6" s="998"/>
      <c r="AA6" s="1000">
        <f>ROUND((W6/Q6-1)*100,1)</f>
        <v>-8</v>
      </c>
      <c r="AB6" s="950"/>
      <c r="AC6" s="947">
        <f>AC8+AC9+AC13</f>
        <v>99158968</v>
      </c>
      <c r="AD6" s="998"/>
      <c r="AE6" s="1001">
        <f>AE8+AE9+AE13</f>
        <v>100</v>
      </c>
      <c r="AF6" s="998"/>
      <c r="AG6" s="1000">
        <f>ROUND((AC6/W6-1)*100,1)</f>
        <v>-1.9</v>
      </c>
      <c r="AH6" s="950"/>
    </row>
    <row r="7" spans="1:34" s="1" customFormat="1" ht="11.25" customHeight="1">
      <c r="A7" s="788"/>
      <c r="B7" s="1002"/>
      <c r="C7" s="1002"/>
      <c r="D7" s="1003"/>
      <c r="E7" s="886"/>
      <c r="F7" s="982"/>
      <c r="G7" s="1004"/>
      <c r="H7" s="982"/>
      <c r="I7" s="1004"/>
      <c r="J7" s="950"/>
      <c r="K7" s="886"/>
      <c r="L7" s="982"/>
      <c r="M7" s="1004"/>
      <c r="N7" s="982"/>
      <c r="O7" s="1004"/>
      <c r="P7" s="950"/>
      <c r="Q7" s="886"/>
      <c r="R7" s="982"/>
      <c r="S7" s="1004"/>
      <c r="T7" s="982"/>
      <c r="U7" s="1004"/>
      <c r="V7" s="950"/>
      <c r="W7" s="886"/>
      <c r="X7" s="982"/>
      <c r="Y7" s="1004"/>
      <c r="Z7" s="982"/>
      <c r="AA7" s="1004"/>
      <c r="AB7" s="950"/>
      <c r="AC7" s="886"/>
      <c r="AD7" s="982"/>
      <c r="AE7" s="1004"/>
      <c r="AF7" s="982"/>
      <c r="AG7" s="1004"/>
      <c r="AH7" s="950"/>
    </row>
    <row r="8" spans="1:34" s="1" customFormat="1" ht="20.100000000000001" customHeight="1">
      <c r="A8" s="788"/>
      <c r="B8" s="1005" t="s">
        <v>12</v>
      </c>
      <c r="C8" s="1005"/>
      <c r="D8" s="1003"/>
      <c r="E8" s="886">
        <v>49427699</v>
      </c>
      <c r="F8" s="982"/>
      <c r="G8" s="1004">
        <f>ROUND(E8/E6,3)*100</f>
        <v>55.300000000000004</v>
      </c>
      <c r="H8" s="982"/>
      <c r="I8" s="1004">
        <v>-5.4</v>
      </c>
      <c r="J8" s="950"/>
      <c r="K8" s="886">
        <v>50069799</v>
      </c>
      <c r="L8" s="982"/>
      <c r="M8" s="1004">
        <f>ROUND(K8/K6,3)*100</f>
        <v>54.900000000000006</v>
      </c>
      <c r="N8" s="982"/>
      <c r="O8" s="1004">
        <f>ROUND((K8/E8-1)*100,1)</f>
        <v>1.3</v>
      </c>
      <c r="P8" s="950"/>
      <c r="Q8" s="886">
        <v>70296891</v>
      </c>
      <c r="R8" s="982"/>
      <c r="S8" s="1004">
        <f>ROUND(Q8/Q6,3)*100</f>
        <v>64</v>
      </c>
      <c r="T8" s="982"/>
      <c r="U8" s="1004">
        <f>ROUND((Q8/K8-1)*100,1)</f>
        <v>40.4</v>
      </c>
      <c r="V8" s="950"/>
      <c r="W8" s="886">
        <v>60498426</v>
      </c>
      <c r="X8" s="982"/>
      <c r="Y8" s="1004">
        <f>ROUND(W8/W6,3)*100</f>
        <v>59.8</v>
      </c>
      <c r="Z8" s="982"/>
      <c r="AA8" s="1004">
        <f>ROUND((W8/Q8-1)*100,1)</f>
        <v>-13.9</v>
      </c>
      <c r="AB8" s="950"/>
      <c r="AC8" s="886">
        <v>58011425</v>
      </c>
      <c r="AD8" s="982"/>
      <c r="AE8" s="1004">
        <f>ROUND(AC8/AC6,3)*100</f>
        <v>58.5</v>
      </c>
      <c r="AF8" s="982"/>
      <c r="AG8" s="1004">
        <f>ROUND((AC8/W8-1)*100,1)</f>
        <v>-4.0999999999999996</v>
      </c>
      <c r="AH8" s="950"/>
    </row>
    <row r="9" spans="1:34" s="1" customFormat="1" ht="20.100000000000001" customHeight="1">
      <c r="A9" s="788"/>
      <c r="B9" s="1005" t="s">
        <v>13</v>
      </c>
      <c r="C9" s="1005"/>
      <c r="D9" s="1003"/>
      <c r="E9" s="886">
        <f>SUM(E10:E12)</f>
        <v>31657876</v>
      </c>
      <c r="F9" s="982"/>
      <c r="G9" s="1004">
        <f>ROUND(E9/E6,3)*100</f>
        <v>35.4</v>
      </c>
      <c r="H9" s="982"/>
      <c r="I9" s="1004">
        <v>-5.9</v>
      </c>
      <c r="J9" s="950"/>
      <c r="K9" s="886">
        <f>SUM(K10:K12)</f>
        <v>31843070</v>
      </c>
      <c r="L9" s="982"/>
      <c r="M9" s="1004">
        <f>ROUND(K9/K6,3)*100+0.1</f>
        <v>35</v>
      </c>
      <c r="N9" s="982"/>
      <c r="O9" s="1004">
        <f t="shared" ref="O9:O10" si="0">ROUND((K9/E9-1)*100,1)</f>
        <v>0.6</v>
      </c>
      <c r="P9" s="950"/>
      <c r="Q9" s="886">
        <f>SUM(Q10:Q12)</f>
        <v>31313015</v>
      </c>
      <c r="R9" s="982"/>
      <c r="S9" s="1004">
        <f>ROUND(Q9/Q6,3)*100</f>
        <v>28.499999999999996</v>
      </c>
      <c r="T9" s="982"/>
      <c r="U9" s="1004">
        <f t="shared" ref="U9:U10" si="1">ROUND((Q9/K9-1)*100,1)</f>
        <v>-1.7</v>
      </c>
      <c r="V9" s="950"/>
      <c r="W9" s="886">
        <v>32664407</v>
      </c>
      <c r="X9" s="982"/>
      <c r="Y9" s="1004">
        <f>ROUND(W9/W6,3)*100</f>
        <v>32.300000000000004</v>
      </c>
      <c r="Z9" s="982"/>
      <c r="AA9" s="1004">
        <f t="shared" ref="AA9:AA10" si="2">ROUND((W9/Q9-1)*100,1)</f>
        <v>4.3</v>
      </c>
      <c r="AB9" s="950"/>
      <c r="AC9" s="886">
        <v>32906423</v>
      </c>
      <c r="AD9" s="982"/>
      <c r="AE9" s="1004">
        <f>ROUND(AC9/AC6,3)*100</f>
        <v>33.200000000000003</v>
      </c>
      <c r="AF9" s="982"/>
      <c r="AG9" s="1004">
        <f t="shared" ref="AG9:AG14" si="3">ROUND((AC9/W9-1)*100,1)</f>
        <v>0.7</v>
      </c>
      <c r="AH9" s="950"/>
    </row>
    <row r="10" spans="1:34" s="1" customFormat="1" ht="20.100000000000001" customHeight="1">
      <c r="A10" s="788"/>
      <c r="B10" s="20"/>
      <c r="C10" s="912" t="s">
        <v>391</v>
      </c>
      <c r="D10" s="1003"/>
      <c r="E10" s="886">
        <v>17583822</v>
      </c>
      <c r="F10" s="982"/>
      <c r="G10" s="1004">
        <f>ROUND(E10/E6,3)*100-0.1</f>
        <v>19.599999999999998</v>
      </c>
      <c r="H10" s="982"/>
      <c r="I10" s="1004">
        <v>-13.1</v>
      </c>
      <c r="J10" s="950"/>
      <c r="K10" s="886">
        <v>17170952</v>
      </c>
      <c r="L10" s="982"/>
      <c r="M10" s="1004">
        <f>ROUND(K10/K6,3)*100</f>
        <v>18.8</v>
      </c>
      <c r="N10" s="982"/>
      <c r="O10" s="1004">
        <f t="shared" si="0"/>
        <v>-2.2999999999999998</v>
      </c>
      <c r="P10" s="950"/>
      <c r="Q10" s="886">
        <v>16266106</v>
      </c>
      <c r="R10" s="982"/>
      <c r="S10" s="1004">
        <f>ROUND(Q10/Q6,3)*100</f>
        <v>14.799999999999999</v>
      </c>
      <c r="T10" s="982"/>
      <c r="U10" s="1004">
        <f t="shared" si="1"/>
        <v>-5.3</v>
      </c>
      <c r="V10" s="950"/>
      <c r="W10" s="886">
        <v>16987411</v>
      </c>
      <c r="X10" s="982"/>
      <c r="Y10" s="1004">
        <f>ROUND(W10/W6,3)*100</f>
        <v>16.8</v>
      </c>
      <c r="Z10" s="982"/>
      <c r="AA10" s="1004">
        <f t="shared" si="2"/>
        <v>4.4000000000000004</v>
      </c>
      <c r="AB10" s="950"/>
      <c r="AC10" s="886">
        <v>16637779</v>
      </c>
      <c r="AD10" s="982"/>
      <c r="AE10" s="1004">
        <f>ROUND(AC10/AC6,3)*100</f>
        <v>16.8</v>
      </c>
      <c r="AF10" s="982"/>
      <c r="AG10" s="1004">
        <f t="shared" si="3"/>
        <v>-2.1</v>
      </c>
      <c r="AH10" s="950"/>
    </row>
    <row r="11" spans="1:34" s="1" customFormat="1" ht="20.100000000000001" customHeight="1">
      <c r="A11" s="788"/>
      <c r="B11" s="20"/>
      <c r="C11" s="912" t="s">
        <v>410</v>
      </c>
      <c r="D11" s="1003"/>
      <c r="E11" s="886">
        <v>11951502</v>
      </c>
      <c r="F11" s="982"/>
      <c r="G11" s="1004">
        <f>ROUND(E11/E6,3)*100</f>
        <v>13.4</v>
      </c>
      <c r="H11" s="982"/>
      <c r="I11" s="1004">
        <v>5.2</v>
      </c>
      <c r="J11" s="950"/>
      <c r="K11" s="886">
        <v>12432773</v>
      </c>
      <c r="L11" s="982"/>
      <c r="M11" s="1004">
        <f>ROUND(K11/K6,3)*100+0.1</f>
        <v>13.700000000000001</v>
      </c>
      <c r="N11" s="982"/>
      <c r="O11" s="1004">
        <f>ROUND((K11/E11-1)*100,1)</f>
        <v>4</v>
      </c>
      <c r="P11" s="950"/>
      <c r="Q11" s="886">
        <v>12586416</v>
      </c>
      <c r="R11" s="982"/>
      <c r="S11" s="1004">
        <f>ROUND(Q11/Q6,3)*100</f>
        <v>11.5</v>
      </c>
      <c r="T11" s="982"/>
      <c r="U11" s="1004">
        <f>ROUND((Q11/K11-1)*100,1)</f>
        <v>1.2</v>
      </c>
      <c r="V11" s="950"/>
      <c r="W11" s="886">
        <v>13107303</v>
      </c>
      <c r="X11" s="982"/>
      <c r="Y11" s="1004">
        <f>ROUND(W11/W6,3)*100</f>
        <v>13</v>
      </c>
      <c r="Z11" s="982"/>
      <c r="AA11" s="1004">
        <f>ROUND((W11/Q11-1)*100,1)</f>
        <v>4.0999999999999996</v>
      </c>
      <c r="AB11" s="950"/>
      <c r="AC11" s="886">
        <v>13559845</v>
      </c>
      <c r="AD11" s="982"/>
      <c r="AE11" s="1004">
        <f>ROUND(AC11/AC6,3)*100</f>
        <v>13.700000000000001</v>
      </c>
      <c r="AF11" s="982"/>
      <c r="AG11" s="1004">
        <f>ROUND((AC11/W11-1)*100,1)</f>
        <v>3.5</v>
      </c>
      <c r="AH11" s="950"/>
    </row>
    <row r="12" spans="1:34" s="1" customFormat="1" ht="20.100000000000001" customHeight="1">
      <c r="A12" s="788"/>
      <c r="B12" s="20"/>
      <c r="C12" s="912" t="s">
        <v>369</v>
      </c>
      <c r="D12" s="1006"/>
      <c r="E12" s="886">
        <v>2122552</v>
      </c>
      <c r="F12" s="982"/>
      <c r="G12" s="1004">
        <f>ROUND(E12/E6,3)*100</f>
        <v>2.4</v>
      </c>
      <c r="H12" s="982"/>
      <c r="I12" s="1004">
        <v>2.9</v>
      </c>
      <c r="J12" s="950"/>
      <c r="K12" s="886">
        <v>2239345</v>
      </c>
      <c r="L12" s="982"/>
      <c r="M12" s="1004">
        <f>ROUND(K12/K6,3)*100</f>
        <v>2.5</v>
      </c>
      <c r="N12" s="982"/>
      <c r="O12" s="1004">
        <f t="shared" ref="O12" si="4">ROUND((K12/E12-1)*100,1)</f>
        <v>5.5</v>
      </c>
      <c r="P12" s="950"/>
      <c r="Q12" s="886">
        <v>2460493</v>
      </c>
      <c r="R12" s="982"/>
      <c r="S12" s="1004">
        <f>ROUND(Q12/Q6,3)*100</f>
        <v>2.1999999999999997</v>
      </c>
      <c r="T12" s="982"/>
      <c r="U12" s="1004">
        <f t="shared" ref="U12" si="5">ROUND((Q12/K12-1)*100,1)</f>
        <v>9.9</v>
      </c>
      <c r="V12" s="950"/>
      <c r="W12" s="886">
        <v>2569693</v>
      </c>
      <c r="X12" s="982"/>
      <c r="Y12" s="1004">
        <f>ROUND(W12/W6,3)*100</f>
        <v>2.5</v>
      </c>
      <c r="Z12" s="982"/>
      <c r="AA12" s="1004">
        <f t="shared" ref="AA12" si="6">ROUND((W12/Q12-1)*100,1)</f>
        <v>4.4000000000000004</v>
      </c>
      <c r="AB12" s="950"/>
      <c r="AC12" s="886">
        <v>2708799</v>
      </c>
      <c r="AD12" s="982"/>
      <c r="AE12" s="1004">
        <f>ROUND(AC12/AC6,3)*100</f>
        <v>2.7</v>
      </c>
      <c r="AF12" s="982"/>
      <c r="AG12" s="1004">
        <f t="shared" si="3"/>
        <v>5.4</v>
      </c>
      <c r="AH12" s="950"/>
    </row>
    <row r="13" spans="1:34" s="1" customFormat="1" ht="20.100000000000001" customHeight="1">
      <c r="A13" s="788"/>
      <c r="B13" s="1005" t="s">
        <v>15</v>
      </c>
      <c r="C13" s="1005"/>
      <c r="D13" s="1003"/>
      <c r="E13" s="886">
        <f>SUM(E14:E15)</f>
        <v>8323589</v>
      </c>
      <c r="F13" s="982"/>
      <c r="G13" s="1004">
        <f>ROUND(E13/E6,3)*100</f>
        <v>9.3000000000000007</v>
      </c>
      <c r="H13" s="982"/>
      <c r="I13" s="1004">
        <v>-1.4</v>
      </c>
      <c r="J13" s="950"/>
      <c r="K13" s="886">
        <f>SUM(K14:K15)</f>
        <v>9236811</v>
      </c>
      <c r="L13" s="982"/>
      <c r="M13" s="1004">
        <f>ROUND(K13/K6,3)*100</f>
        <v>10.100000000000001</v>
      </c>
      <c r="N13" s="982"/>
      <c r="O13" s="1004">
        <f>ROUND((K13/E13-1)*100,1)</f>
        <v>11</v>
      </c>
      <c r="P13" s="950"/>
      <c r="Q13" s="886">
        <f>SUM(Q14:Q15)</f>
        <v>8293582</v>
      </c>
      <c r="R13" s="982"/>
      <c r="S13" s="1004">
        <f>ROUND(Q13/Q6,3)*100</f>
        <v>7.5</v>
      </c>
      <c r="T13" s="982"/>
      <c r="U13" s="1004">
        <f>ROUND((Q13/K13-1)*100,1)</f>
        <v>-10.199999999999999</v>
      </c>
      <c r="V13" s="950"/>
      <c r="W13" s="886">
        <f>SUM(W14:W15)</f>
        <v>7944009</v>
      </c>
      <c r="X13" s="982"/>
      <c r="Y13" s="1004">
        <f>ROUND(W13/W6,3)*100</f>
        <v>7.9</v>
      </c>
      <c r="Z13" s="982"/>
      <c r="AA13" s="1004">
        <f>ROUND((W13/Q13-1)*100,1)</f>
        <v>-4.2</v>
      </c>
      <c r="AB13" s="950"/>
      <c r="AC13" s="886">
        <f>SUM(AC14:AC15)</f>
        <v>8241120</v>
      </c>
      <c r="AD13" s="982"/>
      <c r="AE13" s="1004">
        <f>ROUND(AC13/AC6,3)*100</f>
        <v>8.3000000000000007</v>
      </c>
      <c r="AF13" s="982"/>
      <c r="AG13" s="1004">
        <f>ROUND((AC13/W13-1)*100,1)</f>
        <v>3.7</v>
      </c>
      <c r="AH13" s="950"/>
    </row>
    <row r="14" spans="1:34" s="1" customFormat="1" ht="20.100000000000001" customHeight="1">
      <c r="A14" s="788"/>
      <c r="B14" s="20"/>
      <c r="C14" s="912" t="s">
        <v>411</v>
      </c>
      <c r="D14" s="1003"/>
      <c r="E14" s="886">
        <v>7150582</v>
      </c>
      <c r="F14" s="982"/>
      <c r="G14" s="1004">
        <f>ROUND(E14/E6,3)*100</f>
        <v>8</v>
      </c>
      <c r="H14" s="982"/>
      <c r="I14" s="1004">
        <v>-0.1</v>
      </c>
      <c r="J14" s="950"/>
      <c r="K14" s="886">
        <v>7007092</v>
      </c>
      <c r="L14" s="982"/>
      <c r="M14" s="1004">
        <f>ROUND(K14/K6,3)*100</f>
        <v>7.7</v>
      </c>
      <c r="N14" s="982"/>
      <c r="O14" s="1004">
        <f t="shared" ref="O14" si="7">ROUND((K14/E14-1)*100,1)</f>
        <v>-2</v>
      </c>
      <c r="P14" s="950"/>
      <c r="Q14" s="886">
        <v>6868869</v>
      </c>
      <c r="R14" s="982"/>
      <c r="S14" s="1004">
        <f>ROUND(Q14/Q6,3)*100</f>
        <v>6.2</v>
      </c>
      <c r="T14" s="982"/>
      <c r="U14" s="1004">
        <f t="shared" ref="U14" si="8">ROUND((Q14/K14-1)*100,1)</f>
        <v>-2</v>
      </c>
      <c r="V14" s="950"/>
      <c r="W14" s="886">
        <v>6807071</v>
      </c>
      <c r="X14" s="982"/>
      <c r="Y14" s="1004">
        <f>ROUND(W14/W6,3)*100+0.1</f>
        <v>6.8</v>
      </c>
      <c r="Z14" s="982"/>
      <c r="AA14" s="1004">
        <f t="shared" ref="AA14" si="9">ROUND((W14/Q14-1)*100,1)</f>
        <v>-0.9</v>
      </c>
      <c r="AB14" s="950"/>
      <c r="AC14" s="886">
        <v>6652999</v>
      </c>
      <c r="AD14" s="982"/>
      <c r="AE14" s="1004">
        <f>ROUND(AC14/AC6,3)*100</f>
        <v>6.7</v>
      </c>
      <c r="AF14" s="982"/>
      <c r="AG14" s="1004">
        <f t="shared" si="3"/>
        <v>-2.2999999999999998</v>
      </c>
      <c r="AH14" s="950"/>
    </row>
    <row r="15" spans="1:34" s="1" customFormat="1" ht="20.100000000000001" customHeight="1">
      <c r="A15" s="790"/>
      <c r="B15" s="1007"/>
      <c r="C15" s="921" t="s">
        <v>412</v>
      </c>
      <c r="D15" s="1008"/>
      <c r="E15" s="891">
        <v>1173007</v>
      </c>
      <c r="F15" s="988"/>
      <c r="G15" s="989">
        <f>ROUND(E15/E6,3)*100</f>
        <v>1.3</v>
      </c>
      <c r="H15" s="988"/>
      <c r="I15" s="989">
        <v>-8.4</v>
      </c>
      <c r="J15" s="956"/>
      <c r="K15" s="891">
        <v>2229719</v>
      </c>
      <c r="L15" s="988"/>
      <c r="M15" s="989">
        <f>ROUND(K15/K6,3)*100</f>
        <v>2.4</v>
      </c>
      <c r="N15" s="988"/>
      <c r="O15" s="989">
        <f>ROUND((K15/E15-1)*100,1)</f>
        <v>90.1</v>
      </c>
      <c r="P15" s="956"/>
      <c r="Q15" s="891">
        <v>1424713</v>
      </c>
      <c r="R15" s="988"/>
      <c r="S15" s="989">
        <f>ROUND(Q15/Q6,3)*100</f>
        <v>1.3</v>
      </c>
      <c r="T15" s="988"/>
      <c r="U15" s="989">
        <f>ROUND((Q15/K15-1)*100,1)</f>
        <v>-36.1</v>
      </c>
      <c r="V15" s="956"/>
      <c r="W15" s="891">
        <v>1136938</v>
      </c>
      <c r="X15" s="988"/>
      <c r="Y15" s="989">
        <f>ROUND(W15/W6,3)*100</f>
        <v>1.0999999999999999</v>
      </c>
      <c r="Z15" s="988"/>
      <c r="AA15" s="989">
        <f>ROUND((W15/Q15-1)*100,1)</f>
        <v>-20.2</v>
      </c>
      <c r="AB15" s="956"/>
      <c r="AC15" s="891">
        <v>1588121</v>
      </c>
      <c r="AD15" s="988"/>
      <c r="AE15" s="989">
        <f>ROUND(AC15/AC6,3)*100</f>
        <v>1.6</v>
      </c>
      <c r="AF15" s="988"/>
      <c r="AG15" s="989">
        <f>ROUND((AC15/W15-1)*100,1)</f>
        <v>39.700000000000003</v>
      </c>
      <c r="AH15" s="956"/>
    </row>
    <row r="16" spans="1:34" s="1" customFormat="1" ht="13.5" customHeight="1">
      <c r="A16" s="1009"/>
      <c r="B16" s="1009" t="s">
        <v>857</v>
      </c>
      <c r="C16" s="429"/>
      <c r="D16" s="429"/>
      <c r="E16" s="429"/>
      <c r="F16" s="429"/>
      <c r="G16" s="429"/>
      <c r="H16" s="429"/>
      <c r="I16" s="429"/>
      <c r="J16" s="1010"/>
      <c r="K16" s="1011"/>
      <c r="L16" s="1011"/>
      <c r="M16" s="1012"/>
      <c r="N16" s="1012"/>
      <c r="O16" s="1012"/>
      <c r="P16" s="1011"/>
      <c r="Q16" s="1011"/>
      <c r="R16" s="1011"/>
      <c r="S16" s="1012"/>
      <c r="T16" s="1012"/>
      <c r="U16" s="1012"/>
      <c r="V16" s="1011"/>
      <c r="W16" s="1011"/>
      <c r="X16" s="1011"/>
      <c r="Y16" s="1012"/>
      <c r="Z16" s="1011"/>
      <c r="AA16" s="1012"/>
      <c r="AB16" s="1013"/>
      <c r="AC16" s="1011"/>
      <c r="AD16" s="1011"/>
      <c r="AE16" s="1012"/>
      <c r="AF16" s="1011"/>
      <c r="AG16" s="1012"/>
      <c r="AH16" s="1013"/>
    </row>
    <row r="17" spans="1:34" s="1014" customFormat="1" ht="23.1" customHeight="1">
      <c r="A17" s="1009"/>
      <c r="B17" s="1009"/>
      <c r="C17" s="429"/>
      <c r="D17" s="429"/>
      <c r="E17" s="429"/>
      <c r="F17" s="429"/>
      <c r="G17" s="429"/>
      <c r="H17" s="429"/>
      <c r="I17" s="429"/>
      <c r="J17" s="1010"/>
      <c r="K17" s="1011"/>
      <c r="L17" s="1011"/>
      <c r="M17" s="1012"/>
      <c r="N17" s="1012"/>
      <c r="O17" s="1012"/>
      <c r="P17" s="1011"/>
      <c r="Q17" s="1011"/>
      <c r="R17" s="1011"/>
      <c r="S17" s="1012"/>
      <c r="T17" s="1012"/>
      <c r="U17" s="1012"/>
      <c r="V17" s="1011"/>
      <c r="W17" s="1011"/>
      <c r="X17" s="1011"/>
      <c r="Y17" s="1012"/>
      <c r="Z17" s="1011"/>
      <c r="AA17" s="1012"/>
      <c r="AB17" s="1013"/>
      <c r="AC17" s="1011"/>
      <c r="AD17" s="1011"/>
      <c r="AE17" s="1012"/>
      <c r="AF17" s="1011"/>
      <c r="AG17" s="1012"/>
      <c r="AH17" s="1013"/>
    </row>
    <row r="18" spans="1:34" s="1014" customFormat="1" ht="23.1" customHeight="1">
      <c r="A18" s="1009"/>
      <c r="B18" s="1009"/>
      <c r="C18" s="429"/>
      <c r="D18" s="429"/>
      <c r="E18" s="429"/>
      <c r="F18" s="429"/>
      <c r="G18" s="429"/>
      <c r="H18" s="429"/>
      <c r="I18" s="429"/>
      <c r="J18" s="1010"/>
      <c r="K18" s="1011"/>
      <c r="L18" s="1011"/>
      <c r="M18" s="1012"/>
      <c r="N18" s="1012"/>
      <c r="O18" s="1012"/>
      <c r="P18" s="1011"/>
      <c r="Q18" s="1011"/>
      <c r="R18" s="1011"/>
      <c r="S18" s="1012"/>
      <c r="T18" s="1012"/>
      <c r="U18" s="1012"/>
      <c r="V18" s="1011"/>
      <c r="W18" s="1011"/>
      <c r="X18" s="1011"/>
      <c r="Y18" s="1012"/>
      <c r="Z18" s="1011"/>
      <c r="AA18" s="1012"/>
      <c r="AB18" s="1013"/>
      <c r="AC18" s="1011"/>
      <c r="AD18" s="1011"/>
      <c r="AE18" s="1012"/>
      <c r="AF18" s="1011"/>
      <c r="AG18" s="1012"/>
      <c r="AH18" s="1013"/>
    </row>
    <row r="19" spans="1:34" s="1" customFormat="1" ht="23.1" customHeight="1">
      <c r="A19" s="783" t="s">
        <v>980</v>
      </c>
      <c r="B19" s="783"/>
      <c r="C19" s="783"/>
      <c r="D19" s="783"/>
      <c r="E19" s="783"/>
      <c r="F19" s="783"/>
      <c r="G19" s="783"/>
      <c r="H19" s="783"/>
      <c r="I19" s="783"/>
      <c r="J19" s="783"/>
      <c r="K19" s="783"/>
      <c r="L19" s="783"/>
      <c r="M19" s="783"/>
      <c r="N19" s="783"/>
      <c r="O19" s="783"/>
      <c r="P19" s="783"/>
      <c r="Q19" s="783"/>
      <c r="R19" s="783"/>
      <c r="S19" s="783"/>
      <c r="T19" s="783"/>
      <c r="U19" s="783"/>
      <c r="V19" s="783"/>
      <c r="W19" s="783"/>
      <c r="X19" s="783"/>
      <c r="Y19" s="783"/>
      <c r="Z19" s="783"/>
      <c r="AA19" s="783"/>
      <c r="AB19" s="783"/>
      <c r="AC19" s="783"/>
      <c r="AD19" s="783"/>
      <c r="AE19" s="783"/>
      <c r="AF19" s="783"/>
      <c r="AG19" s="783"/>
      <c r="AH19" s="783"/>
    </row>
    <row r="20" spans="1:34" s="1" customFormat="1" ht="23.1" customHeight="1">
      <c r="A20" s="21"/>
      <c r="B20" s="21"/>
      <c r="C20" s="20"/>
      <c r="D20" s="21"/>
      <c r="E20" s="20"/>
      <c r="F20" s="21"/>
      <c r="G20" s="20"/>
      <c r="H20" s="21"/>
      <c r="I20" s="20"/>
      <c r="J20" s="21"/>
      <c r="K20" s="20"/>
      <c r="L20" s="21"/>
      <c r="M20" s="20"/>
      <c r="N20" s="21"/>
      <c r="O20" s="20"/>
      <c r="P20" s="21"/>
      <c r="Q20" s="20"/>
      <c r="R20" s="21"/>
      <c r="S20" s="20"/>
      <c r="T20" s="21"/>
      <c r="U20" s="20"/>
      <c r="V20" s="21"/>
      <c r="W20" s="20"/>
      <c r="X20" s="21"/>
      <c r="Y20" s="20"/>
      <c r="Z20" s="21"/>
      <c r="AA20" s="20"/>
      <c r="AB20" s="21"/>
      <c r="AC20" s="20"/>
      <c r="AD20" s="21"/>
      <c r="AE20" s="20"/>
      <c r="AF20" s="21"/>
      <c r="AG20" s="20"/>
      <c r="AH20" s="21"/>
    </row>
    <row r="21" spans="1:34" s="1" customFormat="1" ht="23.1" customHeight="1">
      <c r="A21" s="21"/>
      <c r="B21" s="152" t="s">
        <v>523</v>
      </c>
      <c r="C21" s="152"/>
      <c r="D21" s="21"/>
      <c r="E21" s="20"/>
      <c r="F21" s="21"/>
      <c r="G21" s="20"/>
      <c r="H21" s="21"/>
      <c r="I21" s="20"/>
      <c r="J21" s="21"/>
      <c r="K21" s="20"/>
      <c r="L21" s="21"/>
      <c r="M21" s="20"/>
      <c r="N21" s="21"/>
      <c r="O21" s="20"/>
      <c r="P21" s="21"/>
      <c r="Q21" s="20"/>
      <c r="R21" s="21"/>
      <c r="S21" s="20"/>
      <c r="T21" s="21"/>
      <c r="U21" s="20"/>
      <c r="V21" s="21"/>
      <c r="W21" s="20"/>
      <c r="X21" s="21"/>
      <c r="Y21" s="20"/>
      <c r="Z21" s="21"/>
      <c r="AA21" s="20"/>
      <c r="AB21" s="21"/>
      <c r="AC21" s="20"/>
      <c r="AD21" s="21"/>
      <c r="AE21" s="581" t="s">
        <v>385</v>
      </c>
      <c r="AF21" s="581"/>
      <c r="AG21" s="581"/>
      <c r="AH21" s="581"/>
    </row>
    <row r="22" spans="1:34" s="1" customFormat="1" ht="21.9" customHeight="1">
      <c r="A22" s="784"/>
      <c r="B22" s="156" t="s">
        <v>8</v>
      </c>
      <c r="C22" s="156"/>
      <c r="D22" s="5"/>
      <c r="E22" s="374" t="s">
        <v>549</v>
      </c>
      <c r="F22" s="994"/>
      <c r="G22" s="994"/>
      <c r="H22" s="994"/>
      <c r="I22" s="994"/>
      <c r="J22" s="375"/>
      <c r="K22" s="374" t="s">
        <v>656</v>
      </c>
      <c r="L22" s="994"/>
      <c r="M22" s="994"/>
      <c r="N22" s="994"/>
      <c r="O22" s="994"/>
      <c r="P22" s="375"/>
      <c r="Q22" s="374" t="s">
        <v>693</v>
      </c>
      <c r="R22" s="994"/>
      <c r="S22" s="994"/>
      <c r="T22" s="994"/>
      <c r="U22" s="994"/>
      <c r="V22" s="375"/>
      <c r="W22" s="374" t="s">
        <v>771</v>
      </c>
      <c r="X22" s="994"/>
      <c r="Y22" s="994"/>
      <c r="Z22" s="994"/>
      <c r="AA22" s="994"/>
      <c r="AB22" s="375"/>
      <c r="AC22" s="374" t="s">
        <v>875</v>
      </c>
      <c r="AD22" s="994"/>
      <c r="AE22" s="994"/>
      <c r="AF22" s="994"/>
      <c r="AG22" s="994"/>
      <c r="AH22" s="375"/>
    </row>
    <row r="23" spans="1:34" s="1" customFormat="1" ht="21.9" customHeight="1">
      <c r="A23" s="790"/>
      <c r="B23" s="158"/>
      <c r="C23" s="158"/>
      <c r="D23" s="7"/>
      <c r="E23" s="817" t="s">
        <v>9</v>
      </c>
      <c r="F23" s="819"/>
      <c r="G23" s="817" t="s">
        <v>10</v>
      </c>
      <c r="H23" s="819"/>
      <c r="I23" s="817" t="s">
        <v>11</v>
      </c>
      <c r="J23" s="819"/>
      <c r="K23" s="817" t="s">
        <v>9</v>
      </c>
      <c r="L23" s="819"/>
      <c r="M23" s="817" t="s">
        <v>10</v>
      </c>
      <c r="N23" s="819"/>
      <c r="O23" s="817" t="s">
        <v>11</v>
      </c>
      <c r="P23" s="819"/>
      <c r="Q23" s="817" t="s">
        <v>9</v>
      </c>
      <c r="R23" s="819"/>
      <c r="S23" s="817" t="s">
        <v>10</v>
      </c>
      <c r="T23" s="819"/>
      <c r="U23" s="817" t="s">
        <v>11</v>
      </c>
      <c r="V23" s="819"/>
      <c r="W23" s="817" t="s">
        <v>9</v>
      </c>
      <c r="X23" s="819"/>
      <c r="Y23" s="817" t="s">
        <v>10</v>
      </c>
      <c r="Z23" s="819"/>
      <c r="AA23" s="817" t="s">
        <v>11</v>
      </c>
      <c r="AB23" s="819"/>
      <c r="AC23" s="817" t="s">
        <v>9</v>
      </c>
      <c r="AD23" s="819"/>
      <c r="AE23" s="817" t="s">
        <v>10</v>
      </c>
      <c r="AF23" s="819"/>
      <c r="AG23" s="817" t="s">
        <v>11</v>
      </c>
      <c r="AH23" s="819"/>
    </row>
    <row r="24" spans="1:34" s="1" customFormat="1" ht="20.100000000000001" customHeight="1">
      <c r="A24" s="788"/>
      <c r="B24" s="995" t="s">
        <v>684</v>
      </c>
      <c r="C24" s="996" t="s">
        <v>718</v>
      </c>
      <c r="D24" s="997"/>
      <c r="E24" s="941">
        <f>E26+E27+E31</f>
        <v>86683181</v>
      </c>
      <c r="F24" s="1015"/>
      <c r="G24" s="1016">
        <f>G26+G27+G31</f>
        <v>100.10000000000001</v>
      </c>
      <c r="H24" s="1015"/>
      <c r="I24" s="1016">
        <v>-4.3</v>
      </c>
      <c r="J24" s="1017"/>
      <c r="K24" s="941">
        <f>K26+K27+K31</f>
        <v>89223493</v>
      </c>
      <c r="L24" s="1015"/>
      <c r="M24" s="1016">
        <f>M26+M27+M31</f>
        <v>100.00000000000001</v>
      </c>
      <c r="N24" s="1015"/>
      <c r="O24" s="1016">
        <f>ROUND((K24/E24-1)*100,1)</f>
        <v>2.9</v>
      </c>
      <c r="P24" s="1017"/>
      <c r="Q24" s="941">
        <f>Q26+Q27+Q31</f>
        <v>107408050</v>
      </c>
      <c r="R24" s="1015"/>
      <c r="S24" s="1016">
        <f>S26+S27+S31</f>
        <v>100</v>
      </c>
      <c r="T24" s="1015"/>
      <c r="U24" s="1016">
        <f>ROUND((Q24/K24-1)*100,1)</f>
        <v>20.399999999999999</v>
      </c>
      <c r="V24" s="1017"/>
      <c r="W24" s="947">
        <f>W26+W27+W31</f>
        <v>97048721</v>
      </c>
      <c r="X24" s="1015"/>
      <c r="Y24" s="1016">
        <f>Y26+Y27+Y31</f>
        <v>99.999999999999986</v>
      </c>
      <c r="Z24" s="1015"/>
      <c r="AA24" s="1016">
        <f>ROUND((W24/Q24-1)*100,1)</f>
        <v>-9.6</v>
      </c>
      <c r="AB24" s="1017"/>
      <c r="AC24" s="947">
        <f>AC26+AC27+AC31</f>
        <v>95848719</v>
      </c>
      <c r="AD24" s="1015"/>
      <c r="AE24" s="1016">
        <f>AE26+AE27+AE31</f>
        <v>100</v>
      </c>
      <c r="AF24" s="1015"/>
      <c r="AG24" s="1016">
        <f>ROUND((AC24/W24-1)*100,1)</f>
        <v>-1.2</v>
      </c>
      <c r="AH24" s="1017"/>
    </row>
    <row r="25" spans="1:34" s="1" customFormat="1" ht="11.25" customHeight="1">
      <c r="A25" s="788"/>
      <c r="B25" s="1002"/>
      <c r="C25" s="1002"/>
      <c r="D25" s="1003"/>
      <c r="E25" s="14"/>
      <c r="F25" s="15"/>
      <c r="G25" s="952"/>
      <c r="H25" s="15"/>
      <c r="I25" s="952"/>
      <c r="J25" s="1018"/>
      <c r="K25" s="14"/>
      <c r="L25" s="15"/>
      <c r="M25" s="952"/>
      <c r="N25" s="15"/>
      <c r="O25" s="952"/>
      <c r="P25" s="1018"/>
      <c r="Q25" s="14"/>
      <c r="R25" s="15"/>
      <c r="S25" s="952"/>
      <c r="T25" s="15"/>
      <c r="U25" s="952"/>
      <c r="V25" s="1018"/>
      <c r="W25" s="886"/>
      <c r="X25" s="15"/>
      <c r="Y25" s="952"/>
      <c r="Z25" s="15"/>
      <c r="AA25" s="952"/>
      <c r="AB25" s="1018"/>
      <c r="AC25" s="886"/>
      <c r="AD25" s="15"/>
      <c r="AE25" s="952"/>
      <c r="AF25" s="15"/>
      <c r="AG25" s="952"/>
      <c r="AH25" s="1018"/>
    </row>
    <row r="26" spans="1:34" s="1" customFormat="1" ht="20.100000000000001" customHeight="1">
      <c r="A26" s="788"/>
      <c r="B26" s="1005" t="s">
        <v>12</v>
      </c>
      <c r="C26" s="1005"/>
      <c r="D26" s="1003"/>
      <c r="E26" s="14">
        <v>47493299</v>
      </c>
      <c r="F26" s="15"/>
      <c r="G26" s="952">
        <f>ROUND(E26/E24,3)*100</f>
        <v>54.800000000000004</v>
      </c>
      <c r="H26" s="15"/>
      <c r="I26" s="1004">
        <v>-4</v>
      </c>
      <c r="J26" s="1018"/>
      <c r="K26" s="14">
        <v>48511250</v>
      </c>
      <c r="L26" s="15"/>
      <c r="M26" s="952">
        <f>ROUND(K26/K24,3)*100</f>
        <v>54.400000000000006</v>
      </c>
      <c r="N26" s="15"/>
      <c r="O26" s="1004">
        <f>ROUND((K26/E26-1)*100,1)</f>
        <v>2.1</v>
      </c>
      <c r="P26" s="1018"/>
      <c r="Q26" s="14">
        <v>68181694</v>
      </c>
      <c r="R26" s="15"/>
      <c r="S26" s="952">
        <f>ROUND(Q26/Q24,3)*100</f>
        <v>63.5</v>
      </c>
      <c r="T26" s="15"/>
      <c r="U26" s="1004">
        <f>ROUND((Q26/K26-1)*100,1)</f>
        <v>40.5</v>
      </c>
      <c r="V26" s="1018"/>
      <c r="W26" s="886">
        <v>56629881</v>
      </c>
      <c r="X26" s="15"/>
      <c r="Y26" s="952">
        <f>ROUND(W26/W24,3)*100-0.1</f>
        <v>58.3</v>
      </c>
      <c r="Z26" s="15"/>
      <c r="AA26" s="1004">
        <f>ROUND((W26/Q26-1)*100,1)</f>
        <v>-16.899999999999999</v>
      </c>
      <c r="AB26" s="1018"/>
      <c r="AC26" s="886">
        <v>55031902</v>
      </c>
      <c r="AD26" s="15"/>
      <c r="AE26" s="952">
        <f>ROUND(AC26/AC24,3)*100</f>
        <v>57.4</v>
      </c>
      <c r="AF26" s="15"/>
      <c r="AG26" s="1004">
        <f>ROUND((AC26/W26-1)*100,1)</f>
        <v>-2.8</v>
      </c>
      <c r="AH26" s="1018"/>
    </row>
    <row r="27" spans="1:34" s="1" customFormat="1" ht="20.100000000000001" customHeight="1">
      <c r="A27" s="788"/>
      <c r="B27" s="1005" t="s">
        <v>13</v>
      </c>
      <c r="C27" s="1005"/>
      <c r="D27" s="1003"/>
      <c r="E27" s="14">
        <f>SUM(E28:E30)</f>
        <v>31254098</v>
      </c>
      <c r="F27" s="15"/>
      <c r="G27" s="952">
        <f>ROUND(E27/E24,3)*100</f>
        <v>36.1</v>
      </c>
      <c r="H27" s="15"/>
      <c r="I27" s="952">
        <v>-5.4</v>
      </c>
      <c r="J27" s="1018"/>
      <c r="K27" s="14">
        <v>31602870</v>
      </c>
      <c r="L27" s="15"/>
      <c r="M27" s="952">
        <f>ROUND(K27/K24,3)*100</f>
        <v>35.4</v>
      </c>
      <c r="N27" s="15"/>
      <c r="O27" s="952">
        <f t="shared" ref="O27:O28" si="10">ROUND((K27/E27-1)*100,1)</f>
        <v>1.1000000000000001</v>
      </c>
      <c r="P27" s="1018"/>
      <c r="Q27" s="14">
        <v>31022048</v>
      </c>
      <c r="R27" s="15"/>
      <c r="S27" s="952">
        <f>ROUND(Q27/Q24,3)*100</f>
        <v>28.9</v>
      </c>
      <c r="T27" s="15"/>
      <c r="U27" s="952">
        <f t="shared" ref="U27:U28" si="11">ROUND((Q27/K27-1)*100,1)</f>
        <v>-1.8</v>
      </c>
      <c r="V27" s="1018"/>
      <c r="W27" s="886">
        <v>32392358</v>
      </c>
      <c r="X27" s="15"/>
      <c r="Y27" s="952">
        <f>ROUND(W27/W24,3)*100</f>
        <v>33.4</v>
      </c>
      <c r="Z27" s="15"/>
      <c r="AA27" s="952">
        <f t="shared" ref="AA27:AA28" si="12">ROUND((W27/Q27-1)*100,1)</f>
        <v>4.4000000000000004</v>
      </c>
      <c r="AB27" s="1018"/>
      <c r="AC27" s="886">
        <v>32380010</v>
      </c>
      <c r="AD27" s="15"/>
      <c r="AE27" s="952">
        <f>ROUND(AC27/AC24,3)*100</f>
        <v>33.800000000000004</v>
      </c>
      <c r="AF27" s="15"/>
      <c r="AG27" s="952">
        <f t="shared" ref="AG27:AG33" si="13">ROUND((AC27/W27-1)*100,1)</f>
        <v>0</v>
      </c>
      <c r="AH27" s="1018"/>
    </row>
    <row r="28" spans="1:34" s="1" customFormat="1" ht="20.100000000000001" customHeight="1">
      <c r="A28" s="788"/>
      <c r="B28" s="20"/>
      <c r="C28" s="912" t="s">
        <v>391</v>
      </c>
      <c r="D28" s="1003"/>
      <c r="E28" s="14">
        <v>17558733</v>
      </c>
      <c r="F28" s="15"/>
      <c r="G28" s="952">
        <f>ROUND(E28/E24,3)*100</f>
        <v>20.3</v>
      </c>
      <c r="H28" s="15"/>
      <c r="I28" s="952">
        <v>-11.8</v>
      </c>
      <c r="J28" s="1018"/>
      <c r="K28" s="14">
        <v>17156623</v>
      </c>
      <c r="L28" s="15"/>
      <c r="M28" s="952">
        <f>ROUND(K28/K24,3)*100</f>
        <v>19.2</v>
      </c>
      <c r="N28" s="15"/>
      <c r="O28" s="952">
        <f t="shared" si="10"/>
        <v>-2.2999999999999998</v>
      </c>
      <c r="P28" s="1018"/>
      <c r="Q28" s="14">
        <v>16246340</v>
      </c>
      <c r="R28" s="15"/>
      <c r="S28" s="952">
        <f>ROUND(Q28/Q24,3)*100</f>
        <v>15.1</v>
      </c>
      <c r="T28" s="15"/>
      <c r="U28" s="952">
        <f t="shared" si="11"/>
        <v>-5.3</v>
      </c>
      <c r="V28" s="1018"/>
      <c r="W28" s="886">
        <v>16980889</v>
      </c>
      <c r="X28" s="15"/>
      <c r="Y28" s="952">
        <f>ROUND(W28/W24,3)*100</f>
        <v>17.5</v>
      </c>
      <c r="Z28" s="15"/>
      <c r="AA28" s="952">
        <f t="shared" si="12"/>
        <v>4.5</v>
      </c>
      <c r="AB28" s="1018"/>
      <c r="AC28" s="886">
        <v>16521644</v>
      </c>
      <c r="AD28" s="15"/>
      <c r="AE28" s="952">
        <f>ROUND(AC28/AC24,3)*100</f>
        <v>17.2</v>
      </c>
      <c r="AF28" s="15"/>
      <c r="AG28" s="952">
        <f t="shared" si="13"/>
        <v>-2.7</v>
      </c>
      <c r="AH28" s="1018"/>
    </row>
    <row r="29" spans="1:34" s="1" customFormat="1" ht="20.100000000000001" customHeight="1">
      <c r="A29" s="788"/>
      <c r="B29" s="20"/>
      <c r="C29" s="912" t="s">
        <v>410</v>
      </c>
      <c r="D29" s="1003"/>
      <c r="E29" s="14">
        <v>11674894</v>
      </c>
      <c r="F29" s="15"/>
      <c r="G29" s="952">
        <f>ROUND(E29/E24,3)*100</f>
        <v>13.5</v>
      </c>
      <c r="H29" s="15"/>
      <c r="I29" s="952">
        <v>4.4000000000000004</v>
      </c>
      <c r="J29" s="1018"/>
      <c r="K29" s="14">
        <v>12315710</v>
      </c>
      <c r="L29" s="15"/>
      <c r="M29" s="952">
        <f>ROUND(K29/K24,3)*100</f>
        <v>13.8</v>
      </c>
      <c r="N29" s="15"/>
      <c r="O29" s="952">
        <f>ROUND((K29/E29-1)*100,1)</f>
        <v>5.5</v>
      </c>
      <c r="P29" s="1018"/>
      <c r="Q29" s="14">
        <v>12451307</v>
      </c>
      <c r="R29" s="15"/>
      <c r="S29" s="952">
        <f>ROUND(Q29/Q24,3)*100</f>
        <v>11.600000000000001</v>
      </c>
      <c r="T29" s="15"/>
      <c r="U29" s="952">
        <f>ROUND((Q29/K29-1)*100,1)</f>
        <v>1.1000000000000001</v>
      </c>
      <c r="V29" s="1018"/>
      <c r="W29" s="886">
        <v>12929577</v>
      </c>
      <c r="X29" s="15"/>
      <c r="Y29" s="952">
        <f>ROUND(W29/W24,3)*100</f>
        <v>13.3</v>
      </c>
      <c r="Z29" s="15"/>
      <c r="AA29" s="952">
        <f>ROUND((W29/Q29-1)*100,1)</f>
        <v>3.8</v>
      </c>
      <c r="AB29" s="1018"/>
      <c r="AC29" s="886">
        <v>13286551</v>
      </c>
      <c r="AD29" s="15"/>
      <c r="AE29" s="952">
        <f>ROUND(AC29/AC24,3)*100</f>
        <v>13.900000000000002</v>
      </c>
      <c r="AF29" s="15"/>
      <c r="AG29" s="952">
        <f>ROUND((AC29/W29-1)*100,1)</f>
        <v>2.8</v>
      </c>
      <c r="AH29" s="1018"/>
    </row>
    <row r="30" spans="1:34" s="1" customFormat="1" ht="20.100000000000001" customHeight="1">
      <c r="A30" s="788"/>
      <c r="B30" s="20"/>
      <c r="C30" s="912" t="s">
        <v>369</v>
      </c>
      <c r="D30" s="1006"/>
      <c r="E30" s="886">
        <v>2020471</v>
      </c>
      <c r="F30" s="982"/>
      <c r="G30" s="952">
        <f>ROUND(E30/E24,3)*100</f>
        <v>2.2999999999999998</v>
      </c>
      <c r="H30" s="982"/>
      <c r="I30" s="952">
        <v>2.7</v>
      </c>
      <c r="J30" s="1018"/>
      <c r="K30" s="886">
        <v>2130537</v>
      </c>
      <c r="L30" s="982"/>
      <c r="M30" s="952">
        <f>ROUND(K30/K24,3)*100</f>
        <v>2.4</v>
      </c>
      <c r="N30" s="982"/>
      <c r="O30" s="952">
        <f t="shared" ref="O30:O33" si="14">ROUND((K30/E30-1)*100,1)</f>
        <v>5.4</v>
      </c>
      <c r="P30" s="1018"/>
      <c r="Q30" s="886">
        <v>2324401</v>
      </c>
      <c r="R30" s="982"/>
      <c r="S30" s="952">
        <f>ROUND(Q30/Q24,3)*100</f>
        <v>2.1999999999999997</v>
      </c>
      <c r="T30" s="982"/>
      <c r="U30" s="952">
        <f t="shared" ref="U30:U33" si="15">ROUND((Q30/K30-1)*100,1)</f>
        <v>9.1</v>
      </c>
      <c r="V30" s="1018"/>
      <c r="W30" s="886">
        <v>2481892</v>
      </c>
      <c r="X30" s="982"/>
      <c r="Y30" s="952">
        <f>ROUND(W30/W24,3)*100</f>
        <v>2.6</v>
      </c>
      <c r="Z30" s="982"/>
      <c r="AA30" s="952">
        <f t="shared" ref="AA30:AA31" si="16">ROUND((W30/Q30-1)*100,1)</f>
        <v>6.8</v>
      </c>
      <c r="AB30" s="1018"/>
      <c r="AC30" s="886">
        <v>2571815</v>
      </c>
      <c r="AD30" s="982"/>
      <c r="AE30" s="952">
        <f>ROUND(AC30/AC24,3)*100</f>
        <v>2.7</v>
      </c>
      <c r="AF30" s="982"/>
      <c r="AG30" s="952">
        <f t="shared" si="13"/>
        <v>3.6</v>
      </c>
      <c r="AH30" s="1018"/>
    </row>
    <row r="31" spans="1:34" s="1" customFormat="1" ht="20.100000000000001" customHeight="1">
      <c r="A31" s="788"/>
      <c r="B31" s="1005" t="s">
        <v>15</v>
      </c>
      <c r="C31" s="1005"/>
      <c r="D31" s="1003"/>
      <c r="E31" s="14">
        <f>SUM(E32:E33)</f>
        <v>7935784</v>
      </c>
      <c r="F31" s="15"/>
      <c r="G31" s="952">
        <f>ROUND(E31/E24,3)*100</f>
        <v>9.1999999999999993</v>
      </c>
      <c r="H31" s="15"/>
      <c r="I31" s="952">
        <v>-1.8</v>
      </c>
      <c r="J31" s="1018"/>
      <c r="K31" s="14">
        <v>9109373</v>
      </c>
      <c r="L31" s="15"/>
      <c r="M31" s="952">
        <f>ROUND(K31/K24,3)*100</f>
        <v>10.199999999999999</v>
      </c>
      <c r="N31" s="15"/>
      <c r="O31" s="952">
        <f t="shared" si="14"/>
        <v>14.8</v>
      </c>
      <c r="P31" s="1018"/>
      <c r="Q31" s="14">
        <f>SUM(Q32:Q33)</f>
        <v>8204308</v>
      </c>
      <c r="R31" s="15"/>
      <c r="S31" s="952">
        <f>ROUND(Q31/Q24,3)*100</f>
        <v>7.6</v>
      </c>
      <c r="T31" s="15"/>
      <c r="U31" s="952">
        <f t="shared" si="15"/>
        <v>-9.9</v>
      </c>
      <c r="V31" s="1018"/>
      <c r="W31" s="886">
        <f>SUM(W32:W33)</f>
        <v>8026482</v>
      </c>
      <c r="X31" s="15"/>
      <c r="Y31" s="952">
        <f>ROUND(W31/W24,3)*100</f>
        <v>8.3000000000000007</v>
      </c>
      <c r="Z31" s="15"/>
      <c r="AA31" s="952">
        <f t="shared" si="16"/>
        <v>-2.2000000000000002</v>
      </c>
      <c r="AB31" s="1018"/>
      <c r="AC31" s="886">
        <f>SUM(AC32:AC33)</f>
        <v>8436807</v>
      </c>
      <c r="AD31" s="15"/>
      <c r="AE31" s="952">
        <f>ROUND(AC31/AC24,3)*100</f>
        <v>8.7999999999999989</v>
      </c>
      <c r="AF31" s="15"/>
      <c r="AG31" s="952">
        <f t="shared" si="13"/>
        <v>5.0999999999999996</v>
      </c>
      <c r="AH31" s="1018"/>
    </row>
    <row r="32" spans="1:34" s="1" customFormat="1" ht="20.100000000000001" customHeight="1">
      <c r="A32" s="788"/>
      <c r="B32" s="1019" t="s">
        <v>685</v>
      </c>
      <c r="C32" s="912" t="s">
        <v>359</v>
      </c>
      <c r="D32" s="1003"/>
      <c r="E32" s="14">
        <v>3772599</v>
      </c>
      <c r="F32" s="15"/>
      <c r="G32" s="952">
        <f>ROUND(E32/E24,3)*100+0.1</f>
        <v>4.4999999999999991</v>
      </c>
      <c r="H32" s="15"/>
      <c r="I32" s="952">
        <v>-1.5</v>
      </c>
      <c r="J32" s="1018"/>
      <c r="K32" s="14">
        <v>3712750</v>
      </c>
      <c r="L32" s="15"/>
      <c r="M32" s="952">
        <f>ROUND(K32/K24,3)*100</f>
        <v>4.2</v>
      </c>
      <c r="N32" s="15"/>
      <c r="O32" s="952">
        <f t="shared" si="14"/>
        <v>-1.6</v>
      </c>
      <c r="P32" s="1018"/>
      <c r="Q32" s="14">
        <v>3765979</v>
      </c>
      <c r="R32" s="15"/>
      <c r="S32" s="952">
        <f>ROUND(Q32/Q24,3)*100</f>
        <v>3.5000000000000004</v>
      </c>
      <c r="T32" s="15"/>
      <c r="U32" s="952">
        <f t="shared" si="15"/>
        <v>1.4</v>
      </c>
      <c r="V32" s="1018"/>
      <c r="W32" s="886">
        <v>3786614</v>
      </c>
      <c r="X32" s="15"/>
      <c r="Y32" s="952">
        <f>ROUND(W32/W24,3)*100</f>
        <v>3.9</v>
      </c>
      <c r="Z32" s="15"/>
      <c r="AA32" s="952">
        <f>ROUND((W32/Q32-1)*100,1)</f>
        <v>0.5</v>
      </c>
      <c r="AB32" s="1018"/>
      <c r="AC32" s="886">
        <v>3831631</v>
      </c>
      <c r="AD32" s="15"/>
      <c r="AE32" s="952">
        <f>ROUND(AC32/AC24,3)*100</f>
        <v>4</v>
      </c>
      <c r="AF32" s="15"/>
      <c r="AG32" s="952">
        <f>ROUND((AC32/W32-1)*100,1)</f>
        <v>1.2</v>
      </c>
      <c r="AH32" s="1018"/>
    </row>
    <row r="33" spans="1:34" s="1" customFormat="1" ht="20.100000000000001" customHeight="1">
      <c r="A33" s="790"/>
      <c r="B33" s="1007"/>
      <c r="C33" s="921" t="s">
        <v>360</v>
      </c>
      <c r="D33" s="1008"/>
      <c r="E33" s="40">
        <v>4163185</v>
      </c>
      <c r="F33" s="41"/>
      <c r="G33" s="959">
        <f>ROUND(E33/E24,3)*100</f>
        <v>4.8</v>
      </c>
      <c r="H33" s="41"/>
      <c r="I33" s="959">
        <v>-2.1</v>
      </c>
      <c r="J33" s="1020"/>
      <c r="K33" s="40">
        <v>5396623</v>
      </c>
      <c r="L33" s="41"/>
      <c r="M33" s="959">
        <f>ROUND(K33/K24,3)*100</f>
        <v>6</v>
      </c>
      <c r="N33" s="41"/>
      <c r="O33" s="959">
        <f t="shared" si="14"/>
        <v>29.6</v>
      </c>
      <c r="P33" s="1020"/>
      <c r="Q33" s="40">
        <v>4438329</v>
      </c>
      <c r="R33" s="41"/>
      <c r="S33" s="959">
        <f>ROUND(Q33/Q24,3)*100</f>
        <v>4.1000000000000005</v>
      </c>
      <c r="T33" s="41"/>
      <c r="U33" s="959">
        <f t="shared" si="15"/>
        <v>-17.8</v>
      </c>
      <c r="V33" s="1020"/>
      <c r="W33" s="891">
        <v>4239868</v>
      </c>
      <c r="X33" s="41"/>
      <c r="Y33" s="959">
        <f>ROUND(W33/W24,3)*100</f>
        <v>4.3999999999999995</v>
      </c>
      <c r="Z33" s="41"/>
      <c r="AA33" s="959">
        <f t="shared" ref="AA33" si="17">ROUND((W33/Q33-1)*100,1)</f>
        <v>-4.5</v>
      </c>
      <c r="AB33" s="1020"/>
      <c r="AC33" s="891">
        <v>4605176</v>
      </c>
      <c r="AD33" s="41"/>
      <c r="AE33" s="959">
        <f>ROUND(AC33/AC24,3)*100</f>
        <v>4.8</v>
      </c>
      <c r="AF33" s="41"/>
      <c r="AG33" s="959">
        <f t="shared" si="13"/>
        <v>8.6</v>
      </c>
      <c r="AH33" s="1020"/>
    </row>
    <row r="34" spans="1:34" s="1" customFormat="1" ht="13.5" customHeight="1">
      <c r="A34" s="21"/>
      <c r="B34" s="429" t="s">
        <v>721</v>
      </c>
      <c r="C34" s="1021"/>
      <c r="D34" s="1021"/>
      <c r="E34" s="1021"/>
      <c r="F34" s="1021"/>
      <c r="G34" s="1021"/>
      <c r="H34" s="1021"/>
      <c r="I34" s="1021"/>
      <c r="J34" s="1021"/>
      <c r="K34" s="1021"/>
      <c r="L34" s="1021"/>
      <c r="M34" s="1021"/>
      <c r="N34" s="1021"/>
      <c r="O34" s="1021"/>
      <c r="P34" s="1021"/>
      <c r="Q34" s="21"/>
      <c r="R34" s="21"/>
      <c r="S34" s="20"/>
      <c r="T34" s="21"/>
      <c r="U34" s="20"/>
      <c r="V34" s="21"/>
      <c r="W34" s="20"/>
      <c r="X34" s="21"/>
      <c r="Y34" s="20"/>
      <c r="Z34" s="21"/>
      <c r="AA34" s="20"/>
      <c r="AB34" s="21"/>
      <c r="AC34" s="20"/>
      <c r="AD34" s="21"/>
      <c r="AE34" s="20"/>
      <c r="AF34" s="21"/>
      <c r="AG34" s="20"/>
      <c r="AH34" s="21"/>
    </row>
    <row r="35" spans="1:34" s="21" customFormat="1" ht="13.5" customHeight="1">
      <c r="B35" s="429" t="s">
        <v>722</v>
      </c>
      <c r="C35" s="20"/>
      <c r="E35" s="20"/>
      <c r="G35" s="20"/>
      <c r="I35" s="20"/>
      <c r="K35" s="20"/>
      <c r="M35" s="20"/>
      <c r="O35" s="20"/>
      <c r="Q35" s="20"/>
      <c r="S35" s="20"/>
      <c r="U35" s="20"/>
      <c r="W35" s="20"/>
      <c r="Y35" s="20"/>
      <c r="AA35" s="20"/>
      <c r="AC35" s="20"/>
      <c r="AE35" s="20"/>
      <c r="AG35" s="20"/>
    </row>
  </sheetData>
  <sheetProtection sheet="1" objects="1" scenarios="1"/>
  <mergeCells count="54">
    <mergeCell ref="Q4:V4"/>
    <mergeCell ref="W4:AB4"/>
    <mergeCell ref="AC4:AH4"/>
    <mergeCell ref="E5:F5"/>
    <mergeCell ref="AE5:AF5"/>
    <mergeCell ref="AG5:AH5"/>
    <mergeCell ref="AA5:AB5"/>
    <mergeCell ref="AC5:AD5"/>
    <mergeCell ref="A1:AH1"/>
    <mergeCell ref="S5:T5"/>
    <mergeCell ref="U5:V5"/>
    <mergeCell ref="W5:X5"/>
    <mergeCell ref="Y5:Z5"/>
    <mergeCell ref="G5:H5"/>
    <mergeCell ref="I5:J5"/>
    <mergeCell ref="K5:L5"/>
    <mergeCell ref="M5:N5"/>
    <mergeCell ref="O5:P5"/>
    <mergeCell ref="Q5:R5"/>
    <mergeCell ref="B3:C3"/>
    <mergeCell ref="AE3:AH3"/>
    <mergeCell ref="B4:C5"/>
    <mergeCell ref="E4:J4"/>
    <mergeCell ref="K4:P4"/>
    <mergeCell ref="B8:C8"/>
    <mergeCell ref="B9:C9"/>
    <mergeCell ref="B13:C13"/>
    <mergeCell ref="A19:AH19"/>
    <mergeCell ref="B21:C21"/>
    <mergeCell ref="AE21:AH21"/>
    <mergeCell ref="AC22:AH22"/>
    <mergeCell ref="E23:F23"/>
    <mergeCell ref="G23:H23"/>
    <mergeCell ref="AG23:AH23"/>
    <mergeCell ref="Y23:Z23"/>
    <mergeCell ref="AA23:AB23"/>
    <mergeCell ref="AC23:AD23"/>
    <mergeCell ref="AE23:AF23"/>
    <mergeCell ref="E22:J22"/>
    <mergeCell ref="K22:P22"/>
    <mergeCell ref="Q22:V22"/>
    <mergeCell ref="W22:AB22"/>
    <mergeCell ref="B26:C26"/>
    <mergeCell ref="B27:C27"/>
    <mergeCell ref="B31:C31"/>
    <mergeCell ref="U23:V23"/>
    <mergeCell ref="W23:X23"/>
    <mergeCell ref="I23:J23"/>
    <mergeCell ref="K23:L23"/>
    <mergeCell ref="M23:N23"/>
    <mergeCell ref="O23:P23"/>
    <mergeCell ref="Q23:R23"/>
    <mergeCell ref="S23:T23"/>
    <mergeCell ref="B22:C23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17</vt:i4>
      </vt:variant>
    </vt:vector>
  </HeadingPairs>
  <TitlesOfParts>
    <vt:vector size="47" baseType="lpstr">
      <vt:lpstr>196.197 </vt:lpstr>
      <vt:lpstr>19８</vt:lpstr>
      <vt:lpstr>199(1)・200(1)(2)</vt:lpstr>
      <vt:lpstr>201</vt:lpstr>
      <vt:lpstr>202</vt:lpstr>
      <vt:lpstr>203</vt:lpstr>
      <vt:lpstr>204</vt:lpstr>
      <vt:lpstr>205</vt:lpstr>
      <vt:lpstr>206・207</vt:lpstr>
      <vt:lpstr>208・209</vt:lpstr>
      <vt:lpstr>210</vt:lpstr>
      <vt:lpstr>211</vt:lpstr>
      <vt:lpstr>212</vt:lpstr>
      <vt:lpstr>213</vt:lpstr>
      <vt:lpstr>214(1)</vt:lpstr>
      <vt:lpstr>214(2)(3)</vt:lpstr>
      <vt:lpstr>215(1)(2)</vt:lpstr>
      <vt:lpstr>216-1(1)(2)</vt:lpstr>
      <vt:lpstr>216-1(3)</vt:lpstr>
      <vt:lpstr>216-2(1)(2)</vt:lpstr>
      <vt:lpstr>216－２(3)</vt:lpstr>
      <vt:lpstr>217（1)(2)</vt:lpstr>
      <vt:lpstr>217(3)</vt:lpstr>
      <vt:lpstr>218(1)</vt:lpstr>
      <vt:lpstr>218(2)</vt:lpstr>
      <vt:lpstr>219</vt:lpstr>
      <vt:lpstr>220</vt:lpstr>
      <vt:lpstr>221</vt:lpstr>
      <vt:lpstr>222~224</vt:lpstr>
      <vt:lpstr>225・226・227</vt:lpstr>
      <vt:lpstr>'196.197 '!Print_Area</vt:lpstr>
      <vt:lpstr>'19８'!Print_Area</vt:lpstr>
      <vt:lpstr>'199(1)・200(1)(2)'!Print_Area</vt:lpstr>
      <vt:lpstr>'201'!Print_Area</vt:lpstr>
      <vt:lpstr>'203'!Print_Area</vt:lpstr>
      <vt:lpstr>'204'!Print_Area</vt:lpstr>
      <vt:lpstr>'205'!Print_Area</vt:lpstr>
      <vt:lpstr>'210'!Print_Area</vt:lpstr>
      <vt:lpstr>'212'!Print_Area</vt:lpstr>
      <vt:lpstr>'214(1)'!Print_Area</vt:lpstr>
      <vt:lpstr>'214(2)(3)'!Print_Area</vt:lpstr>
      <vt:lpstr>'216-1(1)(2)'!Print_Area</vt:lpstr>
      <vt:lpstr>'216-2(1)(2)'!Print_Area</vt:lpstr>
      <vt:lpstr>'217（1)(2)'!Print_Area</vt:lpstr>
      <vt:lpstr>'217(3)'!Print_Area</vt:lpstr>
      <vt:lpstr>'218(1)'!Print_Area</vt:lpstr>
      <vt:lpstr>'218(2)'!Print_Area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2024-06-06T02:38:19Z</cp:lastPrinted>
  <dcterms:created xsi:type="dcterms:W3CDTF">2004-12-20T02:05:20Z</dcterms:created>
  <dcterms:modified xsi:type="dcterms:W3CDTF">2024-06-26T05:51:27Z</dcterms:modified>
</cp:coreProperties>
</file>