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31_統計要覧(統計はだの）\R05年度版\01_統計はだの\06_PDF\Excel\"/>
    </mc:Choice>
  </mc:AlternateContent>
  <bookViews>
    <workbookView xWindow="0" yWindow="0" windowWidth="19152" windowHeight="11736"/>
  </bookViews>
  <sheets>
    <sheet name="183・184 " sheetId="27" r:id="rId1"/>
    <sheet name="185・186" sheetId="9" r:id="rId2"/>
    <sheet name="187" sheetId="21" r:id="rId3"/>
    <sheet name="188" sheetId="26" r:id="rId4"/>
    <sheet name="189" sheetId="4" r:id="rId5"/>
    <sheet name="190" sheetId="12" r:id="rId6"/>
    <sheet name="191" sheetId="23" r:id="rId7"/>
    <sheet name="192・193・194 (2)" sheetId="20" r:id="rId8"/>
    <sheet name="195" sheetId="24" r:id="rId9"/>
  </sheets>
  <definedNames>
    <definedName name="_xlnm.Print_Area" localSheetId="0">'183・184 '!$A$1:$M$48</definedName>
    <definedName name="_xlnm.Print_Area" localSheetId="1">'185・186'!$A$1:$M$46</definedName>
    <definedName name="_xlnm.Print_Area" localSheetId="2">'187'!$A$1:$N$43</definedName>
    <definedName name="_xlnm.Print_Area" localSheetId="4">'189'!$A$1:$S$52</definedName>
    <definedName name="_xlnm.Print_Area" localSheetId="5">'190'!$A$1:$W$27</definedName>
  </definedNames>
  <calcPr calcId="162913" calcOnSave="0"/>
</workbook>
</file>

<file path=xl/calcChain.xml><?xml version="1.0" encoding="utf-8"?>
<calcChain xmlns="http://schemas.openxmlformats.org/spreadsheetml/2006/main">
  <c r="B31" i="27" l="1"/>
  <c r="D26" i="27"/>
  <c r="D25" i="27"/>
  <c r="D24" i="27"/>
  <c r="D23" i="27"/>
  <c r="D22" i="27"/>
  <c r="L21" i="27"/>
  <c r="J21" i="27"/>
  <c r="H21" i="27"/>
  <c r="D21" i="27" s="1"/>
  <c r="F21" i="27"/>
  <c r="S23" i="24" l="1"/>
  <c r="P23" i="24"/>
  <c r="J23" i="24"/>
  <c r="G23" i="24"/>
  <c r="D23" i="24"/>
  <c r="D40" i="20"/>
  <c r="B40" i="20"/>
  <c r="D39" i="20"/>
  <c r="B39" i="20"/>
  <c r="D38" i="20"/>
  <c r="B38" i="20"/>
  <c r="D37" i="20"/>
  <c r="B37" i="20"/>
  <c r="D36" i="20"/>
  <c r="B36" i="20"/>
  <c r="D35" i="20"/>
  <c r="B35" i="20"/>
  <c r="D26" i="20"/>
  <c r="B26" i="20"/>
  <c r="D25" i="20"/>
  <c r="B25" i="20"/>
  <c r="D24" i="20"/>
  <c r="B24" i="20"/>
  <c r="D23" i="20"/>
  <c r="B23" i="20"/>
  <c r="D22" i="20"/>
  <c r="B22" i="20"/>
  <c r="D21" i="20"/>
  <c r="B21" i="20"/>
  <c r="D12" i="20"/>
  <c r="B12" i="20"/>
  <c r="D11" i="20"/>
  <c r="B11" i="20"/>
  <c r="D10" i="20"/>
  <c r="B10" i="20"/>
  <c r="D9" i="20"/>
  <c r="B9" i="20"/>
  <c r="D8" i="20"/>
  <c r="B8" i="20"/>
  <c r="D7" i="20"/>
  <c r="B7" i="20"/>
  <c r="P6" i="23"/>
  <c r="N6" i="23"/>
  <c r="L6" i="23"/>
  <c r="J6" i="23"/>
  <c r="H6" i="23"/>
  <c r="F6" i="23"/>
  <c r="P5" i="23"/>
  <c r="N5" i="23"/>
  <c r="L5" i="23"/>
  <c r="J5" i="23"/>
  <c r="H5" i="23"/>
  <c r="F5" i="23"/>
  <c r="J21" i="12" l="1"/>
  <c r="F21" i="12" s="1"/>
  <c r="D21" i="12" s="1"/>
  <c r="J20" i="12"/>
  <c r="F20" i="12" s="1"/>
  <c r="D20" i="12" s="1"/>
  <c r="F19" i="12"/>
  <c r="D19" i="12" s="1"/>
  <c r="H18" i="12"/>
  <c r="F18" i="12"/>
  <c r="D18" i="12" s="1"/>
  <c r="F17" i="12"/>
  <c r="D17" i="12"/>
  <c r="F16" i="12"/>
  <c r="D16" i="12" s="1"/>
  <c r="D12" i="12"/>
  <c r="D11" i="12"/>
  <c r="D10" i="12"/>
  <c r="D9" i="12"/>
  <c r="D8" i="12"/>
  <c r="B8" i="12"/>
  <c r="D7" i="12"/>
  <c r="B7" i="12" s="1"/>
  <c r="B11" i="4" l="1"/>
  <c r="B10" i="4"/>
  <c r="B9" i="4"/>
  <c r="B8" i="4"/>
  <c r="B7" i="4"/>
  <c r="B6" i="4"/>
  <c r="M28" i="21"/>
  <c r="J28" i="21"/>
  <c r="I28" i="21"/>
  <c r="H28" i="21"/>
  <c r="E28" i="21"/>
  <c r="M27" i="21"/>
  <c r="K27" i="21"/>
  <c r="E27" i="21"/>
  <c r="K16" i="21"/>
  <c r="K28" i="21" s="1"/>
  <c r="J16" i="21"/>
  <c r="I16" i="21"/>
  <c r="H16" i="21"/>
  <c r="G16" i="21"/>
  <c r="G28" i="21" s="1"/>
  <c r="F16" i="21"/>
  <c r="F28" i="21" s="1"/>
  <c r="E16" i="21"/>
  <c r="K15" i="21"/>
  <c r="J15" i="21"/>
  <c r="J27" i="21" s="1"/>
  <c r="I15" i="21"/>
  <c r="I27" i="21" s="1"/>
  <c r="H15" i="21"/>
  <c r="H27" i="21" s="1"/>
  <c r="G15" i="21"/>
  <c r="G27" i="21" s="1"/>
  <c r="F15" i="21"/>
  <c r="F27" i="21" s="1"/>
  <c r="E15" i="21"/>
  <c r="D33" i="9"/>
  <c r="D32" i="9"/>
  <c r="D31" i="9"/>
  <c r="D30" i="9"/>
  <c r="D29" i="9"/>
  <c r="D11" i="9"/>
  <c r="D10" i="9"/>
  <c r="D9" i="9"/>
  <c r="D8" i="9"/>
  <c r="D7" i="9"/>
  <c r="D12" i="27" l="1"/>
  <c r="D11" i="27"/>
  <c r="D10" i="27"/>
  <c r="D9" i="27"/>
  <c r="D8" i="27"/>
  <c r="D7" i="27"/>
</calcChain>
</file>

<file path=xl/sharedStrings.xml><?xml version="1.0" encoding="utf-8"?>
<sst xmlns="http://schemas.openxmlformats.org/spreadsheetml/2006/main" count="524" uniqueCount="250">
  <si>
    <t>人</t>
  </si>
  <si>
    <t>年度別</t>
  </si>
  <si>
    <t>合　　　計</t>
  </si>
  <si>
    <t>サブアリーナ</t>
  </si>
  <si>
    <t>第１武道場</t>
  </si>
  <si>
    <t>第２武道場</t>
  </si>
  <si>
    <t>弓　道　場</t>
  </si>
  <si>
    <t>トレーニング</t>
  </si>
  <si>
    <t>ル 　ー 　ム</t>
  </si>
  <si>
    <t>ランニング</t>
  </si>
  <si>
    <t>コ　ー　ス</t>
  </si>
  <si>
    <t>第１会議室</t>
  </si>
  <si>
    <t>第２会議室</t>
  </si>
  <si>
    <t>第３会議室</t>
  </si>
  <si>
    <t>計</t>
  </si>
  <si>
    <t>総　数</t>
  </si>
  <si>
    <t>総　記</t>
  </si>
  <si>
    <t>哲　学</t>
  </si>
  <si>
    <t>歴　史</t>
  </si>
  <si>
    <t>社　会</t>
  </si>
  <si>
    <t>科　学</t>
  </si>
  <si>
    <t>自　然</t>
  </si>
  <si>
    <t>工　学</t>
  </si>
  <si>
    <t>産　業</t>
  </si>
  <si>
    <t>芸　術</t>
  </si>
  <si>
    <t>語　学</t>
  </si>
  <si>
    <t>文　学</t>
  </si>
  <si>
    <t>郷　土</t>
  </si>
  <si>
    <t>資　料</t>
  </si>
  <si>
    <t>絵　本</t>
  </si>
  <si>
    <t>紙芝居</t>
  </si>
  <si>
    <t>大　活</t>
  </si>
  <si>
    <t>字　本</t>
  </si>
  <si>
    <t>点字本</t>
  </si>
  <si>
    <t>洋　書</t>
  </si>
  <si>
    <t>合　計</t>
  </si>
  <si>
    <t>一　般</t>
  </si>
  <si>
    <t>児　童</t>
  </si>
  <si>
    <t>一般書</t>
  </si>
  <si>
    <t>児童書</t>
  </si>
  <si>
    <t>西公民館</t>
  </si>
  <si>
    <t>件数</t>
  </si>
  <si>
    <t>人員</t>
  </si>
  <si>
    <t>上公民館</t>
  </si>
  <si>
    <t>南公民館</t>
  </si>
  <si>
    <t>北公民館</t>
  </si>
  <si>
    <t>大根公民館</t>
  </si>
  <si>
    <t>東公民館</t>
  </si>
  <si>
    <t>鶴巻公民館</t>
  </si>
  <si>
    <t>渋沢公民館</t>
  </si>
  <si>
    <t>本町公民館</t>
  </si>
  <si>
    <t>南が丘公民館</t>
  </si>
  <si>
    <t>公民館計</t>
  </si>
  <si>
    <t>宮永岳彦記念美術館</t>
  </si>
  <si>
    <t>ほうらい会館</t>
  </si>
  <si>
    <t>保健福祉センター</t>
  </si>
  <si>
    <t>年 度 別</t>
  </si>
  <si>
    <t>大ホール</t>
  </si>
  <si>
    <t>小ホール</t>
  </si>
  <si>
    <t>展　示　室</t>
  </si>
  <si>
    <t>練　習　室</t>
  </si>
  <si>
    <t>和　　　室</t>
  </si>
  <si>
    <t>件 数</t>
  </si>
  <si>
    <t>人 員</t>
  </si>
  <si>
    <t>件</t>
  </si>
  <si>
    <t>総　　　数</t>
  </si>
  <si>
    <t>洋　　　楽</t>
  </si>
  <si>
    <t>軽音楽・歌謡曲</t>
  </si>
  <si>
    <t>民族芸能</t>
  </si>
  <si>
    <t>演　　　劇</t>
  </si>
  <si>
    <t>大会・講演</t>
  </si>
  <si>
    <t>そ　の　他</t>
  </si>
  <si>
    <t>末広ふれあいセンター</t>
  </si>
  <si>
    <t>平沢</t>
  </si>
  <si>
    <t>いずみ</t>
  </si>
  <si>
    <t>西大竹</t>
  </si>
  <si>
    <t>谷戸</t>
  </si>
  <si>
    <t>横野</t>
  </si>
  <si>
    <t>戸川</t>
  </si>
  <si>
    <t>三屋台</t>
  </si>
  <si>
    <t>北矢名</t>
  </si>
  <si>
    <t>広畑</t>
  </si>
  <si>
    <t>堀山下</t>
  </si>
  <si>
    <t>沼代</t>
  </si>
  <si>
    <t>曲松児童センター</t>
  </si>
  <si>
    <t>千村</t>
  </si>
  <si>
    <t>柳川</t>
  </si>
  <si>
    <t>堀川</t>
  </si>
  <si>
    <t>鶴巻</t>
  </si>
  <si>
    <t>渋沢</t>
    <rPh sb="0" eb="2">
      <t>シブサワ</t>
    </rPh>
    <phoneticPr fontId="5"/>
  </si>
  <si>
    <t>堀川公民館</t>
    <rPh sb="0" eb="2">
      <t>ホリカワ</t>
    </rPh>
    <phoneticPr fontId="5"/>
  </si>
  <si>
    <t>温水プール</t>
    <rPh sb="0" eb="2">
      <t>オンスイ</t>
    </rPh>
    <phoneticPr fontId="5"/>
  </si>
  <si>
    <t>庭 球 場</t>
    <rPh sb="0" eb="1">
      <t>ニワ</t>
    </rPh>
    <rPh sb="2" eb="3">
      <t>タマ</t>
    </rPh>
    <rPh sb="4" eb="5">
      <t>バ</t>
    </rPh>
    <phoneticPr fontId="5"/>
  </si>
  <si>
    <t>多目的広場</t>
    <rPh sb="0" eb="5">
      <t>タモクテキヒロバ</t>
    </rPh>
    <phoneticPr fontId="5"/>
  </si>
  <si>
    <t>ゲートボール場</t>
    <rPh sb="6" eb="7">
      <t>ジョウ</t>
    </rPh>
    <phoneticPr fontId="5"/>
  </si>
  <si>
    <t>スケーティング場</t>
    <rPh sb="7" eb="8">
      <t>ジョウ</t>
    </rPh>
    <phoneticPr fontId="5"/>
  </si>
  <si>
    <t>貸出人数（単位：人）</t>
    <rPh sb="0" eb="2">
      <t>カシダシ</t>
    </rPh>
    <rPh sb="2" eb="3">
      <t>ニン</t>
    </rPh>
    <phoneticPr fontId="5"/>
  </si>
  <si>
    <t>公民館</t>
    <rPh sb="0" eb="3">
      <t>コウミンカン</t>
    </rPh>
    <phoneticPr fontId="5"/>
  </si>
  <si>
    <t>計</t>
    <rPh sb="0" eb="1">
      <t>ケイ</t>
    </rPh>
    <phoneticPr fontId="5"/>
  </si>
  <si>
    <t>紙芝居</t>
    <rPh sb="0" eb="3">
      <t>カミシバイ</t>
    </rPh>
    <phoneticPr fontId="5"/>
  </si>
  <si>
    <t>雑　誌</t>
    <rPh sb="0" eb="1">
      <t>ザツ</t>
    </rPh>
    <rPh sb="2" eb="3">
      <t>シ</t>
    </rPh>
    <phoneticPr fontId="5"/>
  </si>
  <si>
    <t>表丹沢野外活動センター</t>
    <rPh sb="3" eb="5">
      <t>ヤガイ</t>
    </rPh>
    <rPh sb="5" eb="7">
      <t>カツドウ</t>
    </rPh>
    <phoneticPr fontId="5"/>
  </si>
  <si>
    <t>はだのこども館</t>
    <rPh sb="6" eb="7">
      <t>カン</t>
    </rPh>
    <phoneticPr fontId="5"/>
  </si>
  <si>
    <t>利　用　者</t>
    <rPh sb="0" eb="1">
      <t>リ</t>
    </rPh>
    <rPh sb="2" eb="3">
      <t>ヨウ</t>
    </rPh>
    <rPh sb="4" eb="5">
      <t>シャ</t>
    </rPh>
    <phoneticPr fontId="5"/>
  </si>
  <si>
    <t>貸　出　冊　数　（　単　位　：　冊・点　）</t>
    <rPh sb="0" eb="1">
      <t>カシ</t>
    </rPh>
    <rPh sb="2" eb="3">
      <t>デ</t>
    </rPh>
    <rPh sb="4" eb="5">
      <t>サツ</t>
    </rPh>
    <rPh sb="18" eb="19">
      <t>テン</t>
    </rPh>
    <phoneticPr fontId="5"/>
  </si>
  <si>
    <t>合　　計</t>
    <rPh sb="0" eb="1">
      <t>ゴウ</t>
    </rPh>
    <rPh sb="3" eb="4">
      <t>ケイ</t>
    </rPh>
    <phoneticPr fontId="5"/>
  </si>
  <si>
    <t xml:space="preserve"> 使 用 料 </t>
    <rPh sb="1" eb="2">
      <t>ツカ</t>
    </rPh>
    <rPh sb="3" eb="4">
      <t>ヨウ</t>
    </rPh>
    <rPh sb="5" eb="6">
      <t>リョウ</t>
    </rPh>
    <phoneticPr fontId="5"/>
  </si>
  <si>
    <t>人</t>
    <rPh sb="0" eb="1">
      <t>ニン</t>
    </rPh>
    <phoneticPr fontId="5"/>
  </si>
  <si>
    <t>円</t>
    <rPh sb="0" eb="1">
      <t>エン</t>
    </rPh>
    <phoneticPr fontId="5"/>
  </si>
  <si>
    <t>人</t>
    <rPh sb="0" eb="1">
      <t>ヒト</t>
    </rPh>
    <phoneticPr fontId="5"/>
  </si>
  <si>
    <t>施　設　名</t>
    <rPh sb="0" eb="1">
      <t>シ</t>
    </rPh>
    <rPh sb="2" eb="3">
      <t>セツ</t>
    </rPh>
    <rPh sb="4" eb="5">
      <t>メイ</t>
    </rPh>
    <phoneticPr fontId="11"/>
  </si>
  <si>
    <t>　単位：冊　　　　　　　　　　　　　　　　　　　　　　　（各年度末現在）市立図書館調　</t>
    <rPh sb="29" eb="32">
      <t>カクネンド</t>
    </rPh>
    <rPh sb="32" eb="33">
      <t>マツ</t>
    </rPh>
    <rPh sb="33" eb="35">
      <t>ゲンザイ</t>
    </rPh>
    <phoneticPr fontId="5"/>
  </si>
  <si>
    <t>円</t>
    <phoneticPr fontId="5"/>
  </si>
  <si>
    <t>アリーナ</t>
    <phoneticPr fontId="5"/>
  </si>
  <si>
    <r>
      <t xml:space="preserve">　単位：人　　　　　　　　　　　　　　　　 </t>
    </r>
    <r>
      <rPr>
        <sz val="11"/>
        <rFont val="ＭＳ 明朝"/>
        <family val="1"/>
        <charset val="128"/>
      </rPr>
      <t xml:space="preserve">  　　　　　   　　 　　　こども育成課調　</t>
    </r>
    <rPh sb="41" eb="43">
      <t>イクセイ</t>
    </rPh>
    <phoneticPr fontId="5"/>
  </si>
  <si>
    <t>年 度 別</t>
    <phoneticPr fontId="5"/>
  </si>
  <si>
    <t>平成２９年度</t>
    <rPh sb="0" eb="2">
      <t>ヘイセイ</t>
    </rPh>
    <phoneticPr fontId="5"/>
  </si>
  <si>
    <t>メ イ ン</t>
    <phoneticPr fontId="5"/>
  </si>
  <si>
    <t>　　　　　　　年度別
　名　称</t>
    <rPh sb="12" eb="13">
      <t>メイ</t>
    </rPh>
    <rPh sb="14" eb="15">
      <t>ショウ</t>
    </rPh>
    <phoneticPr fontId="5"/>
  </si>
  <si>
    <t>　　３０年度</t>
    <phoneticPr fontId="5"/>
  </si>
  <si>
    <t>平成30年度</t>
    <phoneticPr fontId="5"/>
  </si>
  <si>
    <t>平成３０年度</t>
    <rPh sb="0" eb="2">
      <t>ヘイセイ</t>
    </rPh>
    <phoneticPr fontId="5"/>
  </si>
  <si>
    <t>－</t>
    <phoneticPr fontId="5"/>
  </si>
  <si>
    <r>
      <t>　　　　　　　　　　　　　　　　　　　　　　　　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　　　　　　　</t>
    </r>
    <r>
      <rPr>
        <sz val="11"/>
        <rFont val="Century"/>
        <family val="1"/>
      </rPr>
      <t xml:space="preserve">        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公園課調　　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</t>
    </r>
    <phoneticPr fontId="5"/>
  </si>
  <si>
    <t>図　　　　書　　　　館</t>
    <rPh sb="0" eb="1">
      <t>ズ</t>
    </rPh>
    <rPh sb="5" eb="6">
      <t>ショ</t>
    </rPh>
    <rPh sb="10" eb="11">
      <t>カン</t>
    </rPh>
    <phoneticPr fontId="5"/>
  </si>
  <si>
    <t>移動
図書館</t>
    <rPh sb="0" eb="2">
      <t>イドウ</t>
    </rPh>
    <rPh sb="3" eb="6">
      <t>トショカン</t>
    </rPh>
    <phoneticPr fontId="5"/>
  </si>
  <si>
    <t>駅連絡所</t>
    <rPh sb="0" eb="1">
      <t>エキ</t>
    </rPh>
    <rPh sb="1" eb="3">
      <t>レンラク</t>
    </rPh>
    <rPh sb="3" eb="4">
      <t>ジョ</t>
    </rPh>
    <phoneticPr fontId="5"/>
  </si>
  <si>
    <t>Ｃ　Ｄ</t>
    <phoneticPr fontId="5"/>
  </si>
  <si>
    <t>来館者数</t>
    <rPh sb="0" eb="3">
      <t>ライカンシャ</t>
    </rPh>
    <rPh sb="3" eb="4">
      <t>スウ</t>
    </rPh>
    <phoneticPr fontId="5"/>
  </si>
  <si>
    <t>図　　書　　館</t>
    <rPh sb="0" eb="1">
      <t>ズ</t>
    </rPh>
    <rPh sb="3" eb="4">
      <t>ショ</t>
    </rPh>
    <rPh sb="6" eb="7">
      <t>カン</t>
    </rPh>
    <phoneticPr fontId="5"/>
  </si>
  <si>
    <t>平成29年度</t>
    <phoneticPr fontId="5"/>
  </si>
  <si>
    <t>　　　　　　　　　　　　　　　　　　　　　　　　　　　　　　　　　　　　　　公園課調　</t>
    <rPh sb="38" eb="40">
      <t>コウエン</t>
    </rPh>
    <rPh sb="40" eb="41">
      <t>カ</t>
    </rPh>
    <rPh sb="41" eb="42">
      <t>チョウ</t>
    </rPh>
    <phoneticPr fontId="5"/>
  </si>
  <si>
    <t>　　　　　　 生涯学習課、文化振興課、市民相談人権課、こども育成課、地域共生推進課調　</t>
    <rPh sb="11" eb="12">
      <t>カ</t>
    </rPh>
    <rPh sb="13" eb="15">
      <t>ブンカ</t>
    </rPh>
    <rPh sb="15" eb="17">
      <t>シンコウ</t>
    </rPh>
    <rPh sb="17" eb="18">
      <t>カ</t>
    </rPh>
    <rPh sb="19" eb="21">
      <t>シミン</t>
    </rPh>
    <rPh sb="21" eb="23">
      <t>ソウダン</t>
    </rPh>
    <rPh sb="23" eb="25">
      <t>ジンケン</t>
    </rPh>
    <rPh sb="25" eb="26">
      <t>カ</t>
    </rPh>
    <rPh sb="30" eb="32">
      <t>イクセイ</t>
    </rPh>
    <rPh sb="34" eb="36">
      <t>チイキ</t>
    </rPh>
    <rPh sb="36" eb="38">
      <t>キョウセイ</t>
    </rPh>
    <rPh sb="38" eb="40">
      <t>スイシン</t>
    </rPh>
    <rPh sb="40" eb="41">
      <t>カ</t>
    </rPh>
    <rPh sb="41" eb="42">
      <t>チョウ</t>
    </rPh>
    <phoneticPr fontId="5"/>
  </si>
  <si>
    <t>令和　元年度</t>
    <rPh sb="0" eb="2">
      <t>レイワ</t>
    </rPh>
    <rPh sb="3" eb="5">
      <t>ガンネン</t>
    </rPh>
    <phoneticPr fontId="5"/>
  </si>
  <si>
    <t>令和　元年度</t>
    <rPh sb="0" eb="2">
      <t>レイワ</t>
    </rPh>
    <rPh sb="3" eb="5">
      <t>ガンネン</t>
    </rPh>
    <rPh sb="4" eb="6">
      <t>ネンド</t>
    </rPh>
    <phoneticPr fontId="5"/>
  </si>
  <si>
    <t>令和元年度</t>
    <rPh sb="0" eb="2">
      <t>レイワ</t>
    </rPh>
    <rPh sb="2" eb="3">
      <t>モト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</si>
  <si>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</si>
  <si>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はだの歴史博物館</t>
    <rPh sb="3" eb="5">
      <t>レキシ</t>
    </rPh>
    <rPh sb="5" eb="8">
      <t>ハクブツカン</t>
    </rPh>
    <phoneticPr fontId="5"/>
  </si>
  <si>
    <t>（注）</t>
  </si>
  <si>
    <t>1　公民館の図書利用者は除く</t>
    <phoneticPr fontId="11"/>
  </si>
  <si>
    <t>　　　２年度</t>
  </si>
  <si>
    <t>　　　２年度</t>
    <rPh sb="4" eb="6">
      <t>ネンド</t>
    </rPh>
    <phoneticPr fontId="5"/>
  </si>
  <si>
    <t>令和２年度</t>
    <rPh sb="0" eb="2">
      <t>レイワ</t>
    </rPh>
    <phoneticPr fontId="5"/>
  </si>
  <si>
    <t>令和２年度</t>
    <rPh sb="0" eb="2">
      <t>レイワ</t>
    </rPh>
    <rPh sb="3" eb="5">
      <t>ネンド</t>
    </rPh>
    <rPh sb="4" eb="5">
      <t>ド</t>
    </rPh>
    <phoneticPr fontId="5"/>
  </si>
  <si>
    <t>広畑
ふれあい
プラザ</t>
    <rPh sb="0" eb="2">
      <t>ヒロハタ</t>
    </rPh>
    <phoneticPr fontId="5"/>
  </si>
  <si>
    <t>会　議　室</t>
    <phoneticPr fontId="5"/>
  </si>
  <si>
    <t>人 員</t>
    <phoneticPr fontId="5"/>
  </si>
  <si>
    <t>　　　　　　　　　　　　　　　　　　　　　 　　　　　 　　              文化振興課調 　</t>
    <rPh sb="44" eb="49">
      <t>ブンカシンコウカ</t>
    </rPh>
    <rPh sb="49" eb="50">
      <t>チョウ</t>
    </rPh>
    <phoneticPr fontId="5"/>
  </si>
  <si>
    <t>　　　　　　　　　　　　　　　　　　　　　　　　　　 　 　              文化振興課調 　</t>
    <rPh sb="44" eb="49">
      <t>ブンカシンコウカ</t>
    </rPh>
    <rPh sb="49" eb="50">
      <t>チョウ</t>
    </rPh>
    <phoneticPr fontId="5"/>
  </si>
  <si>
    <t>　　　３年度</t>
    <rPh sb="4" eb="6">
      <t>ネンド</t>
    </rPh>
    <phoneticPr fontId="5"/>
  </si>
  <si>
    <t>　　　３年度</t>
    <phoneticPr fontId="5"/>
  </si>
  <si>
    <t>令和３年度</t>
    <rPh sb="0" eb="2">
      <t>レイワ</t>
    </rPh>
    <phoneticPr fontId="5"/>
  </si>
  <si>
    <t>令和３年度</t>
    <rPh sb="0" eb="2">
      <t>レイワ</t>
    </rPh>
    <rPh sb="3" eb="5">
      <t>ネンド</t>
    </rPh>
    <rPh sb="4" eb="5">
      <t>ド</t>
    </rPh>
    <phoneticPr fontId="5"/>
  </si>
  <si>
    <t>令和元年度</t>
    <rPh sb="0" eb="2">
      <t>レイワ</t>
    </rPh>
    <rPh sb="2" eb="4">
      <t>ガンネン</t>
    </rPh>
    <phoneticPr fontId="5"/>
  </si>
  <si>
    <t>　　　　　　　　　　　　　　　　　　　　　　　　　　　　　　　　　　    市立図書館調</t>
    <phoneticPr fontId="5"/>
  </si>
  <si>
    <t>　１８９　市立図書館の蔵書冊数</t>
    <phoneticPr fontId="5"/>
  </si>
  <si>
    <t>　１９０　市立図書館の利用状況</t>
    <phoneticPr fontId="5"/>
  </si>
  <si>
    <t>　１９２　文化会館の利用状況</t>
    <phoneticPr fontId="5"/>
  </si>
  <si>
    <t>　１９３　文化会館大ホール種類別利用状況</t>
    <phoneticPr fontId="5"/>
  </si>
  <si>
    <t>　１９４　文化会館小ホール種類別利用状況</t>
    <phoneticPr fontId="5"/>
  </si>
  <si>
    <t>　　　　　　　　　　　　　　　　　　　　　　　　　 　 　            　　文化振興課調 　</t>
    <rPh sb="43" eb="45">
      <t>ブンカ</t>
    </rPh>
    <rPh sb="45" eb="47">
      <t>シンコウ</t>
    </rPh>
    <rPh sb="47" eb="48">
      <t>カ</t>
    </rPh>
    <rPh sb="48" eb="49">
      <t>チョウ</t>
    </rPh>
    <phoneticPr fontId="5"/>
  </si>
  <si>
    <t>年　　度　　別</t>
    <rPh sb="0" eb="1">
      <t>ネン</t>
    </rPh>
    <rPh sb="3" eb="4">
      <t>ド</t>
    </rPh>
    <rPh sb="6" eb="7">
      <t>ベツ</t>
    </rPh>
    <phoneticPr fontId="5"/>
  </si>
  <si>
    <t>　１８８　はだの丹沢クライミングパーク利用状況</t>
    <rPh sb="19" eb="21">
      <t>リヨウ</t>
    </rPh>
    <phoneticPr fontId="5"/>
  </si>
  <si>
    <t>人員</t>
    <rPh sb="0" eb="2">
      <t>ジンイン</t>
    </rPh>
    <phoneticPr fontId="5"/>
  </si>
  <si>
    <t>件数</t>
    <rPh sb="0" eb="2">
      <t>ケンスウ</t>
    </rPh>
    <phoneticPr fontId="5"/>
  </si>
  <si>
    <t>南中学校ナイター</t>
    <rPh sb="0" eb="4">
      <t>ミナミチュウガッコウ</t>
    </rPh>
    <phoneticPr fontId="27"/>
  </si>
  <si>
    <t>テクノスポーツ広場</t>
    <rPh sb="7" eb="9">
      <t>ヒロバ</t>
    </rPh>
    <phoneticPr fontId="27"/>
  </si>
  <si>
    <t>栃窪スポーツ広場</t>
    <rPh sb="0" eb="2">
      <t>トチクボ</t>
    </rPh>
    <rPh sb="6" eb="8">
      <t>ヒロバ</t>
    </rPh>
    <phoneticPr fontId="27"/>
  </si>
  <si>
    <t>寺山スポーツ広場</t>
    <rPh sb="0" eb="2">
      <t>テラヤマ</t>
    </rPh>
    <rPh sb="6" eb="8">
      <t>ヒロバ</t>
    </rPh>
    <phoneticPr fontId="27"/>
  </si>
  <si>
    <t>末広自由広場</t>
    <rPh sb="0" eb="2">
      <t>スエヒロ</t>
    </rPh>
    <rPh sb="2" eb="4">
      <t>ジユウ</t>
    </rPh>
    <rPh sb="4" eb="6">
      <t>ヒロバ</t>
    </rPh>
    <phoneticPr fontId="27"/>
  </si>
  <si>
    <t>計</t>
    <rPh sb="0" eb="1">
      <t>ケイ</t>
    </rPh>
    <phoneticPr fontId="27"/>
  </si>
  <si>
    <t>ゲートボール場</t>
    <rPh sb="6" eb="7">
      <t>ジョウ</t>
    </rPh>
    <phoneticPr fontId="27"/>
  </si>
  <si>
    <t>多目的広場</t>
    <rPh sb="0" eb="3">
      <t>タモクテキ</t>
    </rPh>
    <rPh sb="3" eb="5">
      <t>ヒロバ</t>
    </rPh>
    <phoneticPr fontId="27"/>
  </si>
  <si>
    <t>庭球場</t>
    <rPh sb="0" eb="3">
      <t>テイキュウジョウ</t>
    </rPh>
    <phoneticPr fontId="27"/>
  </si>
  <si>
    <t>なでしこ運動広場</t>
    <rPh sb="4" eb="6">
      <t>ウンドウ</t>
    </rPh>
    <rPh sb="6" eb="8">
      <t>ヒロバ</t>
    </rPh>
    <phoneticPr fontId="27"/>
  </si>
  <si>
    <t>立野緑地スポーツ広場</t>
    <rPh sb="0" eb="4">
      <t>タテノリョクチ</t>
    </rPh>
    <rPh sb="8" eb="10">
      <t>ヒロバ</t>
    </rPh>
    <phoneticPr fontId="27"/>
  </si>
  <si>
    <t>立野緑地庭球場</t>
    <rPh sb="0" eb="4">
      <t>タテノリョクチ</t>
    </rPh>
    <rPh sb="4" eb="7">
      <t>テイキュウジョウ</t>
    </rPh>
    <phoneticPr fontId="27"/>
  </si>
  <si>
    <t>令和３年度</t>
    <rPh sb="0" eb="2">
      <t>レイワ</t>
    </rPh>
    <rPh sb="3" eb="4">
      <t>ネン</t>
    </rPh>
    <rPh sb="4" eb="5">
      <t>ド</t>
    </rPh>
    <phoneticPr fontId="27"/>
  </si>
  <si>
    <t>令和２年度</t>
    <rPh sb="0" eb="2">
      <t>レイワ</t>
    </rPh>
    <rPh sb="3" eb="4">
      <t>ネン</t>
    </rPh>
    <rPh sb="4" eb="5">
      <t>ド</t>
    </rPh>
    <phoneticPr fontId="27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</si>
  <si>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7"/>
  </si>
  <si>
    <t>平成30年度</t>
    <rPh sb="0" eb="2">
      <t>ヘイセイ</t>
    </rPh>
    <rPh sb="4" eb="6">
      <t>ネンド</t>
    </rPh>
    <phoneticPr fontId="27"/>
  </si>
  <si>
    <t>　１８７　スポーツ広場等利用状況</t>
    <phoneticPr fontId="5"/>
  </si>
  <si>
    <t>　１９１　市立公民館等の利用状況</t>
    <phoneticPr fontId="5"/>
  </si>
  <si>
    <t>はだの浮世絵ギャラリー</t>
    <rPh sb="3" eb="6">
      <t>ウキヨエ</t>
    </rPh>
    <phoneticPr fontId="5"/>
  </si>
  <si>
    <t>　１９５　児童館・児童センターの利用状況</t>
    <phoneticPr fontId="5"/>
  </si>
  <si>
    <t>（注）　平成29年10月1日受付分から使用料を改定</t>
    <rPh sb="1" eb="2">
      <t>チュウ</t>
    </rPh>
    <rPh sb="4" eb="6">
      <t>ヘイセイ</t>
    </rPh>
    <rPh sb="8" eb="9">
      <t>ネン</t>
    </rPh>
    <rPh sb="11" eb="12">
      <t>ガツ</t>
    </rPh>
    <rPh sb="13" eb="14">
      <t>ヒ</t>
    </rPh>
    <rPh sb="14" eb="16">
      <t>ウケツケ</t>
    </rPh>
    <rPh sb="16" eb="17">
      <t>ブン</t>
    </rPh>
    <rPh sb="19" eb="22">
      <t>シヨウリョウ</t>
    </rPh>
    <rPh sb="23" eb="25">
      <t>カイテイ</t>
    </rPh>
    <phoneticPr fontId="5"/>
  </si>
  <si>
    <t>小会議室</t>
    <rPh sb="0" eb="4">
      <t>ショウカイギシツ</t>
    </rPh>
    <phoneticPr fontId="5"/>
  </si>
  <si>
    <t>健康器具コーナー</t>
    <rPh sb="0" eb="2">
      <t>ケンコウ</t>
    </rPh>
    <rPh sb="2" eb="4">
      <t>キグ</t>
    </rPh>
    <phoneticPr fontId="5"/>
  </si>
  <si>
    <t>和　　　室</t>
    <rPh sb="0" eb="1">
      <t>ワ</t>
    </rPh>
    <rPh sb="4" eb="5">
      <t>シツ</t>
    </rPh>
    <phoneticPr fontId="5"/>
  </si>
  <si>
    <t>特別会議室</t>
    <rPh sb="0" eb="2">
      <t>トクベツ</t>
    </rPh>
    <rPh sb="2" eb="5">
      <t>カイギシツ</t>
    </rPh>
    <phoneticPr fontId="5"/>
  </si>
  <si>
    <t>大会議室</t>
    <rPh sb="0" eb="4">
      <t>ダイカイギシツ</t>
    </rPh>
    <phoneticPr fontId="5"/>
  </si>
  <si>
    <t>創作活動室</t>
    <rPh sb="0" eb="2">
      <t>ソウサク</t>
    </rPh>
    <rPh sb="2" eb="5">
      <t>カツドウシツ</t>
    </rPh>
    <phoneticPr fontId="5"/>
  </si>
  <si>
    <t>体　育　室</t>
    <rPh sb="0" eb="1">
      <t>カラダ</t>
    </rPh>
    <rPh sb="2" eb="3">
      <t>イク</t>
    </rPh>
    <rPh sb="4" eb="5">
      <t>シツ</t>
    </rPh>
    <phoneticPr fontId="5"/>
  </si>
  <si>
    <t>　１８６　サンライフ鶴巻利用状況</t>
    <rPh sb="10" eb="12">
      <t>ツルマキ</t>
    </rPh>
    <rPh sb="12" eb="14">
      <t>リヨウ</t>
    </rPh>
    <phoneticPr fontId="5"/>
  </si>
  <si>
    <t>利　　用　　者</t>
    <rPh sb="0" eb="1">
      <t>リ</t>
    </rPh>
    <rPh sb="3" eb="4">
      <t>ヨウ</t>
    </rPh>
    <rPh sb="6" eb="7">
      <t>モノ</t>
    </rPh>
    <phoneticPr fontId="5"/>
  </si>
  <si>
    <t>使　　用　　料</t>
    <rPh sb="0" eb="1">
      <t>シ</t>
    </rPh>
    <rPh sb="3" eb="4">
      <t>ヨウ</t>
    </rPh>
    <rPh sb="6" eb="7">
      <t>リョウ</t>
    </rPh>
    <phoneticPr fontId="5"/>
  </si>
  <si>
    <t>陸上競技場</t>
    <phoneticPr fontId="5"/>
  </si>
  <si>
    <t>水泳プール場</t>
    <phoneticPr fontId="5"/>
  </si>
  <si>
    <t>庭　球　場</t>
    <phoneticPr fontId="5"/>
  </si>
  <si>
    <t>野　球　場</t>
    <phoneticPr fontId="5"/>
  </si>
  <si>
    <t>年度別</t>
    <phoneticPr fontId="5"/>
  </si>
  <si>
    <t>※　令和２年６月２１日供用開始</t>
    <rPh sb="2" eb="4">
      <t>レイワ</t>
    </rPh>
    <rPh sb="5" eb="6">
      <t>ネン</t>
    </rPh>
    <rPh sb="7" eb="8">
      <t>ガツ</t>
    </rPh>
    <rPh sb="10" eb="11">
      <t>ヒ</t>
    </rPh>
    <rPh sb="11" eb="13">
      <t>キョウヨウ</t>
    </rPh>
    <rPh sb="13" eb="15">
      <t>カイシ</t>
    </rPh>
    <phoneticPr fontId="26"/>
  </si>
  <si>
    <t>　　　　　　　　　　　　　　　　　　　　　　　　　　　　　　　　　　スポーツ推進課調　</t>
    <phoneticPr fontId="5"/>
  </si>
  <si>
    <t>　１８３　市立中央運動公園体育施設利用状況</t>
    <phoneticPr fontId="5"/>
  </si>
  <si>
    <t>　１８４　市総合体育館利用状況</t>
    <phoneticPr fontId="5"/>
  </si>
  <si>
    <t>　１８５　市立おおね公園利用状況</t>
    <rPh sb="10" eb="12">
      <t>コウエン</t>
    </rPh>
    <phoneticPr fontId="5"/>
  </si>
  <si>
    <t>スポーツ推進課調　</t>
    <phoneticPr fontId="5"/>
  </si>
  <si>
    <t>公園課・スポーツ推進課調　</t>
    <rPh sb="0" eb="3">
      <t>コウエンカ</t>
    </rPh>
    <rPh sb="8" eb="10">
      <t>スイシン</t>
    </rPh>
    <phoneticPr fontId="5"/>
  </si>
  <si>
    <t>施　設　名</t>
    <rPh sb="0" eb="1">
      <t>シ</t>
    </rPh>
    <rPh sb="2" eb="3">
      <t>セツ</t>
    </rPh>
    <rPh sb="4" eb="5">
      <t>ナ</t>
    </rPh>
    <phoneticPr fontId="27"/>
  </si>
  <si>
    <t>合　　計</t>
    <rPh sb="0" eb="1">
      <t>ゴウ</t>
    </rPh>
    <rPh sb="3" eb="4">
      <t>ケイ</t>
    </rPh>
    <phoneticPr fontId="27"/>
  </si>
  <si>
    <t>3　はだの歴史博物館は、令和２年８月から１０月までリニューアル工事に伴い休館。</t>
    <rPh sb="12" eb="14">
      <t>レイワ</t>
    </rPh>
    <rPh sb="15" eb="16">
      <t>ネン</t>
    </rPh>
    <rPh sb="17" eb="18">
      <t>ガツ</t>
    </rPh>
    <rPh sb="22" eb="23">
      <t>ガツ</t>
    </rPh>
    <rPh sb="31" eb="33">
      <t>コウジ</t>
    </rPh>
    <rPh sb="34" eb="35">
      <t>トモナ</t>
    </rPh>
    <rPh sb="36" eb="38">
      <t>キュウヤカタ</t>
    </rPh>
    <phoneticPr fontId="5"/>
  </si>
  <si>
    <t xml:space="preserve">  　令和２年１０月末までは桜土手古墳展示館</t>
    <phoneticPr fontId="26"/>
  </si>
  <si>
    <t>4　はだの浮世絵ギャラリーは平成２９年１１月３日開室</t>
    <rPh sb="5" eb="8">
      <t>ウキヨエ</t>
    </rPh>
    <rPh sb="14" eb="16">
      <t>ヘイセイ</t>
    </rPh>
    <rPh sb="18" eb="19">
      <t>ネン</t>
    </rPh>
    <rPh sb="21" eb="22">
      <t>ガツ</t>
    </rPh>
    <rPh sb="23" eb="24">
      <t>ヒ</t>
    </rPh>
    <rPh sb="24" eb="26">
      <t>カイシツ</t>
    </rPh>
    <phoneticPr fontId="5"/>
  </si>
  <si>
    <t>　　令和　２　年度</t>
    <rPh sb="2" eb="3">
      <t>レイ</t>
    </rPh>
    <rPh sb="3" eb="4">
      <t>ワ</t>
    </rPh>
    <phoneticPr fontId="5"/>
  </si>
  <si>
    <t>　　　　　３　年度</t>
    <rPh sb="7" eb="8">
      <t>ネン</t>
    </rPh>
    <rPh sb="8" eb="9">
      <t>ド</t>
    </rPh>
    <phoneticPr fontId="5"/>
  </si>
  <si>
    <t>　　　　2　移動図書館は平成30年度末で廃止</t>
    <phoneticPr fontId="5"/>
  </si>
  <si>
    <t>　　　　3　緊急事態宣言発令のため、令和２年３月10日から６月１日まで休館</t>
    <rPh sb="6" eb="8">
      <t>キンキュウ</t>
    </rPh>
    <rPh sb="8" eb="10">
      <t>ジタイ</t>
    </rPh>
    <rPh sb="10" eb="12">
      <t>センゲン</t>
    </rPh>
    <rPh sb="12" eb="14">
      <t>ハツレイ</t>
    </rPh>
    <rPh sb="18" eb="20">
      <t>レイワ</t>
    </rPh>
    <rPh sb="21" eb="22">
      <t>ネン</t>
    </rPh>
    <rPh sb="23" eb="24">
      <t>ガツ</t>
    </rPh>
    <rPh sb="26" eb="27">
      <t>ニチ</t>
    </rPh>
    <rPh sb="30" eb="31">
      <t>ガツ</t>
    </rPh>
    <rPh sb="32" eb="33">
      <t>ニチ</t>
    </rPh>
    <rPh sb="35" eb="37">
      <t>キュウカン</t>
    </rPh>
    <phoneticPr fontId="5"/>
  </si>
  <si>
    <t>　　　　4　コロナウイルス感染拡大防止のため、令和２年６月２日から７月９日まで１７時閉館（延長開館なし）</t>
    <rPh sb="13" eb="19">
      <t>カンセンカクダイボウシ</t>
    </rPh>
    <rPh sb="23" eb="25">
      <t>レイワ</t>
    </rPh>
    <rPh sb="26" eb="27">
      <t>ネン</t>
    </rPh>
    <rPh sb="45" eb="49">
      <t>エンチョウカイカン</t>
    </rPh>
    <phoneticPr fontId="5"/>
  </si>
  <si>
    <t>　　　　5　照明更新工事及び蔵書点検のため、令和２年１１月１６日から１２月７日まで休館</t>
    <rPh sb="6" eb="8">
      <t>ショウメイ</t>
    </rPh>
    <rPh sb="8" eb="10">
      <t>コウシン</t>
    </rPh>
    <rPh sb="10" eb="12">
      <t>コウジ</t>
    </rPh>
    <rPh sb="12" eb="13">
      <t>オヨ</t>
    </rPh>
    <rPh sb="14" eb="16">
      <t>ゾウショ</t>
    </rPh>
    <rPh sb="16" eb="18">
      <t>テンケン</t>
    </rPh>
    <rPh sb="22" eb="24">
      <t>レイワ</t>
    </rPh>
    <rPh sb="25" eb="26">
      <t>ネン</t>
    </rPh>
    <rPh sb="41" eb="43">
      <t>キュウカン</t>
    </rPh>
    <phoneticPr fontId="5"/>
  </si>
  <si>
    <t>2　宮永岳彦美術館（　）内数字は市民ギャラリー利用人数を含む。また、令和4年2月1日から3月15日</t>
    <rPh sb="2" eb="4">
      <t>ミヤナガ</t>
    </rPh>
    <rPh sb="4" eb="6">
      <t>タケヒコ</t>
    </rPh>
    <rPh sb="6" eb="9">
      <t>ビジュツカン</t>
    </rPh>
    <rPh sb="12" eb="13">
      <t>ナイ</t>
    </rPh>
    <rPh sb="13" eb="15">
      <t>スウジ</t>
    </rPh>
    <rPh sb="16" eb="18">
      <t>シミン</t>
    </rPh>
    <rPh sb="23" eb="25">
      <t>リヨウ</t>
    </rPh>
    <rPh sb="25" eb="27">
      <t>ニンズウ</t>
    </rPh>
    <rPh sb="28" eb="29">
      <t>フク</t>
    </rPh>
    <phoneticPr fontId="5"/>
  </si>
  <si>
    <t xml:space="preserve">     まで空調設備更新工事に伴い休館。</t>
    <rPh sb="7" eb="9">
      <t>クウチョウ</t>
    </rPh>
    <rPh sb="9" eb="13">
      <t>セツビコウシン</t>
    </rPh>
    <rPh sb="13" eb="15">
      <t>コウジ</t>
    </rPh>
    <rPh sb="16" eb="17">
      <t>トモナ</t>
    </rPh>
    <rPh sb="18" eb="20">
      <t>キュウカン</t>
    </rPh>
    <phoneticPr fontId="5"/>
  </si>
  <si>
    <t>（注）　１　駅連絡所は平成２３年度から東海大学前駅、平成30年度から鶴巻温泉駅、秦野駅及び渋沢駅の各連絡</t>
    <rPh sb="1" eb="2">
      <t>チュウ</t>
    </rPh>
    <rPh sb="15" eb="17">
      <t>ネンド</t>
    </rPh>
    <rPh sb="19" eb="24">
      <t>トウカイダイガクマエ</t>
    </rPh>
    <rPh sb="24" eb="25">
      <t>エキ</t>
    </rPh>
    <rPh sb="34" eb="38">
      <t>ツルマキオンセン</t>
    </rPh>
    <rPh sb="38" eb="39">
      <t>エキ</t>
    </rPh>
    <rPh sb="40" eb="43">
      <t>ハダノエキ</t>
    </rPh>
    <rPh sb="43" eb="44">
      <t>オヨ</t>
    </rPh>
    <rPh sb="45" eb="48">
      <t>シブサワエキ</t>
    </rPh>
    <rPh sb="49" eb="50">
      <t>カク</t>
    </rPh>
    <phoneticPr fontId="5"/>
  </si>
  <si>
    <t>　　　　　所で、広畑ふれあいプラザは令和２年度から貸出開始</t>
    <rPh sb="8" eb="10">
      <t>ヒロハタ</t>
    </rPh>
    <rPh sb="18" eb="20">
      <t>レイワ</t>
    </rPh>
    <rPh sb="25" eb="29">
      <t>カシダシカイシ</t>
    </rPh>
    <phoneticPr fontId="5"/>
  </si>
  <si>
    <t>　　　４年度</t>
    <rPh sb="4" eb="6">
      <t>ネンド</t>
    </rPh>
    <phoneticPr fontId="5"/>
  </si>
  <si>
    <t>　　　４年度</t>
    <phoneticPr fontId="5"/>
  </si>
  <si>
    <t>令和４年度</t>
    <rPh sb="0" eb="2">
      <t>レイワ</t>
    </rPh>
    <rPh sb="3" eb="4">
      <t>ネン</t>
    </rPh>
    <rPh sb="4" eb="5">
      <t>ド</t>
    </rPh>
    <phoneticPr fontId="27"/>
  </si>
  <si>
    <t>　　　　　４　年度</t>
    <rPh sb="7" eb="8">
      <t>ネン</t>
    </rPh>
    <rPh sb="8" eb="9">
      <t>ド</t>
    </rPh>
    <phoneticPr fontId="5"/>
  </si>
  <si>
    <t>令和４年度</t>
    <rPh sb="0" eb="2">
      <t>レイワ</t>
    </rPh>
    <phoneticPr fontId="5"/>
  </si>
  <si>
    <t>令和４年度</t>
    <rPh sb="0" eb="2">
      <t>レイワ</t>
    </rPh>
    <rPh sb="3" eb="5">
      <t>ネンド</t>
    </rPh>
    <rPh sb="4" eb="5">
      <t>ド</t>
    </rPh>
    <phoneticPr fontId="5"/>
  </si>
  <si>
    <t>　  ２年度</t>
    <rPh sb="4" eb="6">
      <t>ネンド</t>
    </rPh>
    <phoneticPr fontId="5"/>
  </si>
  <si>
    <t xml:space="preserve">  　３年度</t>
    <rPh sb="4" eb="6">
      <t>ネンド</t>
    </rPh>
    <phoneticPr fontId="5"/>
  </si>
  <si>
    <t xml:space="preserve">  　４年度</t>
    <rPh sb="4" eb="6">
      <t>ネンド</t>
    </rPh>
    <phoneticPr fontId="5"/>
  </si>
  <si>
    <t>平成30年度</t>
    <rPh sb="0" eb="2">
      <t>ヘイセイ</t>
    </rPh>
    <phoneticPr fontId="5"/>
  </si>
  <si>
    <t>　  ３年度</t>
    <rPh sb="4" eb="6">
      <t>ネンド</t>
    </rPh>
    <phoneticPr fontId="5"/>
  </si>
  <si>
    <t xml:space="preserve">    ３年度</t>
    <rPh sb="5" eb="7">
      <t>ネンド</t>
    </rPh>
    <phoneticPr fontId="5"/>
  </si>
  <si>
    <t xml:space="preserve">    ２年度</t>
    <rPh sb="5" eb="7">
      <t>ネンド</t>
    </rPh>
    <phoneticPr fontId="5"/>
  </si>
  <si>
    <t xml:space="preserve">    ４年度</t>
    <rPh sb="5" eb="7">
      <t>ネンド</t>
    </rPh>
    <phoneticPr fontId="5"/>
  </si>
  <si>
    <t>平成30年度</t>
    <rPh sb="0" eb="2">
      <t>ヘイセイ</t>
    </rPh>
    <rPh sb="4" eb="6">
      <t>ネンド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</si>
  <si>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</si>
  <si>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－</t>
  </si>
  <si>
    <t>来　　　場　　　者</t>
    <rPh sb="0" eb="1">
      <t>コ</t>
    </rPh>
    <rPh sb="4" eb="5">
      <t>バ</t>
    </rPh>
    <rPh sb="8" eb="9">
      <t>モノ</t>
    </rPh>
    <phoneticPr fontId="5"/>
  </si>
  <si>
    <t>付添い・見学者等</t>
    <rPh sb="0" eb="2">
      <t>ツキソイ</t>
    </rPh>
    <rPh sb="4" eb="7">
      <t>ケンガクシャ</t>
    </rPh>
    <rPh sb="7" eb="8">
      <t>トウ</t>
    </rPh>
    <phoneticPr fontId="5"/>
  </si>
  <si>
    <t>　　　　ワクチン集団接種会場の来場者数も含む。　</t>
    <phoneticPr fontId="5"/>
  </si>
  <si>
    <t>（注）１　メインアリーナ（令和３年度）及びサブアリーナ（令和３年度、令和４年度）には、新型コロナウイルス</t>
    <rPh sb="1" eb="2">
      <t>チュウ</t>
    </rPh>
    <rPh sb="19" eb="20">
      <t>オヨ</t>
    </rPh>
    <rPh sb="28" eb="30">
      <t>レイワ</t>
    </rPh>
    <rPh sb="31" eb="33">
      <t>ネンド</t>
    </rPh>
    <rPh sb="34" eb="36">
      <t>レイワ</t>
    </rPh>
    <rPh sb="37" eb="39">
      <t>ネンド</t>
    </rPh>
    <rPh sb="43" eb="45">
      <t>シンガタ</t>
    </rPh>
    <phoneticPr fontId="5"/>
  </si>
  <si>
    <t>　　　２　新型コロナウイルスワクチン集団接種会場のため、次の期間は休館、または一部施設の利用を中止</t>
    <rPh sb="18" eb="20">
      <t>シュウダン</t>
    </rPh>
    <rPh sb="20" eb="22">
      <t>セッシュ</t>
    </rPh>
    <rPh sb="22" eb="24">
      <t>カイジョウ</t>
    </rPh>
    <rPh sb="28" eb="29">
      <t>ツギ</t>
    </rPh>
    <rPh sb="30" eb="32">
      <t>キカン</t>
    </rPh>
    <phoneticPr fontId="5"/>
  </si>
  <si>
    <t>　　　　（令和３年）５月２３日～１１月２１日</t>
    <rPh sb="5" eb="7">
      <t>レイワ</t>
    </rPh>
    <rPh sb="8" eb="9">
      <t>ネン</t>
    </rPh>
    <rPh sb="11" eb="12">
      <t>ガツ</t>
    </rPh>
    <rPh sb="14" eb="15">
      <t>ニチ</t>
    </rPh>
    <rPh sb="18" eb="19">
      <t>ツキ</t>
    </rPh>
    <rPh sb="21" eb="22">
      <t>ニチ</t>
    </rPh>
    <phoneticPr fontId="5"/>
  </si>
  <si>
    <t>　　　　（令和４年）１月２０日～５月２８日、６月３０日～８月１４日、８月２７日～８月２８日</t>
    <rPh sb="5" eb="7">
      <t>レイワ</t>
    </rPh>
    <rPh sb="8" eb="9">
      <t>ネン</t>
    </rPh>
    <rPh sb="11" eb="12">
      <t>ガツ</t>
    </rPh>
    <rPh sb="14" eb="15">
      <t>ニチ</t>
    </rPh>
    <rPh sb="17" eb="18">
      <t>ガツ</t>
    </rPh>
    <rPh sb="20" eb="21">
      <t>ニチ</t>
    </rPh>
    <rPh sb="23" eb="24">
      <t>ガツ</t>
    </rPh>
    <rPh sb="26" eb="27">
      <t>ニチ</t>
    </rPh>
    <rPh sb="29" eb="30">
      <t>ガツ</t>
    </rPh>
    <rPh sb="32" eb="33">
      <t>ニチ</t>
    </rPh>
    <rPh sb="35" eb="36">
      <t>ガツ</t>
    </rPh>
    <rPh sb="38" eb="39">
      <t>ニチ</t>
    </rPh>
    <rPh sb="41" eb="42">
      <t>ガツ</t>
    </rPh>
    <rPh sb="44" eb="45">
      <t>ニチ</t>
    </rPh>
    <phoneticPr fontId="5"/>
  </si>
  <si>
    <t>　　　　　　　　　　１０月２３日～２５日、１１月２３日～１２月１日、１２月１３日～１２月２６日</t>
    <rPh sb="12" eb="13">
      <t>ガツ</t>
    </rPh>
    <rPh sb="15" eb="16">
      <t>ニチ</t>
    </rPh>
    <rPh sb="19" eb="20">
      <t>ニチ</t>
    </rPh>
    <rPh sb="23" eb="24">
      <t>ガツ</t>
    </rPh>
    <rPh sb="26" eb="27">
      <t>ニチ</t>
    </rPh>
    <rPh sb="30" eb="31">
      <t>ガツ</t>
    </rPh>
    <rPh sb="32" eb="33">
      <t>ニチ</t>
    </rPh>
    <rPh sb="36" eb="37">
      <t>ガツ</t>
    </rPh>
    <rPh sb="39" eb="40">
      <t>ニチ</t>
    </rPh>
    <rPh sb="43" eb="44">
      <t>ガツ</t>
    </rPh>
    <rPh sb="46" eb="47">
      <t>ニチ</t>
    </rPh>
    <phoneticPr fontId="5"/>
  </si>
  <si>
    <t>　　　　（令和５年）１月７日～１月８日、１月２８日～１月２９日、２月８日～２月１６日、</t>
    <rPh sb="5" eb="7">
      <t>レイワ</t>
    </rPh>
    <rPh sb="8" eb="9">
      <t>ネン</t>
    </rPh>
    <rPh sb="11" eb="12">
      <t>ガツ</t>
    </rPh>
    <rPh sb="13" eb="14">
      <t>ニチ</t>
    </rPh>
    <rPh sb="16" eb="17">
      <t>ガツ</t>
    </rPh>
    <rPh sb="18" eb="19">
      <t>ニチ</t>
    </rPh>
    <rPh sb="21" eb="22">
      <t>ガツ</t>
    </rPh>
    <rPh sb="24" eb="25">
      <t>ニチ</t>
    </rPh>
    <rPh sb="27" eb="28">
      <t>ガツ</t>
    </rPh>
    <rPh sb="30" eb="31">
      <t>ニチ</t>
    </rPh>
    <rPh sb="33" eb="34">
      <t>ガツ</t>
    </rPh>
    <rPh sb="35" eb="36">
      <t>ニチ</t>
    </rPh>
    <rPh sb="38" eb="39">
      <t>ガツ</t>
    </rPh>
    <rPh sb="41" eb="42">
      <t>ニチ</t>
    </rPh>
    <phoneticPr fontId="5"/>
  </si>
  <si>
    <t xml:space="preserve">                          　 ３月２４日～３月２６日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</si>
</sst>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(&quot;##,###&quot;)&quot;"/>
  </numFmts>
  <fonts count="3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HG丸ｺﾞｼｯｸM-PRO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Century"/>
      <family val="1"/>
    </font>
    <font>
      <sz val="8.5"/>
      <name val="ＭＳ 明朝"/>
      <family val="1"/>
      <charset val="128"/>
    </font>
    <font>
      <sz val="9"/>
      <name val="Century"/>
      <family val="1"/>
    </font>
    <font>
      <sz val="11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name val="HG丸ｺﾞｼｯｸM-PRO"/>
      <family val="3"/>
      <charset val="128"/>
    </font>
    <font>
      <sz val="7.5"/>
      <name val="ＭＳ 明朝"/>
      <family val="1"/>
      <charset val="128"/>
    </font>
    <font>
      <sz val="7.5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/>
  </cellStyleXfs>
  <cellXfs count="529">
    <xf numFmtId="0" fontId="0" fillId="0" borderId="0" xfId="0"/>
    <xf numFmtId="0" fontId="3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6" fillId="0" borderId="18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center" vertical="center" wrapText="1"/>
      <protection hidden="1"/>
    </xf>
    <xf numFmtId="0" fontId="6" fillId="0" borderId="25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4" fillId="0" borderId="19" xfId="0" applyFont="1" applyBorder="1" applyAlignment="1" applyProtection="1">
      <alignment horizontal="right" vertical="center" wrapText="1"/>
      <protection hidden="1"/>
    </xf>
    <xf numFmtId="0" fontId="4" fillId="0" borderId="5" xfId="0" applyFont="1" applyBorder="1" applyAlignment="1" applyProtection="1">
      <alignment horizontal="right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3" fontId="6" fillId="0" borderId="4" xfId="0" applyNumberFormat="1" applyFont="1" applyBorder="1" applyAlignment="1" applyProtection="1">
      <alignment horizontal="right" vertical="center" wrapText="1"/>
      <protection hidden="1"/>
    </xf>
    <xf numFmtId="3" fontId="6" fillId="0" borderId="0" xfId="0" applyNumberFormat="1" applyFont="1" applyBorder="1" applyAlignment="1" applyProtection="1">
      <alignment horizontal="right" vertical="center" wrapText="1"/>
      <protection hidden="1"/>
    </xf>
    <xf numFmtId="3" fontId="6" fillId="0" borderId="4" xfId="0" applyNumberFormat="1" applyFont="1" applyFill="1" applyBorder="1" applyAlignment="1" applyProtection="1">
      <alignment horizontal="right" vertical="center" wrapText="1"/>
      <protection hidden="1"/>
    </xf>
    <xf numFmtId="3" fontId="6" fillId="0" borderId="19" xfId="0" applyNumberFormat="1" applyFont="1" applyBorder="1" applyAlignment="1" applyProtection="1">
      <alignment horizontal="right" vertical="center" wrapText="1"/>
      <protection hidden="1"/>
    </xf>
    <xf numFmtId="3" fontId="6" fillId="0" borderId="5" xfId="0" applyNumberFormat="1" applyFont="1" applyBorder="1" applyAlignment="1" applyProtection="1">
      <alignment horizontal="right" vertical="center" wrapText="1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19" fillId="0" borderId="5" xfId="0" applyFont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3" fontId="6" fillId="0" borderId="10" xfId="0" applyNumberFormat="1" applyFont="1" applyBorder="1" applyAlignment="1" applyProtection="1">
      <alignment horizontal="right" vertical="center" wrapText="1"/>
      <protection hidden="1"/>
    </xf>
    <xf numFmtId="3" fontId="6" fillId="0" borderId="6" xfId="0" applyNumberFormat="1" applyFont="1" applyBorder="1" applyAlignment="1" applyProtection="1">
      <alignment horizontal="right" vertical="center" wrapText="1"/>
      <protection hidden="1"/>
    </xf>
    <xf numFmtId="3" fontId="6" fillId="0" borderId="20" xfId="0" applyNumberFormat="1" applyFont="1" applyBorder="1" applyAlignment="1" applyProtection="1">
      <alignment horizontal="right" vertical="center" wrapText="1"/>
      <protection hidden="1"/>
    </xf>
    <xf numFmtId="3" fontId="6" fillId="0" borderId="3" xfId="0" applyNumberFormat="1" applyFont="1" applyBorder="1" applyAlignment="1" applyProtection="1">
      <alignment horizontal="right" vertical="center" wrapText="1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3" fillId="0" borderId="0" xfId="7" applyFont="1" applyAlignment="1" applyProtection="1">
      <alignment horizontal="left" vertical="center"/>
      <protection hidden="1"/>
    </xf>
    <xf numFmtId="0" fontId="1" fillId="0" borderId="0" xfId="7" applyFont="1" applyAlignment="1" applyProtection="1">
      <alignment vertical="center"/>
      <protection hidden="1"/>
    </xf>
    <xf numFmtId="0" fontId="1" fillId="0" borderId="0" xfId="7" applyFont="1" applyBorder="1" applyAlignment="1" applyProtection="1">
      <alignment vertical="center"/>
      <protection hidden="1"/>
    </xf>
    <xf numFmtId="0" fontId="1" fillId="0" borderId="6" xfId="7" applyBorder="1" applyAlignment="1" applyProtection="1">
      <alignment horizontal="left" vertical="center"/>
      <protection hidden="1"/>
    </xf>
    <xf numFmtId="0" fontId="1" fillId="0" borderId="6" xfId="7" applyFont="1" applyBorder="1" applyAlignment="1" applyProtection="1">
      <alignment vertical="center"/>
      <protection hidden="1"/>
    </xf>
    <xf numFmtId="0" fontId="6" fillId="0" borderId="18" xfId="7" applyFont="1" applyBorder="1" applyAlignment="1" applyProtection="1">
      <alignment horizontal="center" vertical="center" wrapText="1"/>
      <protection hidden="1"/>
    </xf>
    <xf numFmtId="0" fontId="6" fillId="0" borderId="8" xfId="7" applyFont="1" applyBorder="1" applyAlignment="1" applyProtection="1">
      <alignment horizontal="center" vertical="center" wrapText="1"/>
      <protection hidden="1"/>
    </xf>
    <xf numFmtId="0" fontId="6" fillId="0" borderId="16" xfId="7" applyFont="1" applyBorder="1" applyAlignment="1" applyProtection="1">
      <alignment horizontal="center" vertical="center" wrapText="1"/>
      <protection hidden="1"/>
    </xf>
    <xf numFmtId="0" fontId="6" fillId="0" borderId="25" xfId="7" applyFont="1" applyBorder="1" applyAlignment="1" applyProtection="1">
      <alignment horizontal="center" vertical="center" wrapText="1"/>
      <protection hidden="1"/>
    </xf>
    <xf numFmtId="0" fontId="6" fillId="0" borderId="7" xfId="7" applyFont="1" applyBorder="1" applyAlignment="1" applyProtection="1">
      <alignment horizontal="center" vertical="center" wrapText="1"/>
      <protection hidden="1"/>
    </xf>
    <xf numFmtId="0" fontId="6" fillId="0" borderId="15" xfId="7" applyFont="1" applyBorder="1" applyAlignment="1" applyProtection="1">
      <alignment horizontal="center" vertical="center" wrapText="1"/>
      <protection hidden="1"/>
    </xf>
    <xf numFmtId="0" fontId="6" fillId="0" borderId="2" xfId="7" applyFont="1" applyBorder="1" applyAlignment="1" applyProtection="1">
      <alignment horizontal="center" vertical="center" wrapText="1"/>
      <protection hidden="1"/>
    </xf>
    <xf numFmtId="0" fontId="6" fillId="0" borderId="10" xfId="7" applyFont="1" applyBorder="1" applyAlignment="1" applyProtection="1">
      <alignment horizontal="center" vertical="center" wrapText="1"/>
      <protection hidden="1"/>
    </xf>
    <xf numFmtId="0" fontId="6" fillId="0" borderId="3" xfId="7" applyFont="1" applyBorder="1" applyAlignment="1" applyProtection="1">
      <alignment horizontal="center" vertical="center" wrapText="1"/>
      <protection hidden="1"/>
    </xf>
    <xf numFmtId="0" fontId="6" fillId="0" borderId="20" xfId="7" applyFont="1" applyBorder="1" applyAlignment="1" applyProtection="1">
      <alignment horizontal="center" vertical="center" wrapText="1"/>
      <protection hidden="1"/>
    </xf>
    <xf numFmtId="0" fontId="4" fillId="0" borderId="1" xfId="7" applyFont="1" applyBorder="1" applyAlignment="1" applyProtection="1">
      <alignment horizontal="center" vertical="center" wrapText="1"/>
      <protection hidden="1"/>
    </xf>
    <xf numFmtId="0" fontId="4" fillId="0" borderId="4" xfId="7" applyFont="1" applyBorder="1" applyAlignment="1" applyProtection="1">
      <alignment horizontal="right" vertical="center" wrapText="1"/>
      <protection hidden="1"/>
    </xf>
    <xf numFmtId="0" fontId="4" fillId="0" borderId="0" xfId="7" applyFont="1" applyBorder="1" applyAlignment="1" applyProtection="1">
      <alignment horizontal="right" vertical="center" wrapText="1"/>
      <protection hidden="1"/>
    </xf>
    <xf numFmtId="0" fontId="4" fillId="0" borderId="21" xfId="7" applyFont="1" applyBorder="1" applyAlignment="1" applyProtection="1">
      <alignment horizontal="right" vertical="center" wrapText="1"/>
      <protection hidden="1"/>
    </xf>
    <xf numFmtId="0" fontId="4" fillId="0" borderId="5" xfId="7" applyFont="1" applyBorder="1" applyAlignment="1" applyProtection="1">
      <alignment horizontal="right" vertical="center" wrapText="1"/>
      <protection hidden="1"/>
    </xf>
    <xf numFmtId="0" fontId="4" fillId="0" borderId="5" xfId="7" applyFont="1" applyBorder="1" applyAlignment="1" applyProtection="1">
      <alignment horizontal="center" vertical="center" wrapText="1"/>
      <protection hidden="1"/>
    </xf>
    <xf numFmtId="3" fontId="6" fillId="0" borderId="4" xfId="7" applyNumberFormat="1" applyFont="1" applyBorder="1" applyAlignment="1" applyProtection="1">
      <alignment horizontal="right" vertical="center" wrapText="1"/>
      <protection hidden="1"/>
    </xf>
    <xf numFmtId="3" fontId="6" fillId="0" borderId="5" xfId="7" applyNumberFormat="1" applyFont="1" applyBorder="1" applyAlignment="1" applyProtection="1">
      <alignment horizontal="right" vertical="center" wrapText="1"/>
      <protection hidden="1"/>
    </xf>
    <xf numFmtId="3" fontId="6" fillId="0" borderId="19" xfId="7" applyNumberFormat="1" applyFont="1" applyBorder="1" applyAlignment="1" applyProtection="1">
      <alignment horizontal="right" vertical="center" wrapText="1"/>
      <protection hidden="1"/>
    </xf>
    <xf numFmtId="3" fontId="6" fillId="0" borderId="0" xfId="7" applyNumberFormat="1" applyFont="1" applyBorder="1" applyAlignment="1" applyProtection="1">
      <alignment horizontal="right" vertical="center" wrapText="1"/>
      <protection hidden="1"/>
    </xf>
    <xf numFmtId="0" fontId="1" fillId="0" borderId="5" xfId="7" applyFont="1" applyBorder="1" applyAlignment="1" applyProtection="1">
      <alignment vertical="center"/>
      <protection hidden="1"/>
    </xf>
    <xf numFmtId="0" fontId="20" fillId="0" borderId="1" xfId="7" applyFont="1" applyBorder="1" applyAlignment="1" applyProtection="1">
      <alignment horizontal="center" vertical="center" wrapText="1"/>
      <protection hidden="1"/>
    </xf>
    <xf numFmtId="3" fontId="18" fillId="0" borderId="4" xfId="7" applyNumberFormat="1" applyFont="1" applyBorder="1" applyAlignment="1" applyProtection="1">
      <alignment horizontal="right" vertical="center" wrapText="1"/>
      <protection hidden="1"/>
    </xf>
    <xf numFmtId="3" fontId="18" fillId="0" borderId="5" xfId="7" applyNumberFormat="1" applyFont="1" applyBorder="1" applyAlignment="1" applyProtection="1">
      <alignment horizontal="right" vertical="center" wrapText="1"/>
      <protection hidden="1"/>
    </xf>
    <xf numFmtId="3" fontId="18" fillId="0" borderId="0" xfId="7" applyNumberFormat="1" applyFont="1" applyBorder="1" applyAlignment="1" applyProtection="1">
      <alignment horizontal="right" vertical="center" wrapText="1"/>
      <protection hidden="1"/>
    </xf>
    <xf numFmtId="3" fontId="18" fillId="0" borderId="22" xfId="7" applyNumberFormat="1" applyFont="1" applyBorder="1" applyAlignment="1" applyProtection="1">
      <alignment horizontal="right" vertical="center" wrapText="1"/>
      <protection hidden="1"/>
    </xf>
    <xf numFmtId="0" fontId="4" fillId="0" borderId="15" xfId="7" applyFont="1" applyBorder="1" applyAlignment="1" applyProtection="1">
      <alignment horizontal="right" vertical="center" wrapText="1"/>
      <protection hidden="1"/>
    </xf>
    <xf numFmtId="0" fontId="20" fillId="0" borderId="2" xfId="7" applyFont="1" applyBorder="1" applyAlignment="1" applyProtection="1">
      <alignment horizontal="center" vertical="center" wrapText="1"/>
      <protection hidden="1"/>
    </xf>
    <xf numFmtId="3" fontId="18" fillId="0" borderId="10" xfId="7" applyNumberFormat="1" applyFont="1" applyBorder="1" applyAlignment="1" applyProtection="1">
      <alignment horizontal="right" vertical="center" wrapText="1"/>
      <protection hidden="1"/>
    </xf>
    <xf numFmtId="3" fontId="18" fillId="0" borderId="3" xfId="7" applyNumberFormat="1" applyFont="1" applyBorder="1" applyAlignment="1" applyProtection="1">
      <alignment horizontal="right" vertical="center" wrapText="1"/>
      <protection hidden="1"/>
    </xf>
    <xf numFmtId="0" fontId="1" fillId="0" borderId="3" xfId="7" applyFont="1" applyBorder="1" applyAlignment="1" applyProtection="1">
      <alignment vertical="center"/>
      <protection hidden="1"/>
    </xf>
    <xf numFmtId="0" fontId="30" fillId="0" borderId="0" xfId="7" applyFont="1" applyAlignment="1" applyProtection="1">
      <alignment vertical="center"/>
      <protection hidden="1"/>
    </xf>
    <xf numFmtId="0" fontId="31" fillId="0" borderId="0" xfId="7" applyFont="1" applyBorder="1" applyAlignment="1" applyProtection="1">
      <alignment vertical="center"/>
      <protection hidden="1"/>
    </xf>
    <xf numFmtId="0" fontId="31" fillId="0" borderId="0" xfId="7" applyFont="1" applyAlignment="1" applyProtection="1">
      <alignment vertical="center"/>
      <protection hidden="1"/>
    </xf>
    <xf numFmtId="0" fontId="8" fillId="0" borderId="0" xfId="7" applyFont="1" applyAlignment="1" applyProtection="1">
      <alignment vertical="center"/>
      <protection hidden="1"/>
    </xf>
    <xf numFmtId="0" fontId="8" fillId="0" borderId="0" xfId="7" applyFont="1" applyBorder="1" applyAlignment="1" applyProtection="1">
      <alignment vertical="center"/>
      <protection hidden="1"/>
    </xf>
    <xf numFmtId="0" fontId="19" fillId="0" borderId="0" xfId="7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0" fontId="10" fillId="0" borderId="0" xfId="2" applyFont="1" applyAlignment="1" applyProtection="1">
      <alignment vertical="center"/>
      <protection hidden="1"/>
    </xf>
    <xf numFmtId="0" fontId="3" fillId="0" borderId="0" xfId="2" applyFont="1" applyAlignment="1" applyProtection="1">
      <alignment horizontal="left" vertical="center"/>
      <protection hidden="1"/>
    </xf>
    <xf numFmtId="0" fontId="10" fillId="0" borderId="0" xfId="2" applyFont="1" applyBorder="1" applyAlignment="1" applyProtection="1">
      <alignment vertical="center"/>
      <protection hidden="1"/>
    </xf>
    <xf numFmtId="0" fontId="6" fillId="0" borderId="0" xfId="2" applyFont="1" applyBorder="1" applyAlignment="1" applyProtection="1">
      <alignment vertical="center"/>
      <protection hidden="1"/>
    </xf>
    <xf numFmtId="0" fontId="0" fillId="0" borderId="6" xfId="2" applyFont="1" applyBorder="1" applyAlignment="1" applyProtection="1">
      <alignment horizontal="left" vertical="center"/>
      <protection hidden="1"/>
    </xf>
    <xf numFmtId="0" fontId="1" fillId="0" borderId="6" xfId="2" applyFont="1" applyBorder="1" applyAlignment="1" applyProtection="1">
      <alignment horizontal="left" vertical="center"/>
      <protection hidden="1"/>
    </xf>
    <xf numFmtId="0" fontId="10" fillId="0" borderId="0" xfId="2" applyFont="1" applyAlignment="1" applyProtection="1">
      <alignment horizontal="left" vertical="center"/>
      <protection hidden="1"/>
    </xf>
    <xf numFmtId="0" fontId="6" fillId="0" borderId="29" xfId="2" applyFont="1" applyBorder="1" applyAlignment="1" applyProtection="1">
      <alignment horizontal="left" vertical="center" wrapText="1"/>
      <protection hidden="1"/>
    </xf>
    <xf numFmtId="0" fontId="6" fillId="0" borderId="30" xfId="2" applyFont="1" applyBorder="1" applyAlignment="1" applyProtection="1">
      <alignment horizontal="left" vertical="center" wrapText="1"/>
      <protection hidden="1"/>
    </xf>
    <xf numFmtId="0" fontId="6" fillId="0" borderId="8" xfId="2" applyFont="1" applyBorder="1" applyAlignment="1" applyProtection="1">
      <alignment horizontal="center" vertical="center"/>
      <protection hidden="1"/>
    </xf>
    <xf numFmtId="0" fontId="6" fillId="0" borderId="16" xfId="2" applyFont="1" applyBorder="1" applyAlignment="1" applyProtection="1">
      <alignment horizontal="center" vertical="center"/>
      <protection hidden="1"/>
    </xf>
    <xf numFmtId="0" fontId="6" fillId="0" borderId="9" xfId="2" applyFont="1" applyBorder="1" applyAlignment="1" applyProtection="1">
      <alignment horizontal="center" vertical="center"/>
      <protection hidden="1"/>
    </xf>
    <xf numFmtId="0" fontId="6" fillId="0" borderId="4" xfId="2" applyFont="1" applyBorder="1" applyAlignment="1" applyProtection="1">
      <alignment vertical="center"/>
      <protection hidden="1"/>
    </xf>
    <xf numFmtId="0" fontId="6" fillId="0" borderId="0" xfId="2" applyFont="1" applyFill="1" applyBorder="1" applyAlignment="1" applyProtection="1">
      <alignment horizontal="distributed" vertical="center" wrapText="1"/>
      <protection hidden="1"/>
    </xf>
    <xf numFmtId="0" fontId="6" fillId="0" borderId="0" xfId="2" applyFont="1" applyBorder="1" applyAlignment="1" applyProtection="1">
      <alignment horizontal="distributed" vertical="center" wrapText="1"/>
      <protection hidden="1"/>
    </xf>
    <xf numFmtId="3" fontId="6" fillId="0" borderId="7" xfId="2" applyNumberFormat="1" applyFont="1" applyFill="1" applyBorder="1" applyAlignment="1" applyProtection="1">
      <alignment horizontal="right" vertical="center"/>
      <protection hidden="1"/>
    </xf>
    <xf numFmtId="3" fontId="6" fillId="0" borderId="17" xfId="2" applyNumberFormat="1" applyFont="1" applyFill="1" applyBorder="1" applyAlignment="1" applyProtection="1">
      <alignment horizontal="right" vertical="center"/>
      <protection hidden="1"/>
    </xf>
    <xf numFmtId="0" fontId="10" fillId="0" borderId="5" xfId="2" applyFont="1" applyFill="1" applyBorder="1" applyAlignment="1" applyProtection="1">
      <alignment horizontal="right" vertical="center"/>
      <protection hidden="1"/>
    </xf>
    <xf numFmtId="0" fontId="10" fillId="0" borderId="5" xfId="2" applyFont="1" applyBorder="1" applyAlignment="1" applyProtection="1">
      <alignment horizontal="right" vertical="center"/>
      <protection hidden="1"/>
    </xf>
    <xf numFmtId="3" fontId="6" fillId="0" borderId="4" xfId="2" applyNumberFormat="1" applyFont="1" applyFill="1" applyBorder="1" applyAlignment="1" applyProtection="1">
      <alignment horizontal="right" vertical="center"/>
      <protection hidden="1"/>
    </xf>
    <xf numFmtId="3" fontId="6" fillId="0" borderId="0" xfId="2" applyNumberFormat="1" applyFont="1" applyFill="1" applyBorder="1" applyAlignment="1" applyProtection="1">
      <alignment horizontal="right" vertical="center"/>
      <protection hidden="1"/>
    </xf>
    <xf numFmtId="0" fontId="10" fillId="0" borderId="5" xfId="2" applyFont="1" applyBorder="1" applyAlignment="1" applyProtection="1">
      <alignment vertical="center"/>
      <protection hidden="1"/>
    </xf>
    <xf numFmtId="3" fontId="6" fillId="0" borderId="0" xfId="2" applyNumberFormat="1" applyFont="1" applyFill="1" applyBorder="1" applyAlignment="1" applyProtection="1">
      <alignment vertical="center"/>
      <protection hidden="1"/>
    </xf>
    <xf numFmtId="0" fontId="6" fillId="0" borderId="11" xfId="2" applyFont="1" applyBorder="1" applyAlignment="1" applyProtection="1">
      <alignment vertical="center"/>
      <protection hidden="1"/>
    </xf>
    <xf numFmtId="0" fontId="6" fillId="0" borderId="13" xfId="2" applyFont="1" applyFill="1" applyBorder="1" applyAlignment="1" applyProtection="1">
      <alignment horizontal="distributed" vertical="center" wrapText="1"/>
      <protection hidden="1"/>
    </xf>
    <xf numFmtId="3" fontId="6" fillId="0" borderId="11" xfId="2" applyNumberFormat="1" applyFont="1" applyFill="1" applyBorder="1" applyAlignment="1" applyProtection="1">
      <alignment horizontal="right" vertical="center"/>
      <protection hidden="1"/>
    </xf>
    <xf numFmtId="3" fontId="6" fillId="0" borderId="13" xfId="2" applyNumberFormat="1" applyFont="1" applyFill="1" applyBorder="1" applyAlignment="1" applyProtection="1">
      <alignment horizontal="right" vertical="center"/>
      <protection hidden="1"/>
    </xf>
    <xf numFmtId="0" fontId="6" fillId="0" borderId="10" xfId="2" applyFont="1" applyBorder="1" applyAlignment="1" applyProtection="1">
      <alignment vertical="center"/>
      <protection hidden="1"/>
    </xf>
    <xf numFmtId="0" fontId="6" fillId="0" borderId="6" xfId="2" applyFont="1" applyBorder="1" applyAlignment="1" applyProtection="1">
      <alignment horizontal="center" vertical="center" wrapText="1"/>
      <protection hidden="1"/>
    </xf>
    <xf numFmtId="0" fontId="6" fillId="0" borderId="14" xfId="2" applyFont="1" applyBorder="1" applyAlignment="1" applyProtection="1">
      <alignment horizontal="center" vertical="center" wrapText="1"/>
      <protection hidden="1"/>
    </xf>
    <xf numFmtId="3" fontId="6" fillId="0" borderId="28" xfId="2" applyNumberFormat="1" applyFont="1" applyFill="1" applyBorder="1" applyAlignment="1" applyProtection="1">
      <alignment horizontal="right" vertical="center" wrapText="1"/>
      <protection hidden="1"/>
    </xf>
    <xf numFmtId="3" fontId="6" fillId="0" borderId="14" xfId="2" applyNumberFormat="1" applyFont="1" applyFill="1" applyBorder="1" applyAlignment="1" applyProtection="1">
      <alignment horizontal="right" vertical="center" wrapText="1"/>
      <protection hidden="1"/>
    </xf>
    <xf numFmtId="0" fontId="10" fillId="0" borderId="23" xfId="2" applyFont="1" applyFill="1" applyBorder="1" applyAlignment="1" applyProtection="1">
      <alignment horizontal="right" vertical="center"/>
      <protection hidden="1"/>
    </xf>
    <xf numFmtId="0" fontId="10" fillId="0" borderId="23" xfId="2" applyFont="1" applyBorder="1" applyAlignment="1" applyProtection="1">
      <alignment horizontal="right" vertical="center"/>
      <protection hidden="1"/>
    </xf>
    <xf numFmtId="0" fontId="10" fillId="0" borderId="23" xfId="2" applyFont="1" applyBorder="1" applyAlignment="1" applyProtection="1">
      <alignment vertical="center"/>
      <protection hidden="1"/>
    </xf>
    <xf numFmtId="0" fontId="8" fillId="0" borderId="0" xfId="2" applyFont="1" applyAlignment="1" applyProtection="1">
      <alignment horizontal="left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0" fillId="0" borderId="6" xfId="0" applyFont="1" applyFill="1" applyBorder="1" applyAlignment="1" applyProtection="1">
      <alignment horizontal="left" vertical="center"/>
      <protection hidden="1"/>
    </xf>
    <xf numFmtId="0" fontId="0" fillId="0" borderId="0" xfId="0" applyFont="1" applyFill="1" applyBorder="1" applyAlignment="1" applyProtection="1">
      <alignment horizontal="left" vertical="center"/>
      <protection hidden="1"/>
    </xf>
    <xf numFmtId="0" fontId="6" fillId="0" borderId="26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right" vertical="center" wrapText="1"/>
      <protection hidden="1"/>
    </xf>
    <xf numFmtId="0" fontId="9" fillId="0" borderId="4" xfId="0" applyFont="1" applyBorder="1" applyAlignment="1" applyProtection="1">
      <alignment horizontal="right" vertical="center" wrapText="1"/>
      <protection hidden="1"/>
    </xf>
    <xf numFmtId="0" fontId="9" fillId="0" borderId="5" xfId="0" applyFont="1" applyBorder="1" applyAlignment="1" applyProtection="1">
      <alignment horizontal="right" vertical="center" wrapText="1"/>
      <protection hidden="1"/>
    </xf>
    <xf numFmtId="0" fontId="9" fillId="0" borderId="0" xfId="0" applyFont="1" applyBorder="1" applyAlignment="1" applyProtection="1">
      <alignment horizontal="right" vertical="center" wrapText="1"/>
      <protection hidden="1"/>
    </xf>
    <xf numFmtId="0" fontId="9" fillId="0" borderId="19" xfId="0" applyFont="1" applyBorder="1" applyAlignment="1" applyProtection="1">
      <alignment horizontal="right" vertical="center" wrapText="1"/>
      <protection hidden="1"/>
    </xf>
    <xf numFmtId="0" fontId="0" fillId="0" borderId="5" xfId="0" applyFont="1" applyBorder="1" applyAlignment="1" applyProtection="1">
      <alignment vertical="center"/>
      <protection hidden="1"/>
    </xf>
    <xf numFmtId="3" fontId="4" fillId="0" borderId="4" xfId="0" applyNumberFormat="1" applyFont="1" applyFill="1" applyBorder="1" applyAlignment="1" applyProtection="1">
      <alignment horizontal="right" vertical="center" wrapText="1"/>
      <protection hidden="1"/>
    </xf>
    <xf numFmtId="3" fontId="4" fillId="0" borderId="5" xfId="0" applyNumberFormat="1" applyFont="1" applyFill="1" applyBorder="1" applyAlignment="1" applyProtection="1">
      <alignment horizontal="right" vertical="center" wrapText="1"/>
      <protection hidden="1"/>
    </xf>
    <xf numFmtId="3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3" fontId="4" fillId="0" borderId="19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Border="1" applyAlignment="1" applyProtection="1">
      <alignment horizontal="right" vertical="center" wrapText="1"/>
      <protection hidden="1"/>
    </xf>
    <xf numFmtId="0" fontId="4" fillId="0" borderId="5" xfId="0" applyFont="1" applyFill="1" applyBorder="1" applyAlignment="1" applyProtection="1">
      <alignment horizontal="right" vertical="center" wrapText="1"/>
      <protection hidden="1"/>
    </xf>
    <xf numFmtId="0" fontId="4" fillId="0" borderId="4" xfId="0" applyFont="1" applyFill="1" applyBorder="1" applyAlignment="1" applyProtection="1">
      <alignment horizontal="right" vertical="center" wrapText="1"/>
      <protection hidden="1"/>
    </xf>
    <xf numFmtId="3" fontId="4" fillId="0" borderId="4" xfId="0" applyNumberFormat="1" applyFont="1" applyBorder="1" applyAlignment="1" applyProtection="1">
      <alignment horizontal="right" vertical="center" wrapText="1"/>
      <protection hidden="1"/>
    </xf>
    <xf numFmtId="3" fontId="4" fillId="0" borderId="5" xfId="0" applyNumberFormat="1" applyFont="1" applyBorder="1" applyAlignment="1" applyProtection="1">
      <alignment horizontal="right" vertical="center" wrapText="1"/>
      <protection hidden="1"/>
    </xf>
    <xf numFmtId="0" fontId="2" fillId="0" borderId="2" xfId="0" applyFont="1" applyBorder="1" applyAlignment="1" applyProtection="1">
      <alignment horizontal="justify" vertical="center" wrapText="1"/>
      <protection hidden="1"/>
    </xf>
    <xf numFmtId="0" fontId="14" fillId="0" borderId="10" xfId="0" applyFont="1" applyBorder="1" applyAlignment="1" applyProtection="1">
      <alignment horizontal="right" vertical="center" wrapText="1"/>
      <protection hidden="1"/>
    </xf>
    <xf numFmtId="0" fontId="14" fillId="0" borderId="3" xfId="0" applyFont="1" applyBorder="1" applyAlignment="1" applyProtection="1">
      <alignment horizontal="right" vertical="center" wrapText="1"/>
      <protection hidden="1"/>
    </xf>
    <xf numFmtId="0" fontId="14" fillId="0" borderId="6" xfId="0" applyFont="1" applyBorder="1" applyAlignment="1" applyProtection="1">
      <alignment horizontal="right" vertical="center" wrapText="1"/>
      <protection hidden="1"/>
    </xf>
    <xf numFmtId="0" fontId="14" fillId="0" borderId="20" xfId="0" applyFont="1" applyBorder="1" applyAlignment="1" applyProtection="1">
      <alignment horizontal="right" vertical="center" wrapText="1"/>
      <protection hidden="1"/>
    </xf>
    <xf numFmtId="0" fontId="0" fillId="0" borderId="3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4" fillId="0" borderId="18" xfId="0" applyFont="1" applyBorder="1" applyAlignment="1" applyProtection="1">
      <alignment horizontal="center" vertical="center" wrapText="1"/>
      <protection hidden="1"/>
    </xf>
    <xf numFmtId="0" fontId="4" fillId="0" borderId="31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right" vertical="center" wrapText="1"/>
      <protection hidden="1"/>
    </xf>
    <xf numFmtId="0" fontId="4" fillId="0" borderId="5" xfId="0" applyFont="1" applyBorder="1" applyAlignment="1" applyProtection="1">
      <alignment vertical="center"/>
      <protection hidden="1"/>
    </xf>
    <xf numFmtId="3" fontId="4" fillId="0" borderId="0" xfId="0" applyNumberFormat="1" applyFont="1" applyBorder="1" applyAlignment="1" applyProtection="1">
      <alignment horizontal="right" vertical="center" wrapText="1"/>
      <protection hidden="1"/>
    </xf>
    <xf numFmtId="3" fontId="4" fillId="0" borderId="19" xfId="0" applyNumberFormat="1" applyFont="1" applyBorder="1" applyAlignment="1" applyProtection="1">
      <alignment horizontal="right" vertical="center" wrapText="1"/>
      <protection hidden="1"/>
    </xf>
    <xf numFmtId="0" fontId="6" fillId="0" borderId="0" xfId="0" applyFont="1" applyFill="1" applyBorder="1" applyAlignment="1" applyProtection="1">
      <alignment horizontal="right" vertical="center" wrapText="1"/>
      <protection hidden="1"/>
    </xf>
    <xf numFmtId="0" fontId="6" fillId="0" borderId="5" xfId="0" applyFont="1" applyFill="1" applyBorder="1" applyAlignment="1" applyProtection="1">
      <alignment horizontal="right" vertical="center" wrapText="1"/>
      <protection hidden="1"/>
    </xf>
    <xf numFmtId="3" fontId="6" fillId="0" borderId="0" xfId="0" applyNumberFormat="1" applyFont="1" applyFill="1" applyBorder="1" applyAlignment="1" applyProtection="1">
      <alignment horizontal="right" vertical="center" wrapText="1"/>
      <protection hidden="1"/>
    </xf>
    <xf numFmtId="3" fontId="6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4" xfId="0" applyFont="1" applyFill="1" applyBorder="1" applyAlignment="1" applyProtection="1">
      <alignment horizontal="right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20" fillId="0" borderId="10" xfId="0" applyFont="1" applyBorder="1" applyAlignment="1" applyProtection="1">
      <alignment horizontal="right" vertical="center" wrapText="1"/>
      <protection hidden="1"/>
    </xf>
    <xf numFmtId="0" fontId="20" fillId="0" borderId="3" xfId="0" applyFont="1" applyBorder="1" applyAlignment="1" applyProtection="1">
      <alignment horizontal="right" vertical="center" wrapText="1"/>
      <protection hidden="1"/>
    </xf>
    <xf numFmtId="3" fontId="20" fillId="0" borderId="10" xfId="0" applyNumberFormat="1" applyFont="1" applyBorder="1" applyAlignment="1" applyProtection="1">
      <alignment horizontal="right" vertical="center" wrapText="1"/>
      <protection hidden="1"/>
    </xf>
    <xf numFmtId="3" fontId="20" fillId="0" borderId="20" xfId="0" applyNumberFormat="1" applyFont="1" applyBorder="1" applyAlignment="1" applyProtection="1">
      <alignment horizontal="right" vertical="center" wrapText="1"/>
      <protection hidden="1"/>
    </xf>
    <xf numFmtId="0" fontId="20" fillId="0" borderId="6" xfId="0" applyFont="1" applyBorder="1" applyAlignment="1" applyProtection="1">
      <alignment horizontal="right" vertical="center" wrapText="1"/>
      <protection hidden="1"/>
    </xf>
    <xf numFmtId="3" fontId="20" fillId="0" borderId="3" xfId="0" applyNumberFormat="1" applyFont="1" applyBorder="1" applyAlignment="1" applyProtection="1">
      <alignment horizontal="right" vertical="center" wrapText="1"/>
      <protection hidden="1"/>
    </xf>
    <xf numFmtId="0" fontId="4" fillId="0" borderId="3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16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3" fontId="6" fillId="0" borderId="19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10" xfId="0" applyFont="1" applyBorder="1" applyAlignment="1" applyProtection="1">
      <alignment horizontal="right" vertical="center" wrapText="1"/>
      <protection hidden="1"/>
    </xf>
    <xf numFmtId="0" fontId="16" fillId="0" borderId="3" xfId="0" applyFont="1" applyBorder="1" applyAlignment="1" applyProtection="1">
      <alignment horizontal="right" vertical="center" wrapText="1"/>
      <protection hidden="1"/>
    </xf>
    <xf numFmtId="0" fontId="16" fillId="0" borderId="6" xfId="0" applyFont="1" applyBorder="1" applyAlignment="1" applyProtection="1">
      <alignment horizontal="right" vertical="center" wrapText="1"/>
      <protection hidden="1"/>
    </xf>
    <xf numFmtId="0" fontId="16" fillId="0" borderId="20" xfId="0" applyFont="1" applyBorder="1" applyAlignment="1" applyProtection="1">
      <alignment horizontal="right" vertical="center" wrapText="1"/>
      <protection hidden="1"/>
    </xf>
    <xf numFmtId="0" fontId="16" fillId="0" borderId="10" xfId="0" applyFont="1" applyBorder="1" applyAlignment="1" applyProtection="1">
      <alignment horizontal="right" vertical="center" wrapText="1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3" fillId="0" borderId="0" xfId="1" applyFont="1" applyAlignment="1" applyProtection="1">
      <alignment horizontal="left" vertical="center"/>
      <protection hidden="1"/>
    </xf>
    <xf numFmtId="0" fontId="10" fillId="0" borderId="0" xfId="1" applyFont="1" applyFill="1" applyAlignment="1" applyProtection="1">
      <alignment vertical="center"/>
      <protection hidden="1"/>
    </xf>
    <xf numFmtId="0" fontId="10" fillId="0" borderId="0" xfId="1" applyFon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10" fillId="0" borderId="0" xfId="1" applyFont="1" applyBorder="1" applyAlignment="1" applyProtection="1">
      <alignment vertical="center"/>
      <protection hidden="1"/>
    </xf>
    <xf numFmtId="0" fontId="0" fillId="0" borderId="6" xfId="1" applyFont="1" applyBorder="1" applyAlignment="1" applyProtection="1">
      <alignment horizontal="left" vertical="center"/>
      <protection hidden="1"/>
    </xf>
    <xf numFmtId="0" fontId="7" fillId="0" borderId="8" xfId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center" vertical="center" wrapText="1"/>
      <protection hidden="1"/>
    </xf>
    <xf numFmtId="0" fontId="7" fillId="0" borderId="9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9" xfId="1" applyFont="1" applyBorder="1" applyAlignment="1" applyProtection="1">
      <alignment horizontal="center" vertical="center" wrapText="1"/>
      <protection hidden="1"/>
    </xf>
    <xf numFmtId="0" fontId="10" fillId="0" borderId="4" xfId="1" applyFont="1" applyBorder="1" applyAlignment="1" applyProtection="1">
      <alignment vertical="center"/>
      <protection hidden="1"/>
    </xf>
    <xf numFmtId="0" fontId="13" fillId="0" borderId="0" xfId="1" applyFont="1" applyFill="1" applyBorder="1" applyAlignment="1" applyProtection="1">
      <alignment horizontal="distributed" vertical="center" wrapText="1"/>
      <protection hidden="1"/>
    </xf>
    <xf numFmtId="0" fontId="13" fillId="0" borderId="5" xfId="1" applyFont="1" applyBorder="1" applyAlignment="1" applyProtection="1">
      <alignment horizontal="distributed" vertical="center" wrapText="1"/>
      <protection hidden="1"/>
    </xf>
    <xf numFmtId="0" fontId="13" fillId="0" borderId="5" xfId="1" applyFont="1" applyBorder="1" applyAlignment="1" applyProtection="1">
      <alignment horizontal="center" vertical="center" wrapText="1"/>
      <protection hidden="1"/>
    </xf>
    <xf numFmtId="3" fontId="13" fillId="0" borderId="0" xfId="1" applyNumberFormat="1" applyFont="1" applyFill="1" applyBorder="1" applyAlignment="1" applyProtection="1">
      <alignment horizontal="right" vertical="center" wrapText="1"/>
      <protection hidden="1"/>
    </xf>
    <xf numFmtId="3" fontId="18" fillId="0" borderId="5" xfId="1" applyNumberFormat="1" applyFont="1" applyBorder="1" applyAlignment="1" applyProtection="1">
      <alignment horizontal="right" vertical="center" wrapText="1"/>
      <protection hidden="1"/>
    </xf>
    <xf numFmtId="0" fontId="6" fillId="0" borderId="0" xfId="1" applyFont="1" applyFill="1" applyBorder="1" applyAlignment="1" applyProtection="1">
      <alignment horizontal="distributed" vertical="center" wrapText="1"/>
      <protection hidden="1"/>
    </xf>
    <xf numFmtId="0" fontId="6" fillId="0" borderId="5" xfId="1" applyFont="1" applyBorder="1" applyAlignment="1" applyProtection="1">
      <alignment horizontal="distributed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3" fontId="6" fillId="0" borderId="0" xfId="1" applyNumberFormat="1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Fill="1" applyBorder="1" applyAlignment="1" applyProtection="1">
      <alignment horizontal="distributed" vertical="center" wrapText="1"/>
      <protection hidden="1"/>
    </xf>
    <xf numFmtId="3" fontId="6" fillId="0" borderId="4" xfId="3" applyNumberFormat="1" applyFont="1" applyFill="1" applyBorder="1" applyAlignment="1" applyProtection="1">
      <alignment horizontal="right" vertical="center" wrapText="1"/>
      <protection hidden="1"/>
    </xf>
    <xf numFmtId="0" fontId="10" fillId="0" borderId="5" xfId="1" applyFont="1" applyFill="1" applyBorder="1" applyAlignment="1" applyProtection="1">
      <alignment vertical="center"/>
      <protection hidden="1"/>
    </xf>
    <xf numFmtId="38" fontId="6" fillId="0" borderId="0" xfId="5" applyFont="1" applyFill="1" applyBorder="1" applyAlignment="1" applyProtection="1">
      <alignment vertical="center"/>
      <protection hidden="1"/>
    </xf>
    <xf numFmtId="0" fontId="6" fillId="0" borderId="5" xfId="1" applyFont="1" applyFill="1" applyBorder="1" applyAlignment="1" applyProtection="1">
      <alignment horizontal="distributed" vertical="center" wrapText="1"/>
      <protection hidden="1"/>
    </xf>
    <xf numFmtId="0" fontId="6" fillId="0" borderId="5" xfId="1" applyFont="1" applyFill="1" applyBorder="1" applyAlignment="1" applyProtection="1">
      <alignment horizontal="center" vertical="center" wrapText="1"/>
      <protection hidden="1"/>
    </xf>
    <xf numFmtId="0" fontId="6" fillId="0" borderId="6" xfId="1" applyFont="1" applyFill="1" applyBorder="1" applyAlignment="1" applyProtection="1">
      <alignment horizontal="distributed" vertical="center" wrapText="1"/>
      <protection hidden="1"/>
    </xf>
    <xf numFmtId="0" fontId="10" fillId="0" borderId="7" xfId="1" applyFont="1" applyBorder="1" applyAlignment="1" applyProtection="1">
      <alignment vertical="center"/>
      <protection hidden="1"/>
    </xf>
    <xf numFmtId="0" fontId="6" fillId="0" borderId="17" xfId="1" applyFont="1" applyFill="1" applyBorder="1" applyAlignment="1" applyProtection="1">
      <alignment horizontal="distributed" vertical="center" wrapText="1"/>
      <protection hidden="1"/>
    </xf>
    <xf numFmtId="0" fontId="6" fillId="0" borderId="15" xfId="1" applyFont="1" applyBorder="1" applyAlignment="1" applyProtection="1">
      <alignment horizontal="distributed" vertical="center" wrapText="1"/>
      <protection hidden="1"/>
    </xf>
    <xf numFmtId="0" fontId="6" fillId="0" borderId="18" xfId="1" applyFont="1" applyBorder="1" applyAlignment="1" applyProtection="1">
      <alignment horizontal="center" vertical="center" wrapText="1"/>
      <protection hidden="1"/>
    </xf>
    <xf numFmtId="3" fontId="6" fillId="0" borderId="7" xfId="3" applyNumberFormat="1" applyFont="1" applyFill="1" applyBorder="1" applyAlignment="1" applyProtection="1">
      <alignment horizontal="right" vertical="center" wrapText="1"/>
      <protection hidden="1"/>
    </xf>
    <xf numFmtId="0" fontId="10" fillId="0" borderId="15" xfId="1" applyFont="1" applyFill="1" applyBorder="1" applyAlignment="1" applyProtection="1">
      <alignment horizontal="right" vertical="center"/>
      <protection hidden="1"/>
    </xf>
    <xf numFmtId="0" fontId="10" fillId="0" borderId="15" xfId="1" applyFont="1" applyFill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3" fontId="6" fillId="0" borderId="4" xfId="3" applyNumberFormat="1" applyFont="1" applyFill="1" applyBorder="1" applyAlignment="1" applyProtection="1">
      <alignment horizontal="right" vertical="center" wrapText="1"/>
      <protection hidden="1"/>
    </xf>
    <xf numFmtId="0" fontId="10" fillId="0" borderId="5" xfId="1" applyFont="1" applyFill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right" vertical="center" wrapText="1"/>
      <protection hidden="1"/>
    </xf>
    <xf numFmtId="0" fontId="6" fillId="0" borderId="0" xfId="1" applyFont="1" applyFill="1" applyBorder="1" applyAlignment="1" applyProtection="1">
      <alignment horizontal="distributed" vertical="center"/>
      <protection hidden="1"/>
    </xf>
    <xf numFmtId="177" fontId="6" fillId="0" borderId="4" xfId="3" applyNumberFormat="1" applyFont="1" applyFill="1" applyBorder="1" applyAlignment="1" applyProtection="1">
      <alignment horizontal="right" vertical="center" wrapText="1"/>
      <protection hidden="1"/>
    </xf>
    <xf numFmtId="0" fontId="1" fillId="0" borderId="5" xfId="0" applyFont="1" applyFill="1" applyBorder="1" applyAlignment="1" applyProtection="1">
      <alignment vertical="center"/>
      <protection hidden="1"/>
    </xf>
    <xf numFmtId="177" fontId="6" fillId="0" borderId="5" xfId="3" applyNumberFormat="1" applyFont="1" applyFill="1" applyBorder="1" applyAlignment="1" applyProtection="1">
      <alignment horizontal="right" vertical="center" wrapText="1"/>
      <protection hidden="1"/>
    </xf>
    <xf numFmtId="177" fontId="6" fillId="0" borderId="4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Fill="1" applyBorder="1" applyAlignment="1" applyProtection="1">
      <alignment horizontal="distributed" vertical="center" wrapText="1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3" fontId="6" fillId="0" borderId="4" xfId="1" applyNumberFormat="1" applyFont="1" applyFill="1" applyBorder="1" applyAlignment="1" applyProtection="1">
      <alignment horizontal="right" vertical="center" wrapText="1"/>
      <protection hidden="1"/>
    </xf>
    <xf numFmtId="0" fontId="17" fillId="0" borderId="5" xfId="1" applyFont="1" applyFill="1" applyBorder="1" applyAlignment="1" applyProtection="1">
      <alignment vertical="center"/>
      <protection hidden="1"/>
    </xf>
    <xf numFmtId="3" fontId="6" fillId="0" borderId="0" xfId="3" applyNumberFormat="1" applyFont="1" applyFill="1" applyBorder="1" applyAlignment="1" applyProtection="1">
      <alignment horizontal="right" vertical="center" wrapText="1"/>
      <protection hidden="1"/>
    </xf>
    <xf numFmtId="0" fontId="17" fillId="0" borderId="0" xfId="1" applyFont="1" applyBorder="1" applyAlignment="1" applyProtection="1">
      <alignment vertical="center"/>
      <protection hidden="1"/>
    </xf>
    <xf numFmtId="0" fontId="17" fillId="0" borderId="5" xfId="1" applyFont="1" applyBorder="1" applyAlignment="1" applyProtection="1">
      <alignment vertical="center"/>
      <protection hidden="1"/>
    </xf>
    <xf numFmtId="3" fontId="6" fillId="0" borderId="4" xfId="1" applyNumberFormat="1" applyFont="1" applyFill="1" applyBorder="1" applyAlignment="1" applyProtection="1">
      <alignment vertical="center" wrapText="1"/>
      <protection hidden="1"/>
    </xf>
    <xf numFmtId="3" fontId="6" fillId="0" borderId="0" xfId="1" applyNumberFormat="1" applyFont="1" applyFill="1" applyBorder="1" applyAlignment="1" applyProtection="1">
      <alignment vertical="center" wrapText="1"/>
      <protection hidden="1"/>
    </xf>
    <xf numFmtId="3" fontId="6" fillId="0" borderId="4" xfId="1" applyNumberFormat="1" applyFont="1" applyFill="1" applyBorder="1" applyAlignment="1" applyProtection="1">
      <alignment horizontal="right" vertical="center" wrapText="1"/>
      <protection hidden="1"/>
    </xf>
    <xf numFmtId="0" fontId="17" fillId="0" borderId="5" xfId="1" applyFont="1" applyBorder="1" applyAlignment="1" applyProtection="1">
      <alignment horizontal="right" vertical="center"/>
      <protection hidden="1"/>
    </xf>
    <xf numFmtId="0" fontId="17" fillId="0" borderId="0" xfId="1" applyFont="1" applyBorder="1" applyAlignment="1" applyProtection="1">
      <alignment horizontal="right" vertical="center"/>
      <protection hidden="1"/>
    </xf>
    <xf numFmtId="0" fontId="10" fillId="0" borderId="5" xfId="1" applyFont="1" applyBorder="1" applyAlignment="1" applyProtection="1">
      <alignment vertical="center"/>
      <protection hidden="1"/>
    </xf>
    <xf numFmtId="0" fontId="10" fillId="0" borderId="5" xfId="1" applyFont="1" applyBorder="1" applyAlignment="1" applyProtection="1">
      <alignment horizontal="right" vertical="center"/>
      <protection hidden="1"/>
    </xf>
    <xf numFmtId="0" fontId="10" fillId="0" borderId="0" xfId="1" applyFont="1" applyAlignment="1" applyProtection="1">
      <alignment horizontal="right" vertical="center"/>
      <protection hidden="1"/>
    </xf>
    <xf numFmtId="3" fontId="6" fillId="0" borderId="4" xfId="1" applyNumberFormat="1" applyFont="1" applyBorder="1" applyAlignment="1" applyProtection="1">
      <alignment horizontal="right" vertical="center" wrapText="1"/>
      <protection hidden="1"/>
    </xf>
    <xf numFmtId="0" fontId="10" fillId="0" borderId="10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horizontal="distributed"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right" vertical="center" wrapText="1"/>
      <protection hidden="1"/>
    </xf>
    <xf numFmtId="0" fontId="17" fillId="0" borderId="3" xfId="1" applyFont="1" applyBorder="1" applyAlignment="1" applyProtection="1">
      <alignment horizontal="right" vertical="center"/>
      <protection hidden="1"/>
    </xf>
    <xf numFmtId="0" fontId="17" fillId="0" borderId="6" xfId="1" applyFont="1" applyBorder="1" applyAlignment="1" applyProtection="1">
      <alignment horizontal="right" vertical="center"/>
      <protection hidden="1"/>
    </xf>
    <xf numFmtId="0" fontId="6" fillId="0" borderId="10" xfId="1" applyNumberFormat="1" applyFont="1" applyBorder="1" applyAlignment="1" applyProtection="1">
      <alignment horizontal="right" vertical="center" wrapText="1"/>
      <protection hidden="1"/>
    </xf>
    <xf numFmtId="0" fontId="17" fillId="0" borderId="3" xfId="1" applyFont="1" applyBorder="1" applyAlignment="1" applyProtection="1">
      <alignment vertical="center"/>
      <protection hidden="1"/>
    </xf>
    <xf numFmtId="0" fontId="21" fillId="0" borderId="0" xfId="1" applyFont="1" applyAlignment="1" applyProtection="1">
      <alignment vertical="center"/>
      <protection hidden="1"/>
    </xf>
    <xf numFmtId="0" fontId="8" fillId="0" borderId="0" xfId="1" applyFont="1" applyFill="1" applyAlignment="1" applyProtection="1">
      <alignment vertical="center"/>
      <protection hidden="1"/>
    </xf>
    <xf numFmtId="0" fontId="8" fillId="0" borderId="0" xfId="1" applyFont="1" applyFill="1" applyBorder="1" applyAlignment="1" applyProtection="1">
      <alignment horizontal="left" vertical="center"/>
      <protection hidden="1"/>
    </xf>
    <xf numFmtId="0" fontId="8" fillId="0" borderId="0" xfId="3" applyFont="1" applyFill="1" applyBorder="1" applyAlignment="1" applyProtection="1">
      <alignment horizontal="left" vertical="center"/>
      <protection hidden="1"/>
    </xf>
    <xf numFmtId="0" fontId="8" fillId="0" borderId="0" xfId="3" applyFont="1" applyFill="1" applyBorder="1" applyAlignment="1" applyProtection="1">
      <alignment horizontal="left" vertical="center"/>
      <protection hidden="1"/>
    </xf>
    <xf numFmtId="0" fontId="8" fillId="0" borderId="0" xfId="1" applyFont="1" applyFill="1" applyBorder="1" applyAlignment="1" applyProtection="1">
      <alignment vertical="center"/>
      <protection hidden="1"/>
    </xf>
    <xf numFmtId="0" fontId="17" fillId="0" borderId="0" xfId="1" applyFont="1" applyAlignment="1" applyProtection="1">
      <alignment vertical="center"/>
      <protection hidden="1"/>
    </xf>
    <xf numFmtId="0" fontId="17" fillId="0" borderId="0" xfId="1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6" xfId="0" applyFont="1" applyBorder="1" applyAlignment="1" applyProtection="1">
      <alignment horizontal="left" vertical="center"/>
      <protection hidden="1"/>
    </xf>
    <xf numFmtId="0" fontId="22" fillId="0" borderId="18" xfId="0" applyFont="1" applyBorder="1" applyAlignment="1" applyProtection="1">
      <alignment horizontal="center" vertical="center" wrapText="1"/>
      <protection hidden="1"/>
    </xf>
    <xf numFmtId="0" fontId="22" fillId="0" borderId="8" xfId="0" applyFont="1" applyFill="1" applyBorder="1" applyAlignment="1" applyProtection="1">
      <alignment horizontal="center" vertical="center" wrapText="1"/>
      <protection hidden="1"/>
    </xf>
    <xf numFmtId="0" fontId="22" fillId="0" borderId="16" xfId="0" applyFont="1" applyFill="1" applyBorder="1" applyAlignment="1" applyProtection="1">
      <alignment horizontal="center" vertical="center" wrapText="1"/>
      <protection hidden="1"/>
    </xf>
    <xf numFmtId="0" fontId="22" fillId="0" borderId="9" xfId="0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22" fillId="0" borderId="7" xfId="0" applyFont="1" applyBorder="1" applyAlignment="1" applyProtection="1">
      <alignment horizontal="center" vertical="center" wrapText="1"/>
      <protection hidden="1"/>
    </xf>
    <xf numFmtId="0" fontId="22" fillId="0" borderId="21" xfId="0" applyFont="1" applyBorder="1" applyAlignment="1" applyProtection="1">
      <alignment horizontal="center" vertical="center" wrapText="1"/>
      <protection hidden="1"/>
    </xf>
    <xf numFmtId="0" fontId="22" fillId="0" borderId="27" xfId="0" applyFont="1" applyBorder="1" applyAlignment="1" applyProtection="1">
      <alignment horizontal="center" vertical="center" wrapText="1"/>
      <protection hidden="1"/>
    </xf>
    <xf numFmtId="0" fontId="22" fillId="0" borderId="17" xfId="0" applyFont="1" applyBorder="1" applyAlignment="1" applyProtection="1">
      <alignment horizontal="center" vertical="center" wrapText="1"/>
      <protection hidden="1"/>
    </xf>
    <xf numFmtId="0" fontId="22" fillId="0" borderId="16" xfId="0" applyFont="1" applyBorder="1" applyAlignment="1" applyProtection="1">
      <alignment horizontal="center" vertical="center" wrapText="1"/>
      <protection hidden="1"/>
    </xf>
    <xf numFmtId="0" fontId="22" fillId="0" borderId="9" xfId="0" applyFont="1" applyBorder="1" applyAlignment="1" applyProtection="1">
      <alignment horizontal="center" vertical="center" wrapText="1"/>
      <protection hidden="1"/>
    </xf>
    <xf numFmtId="0" fontId="22" fillId="0" borderId="15" xfId="0" applyFont="1" applyBorder="1" applyAlignment="1" applyProtection="1">
      <alignment horizontal="center" vertical="center" wrapText="1"/>
      <protection hidden="1"/>
    </xf>
    <xf numFmtId="0" fontId="22" fillId="0" borderId="7" xfId="0" applyFont="1" applyBorder="1" applyAlignment="1" applyProtection="1">
      <alignment horizontal="center" vertical="center" shrinkToFit="1"/>
      <protection hidden="1"/>
    </xf>
    <xf numFmtId="0" fontId="22" fillId="0" borderId="15" xfId="0" applyFont="1" applyBorder="1" applyAlignment="1" applyProtection="1">
      <alignment horizontal="center" vertical="center" shrinkToFit="1"/>
      <protection hidden="1"/>
    </xf>
    <xf numFmtId="0" fontId="22" fillId="0" borderId="2" xfId="0" applyFont="1" applyBorder="1" applyAlignment="1" applyProtection="1">
      <alignment horizontal="center" vertical="center" wrapText="1"/>
      <protection hidden="1"/>
    </xf>
    <xf numFmtId="0" fontId="22" fillId="0" borderId="10" xfId="0" applyFont="1" applyBorder="1" applyAlignment="1" applyProtection="1">
      <alignment horizontal="center" vertical="center" wrapText="1"/>
      <protection hidden="1"/>
    </xf>
    <xf numFmtId="0" fontId="22" fillId="0" borderId="20" xfId="0" applyFont="1" applyBorder="1" applyAlignment="1" applyProtection="1">
      <alignment horizontal="center" vertical="center" wrapText="1"/>
      <protection hidden="1"/>
    </xf>
    <xf numFmtId="0" fontId="22" fillId="0" borderId="22" xfId="0" applyFont="1" applyBorder="1" applyAlignment="1" applyProtection="1">
      <alignment horizontal="center" vertical="center" wrapText="1"/>
      <protection hidden="1"/>
    </xf>
    <xf numFmtId="0" fontId="22" fillId="0" borderId="3" xfId="0" applyFont="1" applyBorder="1" applyAlignment="1" applyProtection="1">
      <alignment horizontal="center" vertical="center" wrapText="1"/>
      <protection hidden="1"/>
    </xf>
    <xf numFmtId="0" fontId="22" fillId="0" borderId="8" xfId="0" applyFont="1" applyBorder="1" applyAlignment="1" applyProtection="1">
      <alignment horizontal="center" vertical="center" wrapText="1"/>
      <protection hidden="1"/>
    </xf>
    <xf numFmtId="0" fontId="22" fillId="0" borderId="10" xfId="0" applyFont="1" applyBorder="1" applyAlignment="1" applyProtection="1">
      <alignment horizontal="center" vertical="center" shrinkToFit="1"/>
      <protection hidden="1"/>
    </xf>
    <xf numFmtId="0" fontId="22" fillId="0" borderId="3" xfId="0" applyFont="1" applyBorder="1" applyAlignment="1" applyProtection="1">
      <alignment horizontal="center" vertical="center" shrinkToFit="1"/>
      <protection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3" fontId="22" fillId="0" borderId="4" xfId="0" applyNumberFormat="1" applyFont="1" applyFill="1" applyBorder="1" applyAlignment="1" applyProtection="1">
      <alignment horizontal="right" vertical="center" wrapText="1"/>
      <protection hidden="1"/>
    </xf>
    <xf numFmtId="3" fontId="22" fillId="0" borderId="19" xfId="0" applyNumberFormat="1" applyFont="1" applyFill="1" applyBorder="1" applyAlignment="1" applyProtection="1">
      <alignment horizontal="right" vertical="center" wrapText="1"/>
      <protection hidden="1"/>
    </xf>
    <xf numFmtId="3" fontId="22" fillId="0" borderId="24" xfId="0" applyNumberFormat="1" applyFont="1" applyFill="1" applyBorder="1" applyAlignment="1" applyProtection="1">
      <alignment horizontal="right" vertical="center" wrapText="1"/>
      <protection hidden="1"/>
    </xf>
    <xf numFmtId="3" fontId="22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22" fillId="0" borderId="5" xfId="0" applyFont="1" applyFill="1" applyBorder="1" applyAlignment="1" applyProtection="1">
      <alignment vertical="center"/>
      <protection hidden="1"/>
    </xf>
    <xf numFmtId="3" fontId="22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22" fillId="0" borderId="5" xfId="0" applyFont="1" applyBorder="1" applyAlignment="1" applyProtection="1">
      <alignment vertical="center"/>
      <protection hidden="1"/>
    </xf>
    <xf numFmtId="0" fontId="22" fillId="0" borderId="2" xfId="0" applyFont="1" applyBorder="1" applyAlignment="1" applyProtection="1">
      <alignment horizontal="center" vertical="center" wrapText="1"/>
      <protection hidden="1"/>
    </xf>
    <xf numFmtId="3" fontId="22" fillId="0" borderId="10" xfId="0" applyNumberFormat="1" applyFont="1" applyFill="1" applyBorder="1" applyAlignment="1" applyProtection="1">
      <alignment horizontal="right" vertical="center" wrapText="1"/>
      <protection hidden="1"/>
    </xf>
    <xf numFmtId="3" fontId="22" fillId="0" borderId="22" xfId="0" applyNumberFormat="1" applyFont="1" applyFill="1" applyBorder="1" applyAlignment="1" applyProtection="1">
      <alignment horizontal="right" vertical="center" wrapText="1"/>
      <protection hidden="1"/>
    </xf>
    <xf numFmtId="3" fontId="22" fillId="0" borderId="6" xfId="0" applyNumberFormat="1" applyFont="1" applyFill="1" applyBorder="1" applyAlignment="1" applyProtection="1">
      <alignment horizontal="right" vertical="center" wrapText="1"/>
      <protection hidden="1"/>
    </xf>
    <xf numFmtId="0" fontId="22" fillId="0" borderId="3" xfId="0" applyFont="1" applyFill="1" applyBorder="1" applyAlignment="1" applyProtection="1">
      <alignment vertical="center"/>
      <protection hidden="1"/>
    </xf>
    <xf numFmtId="3" fontId="22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22" fillId="0" borderId="3" xfId="0" applyFont="1" applyBorder="1" applyAlignment="1" applyProtection="1">
      <alignment vertical="center"/>
      <protection hidden="1"/>
    </xf>
    <xf numFmtId="0" fontId="22" fillId="0" borderId="0" xfId="0" applyFont="1" applyBorder="1" applyAlignment="1" applyProtection="1">
      <alignment horizontal="left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4" xfId="0" applyFont="1" applyBorder="1" applyAlignment="1" applyProtection="1">
      <alignment horizontal="center" vertical="center" wrapText="1"/>
      <protection hidden="1"/>
    </xf>
    <xf numFmtId="0" fontId="22" fillId="0" borderId="5" xfId="0" applyFont="1" applyBorder="1" applyAlignment="1" applyProtection="1">
      <alignment horizontal="center" vertical="center" wrapText="1"/>
      <protection hidden="1"/>
    </xf>
    <xf numFmtId="0" fontId="22" fillId="0" borderId="5" xfId="0" applyFont="1" applyBorder="1" applyProtection="1">
      <protection hidden="1"/>
    </xf>
    <xf numFmtId="0" fontId="22" fillId="0" borderId="17" xfId="0" applyFont="1" applyBorder="1" applyProtection="1">
      <protection hidden="1"/>
    </xf>
    <xf numFmtId="0" fontId="22" fillId="0" borderId="16" xfId="0" applyFont="1" applyBorder="1" applyProtection="1">
      <protection hidden="1"/>
    </xf>
    <xf numFmtId="0" fontId="22" fillId="0" borderId="9" xfId="0" applyFont="1" applyBorder="1" applyProtection="1">
      <protection hidden="1"/>
    </xf>
    <xf numFmtId="0" fontId="22" fillId="0" borderId="10" xfId="0" applyFont="1" applyBorder="1" applyProtection="1">
      <protection hidden="1"/>
    </xf>
    <xf numFmtId="0" fontId="22" fillId="0" borderId="3" xfId="0" applyFont="1" applyBorder="1" applyProtection="1">
      <protection hidden="1"/>
    </xf>
    <xf numFmtId="0" fontId="22" fillId="0" borderId="26" xfId="0" applyFont="1" applyBorder="1" applyAlignment="1" applyProtection="1">
      <alignment horizontal="center" vertical="center" wrapText="1"/>
      <protection hidden="1"/>
    </xf>
    <xf numFmtId="176" fontId="22" fillId="0" borderId="4" xfId="0" applyNumberFormat="1" applyFont="1" applyBorder="1" applyAlignment="1" applyProtection="1">
      <alignment horizontal="right" vertical="center" wrapText="1"/>
      <protection hidden="1"/>
    </xf>
    <xf numFmtId="176" fontId="22" fillId="0" borderId="0" xfId="0" applyNumberFormat="1" applyFont="1" applyBorder="1" applyAlignment="1" applyProtection="1">
      <alignment horizontal="right" vertical="center" wrapText="1"/>
      <protection hidden="1"/>
    </xf>
    <xf numFmtId="3" fontId="22" fillId="0" borderId="0" xfId="0" applyNumberFormat="1" applyFont="1" applyBorder="1" applyAlignment="1" applyProtection="1">
      <alignment horizontal="right" vertical="center" wrapText="1"/>
      <protection hidden="1"/>
    </xf>
    <xf numFmtId="3" fontId="22" fillId="0" borderId="4" xfId="0" applyNumberFormat="1" applyFont="1" applyBorder="1" applyAlignment="1" applyProtection="1">
      <alignment horizontal="right" vertical="center" wrapText="1"/>
      <protection hidden="1"/>
    </xf>
    <xf numFmtId="0" fontId="22" fillId="0" borderId="5" xfId="0" applyFont="1" applyBorder="1" applyAlignment="1" applyProtection="1">
      <alignment horizontal="left" vertical="center"/>
      <protection hidden="1"/>
    </xf>
    <xf numFmtId="3" fontId="22" fillId="0" borderId="0" xfId="0" applyNumberFormat="1" applyFont="1" applyBorder="1" applyAlignment="1" applyProtection="1">
      <alignment horizontal="left"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Border="1" applyAlignment="1" applyProtection="1">
      <alignment vertical="center"/>
      <protection hidden="1"/>
    </xf>
    <xf numFmtId="0" fontId="19" fillId="0" borderId="0" xfId="0" applyFont="1" applyBorder="1" applyAlignment="1" applyProtection="1">
      <alignment vertical="center"/>
      <protection hidden="1"/>
    </xf>
    <xf numFmtId="176" fontId="22" fillId="0" borderId="10" xfId="0" applyNumberFormat="1" applyFont="1" applyBorder="1" applyAlignment="1" applyProtection="1">
      <alignment horizontal="right" vertical="center" wrapText="1"/>
      <protection hidden="1"/>
    </xf>
    <xf numFmtId="176" fontId="22" fillId="0" borderId="6" xfId="0" applyNumberFormat="1" applyFont="1" applyBorder="1" applyAlignment="1" applyProtection="1">
      <alignment horizontal="right" vertical="center" wrapText="1"/>
      <protection hidden="1"/>
    </xf>
    <xf numFmtId="3" fontId="22" fillId="0" borderId="6" xfId="0" applyNumberFormat="1" applyFont="1" applyBorder="1" applyAlignment="1" applyProtection="1">
      <alignment horizontal="right" vertical="center" wrapText="1"/>
      <protection hidden="1"/>
    </xf>
    <xf numFmtId="3" fontId="22" fillId="0" borderId="10" xfId="0" applyNumberFormat="1" applyFont="1" applyBorder="1" applyAlignment="1" applyProtection="1">
      <alignment horizontal="right" vertical="center" wrapText="1"/>
      <protection hidden="1"/>
    </xf>
    <xf numFmtId="0" fontId="22" fillId="0" borderId="3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6" fillId="0" borderId="21" xfId="0" applyFont="1" applyBorder="1" applyAlignment="1" applyProtection="1">
      <alignment horizontal="center" vertical="center" wrapText="1"/>
      <protection hidden="1"/>
    </xf>
    <xf numFmtId="0" fontId="6" fillId="0" borderId="17" xfId="0" applyFont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15" xfId="0" applyFont="1" applyFill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10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right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38" fontId="6" fillId="0" borderId="4" xfId="4" applyFont="1" applyFill="1" applyBorder="1" applyAlignment="1" applyProtection="1">
      <alignment horizontal="right" vertical="center" wrapText="1"/>
      <protection hidden="1"/>
    </xf>
    <xf numFmtId="38" fontId="6" fillId="0" borderId="4" xfId="5" applyFont="1" applyFill="1" applyBorder="1" applyAlignment="1" applyProtection="1">
      <alignment horizontal="right" vertical="center" wrapText="1"/>
      <protection hidden="1"/>
    </xf>
    <xf numFmtId="0" fontId="6" fillId="0" borderId="2" xfId="0" applyFont="1" applyBorder="1" applyAlignment="1" applyProtection="1">
      <alignment horizontal="right" vertical="center" wrapText="1"/>
      <protection hidden="1"/>
    </xf>
    <xf numFmtId="3" fontId="6" fillId="0" borderId="10" xfId="0" applyNumberFormat="1" applyFont="1" applyFill="1" applyBorder="1" applyAlignment="1" applyProtection="1">
      <alignment horizontal="right" vertical="center" wrapText="1"/>
      <protection hidden="1"/>
    </xf>
    <xf numFmtId="3" fontId="6" fillId="0" borderId="3" xfId="0" applyNumberFormat="1" applyFont="1" applyFill="1" applyBorder="1" applyAlignment="1" applyProtection="1">
      <alignment horizontal="right" vertical="center" wrapText="1"/>
      <protection hidden="1"/>
    </xf>
    <xf numFmtId="38" fontId="6" fillId="0" borderId="10" xfId="4" applyFont="1" applyFill="1" applyBorder="1" applyAlignment="1" applyProtection="1">
      <alignment horizontal="right" vertical="center" wrapText="1"/>
      <protection hidden="1"/>
    </xf>
    <xf numFmtId="0" fontId="6" fillId="0" borderId="3" xfId="0" applyFont="1" applyFill="1" applyBorder="1" applyAlignment="1" applyProtection="1">
      <alignment horizontal="right" vertical="center" wrapText="1"/>
      <protection hidden="1"/>
    </xf>
    <xf numFmtId="38" fontId="6" fillId="0" borderId="10" xfId="5" applyFont="1" applyFill="1" applyBorder="1" applyAlignment="1" applyProtection="1">
      <alignment horizontal="right" vertical="center" wrapText="1"/>
      <protection hidden="1"/>
    </xf>
    <xf numFmtId="0" fontId="3" fillId="0" borderId="0" xfId="0" applyFont="1" applyFill="1" applyAlignment="1" applyProtection="1">
      <alignment vertical="center"/>
      <protection hidden="1"/>
    </xf>
    <xf numFmtId="38" fontId="0" fillId="0" borderId="0" xfId="5" applyFont="1" applyProtection="1">
      <alignment vertical="center"/>
      <protection hidden="1"/>
    </xf>
    <xf numFmtId="0" fontId="0" fillId="0" borderId="0" xfId="0" applyFont="1" applyFill="1" applyBorder="1" applyAlignment="1" applyProtection="1">
      <alignment horizontal="right" vertical="center"/>
      <protection hidden="1"/>
    </xf>
    <xf numFmtId="0" fontId="25" fillId="0" borderId="7" xfId="0" applyFont="1" applyBorder="1" applyAlignment="1" applyProtection="1">
      <alignment horizontal="center" vertical="center"/>
      <protection hidden="1"/>
    </xf>
    <xf numFmtId="0" fontId="25" fillId="0" borderId="15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25" fillId="0" borderId="10" xfId="0" applyFont="1" applyBorder="1" applyAlignment="1" applyProtection="1">
      <alignment horizontal="center" vertical="center"/>
      <protection hidden="1"/>
    </xf>
    <xf numFmtId="0" fontId="25" fillId="0" borderId="3" xfId="0" applyFont="1" applyBorder="1" applyAlignment="1" applyProtection="1">
      <alignment horizontal="center" vertical="center"/>
      <protection hidden="1"/>
    </xf>
    <xf numFmtId="0" fontId="25" fillId="0" borderId="16" xfId="0" applyFont="1" applyBorder="1" applyAlignment="1" applyProtection="1">
      <alignment horizontal="center" vertical="center"/>
      <protection hidden="1"/>
    </xf>
    <xf numFmtId="0" fontId="25" fillId="0" borderId="25" xfId="0" applyFont="1" applyBorder="1" applyAlignment="1" applyProtection="1">
      <alignment horizontal="center" vertical="center"/>
      <protection hidden="1"/>
    </xf>
    <xf numFmtId="0" fontId="25" fillId="0" borderId="6" xfId="0" applyFont="1" applyBorder="1" applyAlignment="1" applyProtection="1">
      <alignment horizontal="center" vertical="center"/>
      <protection hidden="1"/>
    </xf>
    <xf numFmtId="0" fontId="25" fillId="0" borderId="8" xfId="0" applyFont="1" applyBorder="1" applyAlignment="1" applyProtection="1">
      <alignment horizontal="center" vertical="center" wrapText="1" shrinkToFit="1"/>
      <protection hidden="1"/>
    </xf>
    <xf numFmtId="0" fontId="25" fillId="0" borderId="9" xfId="0" applyFont="1" applyBorder="1" applyAlignment="1" applyProtection="1">
      <alignment horizontal="center" vertical="center" wrapText="1" shrinkToFit="1"/>
      <protection hidden="1"/>
    </xf>
    <xf numFmtId="0" fontId="29" fillId="0" borderId="4" xfId="0" applyFont="1" applyBorder="1" applyAlignment="1" applyProtection="1">
      <alignment horizontal="right"/>
      <protection hidden="1"/>
    </xf>
    <xf numFmtId="0" fontId="29" fillId="0" borderId="5" xfId="0" applyFont="1" applyBorder="1" applyAlignment="1" applyProtection="1">
      <alignment horizontal="right"/>
      <protection hidden="1"/>
    </xf>
    <xf numFmtId="0" fontId="29" fillId="0" borderId="0" xfId="0" applyFont="1" applyBorder="1" applyAlignment="1" applyProtection="1">
      <alignment horizontal="right"/>
      <protection hidden="1"/>
    </xf>
    <xf numFmtId="0" fontId="29" fillId="0" borderId="15" xfId="0" applyFont="1" applyBorder="1" applyAlignment="1" applyProtection="1">
      <alignment horizontal="right"/>
      <protection hidden="1"/>
    </xf>
    <xf numFmtId="0" fontId="29" fillId="0" borderId="21" xfId="0" applyFont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4" fillId="0" borderId="0" xfId="0" applyFont="1" applyAlignment="1" applyProtection="1">
      <alignment horizontal="right"/>
      <protection hidden="1"/>
    </xf>
    <xf numFmtId="38" fontId="6" fillId="0" borderId="4" xfId="5" applyFont="1" applyFill="1" applyBorder="1" applyAlignment="1" applyProtection="1">
      <alignment horizontal="center" vertical="center" wrapText="1"/>
      <protection hidden="1"/>
    </xf>
    <xf numFmtId="38" fontId="6" fillId="0" borderId="5" xfId="5" applyFont="1" applyFill="1" applyBorder="1" applyAlignment="1" applyProtection="1">
      <alignment horizontal="center" vertical="center" wrapText="1"/>
      <protection hidden="1"/>
    </xf>
    <xf numFmtId="38" fontId="25" fillId="0" borderId="0" xfId="5" applyFont="1" applyBorder="1" applyAlignment="1" applyProtection="1">
      <protection hidden="1"/>
    </xf>
    <xf numFmtId="38" fontId="25" fillId="0" borderId="5" xfId="5" applyFont="1" applyBorder="1" applyAlignment="1" applyProtection="1">
      <protection hidden="1"/>
    </xf>
    <xf numFmtId="38" fontId="25" fillId="0" borderId="19" xfId="5" applyFont="1" applyBorder="1" applyAlignment="1" applyProtection="1">
      <protection hidden="1"/>
    </xf>
    <xf numFmtId="38" fontId="6" fillId="0" borderId="0" xfId="5" applyFont="1" applyAlignment="1" applyProtection="1">
      <protection hidden="1"/>
    </xf>
    <xf numFmtId="38" fontId="6" fillId="0" borderId="0" xfId="5" applyFont="1" applyBorder="1" applyAlignment="1" applyProtection="1">
      <protection hidden="1"/>
    </xf>
    <xf numFmtId="0" fontId="25" fillId="0" borderId="10" xfId="0" applyFont="1" applyBorder="1" applyProtection="1">
      <protection hidden="1"/>
    </xf>
    <xf numFmtId="0" fontId="25" fillId="0" borderId="3" xfId="0" applyFont="1" applyBorder="1" applyProtection="1">
      <protection hidden="1"/>
    </xf>
    <xf numFmtId="0" fontId="25" fillId="0" borderId="6" xfId="0" applyFont="1" applyBorder="1" applyProtection="1">
      <protection hidden="1"/>
    </xf>
    <xf numFmtId="0" fontId="25" fillId="0" borderId="20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38" fontId="8" fillId="0" borderId="0" xfId="5" applyFont="1" applyProtection="1">
      <alignment vertical="center"/>
      <protection hidden="1"/>
    </xf>
    <xf numFmtId="0" fontId="25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0" fillId="0" borderId="6" xfId="0" applyFont="1" applyFill="1" applyBorder="1" applyAlignment="1" applyProtection="1">
      <alignment horizontal="right" vertical="center"/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25" fillId="0" borderId="8" xfId="0" applyFont="1" applyFill="1" applyBorder="1" applyAlignment="1" applyProtection="1">
      <alignment horizontal="center" vertical="center"/>
      <protection hidden="1"/>
    </xf>
    <xf numFmtId="0" fontId="25" fillId="0" borderId="16" xfId="0" applyFont="1" applyFill="1" applyBorder="1" applyAlignment="1" applyProtection="1">
      <alignment horizontal="center" vertical="center"/>
      <protection hidden="1"/>
    </xf>
    <xf numFmtId="0" fontId="25" fillId="0" borderId="9" xfId="0" applyFont="1" applyFill="1" applyBorder="1" applyAlignment="1" applyProtection="1">
      <alignment horizontal="center" vertical="center"/>
      <protection hidden="1"/>
    </xf>
    <xf numFmtId="0" fontId="25" fillId="0" borderId="8" xfId="0" applyFont="1" applyFill="1" applyBorder="1" applyAlignment="1" applyProtection="1">
      <alignment horizontal="center" vertical="center" shrinkToFit="1"/>
      <protection hidden="1"/>
    </xf>
    <xf numFmtId="0" fontId="25" fillId="0" borderId="9" xfId="0" applyFont="1" applyFill="1" applyBorder="1" applyAlignment="1" applyProtection="1">
      <alignment horizontal="center" vertical="center" shrinkToFit="1"/>
      <protection hidden="1"/>
    </xf>
    <xf numFmtId="0" fontId="25" fillId="0" borderId="7" xfId="0" applyFont="1" applyFill="1" applyBorder="1" applyAlignment="1" applyProtection="1">
      <alignment horizontal="left" vertical="center"/>
      <protection hidden="1"/>
    </xf>
    <xf numFmtId="0" fontId="25" fillId="0" borderId="17" xfId="0" applyFont="1" applyFill="1" applyBorder="1" applyAlignment="1" applyProtection="1">
      <alignment horizontal="left" vertical="center"/>
      <protection hidden="1"/>
    </xf>
    <xf numFmtId="0" fontId="25" fillId="0" borderId="15" xfId="0" applyFont="1" applyFill="1" applyBorder="1" applyAlignment="1" applyProtection="1">
      <alignment horizontal="left" vertical="center"/>
      <protection hidden="1"/>
    </xf>
    <xf numFmtId="0" fontId="25" fillId="0" borderId="7" xfId="0" applyFont="1" applyFill="1" applyBorder="1" applyAlignment="1" applyProtection="1">
      <alignment horizontal="center" vertical="center"/>
      <protection hidden="1"/>
    </xf>
    <xf numFmtId="38" fontId="25" fillId="0" borderId="7" xfId="5" applyFont="1" applyFill="1" applyBorder="1" applyAlignment="1" applyProtection="1">
      <alignment horizontal="right" vertical="center" shrinkToFit="1"/>
      <protection hidden="1"/>
    </xf>
    <xf numFmtId="38" fontId="25" fillId="0" borderId="15" xfId="5" applyFont="1" applyFill="1" applyBorder="1" applyAlignment="1" applyProtection="1">
      <alignment horizontal="right" vertical="center" shrinkToFit="1"/>
      <protection hidden="1"/>
    </xf>
    <xf numFmtId="0" fontId="25" fillId="0" borderId="15" xfId="0" applyFont="1" applyFill="1" applyBorder="1" applyAlignment="1" applyProtection="1">
      <alignment horizontal="center" vertical="center" shrinkToFit="1"/>
      <protection hidden="1"/>
    </xf>
    <xf numFmtId="0" fontId="25" fillId="0" borderId="10" xfId="0" applyFont="1" applyFill="1" applyBorder="1" applyAlignment="1" applyProtection="1">
      <alignment horizontal="left" vertical="center"/>
      <protection hidden="1"/>
    </xf>
    <xf numFmtId="0" fontId="25" fillId="0" borderId="6" xfId="0" applyFont="1" applyFill="1" applyBorder="1" applyAlignment="1" applyProtection="1">
      <alignment horizontal="left" vertical="center"/>
      <protection hidden="1"/>
    </xf>
    <xf numFmtId="0" fontId="25" fillId="0" borderId="3" xfId="0" applyFont="1" applyFill="1" applyBorder="1" applyAlignment="1" applyProtection="1">
      <alignment horizontal="left" vertical="center"/>
      <protection hidden="1"/>
    </xf>
    <xf numFmtId="0" fontId="25" fillId="0" borderId="10" xfId="0" applyFont="1" applyFill="1" applyBorder="1" applyAlignment="1" applyProtection="1">
      <alignment horizontal="center" vertical="center"/>
      <protection hidden="1"/>
    </xf>
    <xf numFmtId="38" fontId="25" fillId="0" borderId="10" xfId="5" applyFont="1" applyFill="1" applyBorder="1" applyAlignment="1" applyProtection="1">
      <alignment vertical="center"/>
      <protection hidden="1"/>
    </xf>
    <xf numFmtId="38" fontId="25" fillId="0" borderId="3" xfId="5" applyFont="1" applyFill="1" applyBorder="1" applyAlignment="1" applyProtection="1">
      <alignment vertical="center"/>
      <protection hidden="1"/>
    </xf>
    <xf numFmtId="0" fontId="6" fillId="0" borderId="3" xfId="0" applyFont="1" applyFill="1" applyBorder="1" applyProtection="1">
      <protection hidden="1"/>
    </xf>
    <xf numFmtId="0" fontId="25" fillId="0" borderId="7" xfId="0" applyFont="1" applyBorder="1" applyAlignment="1" applyProtection="1">
      <alignment horizontal="left" vertical="center"/>
      <protection hidden="1"/>
    </xf>
    <xf numFmtId="0" fontId="25" fillId="0" borderId="17" xfId="0" applyFont="1" applyBorder="1" applyAlignment="1" applyProtection="1">
      <alignment horizontal="left" vertical="center"/>
      <protection hidden="1"/>
    </xf>
    <xf numFmtId="0" fontId="25" fillId="0" borderId="15" xfId="0" applyFont="1" applyBorder="1" applyAlignment="1" applyProtection="1">
      <alignment horizontal="left" vertical="center"/>
      <protection hidden="1"/>
    </xf>
    <xf numFmtId="0" fontId="25" fillId="0" borderId="7" xfId="0" applyFont="1" applyBorder="1" applyAlignment="1" applyProtection="1">
      <alignment horizontal="center" vertical="center"/>
      <protection hidden="1"/>
    </xf>
    <xf numFmtId="38" fontId="25" fillId="0" borderId="7" xfId="5" applyFont="1" applyBorder="1" applyAlignment="1" applyProtection="1">
      <alignment horizontal="right" vertical="center"/>
      <protection hidden="1"/>
    </xf>
    <xf numFmtId="38" fontId="25" fillId="0" borderId="15" xfId="5" applyFont="1" applyBorder="1" applyAlignment="1" applyProtection="1">
      <alignment horizontal="right" vertical="center"/>
      <protection hidden="1"/>
    </xf>
    <xf numFmtId="0" fontId="6" fillId="0" borderId="15" xfId="0" applyFont="1" applyBorder="1" applyProtection="1">
      <protection hidden="1"/>
    </xf>
    <xf numFmtId="0" fontId="25" fillId="0" borderId="10" xfId="0" applyFont="1" applyBorder="1" applyAlignment="1" applyProtection="1">
      <alignment horizontal="left" vertical="center"/>
      <protection hidden="1"/>
    </xf>
    <xf numFmtId="0" fontId="25" fillId="0" borderId="6" xfId="0" applyFont="1" applyBorder="1" applyAlignment="1" applyProtection="1">
      <alignment horizontal="left" vertical="center"/>
      <protection hidden="1"/>
    </xf>
    <xf numFmtId="0" fontId="25" fillId="0" borderId="3" xfId="0" applyFont="1" applyBorder="1" applyAlignment="1" applyProtection="1">
      <alignment horizontal="left" vertical="center"/>
      <protection hidden="1"/>
    </xf>
    <xf numFmtId="0" fontId="25" fillId="0" borderId="10" xfId="0" applyFont="1" applyBorder="1" applyAlignment="1" applyProtection="1">
      <alignment horizontal="center" vertical="center"/>
      <protection hidden="1"/>
    </xf>
    <xf numFmtId="38" fontId="25" fillId="0" borderId="10" xfId="5" applyFont="1" applyBorder="1" applyAlignment="1" applyProtection="1">
      <alignment vertical="center"/>
      <protection hidden="1"/>
    </xf>
    <xf numFmtId="38" fontId="25" fillId="0" borderId="3" xfId="5" applyFont="1" applyBorder="1" applyAlignment="1" applyProtection="1">
      <alignment vertical="center"/>
      <protection hidden="1"/>
    </xf>
    <xf numFmtId="0" fontId="6" fillId="0" borderId="3" xfId="0" applyFont="1" applyBorder="1" applyProtection="1">
      <protection hidden="1"/>
    </xf>
    <xf numFmtId="0" fontId="25" fillId="0" borderId="1" xfId="0" applyFont="1" applyBorder="1" applyAlignment="1" applyProtection="1">
      <alignment horizontal="left" vertical="center" shrinkToFit="1"/>
      <protection hidden="1"/>
    </xf>
    <xf numFmtId="0" fontId="25" fillId="0" borderId="26" xfId="0" applyFont="1" applyBorder="1" applyAlignment="1" applyProtection="1">
      <alignment horizontal="left" vertical="center" shrinkToFit="1"/>
      <protection hidden="1"/>
    </xf>
    <xf numFmtId="38" fontId="25" fillId="0" borderId="7" xfId="5" applyFont="1" applyBorder="1" applyAlignment="1" applyProtection="1">
      <alignment vertical="center"/>
      <protection hidden="1"/>
    </xf>
    <xf numFmtId="38" fontId="25" fillId="0" borderId="15" xfId="5" applyFont="1" applyBorder="1" applyAlignment="1" applyProtection="1">
      <alignment vertical="center"/>
      <protection hidden="1"/>
    </xf>
    <xf numFmtId="0" fontId="25" fillId="0" borderId="26" xfId="0" applyFont="1" applyBorder="1" applyAlignment="1" applyProtection="1">
      <alignment horizontal="center" vertical="center" shrinkToFit="1"/>
      <protection hidden="1"/>
    </xf>
    <xf numFmtId="38" fontId="25" fillId="0" borderId="17" xfId="5" applyFont="1" applyBorder="1" applyAlignment="1" applyProtection="1">
      <alignment vertical="center"/>
      <protection hidden="1"/>
    </xf>
    <xf numFmtId="0" fontId="25" fillId="0" borderId="4" xfId="0" applyFont="1" applyBorder="1" applyAlignment="1" applyProtection="1">
      <alignment horizontal="center" vertical="center"/>
      <protection hidden="1"/>
    </xf>
    <xf numFmtId="38" fontId="25" fillId="0" borderId="0" xfId="5" applyFont="1" applyBorder="1" applyAlignment="1" applyProtection="1">
      <alignment vertical="center"/>
      <protection hidden="1"/>
    </xf>
    <xf numFmtId="38" fontId="25" fillId="0" borderId="6" xfId="5" applyFont="1" applyBorder="1" applyAlignment="1" applyProtection="1">
      <alignment vertical="center"/>
      <protection hidden="1"/>
    </xf>
    <xf numFmtId="0" fontId="6" fillId="0" borderId="5" xfId="0" applyFont="1" applyBorder="1" applyProtection="1">
      <protection hidden="1"/>
    </xf>
    <xf numFmtId="0" fontId="25" fillId="0" borderId="11" xfId="0" applyFont="1" applyBorder="1" applyAlignment="1" applyProtection="1">
      <alignment horizontal="left" vertical="center"/>
      <protection hidden="1"/>
    </xf>
    <xf numFmtId="0" fontId="25" fillId="0" borderId="13" xfId="0" applyFont="1" applyBorder="1" applyAlignment="1" applyProtection="1">
      <alignment horizontal="left" vertical="center"/>
      <protection hidden="1"/>
    </xf>
    <xf numFmtId="0" fontId="25" fillId="0" borderId="12" xfId="0" applyFont="1" applyBorder="1" applyAlignment="1" applyProtection="1">
      <alignment horizontal="left" vertical="center"/>
      <protection hidden="1"/>
    </xf>
    <xf numFmtId="0" fontId="25" fillId="0" borderId="11" xfId="0" applyFont="1" applyBorder="1" applyAlignment="1" applyProtection="1">
      <alignment horizontal="center" vertical="center"/>
      <protection hidden="1"/>
    </xf>
    <xf numFmtId="38" fontId="25" fillId="0" borderId="11" xfId="5" applyFont="1" applyFill="1" applyBorder="1" applyAlignment="1" applyProtection="1">
      <alignment vertical="center"/>
      <protection hidden="1"/>
    </xf>
    <xf numFmtId="38" fontId="25" fillId="0" borderId="12" xfId="5" applyFont="1" applyFill="1" applyBorder="1" applyAlignment="1" applyProtection="1">
      <alignment vertical="center"/>
      <protection hidden="1"/>
    </xf>
    <xf numFmtId="38" fontId="25" fillId="0" borderId="11" xfId="5" applyFont="1" applyBorder="1" applyAlignment="1" applyProtection="1">
      <alignment vertical="center"/>
      <protection hidden="1"/>
    </xf>
    <xf numFmtId="38" fontId="25" fillId="0" borderId="12" xfId="5" applyFont="1" applyBorder="1" applyAlignment="1" applyProtection="1">
      <alignment vertical="center"/>
      <protection hidden="1"/>
    </xf>
    <xf numFmtId="0" fontId="6" fillId="0" borderId="12" xfId="0" applyFont="1" applyBorder="1" applyProtection="1">
      <protection hidden="1"/>
    </xf>
    <xf numFmtId="0" fontId="25" fillId="0" borderId="4" xfId="0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25" fillId="0" borderId="5" xfId="0" applyFont="1" applyBorder="1" applyAlignment="1" applyProtection="1">
      <alignment horizontal="center" vertical="center"/>
      <protection hidden="1"/>
    </xf>
    <xf numFmtId="38" fontId="25" fillId="0" borderId="32" xfId="5" applyFont="1" applyFill="1" applyBorder="1" applyAlignment="1" applyProtection="1">
      <alignment vertical="center"/>
      <protection hidden="1"/>
    </xf>
    <xf numFmtId="38" fontId="25" fillId="0" borderId="33" xfId="5" applyFont="1" applyFill="1" applyBorder="1" applyAlignment="1" applyProtection="1">
      <alignment vertical="center"/>
      <protection hidden="1"/>
    </xf>
    <xf numFmtId="38" fontId="25" fillId="0" borderId="6" xfId="5" applyFont="1" applyFill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0" fontId="24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3" fillId="0" borderId="0" xfId="0" applyFont="1" applyFill="1" applyAlignment="1" applyProtection="1">
      <alignment horizontal="left" vertical="center"/>
      <protection hidden="1"/>
    </xf>
    <xf numFmtId="0" fontId="6" fillId="0" borderId="18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16" xfId="0" applyFont="1" applyFill="1" applyBorder="1" applyAlignment="1" applyProtection="1">
      <alignment horizontal="center" vertical="center" wrapText="1"/>
      <protection hidden="1"/>
    </xf>
    <xf numFmtId="0" fontId="6" fillId="0" borderId="25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Fill="1" applyBorder="1" applyAlignment="1" applyProtection="1">
      <alignment horizontal="right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vertical="center"/>
      <protection hidden="1"/>
    </xf>
    <xf numFmtId="0" fontId="4" fillId="0" borderId="2" xfId="0" applyFont="1" applyFill="1" applyBorder="1" applyAlignment="1" applyProtection="1">
      <alignment horizontal="right" vertical="center" wrapText="1"/>
      <protection hidden="1"/>
    </xf>
    <xf numFmtId="3" fontId="4" fillId="0" borderId="20" xfId="0" applyNumberFormat="1" applyFont="1" applyFill="1" applyBorder="1" applyAlignment="1" applyProtection="1">
      <alignment horizontal="right" vertical="center" wrapText="1"/>
      <protection hidden="1"/>
    </xf>
    <xf numFmtId="3" fontId="4" fillId="0" borderId="6" xfId="0" applyNumberFormat="1" applyFont="1" applyFill="1" applyBorder="1" applyAlignment="1" applyProtection="1">
      <alignment horizontal="right" vertical="center" wrapText="1"/>
      <protection hidden="1"/>
    </xf>
    <xf numFmtId="3" fontId="4" fillId="0" borderId="10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3" xfId="0" applyFont="1" applyFill="1" applyBorder="1" applyAlignment="1" applyProtection="1">
      <alignment vertical="center"/>
      <protection hidden="1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15" xfId="0" applyFont="1" applyFill="1" applyBorder="1" applyAlignment="1" applyProtection="1">
      <alignment horizontal="center" vertical="center" wrapText="1"/>
      <protection hidden="1"/>
    </xf>
    <xf numFmtId="0" fontId="4" fillId="0" borderId="17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0" fillId="0" borderId="5" xfId="0" applyFont="1" applyFill="1" applyBorder="1" applyAlignment="1" applyProtection="1">
      <alignment vertical="center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0" fillId="0" borderId="10" xfId="0" applyFont="1" applyFill="1" applyBorder="1" applyAlignment="1" applyProtection="1">
      <alignment vertical="center"/>
      <protection hidden="1"/>
    </xf>
    <xf numFmtId="0" fontId="0" fillId="0" borderId="3" xfId="0" applyFont="1" applyFill="1" applyBorder="1" applyAlignment="1" applyProtection="1">
      <alignment vertical="center"/>
      <protection hidden="1"/>
    </xf>
    <xf numFmtId="0" fontId="6" fillId="0" borderId="27" xfId="0" applyFont="1" applyFill="1" applyBorder="1" applyAlignment="1" applyProtection="1">
      <alignment horizontal="center" vertical="center" wrapText="1"/>
      <protection hidden="1"/>
    </xf>
    <xf numFmtId="0" fontId="6" fillId="0" borderId="22" xfId="0" applyFont="1" applyFill="1" applyBorder="1" applyAlignment="1" applyProtection="1">
      <alignment horizontal="center" vertical="center" wrapText="1"/>
      <protection hidden="1"/>
    </xf>
    <xf numFmtId="0" fontId="29" fillId="0" borderId="4" xfId="0" applyFont="1" applyFill="1" applyBorder="1" applyAlignment="1" applyProtection="1">
      <alignment horizontal="right" vertical="center" wrapText="1"/>
      <protection hidden="1"/>
    </xf>
    <xf numFmtId="0" fontId="29" fillId="0" borderId="5" xfId="0" applyFont="1" applyFill="1" applyBorder="1" applyAlignment="1" applyProtection="1">
      <alignment horizontal="right" vertical="center" wrapText="1"/>
      <protection hidden="1"/>
    </xf>
    <xf numFmtId="0" fontId="29" fillId="0" borderId="19" xfId="0" applyFont="1" applyFill="1" applyBorder="1" applyAlignment="1" applyProtection="1">
      <alignment horizontal="right" vertical="center" wrapText="1"/>
      <protection hidden="1"/>
    </xf>
    <xf numFmtId="0" fontId="29" fillId="0" borderId="0" xfId="0" applyFont="1" applyFill="1" applyBorder="1" applyAlignment="1" applyProtection="1">
      <alignment horizontal="right" vertical="center" wrapText="1"/>
      <protection hidden="1"/>
    </xf>
    <xf numFmtId="3" fontId="25" fillId="0" borderId="4" xfId="0" applyNumberFormat="1" applyFont="1" applyFill="1" applyBorder="1" applyAlignment="1" applyProtection="1">
      <alignment horizontal="right" vertical="center" wrapText="1"/>
      <protection hidden="1"/>
    </xf>
    <xf numFmtId="3" fontId="25" fillId="0" borderId="5" xfId="0" applyNumberFormat="1" applyFont="1" applyFill="1" applyBorder="1" applyAlignment="1" applyProtection="1">
      <alignment horizontal="right" vertical="center" wrapText="1"/>
      <protection hidden="1"/>
    </xf>
    <xf numFmtId="3" fontId="25" fillId="0" borderId="19" xfId="0" applyNumberFormat="1" applyFont="1" applyFill="1" applyBorder="1" applyAlignment="1" applyProtection="1">
      <alignment horizontal="right" vertical="center" wrapText="1"/>
      <protection hidden="1"/>
    </xf>
    <xf numFmtId="3" fontId="25" fillId="0" borderId="0" xfId="0" applyNumberFormat="1" applyFont="1" applyFill="1" applyBorder="1" applyAlignment="1" applyProtection="1">
      <alignment horizontal="right" vertical="center" wrapText="1"/>
      <protection hidden="1"/>
    </xf>
    <xf numFmtId="3" fontId="29" fillId="0" borderId="10" xfId="0" applyNumberFormat="1" applyFont="1" applyFill="1" applyBorder="1" applyAlignment="1" applyProtection="1">
      <alignment horizontal="right" vertical="center" wrapText="1"/>
      <protection hidden="1"/>
    </xf>
    <xf numFmtId="3" fontId="29" fillId="0" borderId="3" xfId="0" applyNumberFormat="1" applyFont="1" applyFill="1" applyBorder="1" applyAlignment="1" applyProtection="1">
      <alignment horizontal="right" vertical="center" wrapText="1"/>
      <protection hidden="1"/>
    </xf>
    <xf numFmtId="3" fontId="29" fillId="0" borderId="20" xfId="0" applyNumberFormat="1" applyFont="1" applyFill="1" applyBorder="1" applyAlignment="1" applyProtection="1">
      <alignment horizontal="right" vertical="center" wrapText="1"/>
      <protection hidden="1"/>
    </xf>
    <xf numFmtId="3" fontId="29" fillId="0" borderId="6" xfId="0" applyNumberFormat="1" applyFont="1" applyFill="1" applyBorder="1" applyAlignment="1" applyProtection="1">
      <alignment horizontal="right" vertical="center" wrapText="1"/>
      <protection hidden="1"/>
    </xf>
    <xf numFmtId="3" fontId="4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25" fillId="0" borderId="7" xfId="0" applyFont="1" applyFill="1" applyBorder="1" applyAlignment="1" applyProtection="1">
      <alignment horizontal="center" vertical="center" wrapText="1"/>
      <protection hidden="1"/>
    </xf>
    <xf numFmtId="0" fontId="25" fillId="0" borderId="15" xfId="0" applyFont="1" applyFill="1" applyBorder="1" applyAlignment="1" applyProtection="1">
      <alignment horizontal="center" vertical="center" wrapText="1"/>
      <protection hidden="1"/>
    </xf>
    <xf numFmtId="0" fontId="29" fillId="0" borderId="17" xfId="0" applyFont="1" applyFill="1" applyBorder="1" applyAlignment="1" applyProtection="1">
      <alignment horizontal="center" vertical="center" shrinkToFit="1"/>
      <protection hidden="1"/>
    </xf>
    <xf numFmtId="0" fontId="29" fillId="0" borderId="15" xfId="0" applyFont="1" applyFill="1" applyBorder="1" applyAlignment="1" applyProtection="1">
      <alignment horizontal="center" vertical="center" shrinkToFit="1"/>
      <protection hidden="1"/>
    </xf>
    <xf numFmtId="0" fontId="29" fillId="0" borderId="7" xfId="0" applyFont="1" applyFill="1" applyBorder="1" applyAlignment="1" applyProtection="1">
      <alignment horizontal="center" vertical="center" wrapText="1"/>
      <protection hidden="1"/>
    </xf>
    <xf numFmtId="0" fontId="29" fillId="0" borderId="15" xfId="0" applyFont="1" applyFill="1" applyBorder="1" applyAlignment="1" applyProtection="1">
      <alignment horizontal="center" vertical="center" wrapText="1"/>
      <protection hidden="1"/>
    </xf>
    <xf numFmtId="3" fontId="29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25" fillId="0" borderId="10" xfId="0" applyFont="1" applyFill="1" applyBorder="1" applyAlignment="1" applyProtection="1">
      <alignment horizontal="center" vertical="center" wrapText="1"/>
      <protection hidden="1"/>
    </xf>
    <xf numFmtId="0" fontId="25" fillId="0" borderId="3" xfId="0" applyFont="1" applyFill="1" applyBorder="1" applyAlignment="1" applyProtection="1">
      <alignment horizontal="center" vertical="center" wrapText="1"/>
      <protection hidden="1"/>
    </xf>
    <xf numFmtId="0" fontId="29" fillId="0" borderId="6" xfId="0" applyFont="1" applyFill="1" applyBorder="1" applyAlignment="1" applyProtection="1">
      <alignment horizontal="center" vertical="center" shrinkToFit="1"/>
      <protection hidden="1"/>
    </xf>
    <xf numFmtId="0" fontId="29" fillId="0" borderId="3" xfId="0" applyFont="1" applyFill="1" applyBorder="1" applyAlignment="1" applyProtection="1">
      <alignment horizontal="center" vertical="center" shrinkToFit="1"/>
      <protection hidden="1"/>
    </xf>
    <xf numFmtId="0" fontId="29" fillId="0" borderId="10" xfId="0" applyFont="1" applyFill="1" applyBorder="1" applyAlignment="1" applyProtection="1">
      <alignment horizontal="center" vertical="center" wrapText="1"/>
      <protection hidden="1"/>
    </xf>
    <xf numFmtId="0" fontId="29" fillId="0" borderId="3" xfId="0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vertical="center"/>
      <protection hidden="1"/>
    </xf>
    <xf numFmtId="0" fontId="29" fillId="0" borderId="5" xfId="0" applyFont="1" applyFill="1" applyBorder="1" applyAlignment="1" applyProtection="1">
      <alignment horizontal="center" vertical="center" wrapText="1"/>
      <protection hidden="1"/>
    </xf>
    <xf numFmtId="0" fontId="29" fillId="0" borderId="5" xfId="0" applyFont="1" applyFill="1" applyBorder="1" applyAlignment="1" applyProtection="1">
      <alignment vertical="center"/>
      <protection hidden="1"/>
    </xf>
    <xf numFmtId="3" fontId="29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28" fillId="0" borderId="5" xfId="0" applyFont="1" applyFill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vertical="center"/>
      <protection hidden="1"/>
    </xf>
    <xf numFmtId="0" fontId="29" fillId="0" borderId="3" xfId="0" applyFont="1" applyFill="1" applyBorder="1" applyAlignment="1" applyProtection="1">
      <alignment vertical="center"/>
      <protection hidden="1"/>
    </xf>
    <xf numFmtId="0" fontId="28" fillId="0" borderId="10" xfId="0" applyFont="1" applyFill="1" applyBorder="1" applyAlignment="1" applyProtection="1">
      <alignment vertical="center"/>
      <protection hidden="1"/>
    </xf>
    <xf numFmtId="0" fontId="28" fillId="0" borderId="3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3" fontId="8" fillId="0" borderId="0" xfId="0" applyNumberFormat="1" applyFont="1" applyFill="1" applyBorder="1" applyAlignment="1" applyProtection="1">
      <alignment horizontal="right" vertical="center" wrapText="1"/>
      <protection hidden="1"/>
    </xf>
  </cellXfs>
  <cellStyles count="8">
    <cellStyle name="桁区切り" xfId="5" builtinId="6"/>
    <cellStyle name="桁区切り 2" xfId="4"/>
    <cellStyle name="標準" xfId="0" builtinId="0"/>
    <cellStyle name="標準 2" xfId="7"/>
    <cellStyle name="標準 3" xfId="6"/>
    <cellStyle name="標準_１９４，２０２(生涯学習)" xfId="1"/>
    <cellStyle name="標準_２０６(こども育成)" xfId="2"/>
    <cellStyle name="標準_⑰　公共施設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14</xdr:col>
          <xdr:colOff>0</xdr:colOff>
          <xdr:row>44</xdr:row>
          <xdr:rowOff>13335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188'!$A$1:$J$11" spid="_x0000_s83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553200"/>
              <a:ext cx="6734175" cy="2314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17</xdr:col>
          <xdr:colOff>548640</xdr:colOff>
          <xdr:row>52</xdr:row>
          <xdr:rowOff>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90'!$A$1:$W$27" spid="_x0000_s46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389120"/>
              <a:ext cx="5989320" cy="53111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tabSelected="1" zoomScaleNormal="100" zoomScaleSheetLayoutView="120" workbookViewId="0">
      <selection activeCell="N1" sqref="N1"/>
    </sheetView>
  </sheetViews>
  <sheetFormatPr defaultColWidth="9" defaultRowHeight="13.2" x14ac:dyDescent="0.2"/>
  <cols>
    <col min="1" max="1" width="11.6640625" style="2" customWidth="1"/>
    <col min="2" max="2" width="11.6640625" style="3" customWidth="1"/>
    <col min="3" max="3" width="0.88671875" style="2" customWidth="1"/>
    <col min="4" max="4" width="11.6640625" style="3" customWidth="1"/>
    <col min="5" max="5" width="0.88671875" style="2" customWidth="1"/>
    <col min="6" max="6" width="11.6640625" style="3" customWidth="1"/>
    <col min="7" max="7" width="0.88671875" style="2" customWidth="1"/>
    <col min="8" max="8" width="11.6640625" style="3" customWidth="1"/>
    <col min="9" max="9" width="0.88671875" style="2" customWidth="1"/>
    <col min="10" max="10" width="11.6640625" style="3" customWidth="1"/>
    <col min="11" max="11" width="0.88671875" style="2" customWidth="1"/>
    <col min="12" max="12" width="11.6640625" style="2" customWidth="1"/>
    <col min="13" max="13" width="0.88671875" style="2" customWidth="1"/>
    <col min="14" max="16384" width="9" style="2"/>
  </cols>
  <sheetData>
    <row r="1" spans="1:13" ht="23.1" customHeight="1" x14ac:dyDescent="0.2">
      <c r="A1" s="1" t="s">
        <v>203</v>
      </c>
      <c r="B1" s="1"/>
      <c r="C1" s="1"/>
      <c r="D1" s="1"/>
      <c r="E1" s="1"/>
      <c r="F1" s="1"/>
      <c r="G1" s="1"/>
      <c r="H1" s="1"/>
      <c r="I1" s="1"/>
      <c r="J1" s="1"/>
    </row>
    <row r="2" spans="1:13" ht="23.1" customHeight="1" x14ac:dyDescent="0.2"/>
    <row r="3" spans="1:13" ht="23.1" customHeight="1" x14ac:dyDescent="0.2">
      <c r="A3" s="4" t="s">
        <v>123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15" customHeight="1" x14ac:dyDescent="0.2">
      <c r="A4" s="5" t="s">
        <v>200</v>
      </c>
      <c r="B4" s="6" t="s">
        <v>105</v>
      </c>
      <c r="C4" s="7"/>
      <c r="D4" s="7"/>
      <c r="E4" s="8"/>
      <c r="F4" s="9" t="s">
        <v>199</v>
      </c>
      <c r="G4" s="10"/>
      <c r="H4" s="11" t="s">
        <v>198</v>
      </c>
      <c r="I4" s="10"/>
      <c r="J4" s="11" t="s">
        <v>197</v>
      </c>
      <c r="K4" s="10"/>
      <c r="L4" s="11" t="s">
        <v>196</v>
      </c>
      <c r="M4" s="10"/>
    </row>
    <row r="5" spans="1:13" ht="15" customHeight="1" x14ac:dyDescent="0.2">
      <c r="A5" s="12"/>
      <c r="B5" s="6" t="s">
        <v>106</v>
      </c>
      <c r="C5" s="13"/>
      <c r="D5" s="6" t="s">
        <v>103</v>
      </c>
      <c r="E5" s="8"/>
      <c r="F5" s="14"/>
      <c r="G5" s="15"/>
      <c r="H5" s="16"/>
      <c r="I5" s="15"/>
      <c r="J5" s="16"/>
      <c r="K5" s="15"/>
      <c r="L5" s="16"/>
      <c r="M5" s="15"/>
    </row>
    <row r="6" spans="1:13" ht="9.75" customHeight="1" x14ac:dyDescent="0.2">
      <c r="A6" s="17"/>
      <c r="B6" s="18" t="s">
        <v>112</v>
      </c>
      <c r="C6" s="19"/>
      <c r="D6" s="18" t="s">
        <v>107</v>
      </c>
      <c r="E6" s="20"/>
      <c r="F6" s="19" t="s">
        <v>107</v>
      </c>
      <c r="G6" s="19"/>
      <c r="H6" s="18" t="s">
        <v>107</v>
      </c>
      <c r="I6" s="21"/>
      <c r="J6" s="18" t="s">
        <v>107</v>
      </c>
      <c r="K6" s="21"/>
      <c r="L6" s="18" t="s">
        <v>107</v>
      </c>
      <c r="M6" s="22"/>
    </row>
    <row r="7" spans="1:13" ht="15" customHeight="1" x14ac:dyDescent="0.2">
      <c r="A7" s="23" t="s">
        <v>116</v>
      </c>
      <c r="B7" s="24">
        <v>20945060</v>
      </c>
      <c r="C7" s="25"/>
      <c r="D7" s="26">
        <f t="shared" ref="D7:D11" si="0">F7+H7+J7+L7</f>
        <v>215905</v>
      </c>
      <c r="E7" s="27"/>
      <c r="F7" s="25">
        <v>35578</v>
      </c>
      <c r="G7" s="25"/>
      <c r="H7" s="24">
        <v>81317</v>
      </c>
      <c r="I7" s="28"/>
      <c r="J7" s="24">
        <v>45588</v>
      </c>
      <c r="K7" s="28"/>
      <c r="L7" s="24">
        <v>53422</v>
      </c>
      <c r="M7" s="29"/>
    </row>
    <row r="8" spans="1:13" ht="15" customHeight="1" x14ac:dyDescent="0.2">
      <c r="A8" s="23" t="s">
        <v>119</v>
      </c>
      <c r="B8" s="24">
        <v>23987120</v>
      </c>
      <c r="C8" s="25"/>
      <c r="D8" s="26">
        <f t="shared" si="0"/>
        <v>224638</v>
      </c>
      <c r="E8" s="27"/>
      <c r="F8" s="25">
        <v>32704</v>
      </c>
      <c r="G8" s="25"/>
      <c r="H8" s="24">
        <v>87275</v>
      </c>
      <c r="I8" s="28"/>
      <c r="J8" s="24">
        <v>48864</v>
      </c>
      <c r="K8" s="28"/>
      <c r="L8" s="24">
        <v>55795</v>
      </c>
      <c r="M8" s="29"/>
    </row>
    <row r="9" spans="1:13" ht="15" customHeight="1" x14ac:dyDescent="0.2">
      <c r="A9" s="23" t="s">
        <v>133</v>
      </c>
      <c r="B9" s="24">
        <v>23941600</v>
      </c>
      <c r="C9" s="25"/>
      <c r="D9" s="26">
        <f t="shared" si="0"/>
        <v>233774</v>
      </c>
      <c r="E9" s="27"/>
      <c r="F9" s="25">
        <v>37233</v>
      </c>
      <c r="G9" s="25"/>
      <c r="H9" s="24">
        <v>90659</v>
      </c>
      <c r="I9" s="28"/>
      <c r="J9" s="24">
        <v>46050</v>
      </c>
      <c r="K9" s="28"/>
      <c r="L9" s="24">
        <v>59832</v>
      </c>
      <c r="M9" s="29"/>
    </row>
    <row r="10" spans="1:13" s="31" customFormat="1" ht="15" customHeight="1" x14ac:dyDescent="0.2">
      <c r="A10" s="23" t="s">
        <v>141</v>
      </c>
      <c r="B10" s="24">
        <v>20875560</v>
      </c>
      <c r="C10" s="25"/>
      <c r="D10" s="26">
        <f t="shared" si="0"/>
        <v>140563</v>
      </c>
      <c r="E10" s="27"/>
      <c r="F10" s="25">
        <v>13018</v>
      </c>
      <c r="G10" s="25"/>
      <c r="H10" s="24">
        <v>72737</v>
      </c>
      <c r="I10" s="28"/>
      <c r="J10" s="24">
        <v>18280</v>
      </c>
      <c r="K10" s="28"/>
      <c r="L10" s="24">
        <v>36528</v>
      </c>
      <c r="M10" s="30"/>
    </row>
    <row r="11" spans="1:13" s="31" customFormat="1" ht="15" customHeight="1" x14ac:dyDescent="0.2">
      <c r="A11" s="23" t="s">
        <v>149</v>
      </c>
      <c r="B11" s="24">
        <v>22559880</v>
      </c>
      <c r="C11" s="25"/>
      <c r="D11" s="26">
        <f t="shared" si="0"/>
        <v>181713</v>
      </c>
      <c r="E11" s="27"/>
      <c r="F11" s="25">
        <v>17259</v>
      </c>
      <c r="G11" s="25"/>
      <c r="H11" s="24">
        <v>84951</v>
      </c>
      <c r="I11" s="28"/>
      <c r="J11" s="24">
        <v>24757</v>
      </c>
      <c r="K11" s="28"/>
      <c r="L11" s="24">
        <v>54746</v>
      </c>
      <c r="M11" s="30"/>
    </row>
    <row r="12" spans="1:13" s="31" customFormat="1" ht="15" customHeight="1" x14ac:dyDescent="0.2">
      <c r="A12" s="23" t="s">
        <v>223</v>
      </c>
      <c r="B12" s="24">
        <v>22791070</v>
      </c>
      <c r="C12" s="25"/>
      <c r="D12" s="26">
        <f>F12+H12+J12+L12</f>
        <v>181026</v>
      </c>
      <c r="E12" s="27"/>
      <c r="F12" s="25">
        <v>25532</v>
      </c>
      <c r="G12" s="25"/>
      <c r="H12" s="24">
        <v>82333</v>
      </c>
      <c r="I12" s="28"/>
      <c r="J12" s="24">
        <v>30812</v>
      </c>
      <c r="K12" s="28"/>
      <c r="L12" s="24">
        <v>42349</v>
      </c>
      <c r="M12" s="30"/>
    </row>
    <row r="13" spans="1:13" ht="8.25" customHeight="1" x14ac:dyDescent="0.2">
      <c r="A13" s="32"/>
      <c r="B13" s="33"/>
      <c r="C13" s="34"/>
      <c r="D13" s="33"/>
      <c r="E13" s="35"/>
      <c r="F13" s="34"/>
      <c r="G13" s="34"/>
      <c r="H13" s="33"/>
      <c r="I13" s="36"/>
      <c r="J13" s="33"/>
      <c r="K13" s="36"/>
      <c r="L13" s="33"/>
      <c r="M13" s="37"/>
    </row>
    <row r="14" spans="1:13" ht="23.1" customHeight="1" x14ac:dyDescent="0.2"/>
    <row r="15" spans="1:13" s="39" customFormat="1" ht="23.1" customHeight="1" x14ac:dyDescent="0.2">
      <c r="A15" s="38" t="s">
        <v>204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</row>
    <row r="16" spans="1:13" s="39" customFormat="1" ht="23.1" customHeight="1" x14ac:dyDescent="0.2">
      <c r="B16" s="40"/>
      <c r="D16" s="40"/>
      <c r="F16" s="40"/>
      <c r="H16" s="40"/>
      <c r="J16" s="40"/>
      <c r="L16" s="40"/>
    </row>
    <row r="17" spans="1:14" s="39" customFormat="1" ht="23.1" customHeight="1" x14ac:dyDescent="0.2">
      <c r="A17" s="41" t="s">
        <v>123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2"/>
    </row>
    <row r="18" spans="1:14" s="39" customFormat="1" ht="15" customHeight="1" x14ac:dyDescent="0.2">
      <c r="A18" s="43" t="s">
        <v>1</v>
      </c>
      <c r="B18" s="44" t="s">
        <v>105</v>
      </c>
      <c r="C18" s="45"/>
      <c r="D18" s="45"/>
      <c r="E18" s="46"/>
      <c r="F18" s="47" t="s">
        <v>117</v>
      </c>
      <c r="G18" s="48"/>
      <c r="H18" s="47" t="s">
        <v>3</v>
      </c>
      <c r="I18" s="48"/>
      <c r="J18" s="47" t="s">
        <v>4</v>
      </c>
      <c r="K18" s="48"/>
      <c r="L18" s="47" t="s">
        <v>5</v>
      </c>
      <c r="M18" s="48"/>
    </row>
    <row r="19" spans="1:14" s="39" customFormat="1" ht="15" customHeight="1" x14ac:dyDescent="0.2">
      <c r="A19" s="49"/>
      <c r="B19" s="50" t="s">
        <v>106</v>
      </c>
      <c r="C19" s="51"/>
      <c r="D19" s="50" t="s">
        <v>103</v>
      </c>
      <c r="E19" s="52"/>
      <c r="F19" s="50" t="s">
        <v>113</v>
      </c>
      <c r="G19" s="51"/>
      <c r="H19" s="50"/>
      <c r="I19" s="51"/>
      <c r="J19" s="50"/>
      <c r="K19" s="51"/>
      <c r="L19" s="50"/>
      <c r="M19" s="51"/>
    </row>
    <row r="20" spans="1:14" s="39" customFormat="1" ht="10.5" customHeight="1" x14ac:dyDescent="0.2">
      <c r="A20" s="53"/>
      <c r="B20" s="54" t="s">
        <v>112</v>
      </c>
      <c r="C20" s="55"/>
      <c r="D20" s="54" t="s">
        <v>107</v>
      </c>
      <c r="E20" s="56"/>
      <c r="F20" s="55" t="s">
        <v>107</v>
      </c>
      <c r="G20" s="55"/>
      <c r="H20" s="54" t="s">
        <v>107</v>
      </c>
      <c r="I20" s="57"/>
      <c r="J20" s="54" t="s">
        <v>107</v>
      </c>
      <c r="K20" s="57"/>
      <c r="L20" s="54" t="s">
        <v>107</v>
      </c>
      <c r="M20" s="58"/>
    </row>
    <row r="21" spans="1:14" s="39" customFormat="1" ht="15" customHeight="1" x14ac:dyDescent="0.2">
      <c r="A21" s="53" t="s">
        <v>116</v>
      </c>
      <c r="B21" s="59">
        <v>34179950</v>
      </c>
      <c r="C21" s="60"/>
      <c r="D21" s="59">
        <f>SUM(F21:L21,B31:L31)</f>
        <v>326321</v>
      </c>
      <c r="E21" s="61"/>
      <c r="F21" s="62">
        <f>119062+3</f>
        <v>119065</v>
      </c>
      <c r="G21" s="60"/>
      <c r="H21" s="59">
        <f>13576+18165</f>
        <v>31741</v>
      </c>
      <c r="I21" s="60"/>
      <c r="J21" s="59">
        <f>49858+63</f>
        <v>49921</v>
      </c>
      <c r="K21" s="60"/>
      <c r="L21" s="59">
        <f>35881+150</f>
        <v>36031</v>
      </c>
      <c r="M21" s="63"/>
    </row>
    <row r="22" spans="1:14" s="39" customFormat="1" ht="15" customHeight="1" x14ac:dyDescent="0.2">
      <c r="A22" s="53" t="s">
        <v>119</v>
      </c>
      <c r="B22" s="59">
        <v>37734800</v>
      </c>
      <c r="C22" s="60"/>
      <c r="D22" s="59">
        <f t="shared" ref="D22:D26" si="1">SUM(F22:L22,B32:L32)</f>
        <v>329651</v>
      </c>
      <c r="E22" s="61"/>
      <c r="F22" s="62">
        <v>115663</v>
      </c>
      <c r="G22" s="60"/>
      <c r="H22" s="59">
        <v>34767</v>
      </c>
      <c r="I22" s="60"/>
      <c r="J22" s="59">
        <v>50552</v>
      </c>
      <c r="K22" s="60"/>
      <c r="L22" s="59">
        <v>37790</v>
      </c>
      <c r="M22" s="63"/>
    </row>
    <row r="23" spans="1:14" s="39" customFormat="1" ht="15" customHeight="1" x14ac:dyDescent="0.2">
      <c r="A23" s="53" t="s">
        <v>133</v>
      </c>
      <c r="B23" s="59">
        <v>33719850</v>
      </c>
      <c r="C23" s="60"/>
      <c r="D23" s="59">
        <f t="shared" si="1"/>
        <v>299172</v>
      </c>
      <c r="E23" s="61"/>
      <c r="F23" s="62">
        <v>101974</v>
      </c>
      <c r="G23" s="60"/>
      <c r="H23" s="59">
        <v>30509</v>
      </c>
      <c r="I23" s="60"/>
      <c r="J23" s="59">
        <v>44678</v>
      </c>
      <c r="K23" s="60"/>
      <c r="L23" s="59">
        <v>34094</v>
      </c>
      <c r="M23" s="63"/>
    </row>
    <row r="24" spans="1:14" s="39" customFormat="1" ht="15" customHeight="1" x14ac:dyDescent="0.2">
      <c r="A24" s="53" t="s">
        <v>141</v>
      </c>
      <c r="B24" s="59">
        <v>16735850</v>
      </c>
      <c r="C24" s="60"/>
      <c r="D24" s="59">
        <f t="shared" si="1"/>
        <v>128436</v>
      </c>
      <c r="E24" s="61"/>
      <c r="F24" s="62">
        <v>51603</v>
      </c>
      <c r="G24" s="60"/>
      <c r="H24" s="59">
        <v>13594</v>
      </c>
      <c r="I24" s="60"/>
      <c r="J24" s="59">
        <v>20111</v>
      </c>
      <c r="K24" s="60"/>
      <c r="L24" s="59">
        <v>18598</v>
      </c>
      <c r="M24" s="63"/>
    </row>
    <row r="25" spans="1:14" s="39" customFormat="1" ht="15" customHeight="1" x14ac:dyDescent="0.2">
      <c r="A25" s="53" t="s">
        <v>149</v>
      </c>
      <c r="B25" s="59">
        <v>11445275</v>
      </c>
      <c r="C25" s="60"/>
      <c r="D25" s="59">
        <f t="shared" si="1"/>
        <v>299297</v>
      </c>
      <c r="E25" s="61"/>
      <c r="F25" s="62">
        <v>148855</v>
      </c>
      <c r="G25" s="60"/>
      <c r="H25" s="59">
        <v>87923</v>
      </c>
      <c r="I25" s="60"/>
      <c r="J25" s="59">
        <v>18431</v>
      </c>
      <c r="K25" s="60"/>
      <c r="L25" s="59">
        <v>15617</v>
      </c>
      <c r="M25" s="63"/>
    </row>
    <row r="26" spans="1:14" s="39" customFormat="1" ht="15" customHeight="1" x14ac:dyDescent="0.2">
      <c r="A26" s="53" t="s">
        <v>223</v>
      </c>
      <c r="B26" s="59">
        <v>33981340</v>
      </c>
      <c r="C26" s="60"/>
      <c r="D26" s="59">
        <f t="shared" si="1"/>
        <v>331507</v>
      </c>
      <c r="E26" s="61"/>
      <c r="F26" s="62">
        <v>76901</v>
      </c>
      <c r="G26" s="60"/>
      <c r="H26" s="59">
        <v>121609</v>
      </c>
      <c r="I26" s="60"/>
      <c r="J26" s="59">
        <v>38690</v>
      </c>
      <c r="K26" s="60"/>
      <c r="L26" s="59">
        <v>30492</v>
      </c>
      <c r="M26" s="63"/>
    </row>
    <row r="27" spans="1:14" s="39" customFormat="1" ht="7.5" customHeight="1" x14ac:dyDescent="0.2">
      <c r="A27" s="64"/>
      <c r="B27" s="65"/>
      <c r="C27" s="66"/>
      <c r="D27" s="65"/>
      <c r="E27" s="67"/>
      <c r="F27" s="68"/>
      <c r="G27" s="66"/>
      <c r="H27" s="65"/>
      <c r="I27" s="66"/>
      <c r="J27" s="65"/>
      <c r="K27" s="66"/>
      <c r="L27" s="65"/>
      <c r="M27" s="63"/>
      <c r="N27" s="40"/>
    </row>
    <row r="28" spans="1:14" s="39" customFormat="1" ht="15" customHeight="1" x14ac:dyDescent="0.2">
      <c r="A28" s="43" t="s">
        <v>1</v>
      </c>
      <c r="B28" s="47" t="s">
        <v>6</v>
      </c>
      <c r="C28" s="48"/>
      <c r="D28" s="47" t="s">
        <v>7</v>
      </c>
      <c r="E28" s="48"/>
      <c r="F28" s="47" t="s">
        <v>9</v>
      </c>
      <c r="G28" s="48"/>
      <c r="H28" s="47" t="s">
        <v>11</v>
      </c>
      <c r="I28" s="48"/>
      <c r="J28" s="47" t="s">
        <v>12</v>
      </c>
      <c r="K28" s="48"/>
      <c r="L28" s="47" t="s">
        <v>13</v>
      </c>
      <c r="M28" s="48"/>
    </row>
    <row r="29" spans="1:14" s="39" customFormat="1" ht="15" customHeight="1" x14ac:dyDescent="0.2">
      <c r="A29" s="49"/>
      <c r="B29" s="50"/>
      <c r="C29" s="51"/>
      <c r="D29" s="50" t="s">
        <v>8</v>
      </c>
      <c r="E29" s="51"/>
      <c r="F29" s="50" t="s">
        <v>10</v>
      </c>
      <c r="G29" s="51"/>
      <c r="H29" s="50"/>
      <c r="I29" s="51"/>
      <c r="J29" s="50"/>
      <c r="K29" s="51"/>
      <c r="L29" s="50"/>
      <c r="M29" s="51"/>
    </row>
    <row r="30" spans="1:14" s="39" customFormat="1" ht="10.5" customHeight="1" x14ac:dyDescent="0.2">
      <c r="A30" s="53"/>
      <c r="B30" s="54" t="s">
        <v>107</v>
      </c>
      <c r="C30" s="55"/>
      <c r="D30" s="54" t="s">
        <v>107</v>
      </c>
      <c r="E30" s="69"/>
      <c r="F30" s="55" t="s">
        <v>107</v>
      </c>
      <c r="G30" s="55"/>
      <c r="H30" s="54" t="s">
        <v>107</v>
      </c>
      <c r="I30" s="57"/>
      <c r="J30" s="54" t="s">
        <v>107</v>
      </c>
      <c r="K30" s="57"/>
      <c r="L30" s="54" t="s">
        <v>107</v>
      </c>
      <c r="M30" s="58"/>
    </row>
    <row r="31" spans="1:14" s="39" customFormat="1" ht="15" customHeight="1" x14ac:dyDescent="0.2">
      <c r="A31" s="53" t="s">
        <v>116</v>
      </c>
      <c r="B31" s="59">
        <f>12719+343</f>
        <v>13062</v>
      </c>
      <c r="C31" s="60"/>
      <c r="D31" s="59">
        <v>62654</v>
      </c>
      <c r="E31" s="60"/>
      <c r="F31" s="59">
        <v>2225</v>
      </c>
      <c r="G31" s="60"/>
      <c r="H31" s="59">
        <v>4186</v>
      </c>
      <c r="I31" s="60"/>
      <c r="J31" s="59">
        <v>3464</v>
      </c>
      <c r="K31" s="60"/>
      <c r="L31" s="59">
        <v>3972</v>
      </c>
      <c r="M31" s="63"/>
    </row>
    <row r="32" spans="1:14" s="39" customFormat="1" ht="15" customHeight="1" x14ac:dyDescent="0.2">
      <c r="A32" s="53" t="s">
        <v>119</v>
      </c>
      <c r="B32" s="59">
        <v>12763</v>
      </c>
      <c r="C32" s="60"/>
      <c r="D32" s="59">
        <v>62410</v>
      </c>
      <c r="E32" s="60"/>
      <c r="F32" s="59">
        <v>2772</v>
      </c>
      <c r="G32" s="60"/>
      <c r="H32" s="59">
        <v>4812</v>
      </c>
      <c r="I32" s="60"/>
      <c r="J32" s="59">
        <v>3973</v>
      </c>
      <c r="K32" s="60"/>
      <c r="L32" s="59">
        <v>4149</v>
      </c>
      <c r="M32" s="63"/>
    </row>
    <row r="33" spans="1:14" s="39" customFormat="1" ht="15" customHeight="1" x14ac:dyDescent="0.2">
      <c r="A33" s="53" t="s">
        <v>133</v>
      </c>
      <c r="B33" s="59">
        <v>13012</v>
      </c>
      <c r="C33" s="60"/>
      <c r="D33" s="59">
        <v>59867</v>
      </c>
      <c r="E33" s="60"/>
      <c r="F33" s="59">
        <v>3349</v>
      </c>
      <c r="G33" s="60"/>
      <c r="H33" s="59">
        <v>3894</v>
      </c>
      <c r="I33" s="60"/>
      <c r="J33" s="59">
        <v>3426</v>
      </c>
      <c r="K33" s="60"/>
      <c r="L33" s="59">
        <v>4369</v>
      </c>
      <c r="M33" s="63"/>
    </row>
    <row r="34" spans="1:14" s="39" customFormat="1" ht="15" customHeight="1" x14ac:dyDescent="0.2">
      <c r="A34" s="53" t="s">
        <v>140</v>
      </c>
      <c r="B34" s="59">
        <v>8159</v>
      </c>
      <c r="C34" s="60"/>
      <c r="D34" s="59">
        <v>9847</v>
      </c>
      <c r="E34" s="60"/>
      <c r="F34" s="59">
        <v>3044</v>
      </c>
      <c r="G34" s="60"/>
      <c r="H34" s="59">
        <v>1670</v>
      </c>
      <c r="I34" s="60"/>
      <c r="J34" s="59">
        <v>1238</v>
      </c>
      <c r="K34" s="60"/>
      <c r="L34" s="59">
        <v>572</v>
      </c>
      <c r="M34" s="63"/>
    </row>
    <row r="35" spans="1:14" s="39" customFormat="1" ht="15" customHeight="1" x14ac:dyDescent="0.2">
      <c r="A35" s="53" t="s">
        <v>150</v>
      </c>
      <c r="B35" s="59">
        <v>8226</v>
      </c>
      <c r="C35" s="60"/>
      <c r="D35" s="59">
        <v>16971</v>
      </c>
      <c r="E35" s="60"/>
      <c r="F35" s="59">
        <v>1224</v>
      </c>
      <c r="G35" s="60"/>
      <c r="H35" s="59">
        <v>711</v>
      </c>
      <c r="I35" s="60"/>
      <c r="J35" s="59">
        <v>635</v>
      </c>
      <c r="K35" s="60"/>
      <c r="L35" s="59">
        <v>704</v>
      </c>
      <c r="M35" s="63"/>
    </row>
    <row r="36" spans="1:14" s="39" customFormat="1" ht="15" customHeight="1" x14ac:dyDescent="0.2">
      <c r="A36" s="53" t="s">
        <v>224</v>
      </c>
      <c r="B36" s="59">
        <v>10938</v>
      </c>
      <c r="C36" s="60"/>
      <c r="D36" s="59">
        <v>42907</v>
      </c>
      <c r="E36" s="60"/>
      <c r="F36" s="59">
        <v>1949</v>
      </c>
      <c r="G36" s="60"/>
      <c r="H36" s="59">
        <v>3320</v>
      </c>
      <c r="I36" s="60"/>
      <c r="J36" s="59">
        <v>2655</v>
      </c>
      <c r="K36" s="60"/>
      <c r="L36" s="59">
        <v>2046</v>
      </c>
      <c r="M36" s="63"/>
    </row>
    <row r="37" spans="1:14" s="39" customFormat="1" ht="7.5" customHeight="1" x14ac:dyDescent="0.2">
      <c r="A37" s="70"/>
      <c r="B37" s="71"/>
      <c r="C37" s="72"/>
      <c r="D37" s="71"/>
      <c r="E37" s="72"/>
      <c r="F37" s="71"/>
      <c r="G37" s="72"/>
      <c r="H37" s="71"/>
      <c r="I37" s="72"/>
      <c r="J37" s="71"/>
      <c r="K37" s="72"/>
      <c r="L37" s="71"/>
      <c r="M37" s="73"/>
    </row>
    <row r="38" spans="1:14" s="39" customFormat="1" ht="13.5" customHeight="1" x14ac:dyDescent="0.2">
      <c r="A38" s="74" t="s">
        <v>243</v>
      </c>
      <c r="B38" s="75"/>
      <c r="C38" s="76"/>
      <c r="D38" s="75"/>
      <c r="E38" s="76"/>
      <c r="F38" s="75"/>
      <c r="G38" s="76"/>
      <c r="H38" s="75"/>
      <c r="I38" s="76"/>
      <c r="J38" s="75"/>
      <c r="K38" s="76"/>
      <c r="L38" s="76"/>
      <c r="M38" s="76"/>
    </row>
    <row r="39" spans="1:14" s="39" customFormat="1" ht="13.5" customHeight="1" x14ac:dyDescent="0.2">
      <c r="A39" s="74" t="s">
        <v>242</v>
      </c>
      <c r="B39" s="75"/>
      <c r="C39" s="76"/>
      <c r="D39" s="75"/>
      <c r="E39" s="76"/>
      <c r="F39" s="75"/>
      <c r="G39" s="76"/>
      <c r="H39" s="75"/>
      <c r="I39" s="76"/>
      <c r="J39" s="75"/>
      <c r="K39" s="76"/>
      <c r="L39" s="76"/>
      <c r="M39" s="76"/>
    </row>
    <row r="40" spans="1:14" s="39" customFormat="1" ht="13.5" customHeight="1" x14ac:dyDescent="0.2">
      <c r="A40" s="77" t="s">
        <v>244</v>
      </c>
      <c r="B40" s="78"/>
      <c r="C40" s="77"/>
      <c r="D40" s="78"/>
      <c r="E40" s="77"/>
      <c r="F40" s="78"/>
      <c r="G40" s="77"/>
      <c r="H40" s="78"/>
      <c r="I40" s="77"/>
      <c r="J40" s="78"/>
      <c r="K40" s="77"/>
      <c r="L40" s="77"/>
      <c r="M40" s="77"/>
      <c r="N40" s="79"/>
    </row>
    <row r="41" spans="1:14" s="39" customFormat="1" ht="13.5" customHeight="1" x14ac:dyDescent="0.2">
      <c r="A41" s="77" t="s">
        <v>245</v>
      </c>
      <c r="B41" s="40"/>
      <c r="D41" s="40"/>
      <c r="F41" s="40"/>
      <c r="H41" s="40"/>
      <c r="J41" s="40"/>
      <c r="N41" s="79"/>
    </row>
    <row r="42" spans="1:14" s="39" customFormat="1" ht="13.5" customHeight="1" x14ac:dyDescent="0.2">
      <c r="A42" s="77" t="s">
        <v>246</v>
      </c>
      <c r="B42" s="40"/>
      <c r="D42" s="40"/>
      <c r="F42" s="40"/>
      <c r="H42" s="40"/>
      <c r="J42" s="40"/>
      <c r="N42" s="79"/>
    </row>
    <row r="43" spans="1:14" s="39" customFormat="1" ht="13.5" customHeight="1" x14ac:dyDescent="0.2">
      <c r="A43" s="77" t="s">
        <v>247</v>
      </c>
      <c r="B43" s="40"/>
      <c r="D43" s="40"/>
      <c r="F43" s="40"/>
      <c r="H43" s="40"/>
      <c r="J43" s="40"/>
      <c r="N43" s="79"/>
    </row>
    <row r="44" spans="1:14" s="39" customFormat="1" ht="13.5" customHeight="1" x14ac:dyDescent="0.2">
      <c r="A44" s="77" t="s">
        <v>248</v>
      </c>
      <c r="B44" s="40"/>
      <c r="D44" s="40"/>
      <c r="F44" s="40"/>
      <c r="H44" s="40"/>
      <c r="J44" s="40"/>
      <c r="N44" s="79"/>
    </row>
    <row r="45" spans="1:14" ht="13.5" customHeight="1" x14ac:dyDescent="0.2">
      <c r="A45" s="80" t="s">
        <v>249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4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</sheetData>
  <sheetProtection sheet="1" objects="1" scenarios="1"/>
  <mergeCells count="31">
    <mergeCell ref="A1:J1"/>
    <mergeCell ref="D5:E5"/>
    <mergeCell ref="D28:E28"/>
    <mergeCell ref="F28:G28"/>
    <mergeCell ref="B19:C19"/>
    <mergeCell ref="D19:E19"/>
    <mergeCell ref="F19:G19"/>
    <mergeCell ref="F18:G18"/>
    <mergeCell ref="A15:L15"/>
    <mergeCell ref="A18:A19"/>
    <mergeCell ref="H18:I19"/>
    <mergeCell ref="J18:K19"/>
    <mergeCell ref="L18:M19"/>
    <mergeCell ref="B18:E18"/>
    <mergeCell ref="A17:L17"/>
    <mergeCell ref="H4:I5"/>
    <mergeCell ref="J4:K5"/>
    <mergeCell ref="L4:M5"/>
    <mergeCell ref="A3:L3"/>
    <mergeCell ref="B5:C5"/>
    <mergeCell ref="A4:A5"/>
    <mergeCell ref="F4:G5"/>
    <mergeCell ref="B4:E4"/>
    <mergeCell ref="A46:M46"/>
    <mergeCell ref="A28:A29"/>
    <mergeCell ref="B28:C29"/>
    <mergeCell ref="H28:I29"/>
    <mergeCell ref="J28:K29"/>
    <mergeCell ref="D29:E29"/>
    <mergeCell ref="F29:G29"/>
    <mergeCell ref="L28:M29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showGridLines="0" zoomScaleNormal="100" zoomScaleSheetLayoutView="100" workbookViewId="0">
      <selection activeCell="N1" sqref="N1"/>
    </sheetView>
  </sheetViews>
  <sheetFormatPr defaultColWidth="9" defaultRowHeight="13.2" x14ac:dyDescent="0.2"/>
  <cols>
    <col min="1" max="1" width="12.109375" style="149" customWidth="1"/>
    <col min="2" max="2" width="11.88671875" style="186" customWidth="1"/>
    <col min="3" max="3" width="0.88671875" style="149" customWidth="1"/>
    <col min="4" max="4" width="11.88671875" style="186" customWidth="1"/>
    <col min="5" max="5" width="0.88671875" style="149" customWidth="1"/>
    <col min="6" max="6" width="11.88671875" style="186" customWidth="1"/>
    <col min="7" max="7" width="0.88671875" style="149" customWidth="1"/>
    <col min="8" max="8" width="11.88671875" style="186" customWidth="1"/>
    <col min="9" max="9" width="0.88671875" style="149" customWidth="1"/>
    <col min="10" max="10" width="11.88671875" style="186" customWidth="1"/>
    <col min="11" max="11" width="0.88671875" style="149" customWidth="1"/>
    <col min="12" max="12" width="11.88671875" style="186" customWidth="1"/>
    <col min="13" max="13" width="0.88671875" style="149" customWidth="1"/>
    <col min="14" max="16384" width="9" style="149"/>
  </cols>
  <sheetData>
    <row r="1" spans="1:14" ht="23.1" customHeight="1" x14ac:dyDescent="0.2">
      <c r="A1" s="458" t="s">
        <v>205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393"/>
    </row>
    <row r="2" spans="1:14" ht="23.1" customHeight="1" x14ac:dyDescent="0.2">
      <c r="A2" s="393"/>
      <c r="B2" s="394"/>
      <c r="C2" s="393"/>
      <c r="D2" s="394"/>
      <c r="E2" s="393"/>
      <c r="F2" s="394"/>
      <c r="G2" s="393"/>
      <c r="H2" s="394"/>
      <c r="I2" s="393"/>
      <c r="J2" s="394"/>
      <c r="K2" s="393"/>
      <c r="L2" s="394"/>
      <c r="M2" s="393"/>
    </row>
    <row r="3" spans="1:14" ht="23.1" customHeight="1" x14ac:dyDescent="0.2">
      <c r="A3" s="120" t="s">
        <v>131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1"/>
      <c r="M3" s="393"/>
    </row>
    <row r="4" spans="1:14" s="2" customFormat="1" ht="17.100000000000001" customHeight="1" x14ac:dyDescent="0.2">
      <c r="A4" s="459" t="s">
        <v>115</v>
      </c>
      <c r="B4" s="460" t="s">
        <v>105</v>
      </c>
      <c r="C4" s="461"/>
      <c r="D4" s="461"/>
      <c r="E4" s="462"/>
      <c r="F4" s="337" t="s">
        <v>91</v>
      </c>
      <c r="G4" s="338"/>
      <c r="H4" s="337" t="s">
        <v>7</v>
      </c>
      <c r="I4" s="338"/>
      <c r="J4" s="337" t="s">
        <v>92</v>
      </c>
      <c r="K4" s="338"/>
      <c r="L4" s="337" t="s">
        <v>93</v>
      </c>
      <c r="M4" s="338"/>
    </row>
    <row r="5" spans="1:14" s="2" customFormat="1" ht="17.100000000000001" customHeight="1" x14ac:dyDescent="0.2">
      <c r="A5" s="463"/>
      <c r="B5" s="344" t="s">
        <v>106</v>
      </c>
      <c r="C5" s="345"/>
      <c r="D5" s="344" t="s">
        <v>103</v>
      </c>
      <c r="E5" s="464"/>
      <c r="F5" s="344"/>
      <c r="G5" s="345"/>
      <c r="H5" s="344" t="s">
        <v>8</v>
      </c>
      <c r="I5" s="345"/>
      <c r="J5" s="344"/>
      <c r="K5" s="345"/>
      <c r="L5" s="344"/>
      <c r="M5" s="345"/>
    </row>
    <row r="6" spans="1:14" s="2" customFormat="1" ht="17.100000000000001" customHeight="1" x14ac:dyDescent="0.2">
      <c r="A6" s="465"/>
      <c r="B6" s="140" t="s">
        <v>108</v>
      </c>
      <c r="C6" s="139"/>
      <c r="D6" s="140" t="s">
        <v>109</v>
      </c>
      <c r="E6" s="466"/>
      <c r="F6" s="138" t="s">
        <v>109</v>
      </c>
      <c r="G6" s="138"/>
      <c r="H6" s="140" t="s">
        <v>109</v>
      </c>
      <c r="I6" s="138"/>
      <c r="J6" s="140" t="s">
        <v>109</v>
      </c>
      <c r="K6" s="138"/>
      <c r="L6" s="140" t="s">
        <v>109</v>
      </c>
      <c r="M6" s="467"/>
    </row>
    <row r="7" spans="1:14" s="2" customFormat="1" ht="17.100000000000001" customHeight="1" x14ac:dyDescent="0.2">
      <c r="A7" s="468" t="s">
        <v>238</v>
      </c>
      <c r="B7" s="26">
        <v>36155490</v>
      </c>
      <c r="C7" s="162"/>
      <c r="D7" s="26">
        <f>SUM(F7:L7,B16:D16)</f>
        <v>181735</v>
      </c>
      <c r="E7" s="180"/>
      <c r="F7" s="161">
        <v>76479</v>
      </c>
      <c r="G7" s="161"/>
      <c r="H7" s="26">
        <v>24785</v>
      </c>
      <c r="I7" s="161"/>
      <c r="J7" s="26">
        <v>22599</v>
      </c>
      <c r="K7" s="161"/>
      <c r="L7" s="26">
        <v>45746</v>
      </c>
      <c r="M7" s="469"/>
    </row>
    <row r="8" spans="1:14" s="2" customFormat="1" ht="17.100000000000001" customHeight="1" x14ac:dyDescent="0.2">
      <c r="A8" s="468" t="s">
        <v>153</v>
      </c>
      <c r="B8" s="26">
        <v>34648360</v>
      </c>
      <c r="C8" s="162"/>
      <c r="D8" s="26">
        <f>SUM(F8:L8,B17:D17)</f>
        <v>191603</v>
      </c>
      <c r="E8" s="180"/>
      <c r="F8" s="161">
        <v>68675</v>
      </c>
      <c r="G8" s="161"/>
      <c r="H8" s="26">
        <v>23416</v>
      </c>
      <c r="I8" s="161"/>
      <c r="J8" s="26">
        <v>22948</v>
      </c>
      <c r="K8" s="161"/>
      <c r="L8" s="26">
        <v>62303</v>
      </c>
      <c r="M8" s="469"/>
    </row>
    <row r="9" spans="1:14" s="2" customFormat="1" ht="17.100000000000001" customHeight="1" x14ac:dyDescent="0.2">
      <c r="A9" s="468" t="s">
        <v>229</v>
      </c>
      <c r="B9" s="26">
        <v>21863040</v>
      </c>
      <c r="C9" s="162"/>
      <c r="D9" s="26">
        <f>SUM(F9:L9,B18:D18)</f>
        <v>135217</v>
      </c>
      <c r="E9" s="180"/>
      <c r="F9" s="161">
        <v>39517</v>
      </c>
      <c r="G9" s="161"/>
      <c r="H9" s="26">
        <v>4266</v>
      </c>
      <c r="I9" s="161"/>
      <c r="J9" s="26">
        <v>22933</v>
      </c>
      <c r="K9" s="161"/>
      <c r="L9" s="26">
        <v>55111</v>
      </c>
      <c r="M9" s="469"/>
    </row>
    <row r="10" spans="1:14" s="2" customFormat="1" ht="17.100000000000001" customHeight="1" x14ac:dyDescent="0.2">
      <c r="A10" s="468" t="s">
        <v>230</v>
      </c>
      <c r="B10" s="26">
        <v>22670780</v>
      </c>
      <c r="C10" s="162"/>
      <c r="D10" s="26">
        <f>SUM(F10:L10,B19:D19)</f>
        <v>152243</v>
      </c>
      <c r="E10" s="180"/>
      <c r="F10" s="161">
        <v>41970</v>
      </c>
      <c r="G10" s="161"/>
      <c r="H10" s="26">
        <v>9389</v>
      </c>
      <c r="I10" s="161"/>
      <c r="J10" s="26">
        <v>24504</v>
      </c>
      <c r="K10" s="161"/>
      <c r="L10" s="26">
        <v>63066</v>
      </c>
      <c r="M10" s="469"/>
    </row>
    <row r="11" spans="1:14" s="2" customFormat="1" ht="17.100000000000001" customHeight="1" x14ac:dyDescent="0.2">
      <c r="A11" s="468" t="s">
        <v>231</v>
      </c>
      <c r="B11" s="26">
        <v>27597590</v>
      </c>
      <c r="C11" s="162"/>
      <c r="D11" s="26">
        <f>SUM(F11:L11,B20:D20)</f>
        <v>169500</v>
      </c>
      <c r="E11" s="180"/>
      <c r="F11" s="161">
        <v>59128</v>
      </c>
      <c r="G11" s="161"/>
      <c r="H11" s="26">
        <v>13836</v>
      </c>
      <c r="I11" s="161"/>
      <c r="J11" s="26">
        <v>21543</v>
      </c>
      <c r="K11" s="161"/>
      <c r="L11" s="26">
        <v>64147</v>
      </c>
      <c r="M11" s="469"/>
    </row>
    <row r="12" spans="1:14" s="2" customFormat="1" ht="7.5" customHeight="1" x14ac:dyDescent="0.2">
      <c r="A12" s="470"/>
      <c r="B12" s="134"/>
      <c r="C12" s="135"/>
      <c r="D12" s="134"/>
      <c r="E12" s="471"/>
      <c r="F12" s="472"/>
      <c r="G12" s="472"/>
      <c r="H12" s="473"/>
      <c r="I12" s="472"/>
      <c r="J12" s="473"/>
      <c r="K12" s="472"/>
      <c r="L12" s="473"/>
      <c r="M12" s="474"/>
      <c r="N12" s="3"/>
    </row>
    <row r="13" spans="1:14" s="2" customFormat="1" ht="15" customHeight="1" x14ac:dyDescent="0.2">
      <c r="A13" s="459" t="s">
        <v>115</v>
      </c>
      <c r="B13" s="337" t="s">
        <v>94</v>
      </c>
      <c r="C13" s="338"/>
      <c r="D13" s="475" t="s">
        <v>95</v>
      </c>
      <c r="E13" s="476"/>
      <c r="F13" s="475"/>
      <c r="G13" s="477"/>
      <c r="H13" s="477"/>
      <c r="I13" s="477"/>
      <c r="J13" s="477"/>
      <c r="K13" s="477"/>
      <c r="L13" s="477"/>
      <c r="M13" s="477"/>
    </row>
    <row r="14" spans="1:14" s="2" customFormat="1" ht="15.75" customHeight="1" x14ac:dyDescent="0.2">
      <c r="A14" s="463"/>
      <c r="B14" s="344"/>
      <c r="C14" s="345"/>
      <c r="D14" s="478"/>
      <c r="E14" s="479"/>
      <c r="F14" s="480"/>
      <c r="G14" s="481"/>
      <c r="H14" s="481"/>
      <c r="I14" s="481"/>
      <c r="J14" s="481"/>
      <c r="K14" s="481"/>
      <c r="L14" s="481"/>
      <c r="M14" s="481"/>
    </row>
    <row r="15" spans="1:14" s="2" customFormat="1" ht="17.100000000000001" customHeight="1" x14ac:dyDescent="0.2">
      <c r="A15" s="465"/>
      <c r="B15" s="140" t="s">
        <v>109</v>
      </c>
      <c r="C15" s="138"/>
      <c r="D15" s="140" t="s">
        <v>109</v>
      </c>
      <c r="E15" s="467"/>
      <c r="F15" s="482"/>
      <c r="G15" s="483"/>
      <c r="H15" s="483"/>
      <c r="I15" s="483"/>
      <c r="J15" s="483"/>
      <c r="K15" s="483"/>
      <c r="L15" s="483"/>
      <c r="M15" s="483"/>
    </row>
    <row r="16" spans="1:14" s="2" customFormat="1" ht="17.100000000000001" customHeight="1" x14ac:dyDescent="0.2">
      <c r="A16" s="468" t="s">
        <v>237</v>
      </c>
      <c r="B16" s="26">
        <v>4023</v>
      </c>
      <c r="C16" s="161"/>
      <c r="D16" s="26">
        <v>8103</v>
      </c>
      <c r="E16" s="135"/>
      <c r="F16" s="136"/>
      <c r="G16" s="136"/>
      <c r="H16" s="136"/>
      <c r="I16" s="136"/>
      <c r="J16" s="136"/>
      <c r="K16" s="136"/>
      <c r="L16" s="136"/>
      <c r="M16" s="484"/>
    </row>
    <row r="17" spans="1:17" s="2" customFormat="1" ht="16.5" customHeight="1" x14ac:dyDescent="0.2">
      <c r="A17" s="468" t="s">
        <v>153</v>
      </c>
      <c r="B17" s="26">
        <v>5319</v>
      </c>
      <c r="C17" s="161"/>
      <c r="D17" s="26">
        <v>8942</v>
      </c>
      <c r="E17" s="485"/>
      <c r="F17" s="396"/>
      <c r="G17" s="486"/>
      <c r="H17" s="396"/>
      <c r="I17" s="486"/>
      <c r="J17" s="396"/>
      <c r="K17" s="486"/>
      <c r="L17" s="396"/>
      <c r="M17" s="486"/>
    </row>
    <row r="18" spans="1:17" s="2" customFormat="1" ht="16.5" customHeight="1" x14ac:dyDescent="0.2">
      <c r="A18" s="468" t="s">
        <v>229</v>
      </c>
      <c r="B18" s="26">
        <v>5069</v>
      </c>
      <c r="C18" s="161"/>
      <c r="D18" s="26">
        <v>8321</v>
      </c>
      <c r="E18" s="485"/>
      <c r="F18" s="396"/>
      <c r="G18" s="486"/>
      <c r="H18" s="396"/>
      <c r="I18" s="486"/>
      <c r="J18" s="396"/>
      <c r="K18" s="486"/>
      <c r="L18" s="396"/>
      <c r="M18" s="486"/>
    </row>
    <row r="19" spans="1:17" s="2" customFormat="1" ht="16.5" customHeight="1" x14ac:dyDescent="0.2">
      <c r="A19" s="468" t="s">
        <v>230</v>
      </c>
      <c r="B19" s="26">
        <v>4416</v>
      </c>
      <c r="C19" s="161"/>
      <c r="D19" s="26">
        <v>8898</v>
      </c>
      <c r="E19" s="485"/>
      <c r="F19" s="396"/>
      <c r="G19" s="486"/>
      <c r="H19" s="396"/>
      <c r="I19" s="486"/>
      <c r="J19" s="396"/>
      <c r="K19" s="486"/>
      <c r="L19" s="396"/>
      <c r="M19" s="486"/>
    </row>
    <row r="20" spans="1:17" s="2" customFormat="1" ht="16.5" customHeight="1" x14ac:dyDescent="0.2">
      <c r="A20" s="468" t="s">
        <v>231</v>
      </c>
      <c r="B20" s="26">
        <v>3673</v>
      </c>
      <c r="C20" s="161"/>
      <c r="D20" s="26">
        <v>7173</v>
      </c>
      <c r="E20" s="485"/>
      <c r="F20" s="396"/>
      <c r="G20" s="486"/>
      <c r="H20" s="396"/>
      <c r="I20" s="486"/>
      <c r="J20" s="396"/>
      <c r="K20" s="486"/>
      <c r="L20" s="396"/>
      <c r="M20" s="486"/>
    </row>
    <row r="21" spans="1:17" s="2" customFormat="1" ht="7.5" customHeight="1" x14ac:dyDescent="0.2">
      <c r="A21" s="487"/>
      <c r="B21" s="488"/>
      <c r="C21" s="489"/>
      <c r="D21" s="488"/>
      <c r="E21" s="489"/>
      <c r="F21" s="396"/>
      <c r="G21" s="486"/>
      <c r="H21" s="396"/>
      <c r="I21" s="486"/>
      <c r="J21" s="396"/>
      <c r="K21" s="486"/>
      <c r="L21" s="396"/>
      <c r="M21" s="486"/>
    </row>
    <row r="22" spans="1:17" ht="23.1" customHeight="1" x14ac:dyDescent="0.2">
      <c r="Q22" s="118"/>
    </row>
    <row r="23" spans="1:17" ht="23.1" customHeight="1" x14ac:dyDescent="0.2">
      <c r="A23" s="458" t="s">
        <v>193</v>
      </c>
      <c r="B23" s="458"/>
      <c r="C23" s="458"/>
      <c r="D23" s="458"/>
      <c r="E23" s="458"/>
      <c r="F23" s="458"/>
      <c r="G23" s="458"/>
      <c r="H23" s="458"/>
      <c r="I23" s="458"/>
      <c r="J23" s="458"/>
      <c r="K23" s="458"/>
      <c r="L23" s="458"/>
      <c r="M23" s="393"/>
    </row>
    <row r="24" spans="1:17" ht="23.1" customHeight="1" x14ac:dyDescent="0.2">
      <c r="A24" s="393"/>
      <c r="B24" s="394"/>
      <c r="C24" s="393"/>
      <c r="D24" s="394"/>
      <c r="E24" s="393"/>
      <c r="F24" s="394"/>
      <c r="G24" s="393"/>
      <c r="H24" s="394"/>
      <c r="I24" s="393"/>
      <c r="J24" s="394"/>
      <c r="K24" s="393"/>
      <c r="L24" s="394"/>
      <c r="M24" s="393"/>
    </row>
    <row r="25" spans="1:17" ht="23.1" customHeight="1" x14ac:dyDescent="0.2">
      <c r="A25" s="120" t="s">
        <v>202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1"/>
      <c r="M25" s="393"/>
    </row>
    <row r="26" spans="1:17" s="2" customFormat="1" ht="17.100000000000001" customHeight="1" x14ac:dyDescent="0.2">
      <c r="A26" s="459" t="s">
        <v>115</v>
      </c>
      <c r="B26" s="460" t="s">
        <v>105</v>
      </c>
      <c r="C26" s="461"/>
      <c r="D26" s="461"/>
      <c r="E26" s="462"/>
      <c r="F26" s="490" t="s">
        <v>192</v>
      </c>
      <c r="G26" s="338"/>
      <c r="H26" s="337" t="s">
        <v>7</v>
      </c>
      <c r="I26" s="338"/>
      <c r="J26" s="337" t="s">
        <v>191</v>
      </c>
      <c r="K26" s="338"/>
      <c r="L26" s="337" t="s">
        <v>190</v>
      </c>
      <c r="M26" s="338"/>
    </row>
    <row r="27" spans="1:17" s="2" customFormat="1" ht="17.100000000000001" customHeight="1" x14ac:dyDescent="0.2">
      <c r="A27" s="463"/>
      <c r="B27" s="344" t="s">
        <v>106</v>
      </c>
      <c r="C27" s="345"/>
      <c r="D27" s="344" t="s">
        <v>103</v>
      </c>
      <c r="E27" s="464"/>
      <c r="F27" s="491"/>
      <c r="G27" s="345"/>
      <c r="H27" s="344"/>
      <c r="I27" s="345"/>
      <c r="J27" s="344"/>
      <c r="K27" s="345"/>
      <c r="L27" s="344"/>
      <c r="M27" s="345"/>
    </row>
    <row r="28" spans="1:17" s="2" customFormat="1" ht="17.100000000000001" customHeight="1" x14ac:dyDescent="0.2">
      <c r="A28" s="465"/>
      <c r="B28" s="492" t="s">
        <v>108</v>
      </c>
      <c r="C28" s="493"/>
      <c r="D28" s="492" t="s">
        <v>109</v>
      </c>
      <c r="E28" s="494"/>
      <c r="F28" s="495" t="s">
        <v>109</v>
      </c>
      <c r="G28" s="493"/>
      <c r="H28" s="495" t="s">
        <v>109</v>
      </c>
      <c r="I28" s="495"/>
      <c r="J28" s="492" t="s">
        <v>109</v>
      </c>
      <c r="K28" s="495"/>
      <c r="L28" s="492" t="s">
        <v>109</v>
      </c>
      <c r="M28" s="139"/>
    </row>
    <row r="29" spans="1:17" s="2" customFormat="1" ht="17.100000000000001" customHeight="1" x14ac:dyDescent="0.2">
      <c r="A29" s="468" t="s">
        <v>232</v>
      </c>
      <c r="B29" s="496">
        <v>5779500</v>
      </c>
      <c r="C29" s="497"/>
      <c r="D29" s="496">
        <f>SUM(F29,H29,J29,L29,B38,D38,F38,H38)</f>
        <v>54340</v>
      </c>
      <c r="E29" s="498"/>
      <c r="F29" s="499">
        <v>20684</v>
      </c>
      <c r="G29" s="497"/>
      <c r="H29" s="499">
        <v>10085</v>
      </c>
      <c r="I29" s="499"/>
      <c r="J29" s="496">
        <v>1725</v>
      </c>
      <c r="K29" s="499"/>
      <c r="L29" s="496">
        <v>5894</v>
      </c>
      <c r="M29" s="162"/>
    </row>
    <row r="30" spans="1:17" s="2" customFormat="1" ht="17.100000000000001" customHeight="1" x14ac:dyDescent="0.2">
      <c r="A30" s="468" t="s">
        <v>153</v>
      </c>
      <c r="B30" s="496">
        <v>4625450</v>
      </c>
      <c r="C30" s="497"/>
      <c r="D30" s="496">
        <f>SUM(F30,H30,J30,L30,B39,D39,F39,H39)</f>
        <v>48100</v>
      </c>
      <c r="E30" s="498"/>
      <c r="F30" s="499">
        <v>16102</v>
      </c>
      <c r="G30" s="497"/>
      <c r="H30" s="499">
        <v>9641</v>
      </c>
      <c r="I30" s="499"/>
      <c r="J30" s="496">
        <v>1669</v>
      </c>
      <c r="K30" s="499"/>
      <c r="L30" s="496">
        <v>5482</v>
      </c>
      <c r="M30" s="162"/>
    </row>
    <row r="31" spans="1:17" s="2" customFormat="1" ht="17.100000000000001" customHeight="1" x14ac:dyDescent="0.2">
      <c r="A31" s="468" t="s">
        <v>229</v>
      </c>
      <c r="B31" s="496">
        <v>2723850</v>
      </c>
      <c r="C31" s="497"/>
      <c r="D31" s="496">
        <f>SUM(F31,H31,J31,L31,B40,D40,F40,H40)</f>
        <v>28090</v>
      </c>
      <c r="E31" s="498"/>
      <c r="F31" s="499">
        <v>15963</v>
      </c>
      <c r="G31" s="497"/>
      <c r="H31" s="499">
        <v>2340</v>
      </c>
      <c r="I31" s="499"/>
      <c r="J31" s="496">
        <v>922</v>
      </c>
      <c r="K31" s="499"/>
      <c r="L31" s="496">
        <v>4124</v>
      </c>
      <c r="M31" s="162"/>
    </row>
    <row r="32" spans="1:17" s="2" customFormat="1" ht="16.5" customHeight="1" x14ac:dyDescent="0.2">
      <c r="A32" s="468" t="s">
        <v>233</v>
      </c>
      <c r="B32" s="496">
        <v>3667100</v>
      </c>
      <c r="C32" s="497"/>
      <c r="D32" s="496">
        <f>SUM(F32,H32,J32,L32,B41,D41,F41,H41)</f>
        <v>39820</v>
      </c>
      <c r="E32" s="498"/>
      <c r="F32" s="499">
        <v>20384</v>
      </c>
      <c r="G32" s="497"/>
      <c r="H32" s="499">
        <v>4254</v>
      </c>
      <c r="I32" s="499"/>
      <c r="J32" s="496">
        <v>1227</v>
      </c>
      <c r="K32" s="499"/>
      <c r="L32" s="496">
        <v>2909</v>
      </c>
      <c r="M32" s="162"/>
    </row>
    <row r="33" spans="1:13" s="2" customFormat="1" ht="16.5" customHeight="1" x14ac:dyDescent="0.2">
      <c r="A33" s="468" t="s">
        <v>231</v>
      </c>
      <c r="B33" s="496">
        <v>3666350</v>
      </c>
      <c r="C33" s="497"/>
      <c r="D33" s="496">
        <f>SUM(F33,H33,J33,L33,B42,D42,F42,H42)</f>
        <v>40623</v>
      </c>
      <c r="E33" s="498"/>
      <c r="F33" s="499">
        <v>18568</v>
      </c>
      <c r="G33" s="497"/>
      <c r="H33" s="499">
        <v>5214</v>
      </c>
      <c r="I33" s="499"/>
      <c r="J33" s="496">
        <v>1455</v>
      </c>
      <c r="K33" s="499"/>
      <c r="L33" s="496">
        <v>3666</v>
      </c>
      <c r="M33" s="162"/>
    </row>
    <row r="34" spans="1:13" s="2" customFormat="1" ht="7.5" customHeight="1" x14ac:dyDescent="0.2">
      <c r="A34" s="470"/>
      <c r="B34" s="500"/>
      <c r="C34" s="501"/>
      <c r="D34" s="500"/>
      <c r="E34" s="502"/>
      <c r="F34" s="503"/>
      <c r="G34" s="501"/>
      <c r="H34" s="503"/>
      <c r="I34" s="503"/>
      <c r="J34" s="500"/>
      <c r="K34" s="503"/>
      <c r="L34" s="500"/>
      <c r="M34" s="504"/>
    </row>
    <row r="35" spans="1:13" s="2" customFormat="1" ht="15" customHeight="1" x14ac:dyDescent="0.2">
      <c r="A35" s="459" t="s">
        <v>115</v>
      </c>
      <c r="B35" s="505" t="s">
        <v>189</v>
      </c>
      <c r="C35" s="506"/>
      <c r="D35" s="505" t="s">
        <v>188</v>
      </c>
      <c r="E35" s="506"/>
      <c r="F35" s="507" t="s">
        <v>187</v>
      </c>
      <c r="G35" s="508"/>
      <c r="H35" s="509" t="s">
        <v>186</v>
      </c>
      <c r="I35" s="510"/>
      <c r="J35" s="511"/>
      <c r="K35" s="511"/>
      <c r="L35" s="511"/>
      <c r="M35" s="136"/>
    </row>
    <row r="36" spans="1:13" s="2" customFormat="1" ht="15" customHeight="1" x14ac:dyDescent="0.2">
      <c r="A36" s="463"/>
      <c r="B36" s="512"/>
      <c r="C36" s="513"/>
      <c r="D36" s="512"/>
      <c r="E36" s="513"/>
      <c r="F36" s="514"/>
      <c r="G36" s="515"/>
      <c r="H36" s="516"/>
      <c r="I36" s="517"/>
      <c r="J36" s="518"/>
      <c r="K36" s="518"/>
      <c r="L36" s="518"/>
    </row>
    <row r="37" spans="1:13" s="2" customFormat="1" ht="17.100000000000001" customHeight="1" x14ac:dyDescent="0.2">
      <c r="A37" s="465"/>
      <c r="B37" s="492" t="s">
        <v>109</v>
      </c>
      <c r="C37" s="519"/>
      <c r="D37" s="492" t="s">
        <v>109</v>
      </c>
      <c r="E37" s="495"/>
      <c r="F37" s="492" t="s">
        <v>109</v>
      </c>
      <c r="G37" s="519"/>
      <c r="H37" s="492" t="s">
        <v>109</v>
      </c>
      <c r="I37" s="519"/>
      <c r="J37" s="518"/>
      <c r="K37" s="518"/>
      <c r="L37" s="518"/>
    </row>
    <row r="38" spans="1:13" s="2" customFormat="1" ht="17.100000000000001" customHeight="1" x14ac:dyDescent="0.2">
      <c r="A38" s="468" t="s">
        <v>232</v>
      </c>
      <c r="B38" s="496">
        <v>2167</v>
      </c>
      <c r="C38" s="520"/>
      <c r="D38" s="496">
        <v>3860</v>
      </c>
      <c r="E38" s="499"/>
      <c r="F38" s="496">
        <v>9925</v>
      </c>
      <c r="G38" s="521"/>
      <c r="H38" s="496" t="s">
        <v>122</v>
      </c>
      <c r="I38" s="521"/>
      <c r="J38" s="518"/>
      <c r="K38" s="518"/>
      <c r="L38" s="518"/>
    </row>
    <row r="39" spans="1:13" s="2" customFormat="1" ht="17.100000000000001" customHeight="1" x14ac:dyDescent="0.2">
      <c r="A39" s="468" t="s">
        <v>153</v>
      </c>
      <c r="B39" s="496">
        <v>1981</v>
      </c>
      <c r="C39" s="520"/>
      <c r="D39" s="496">
        <v>3481</v>
      </c>
      <c r="E39" s="499"/>
      <c r="F39" s="496">
        <v>9744</v>
      </c>
      <c r="G39" s="522"/>
      <c r="H39" s="496" t="s">
        <v>122</v>
      </c>
      <c r="I39" s="522"/>
      <c r="J39" s="518"/>
      <c r="K39" s="518"/>
      <c r="L39" s="518"/>
    </row>
    <row r="40" spans="1:13" s="2" customFormat="1" ht="17.100000000000001" customHeight="1" x14ac:dyDescent="0.2">
      <c r="A40" s="468" t="s">
        <v>235</v>
      </c>
      <c r="B40" s="496">
        <v>1001</v>
      </c>
      <c r="C40" s="520"/>
      <c r="D40" s="496">
        <v>1385</v>
      </c>
      <c r="E40" s="499"/>
      <c r="F40" s="496">
        <v>2060</v>
      </c>
      <c r="G40" s="522"/>
      <c r="H40" s="496">
        <v>295</v>
      </c>
      <c r="I40" s="522"/>
      <c r="J40" s="518"/>
      <c r="K40" s="518"/>
      <c r="L40" s="518"/>
    </row>
    <row r="41" spans="1:13" s="2" customFormat="1" ht="17.100000000000001" customHeight="1" x14ac:dyDescent="0.2">
      <c r="A41" s="468" t="s">
        <v>234</v>
      </c>
      <c r="B41" s="496">
        <v>1473</v>
      </c>
      <c r="C41" s="520"/>
      <c r="D41" s="496">
        <v>2022</v>
      </c>
      <c r="E41" s="499"/>
      <c r="F41" s="496">
        <v>4565</v>
      </c>
      <c r="G41" s="522"/>
      <c r="H41" s="496">
        <v>2986</v>
      </c>
      <c r="I41" s="522"/>
      <c r="J41" s="518"/>
      <c r="K41" s="518"/>
      <c r="L41" s="518"/>
    </row>
    <row r="42" spans="1:13" s="2" customFormat="1" ht="17.100000000000001" customHeight="1" x14ac:dyDescent="0.2">
      <c r="A42" s="468" t="s">
        <v>236</v>
      </c>
      <c r="B42" s="496">
        <v>1615</v>
      </c>
      <c r="C42" s="520"/>
      <c r="D42" s="496">
        <v>1940</v>
      </c>
      <c r="E42" s="499"/>
      <c r="F42" s="496">
        <v>4952</v>
      </c>
      <c r="G42" s="522"/>
      <c r="H42" s="496">
        <v>3213</v>
      </c>
      <c r="I42" s="522"/>
      <c r="J42" s="518"/>
      <c r="K42" s="518"/>
      <c r="L42" s="518"/>
    </row>
    <row r="43" spans="1:13" s="2" customFormat="1" ht="7.5" customHeight="1" x14ac:dyDescent="0.2">
      <c r="A43" s="523"/>
      <c r="B43" s="500"/>
      <c r="C43" s="524"/>
      <c r="D43" s="525"/>
      <c r="E43" s="526"/>
      <c r="F43" s="525"/>
      <c r="G43" s="526"/>
      <c r="H43" s="525"/>
      <c r="I43" s="526"/>
      <c r="J43" s="518"/>
      <c r="K43" s="518"/>
      <c r="L43" s="518"/>
    </row>
    <row r="44" spans="1:13" s="2" customFormat="1" x14ac:dyDescent="0.2">
      <c r="A44" s="527" t="s">
        <v>185</v>
      </c>
      <c r="B44" s="528"/>
      <c r="C44" s="527"/>
      <c r="D44" s="527"/>
      <c r="E44" s="527"/>
      <c r="F44" s="527"/>
      <c r="G44" s="527"/>
      <c r="H44" s="527"/>
      <c r="I44" s="527"/>
      <c r="J44" s="80"/>
      <c r="K44" s="80"/>
      <c r="L44" s="80"/>
      <c r="M44" s="80"/>
    </row>
  </sheetData>
  <sheetProtection sheet="1" objects="1" scenarios="1"/>
  <mergeCells count="34">
    <mergeCell ref="L26:M27"/>
    <mergeCell ref="B27:C27"/>
    <mergeCell ref="D27:E27"/>
    <mergeCell ref="A35:A36"/>
    <mergeCell ref="B35:C36"/>
    <mergeCell ref="D35:E36"/>
    <mergeCell ref="F35:G36"/>
    <mergeCell ref="H35:I36"/>
    <mergeCell ref="A26:A27"/>
    <mergeCell ref="B26:E26"/>
    <mergeCell ref="F26:G27"/>
    <mergeCell ref="H26:I27"/>
    <mergeCell ref="J26:K27"/>
    <mergeCell ref="A13:A14"/>
    <mergeCell ref="F13:G13"/>
    <mergeCell ref="F14:G14"/>
    <mergeCell ref="A23:L23"/>
    <mergeCell ref="A25:L25"/>
    <mergeCell ref="A1:L1"/>
    <mergeCell ref="A3:L3"/>
    <mergeCell ref="B13:C14"/>
    <mergeCell ref="J4:K5"/>
    <mergeCell ref="L4:M5"/>
    <mergeCell ref="L13:M14"/>
    <mergeCell ref="A4:A5"/>
    <mergeCell ref="H4:I4"/>
    <mergeCell ref="H5:I5"/>
    <mergeCell ref="D13:E14"/>
    <mergeCell ref="D5:E5"/>
    <mergeCell ref="B4:E4"/>
    <mergeCell ref="H13:I14"/>
    <mergeCell ref="B5:C5"/>
    <mergeCell ref="F4:G5"/>
    <mergeCell ref="J13:K14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4"/>
  <sheetViews>
    <sheetView showGridLines="0" zoomScaleNormal="100" workbookViewId="0">
      <selection activeCell="L2" sqref="L2"/>
    </sheetView>
  </sheetViews>
  <sheetFormatPr defaultColWidth="9" defaultRowHeight="12" x14ac:dyDescent="0.15"/>
  <cols>
    <col min="1" max="1" width="14.109375" style="456" customWidth="1"/>
    <col min="2" max="2" width="7.33203125" style="456" customWidth="1"/>
    <col min="3" max="3" width="5.6640625" style="456" customWidth="1"/>
    <col min="4" max="4" width="5" style="456" bestFit="1" customWidth="1"/>
    <col min="5" max="5" width="10.33203125" style="456" customWidth="1"/>
    <col min="6" max="6" width="0.88671875" style="456" customWidth="1"/>
    <col min="7" max="7" width="10.33203125" style="456" customWidth="1"/>
    <col min="8" max="8" width="0.88671875" style="456" customWidth="1"/>
    <col min="9" max="9" width="10.33203125" style="456" customWidth="1"/>
    <col min="10" max="10" width="0.88671875" style="456" customWidth="1"/>
    <col min="11" max="11" width="10.33203125" style="456" customWidth="1"/>
    <col min="12" max="12" width="0.88671875" style="456" customWidth="1"/>
    <col min="13" max="13" width="10.33203125" style="457" customWidth="1"/>
    <col min="14" max="14" width="0.88671875" style="457" customWidth="1"/>
    <col min="15" max="16384" width="9" style="457"/>
  </cols>
  <sheetData>
    <row r="1" spans="1:16" s="2" customFormat="1" ht="23.1" customHeight="1" x14ac:dyDescent="0.2">
      <c r="A1" s="356" t="s">
        <v>181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</row>
    <row r="2" spans="1:16" s="2" customFormat="1" ht="23.1" customHeight="1" x14ac:dyDescent="0.2">
      <c r="A2" s="393"/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4"/>
      <c r="N2" s="393"/>
      <c r="O2" s="394"/>
      <c r="P2" s="393"/>
    </row>
    <row r="3" spans="1:16" s="2" customFormat="1" ht="23.1" customHeight="1" x14ac:dyDescent="0.2">
      <c r="A3" s="395" t="s">
        <v>207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6"/>
      <c r="O3" s="396"/>
      <c r="P3" s="393"/>
    </row>
    <row r="4" spans="1:16" s="389" customFormat="1" ht="30" customHeight="1" x14ac:dyDescent="0.15">
      <c r="A4" s="397" t="s">
        <v>208</v>
      </c>
      <c r="B4" s="398"/>
      <c r="C4" s="398"/>
      <c r="D4" s="399"/>
      <c r="E4" s="400" t="s">
        <v>180</v>
      </c>
      <c r="F4" s="401"/>
      <c r="G4" s="400" t="s">
        <v>179</v>
      </c>
      <c r="H4" s="401"/>
      <c r="I4" s="400" t="s">
        <v>178</v>
      </c>
      <c r="J4" s="401"/>
      <c r="K4" s="400" t="s">
        <v>177</v>
      </c>
      <c r="L4" s="401"/>
      <c r="M4" s="400" t="s">
        <v>225</v>
      </c>
      <c r="N4" s="401"/>
    </row>
    <row r="5" spans="1:16" s="388" customFormat="1" ht="17.100000000000001" customHeight="1" x14ac:dyDescent="0.15">
      <c r="A5" s="402" t="s">
        <v>176</v>
      </c>
      <c r="B5" s="403"/>
      <c r="C5" s="404"/>
      <c r="D5" s="405" t="s">
        <v>164</v>
      </c>
      <c r="E5" s="406">
        <v>2792</v>
      </c>
      <c r="F5" s="407"/>
      <c r="G5" s="406">
        <v>2815</v>
      </c>
      <c r="H5" s="407"/>
      <c r="I5" s="406">
        <v>2594</v>
      </c>
      <c r="J5" s="407"/>
      <c r="K5" s="406">
        <v>3170</v>
      </c>
      <c r="L5" s="408"/>
      <c r="M5" s="406">
        <v>3042</v>
      </c>
      <c r="N5" s="408"/>
    </row>
    <row r="6" spans="1:16" s="388" customFormat="1" ht="17.100000000000001" customHeight="1" x14ac:dyDescent="0.15">
      <c r="A6" s="409"/>
      <c r="B6" s="410"/>
      <c r="C6" s="411"/>
      <c r="D6" s="412" t="s">
        <v>163</v>
      </c>
      <c r="E6" s="413">
        <v>12471</v>
      </c>
      <c r="F6" s="414"/>
      <c r="G6" s="413">
        <v>12460</v>
      </c>
      <c r="H6" s="414"/>
      <c r="I6" s="413">
        <v>11008</v>
      </c>
      <c r="J6" s="414"/>
      <c r="K6" s="413">
        <v>13061</v>
      </c>
      <c r="L6" s="415"/>
      <c r="M6" s="413">
        <v>12616</v>
      </c>
      <c r="N6" s="415"/>
    </row>
    <row r="7" spans="1:16" s="388" customFormat="1" ht="17.100000000000001" customHeight="1" x14ac:dyDescent="0.15">
      <c r="A7" s="416" t="s">
        <v>175</v>
      </c>
      <c r="B7" s="417"/>
      <c r="C7" s="418"/>
      <c r="D7" s="419" t="s">
        <v>164</v>
      </c>
      <c r="E7" s="420">
        <v>272</v>
      </c>
      <c r="F7" s="421"/>
      <c r="G7" s="420">
        <v>311</v>
      </c>
      <c r="H7" s="421"/>
      <c r="I7" s="420">
        <v>250</v>
      </c>
      <c r="J7" s="421"/>
      <c r="K7" s="420">
        <v>284</v>
      </c>
      <c r="L7" s="422"/>
      <c r="M7" s="420">
        <v>391</v>
      </c>
      <c r="N7" s="422"/>
    </row>
    <row r="8" spans="1:16" s="388" customFormat="1" ht="17.100000000000001" customHeight="1" x14ac:dyDescent="0.15">
      <c r="A8" s="423"/>
      <c r="B8" s="424"/>
      <c r="C8" s="425"/>
      <c r="D8" s="426" t="s">
        <v>163</v>
      </c>
      <c r="E8" s="427">
        <v>9831</v>
      </c>
      <c r="F8" s="428"/>
      <c r="G8" s="427">
        <v>3898</v>
      </c>
      <c r="H8" s="428"/>
      <c r="I8" s="427">
        <v>7996</v>
      </c>
      <c r="J8" s="428"/>
      <c r="K8" s="427">
        <v>10649</v>
      </c>
      <c r="L8" s="429"/>
      <c r="M8" s="427">
        <v>10904</v>
      </c>
      <c r="N8" s="429"/>
    </row>
    <row r="9" spans="1:16" s="388" customFormat="1" ht="17.100000000000001" customHeight="1" x14ac:dyDescent="0.15">
      <c r="A9" s="430" t="s">
        <v>174</v>
      </c>
      <c r="B9" s="431" t="s">
        <v>173</v>
      </c>
      <c r="C9" s="431"/>
      <c r="D9" s="419" t="s">
        <v>164</v>
      </c>
      <c r="E9" s="432">
        <v>1633</v>
      </c>
      <c r="F9" s="433"/>
      <c r="G9" s="432">
        <v>1690</v>
      </c>
      <c r="H9" s="433"/>
      <c r="I9" s="432">
        <v>1748</v>
      </c>
      <c r="J9" s="433"/>
      <c r="K9" s="432">
        <v>1969</v>
      </c>
      <c r="L9" s="422"/>
      <c r="M9" s="432">
        <v>1778</v>
      </c>
      <c r="N9" s="422"/>
    </row>
    <row r="10" spans="1:16" s="388" customFormat="1" ht="17.100000000000001" customHeight="1" x14ac:dyDescent="0.15">
      <c r="A10" s="430"/>
      <c r="B10" s="431"/>
      <c r="C10" s="431"/>
      <c r="D10" s="426" t="s">
        <v>163</v>
      </c>
      <c r="E10" s="427">
        <v>13897</v>
      </c>
      <c r="F10" s="428"/>
      <c r="G10" s="427">
        <v>14835</v>
      </c>
      <c r="H10" s="428"/>
      <c r="I10" s="427">
        <v>13635</v>
      </c>
      <c r="J10" s="428"/>
      <c r="K10" s="427">
        <v>14142</v>
      </c>
      <c r="L10" s="429"/>
      <c r="M10" s="427">
        <v>14006</v>
      </c>
      <c r="N10" s="429"/>
    </row>
    <row r="11" spans="1:16" s="388" customFormat="1" ht="17.100000000000001" customHeight="1" x14ac:dyDescent="0.15">
      <c r="A11" s="430"/>
      <c r="B11" s="431" t="s">
        <v>172</v>
      </c>
      <c r="C11" s="431"/>
      <c r="D11" s="419" t="s">
        <v>164</v>
      </c>
      <c r="E11" s="432">
        <v>380</v>
      </c>
      <c r="F11" s="433"/>
      <c r="G11" s="432">
        <v>373</v>
      </c>
      <c r="H11" s="433"/>
      <c r="I11" s="432">
        <v>413</v>
      </c>
      <c r="J11" s="433"/>
      <c r="K11" s="432">
        <v>404</v>
      </c>
      <c r="L11" s="422"/>
      <c r="M11" s="432">
        <v>394</v>
      </c>
      <c r="N11" s="422"/>
    </row>
    <row r="12" spans="1:16" s="388" customFormat="1" ht="17.100000000000001" customHeight="1" x14ac:dyDescent="0.15">
      <c r="A12" s="430"/>
      <c r="B12" s="431"/>
      <c r="C12" s="431"/>
      <c r="D12" s="426" t="s">
        <v>163</v>
      </c>
      <c r="E12" s="427">
        <v>23859</v>
      </c>
      <c r="F12" s="428"/>
      <c r="G12" s="427">
        <v>21793</v>
      </c>
      <c r="H12" s="428"/>
      <c r="I12" s="427">
        <v>19267</v>
      </c>
      <c r="J12" s="428"/>
      <c r="K12" s="427">
        <v>21167</v>
      </c>
      <c r="L12" s="429"/>
      <c r="M12" s="427">
        <v>23821</v>
      </c>
      <c r="N12" s="429"/>
    </row>
    <row r="13" spans="1:16" s="388" customFormat="1" ht="17.100000000000001" customHeight="1" x14ac:dyDescent="0.15">
      <c r="A13" s="430"/>
      <c r="B13" s="431" t="s">
        <v>171</v>
      </c>
      <c r="C13" s="431"/>
      <c r="D13" s="419" t="s">
        <v>164</v>
      </c>
      <c r="E13" s="432">
        <v>172</v>
      </c>
      <c r="F13" s="433"/>
      <c r="G13" s="432">
        <v>172</v>
      </c>
      <c r="H13" s="433"/>
      <c r="I13" s="432">
        <v>127</v>
      </c>
      <c r="J13" s="433"/>
      <c r="K13" s="432">
        <v>153</v>
      </c>
      <c r="L13" s="422"/>
      <c r="M13" s="432">
        <v>209</v>
      </c>
      <c r="N13" s="422"/>
    </row>
    <row r="14" spans="1:16" s="388" customFormat="1" ht="17.100000000000001" customHeight="1" x14ac:dyDescent="0.15">
      <c r="A14" s="430"/>
      <c r="B14" s="431"/>
      <c r="C14" s="431"/>
      <c r="D14" s="426" t="s">
        <v>163</v>
      </c>
      <c r="E14" s="427">
        <v>1632</v>
      </c>
      <c r="F14" s="428"/>
      <c r="G14" s="427">
        <v>1634</v>
      </c>
      <c r="H14" s="428"/>
      <c r="I14" s="427">
        <v>953</v>
      </c>
      <c r="J14" s="428"/>
      <c r="K14" s="427">
        <v>1106</v>
      </c>
      <c r="L14" s="429"/>
      <c r="M14" s="427">
        <v>1652</v>
      </c>
      <c r="N14" s="429"/>
    </row>
    <row r="15" spans="1:16" s="388" customFormat="1" ht="17.100000000000001" customHeight="1" x14ac:dyDescent="0.15">
      <c r="A15" s="430"/>
      <c r="B15" s="434" t="s">
        <v>170</v>
      </c>
      <c r="C15" s="434"/>
      <c r="D15" s="419" t="s">
        <v>164</v>
      </c>
      <c r="E15" s="432">
        <f>SUM(E9,E11,E13)</f>
        <v>2185</v>
      </c>
      <c r="F15" s="435">
        <f t="shared" ref="F15:F16" si="0">SUM(F9,F11,F13)</f>
        <v>0</v>
      </c>
      <c r="G15" s="432">
        <f>SUM(G9,G11,G13)</f>
        <v>2235</v>
      </c>
      <c r="H15" s="435">
        <f t="shared" ref="H15:J16" si="1">SUM(H9,H11,H13)</f>
        <v>0</v>
      </c>
      <c r="I15" s="432">
        <f>SUM(I9,I11,I13)</f>
        <v>2288</v>
      </c>
      <c r="J15" s="435">
        <f t="shared" ref="J15" si="2">SUM(J9,J11,J13)</f>
        <v>0</v>
      </c>
      <c r="K15" s="432">
        <f>SUM(K9,K11,K13)</f>
        <v>2526</v>
      </c>
      <c r="L15" s="422"/>
      <c r="M15" s="432">
        <v>2381</v>
      </c>
      <c r="N15" s="422"/>
    </row>
    <row r="16" spans="1:16" s="388" customFormat="1" ht="17.100000000000001" customHeight="1" x14ac:dyDescent="0.15">
      <c r="A16" s="430"/>
      <c r="B16" s="434"/>
      <c r="C16" s="434"/>
      <c r="D16" s="436" t="s">
        <v>163</v>
      </c>
      <c r="E16" s="427">
        <f>SUM(E10,E12,E14)</f>
        <v>39388</v>
      </c>
      <c r="F16" s="437">
        <f t="shared" si="0"/>
        <v>0</v>
      </c>
      <c r="G16" s="427">
        <f>SUM(G10,G12,G14)</f>
        <v>38262</v>
      </c>
      <c r="H16" s="438">
        <f t="shared" si="1"/>
        <v>0</v>
      </c>
      <c r="I16" s="427">
        <f t="shared" si="1"/>
        <v>33855</v>
      </c>
      <c r="J16" s="438">
        <f t="shared" si="1"/>
        <v>0</v>
      </c>
      <c r="K16" s="427">
        <f>SUM(K10,K12,K14)</f>
        <v>36415</v>
      </c>
      <c r="L16" s="439"/>
      <c r="M16" s="427">
        <v>39479</v>
      </c>
      <c r="N16" s="439"/>
    </row>
    <row r="17" spans="1:14" s="388" customFormat="1" ht="17.100000000000001" customHeight="1" x14ac:dyDescent="0.15">
      <c r="A17" s="416" t="s">
        <v>169</v>
      </c>
      <c r="B17" s="417"/>
      <c r="C17" s="418"/>
      <c r="D17" s="419" t="s">
        <v>164</v>
      </c>
      <c r="E17" s="432">
        <v>472</v>
      </c>
      <c r="F17" s="433"/>
      <c r="G17" s="432">
        <v>474</v>
      </c>
      <c r="H17" s="433"/>
      <c r="I17" s="432">
        <v>357</v>
      </c>
      <c r="J17" s="433"/>
      <c r="K17" s="432">
        <v>405</v>
      </c>
      <c r="L17" s="422"/>
      <c r="M17" s="432">
        <v>402</v>
      </c>
      <c r="N17" s="422"/>
    </row>
    <row r="18" spans="1:14" s="388" customFormat="1" ht="17.100000000000001" customHeight="1" x14ac:dyDescent="0.15">
      <c r="A18" s="423"/>
      <c r="B18" s="424"/>
      <c r="C18" s="425"/>
      <c r="D18" s="426" t="s">
        <v>163</v>
      </c>
      <c r="E18" s="427">
        <v>10367</v>
      </c>
      <c r="F18" s="428"/>
      <c r="G18" s="427">
        <v>17096</v>
      </c>
      <c r="H18" s="428"/>
      <c r="I18" s="427">
        <v>4816</v>
      </c>
      <c r="J18" s="428"/>
      <c r="K18" s="427">
        <v>13241</v>
      </c>
      <c r="L18" s="429"/>
      <c r="M18" s="427">
        <v>13259</v>
      </c>
      <c r="N18" s="429"/>
    </row>
    <row r="19" spans="1:14" s="388" customFormat="1" ht="17.100000000000001" customHeight="1" x14ac:dyDescent="0.15">
      <c r="A19" s="416" t="s">
        <v>168</v>
      </c>
      <c r="B19" s="417"/>
      <c r="C19" s="418"/>
      <c r="D19" s="419" t="s">
        <v>164</v>
      </c>
      <c r="E19" s="432">
        <v>156</v>
      </c>
      <c r="F19" s="433"/>
      <c r="G19" s="432">
        <v>159</v>
      </c>
      <c r="H19" s="433"/>
      <c r="I19" s="432">
        <v>242</v>
      </c>
      <c r="J19" s="433"/>
      <c r="K19" s="432">
        <v>445</v>
      </c>
      <c r="L19" s="422"/>
      <c r="M19" s="432">
        <v>413</v>
      </c>
      <c r="N19" s="422"/>
    </row>
    <row r="20" spans="1:14" s="388" customFormat="1" ht="17.100000000000001" customHeight="1" x14ac:dyDescent="0.15">
      <c r="A20" s="423"/>
      <c r="B20" s="424"/>
      <c r="C20" s="425"/>
      <c r="D20" s="426" t="s">
        <v>163</v>
      </c>
      <c r="E20" s="427">
        <v>4962</v>
      </c>
      <c r="F20" s="428"/>
      <c r="G20" s="427">
        <v>6918</v>
      </c>
      <c r="H20" s="428"/>
      <c r="I20" s="427">
        <v>9353</v>
      </c>
      <c r="J20" s="428"/>
      <c r="K20" s="427">
        <v>14785</v>
      </c>
      <c r="L20" s="429"/>
      <c r="M20" s="427">
        <v>13621</v>
      </c>
      <c r="N20" s="429"/>
    </row>
    <row r="21" spans="1:14" s="388" customFormat="1" ht="17.100000000000001" customHeight="1" x14ac:dyDescent="0.15">
      <c r="A21" s="416" t="s">
        <v>167</v>
      </c>
      <c r="B21" s="417"/>
      <c r="C21" s="418"/>
      <c r="D21" s="419" t="s">
        <v>164</v>
      </c>
      <c r="E21" s="432">
        <v>107</v>
      </c>
      <c r="F21" s="433"/>
      <c r="G21" s="432">
        <v>107</v>
      </c>
      <c r="H21" s="433"/>
      <c r="I21" s="432">
        <v>88</v>
      </c>
      <c r="J21" s="433"/>
      <c r="K21" s="432">
        <v>49</v>
      </c>
      <c r="L21" s="422"/>
      <c r="M21" s="432">
        <v>58</v>
      </c>
      <c r="N21" s="422"/>
    </row>
    <row r="22" spans="1:14" s="388" customFormat="1" ht="17.100000000000001" customHeight="1" x14ac:dyDescent="0.15">
      <c r="A22" s="423"/>
      <c r="B22" s="424"/>
      <c r="C22" s="425"/>
      <c r="D22" s="426" t="s">
        <v>163</v>
      </c>
      <c r="E22" s="427">
        <v>548</v>
      </c>
      <c r="F22" s="428"/>
      <c r="G22" s="427">
        <v>932</v>
      </c>
      <c r="H22" s="428"/>
      <c r="I22" s="427">
        <v>715</v>
      </c>
      <c r="J22" s="428"/>
      <c r="K22" s="427">
        <v>685</v>
      </c>
      <c r="L22" s="429"/>
      <c r="M22" s="427">
        <v>988</v>
      </c>
      <c r="N22" s="429"/>
    </row>
    <row r="23" spans="1:14" s="388" customFormat="1" ht="17.100000000000001" customHeight="1" x14ac:dyDescent="0.15">
      <c r="A23" s="416" t="s">
        <v>166</v>
      </c>
      <c r="B23" s="417"/>
      <c r="C23" s="418"/>
      <c r="D23" s="419" t="s">
        <v>164</v>
      </c>
      <c r="E23" s="432">
        <v>275</v>
      </c>
      <c r="F23" s="433"/>
      <c r="G23" s="432">
        <v>247</v>
      </c>
      <c r="H23" s="433"/>
      <c r="I23" s="432">
        <v>283</v>
      </c>
      <c r="J23" s="433"/>
      <c r="K23" s="432">
        <v>301</v>
      </c>
      <c r="L23" s="422"/>
      <c r="M23" s="432">
        <v>259</v>
      </c>
      <c r="N23" s="422"/>
    </row>
    <row r="24" spans="1:14" s="388" customFormat="1" ht="17.100000000000001" customHeight="1" x14ac:dyDescent="0.15">
      <c r="A24" s="423"/>
      <c r="B24" s="424"/>
      <c r="C24" s="425"/>
      <c r="D24" s="426" t="s">
        <v>163</v>
      </c>
      <c r="E24" s="427">
        <v>15770</v>
      </c>
      <c r="F24" s="428"/>
      <c r="G24" s="427">
        <v>14091</v>
      </c>
      <c r="H24" s="428"/>
      <c r="I24" s="427">
        <v>10575</v>
      </c>
      <c r="J24" s="428"/>
      <c r="K24" s="427">
        <v>13224</v>
      </c>
      <c r="L24" s="429"/>
      <c r="M24" s="427">
        <v>10976</v>
      </c>
      <c r="N24" s="429"/>
    </row>
    <row r="25" spans="1:14" s="388" customFormat="1" ht="17.100000000000001" customHeight="1" x14ac:dyDescent="0.15">
      <c r="A25" s="416" t="s">
        <v>165</v>
      </c>
      <c r="B25" s="417"/>
      <c r="C25" s="418"/>
      <c r="D25" s="419" t="s">
        <v>164</v>
      </c>
      <c r="E25" s="432">
        <v>98</v>
      </c>
      <c r="F25" s="433"/>
      <c r="G25" s="432">
        <v>99</v>
      </c>
      <c r="H25" s="433"/>
      <c r="I25" s="432">
        <v>67</v>
      </c>
      <c r="J25" s="433"/>
      <c r="K25" s="432">
        <v>83</v>
      </c>
      <c r="L25" s="422"/>
      <c r="M25" s="432">
        <v>113</v>
      </c>
      <c r="N25" s="422"/>
    </row>
    <row r="26" spans="1:14" s="388" customFormat="1" ht="17.100000000000001" customHeight="1" thickBot="1" x14ac:dyDescent="0.2">
      <c r="A26" s="440"/>
      <c r="B26" s="441"/>
      <c r="C26" s="442"/>
      <c r="D26" s="443" t="s">
        <v>163</v>
      </c>
      <c r="E26" s="444">
        <v>1161</v>
      </c>
      <c r="F26" s="445"/>
      <c r="G26" s="444">
        <v>1283</v>
      </c>
      <c r="H26" s="445"/>
      <c r="I26" s="446">
        <v>1017</v>
      </c>
      <c r="J26" s="447"/>
      <c r="K26" s="446">
        <v>1203</v>
      </c>
      <c r="L26" s="448"/>
      <c r="M26" s="446">
        <v>1658</v>
      </c>
      <c r="N26" s="448"/>
    </row>
    <row r="27" spans="1:14" s="388" customFormat="1" ht="17.100000000000001" customHeight="1" thickTop="1" x14ac:dyDescent="0.15">
      <c r="A27" s="449" t="s">
        <v>209</v>
      </c>
      <c r="B27" s="450"/>
      <c r="C27" s="451"/>
      <c r="D27" s="436" t="s">
        <v>164</v>
      </c>
      <c r="E27" s="452">
        <f>SUM(E5,E7,E15,E17,E19,E21,E23,E25)</f>
        <v>6357</v>
      </c>
      <c r="F27" s="453">
        <f t="shared" ref="F27:F28" si="3">SUM(F5,F7,F15,F17,F19,F21,F23,F25)</f>
        <v>0</v>
      </c>
      <c r="G27" s="452">
        <f>SUM(G5,G7,G15,G17,G19,G21,G23,G25)</f>
        <v>6447</v>
      </c>
      <c r="H27" s="453">
        <f t="shared" ref="H27:H28" si="4">SUM(H5,H7,H15,H17,H19,H21,H23,H25)</f>
        <v>0</v>
      </c>
      <c r="I27" s="452">
        <f>SUM(I5,I7,I15,I17,I19,I21,I23,I25)</f>
        <v>6169</v>
      </c>
      <c r="J27" s="453">
        <f t="shared" ref="J27:J28" si="5">SUM(J5,J7,J15,J17,J19,J21,J23,J25)</f>
        <v>0</v>
      </c>
      <c r="K27" s="452">
        <f>SUM(K5,K7,K15,K17,K19,K21,K23,K25)</f>
        <v>7263</v>
      </c>
      <c r="L27" s="439"/>
      <c r="M27" s="452">
        <f>SUM(M5,M7,M15,M17,M19,M21,M23,M25)</f>
        <v>7059</v>
      </c>
      <c r="N27" s="439"/>
    </row>
    <row r="28" spans="1:14" s="330" customFormat="1" ht="17.100000000000001" customHeight="1" x14ac:dyDescent="0.2">
      <c r="A28" s="363"/>
      <c r="B28" s="367"/>
      <c r="C28" s="364"/>
      <c r="D28" s="426" t="s">
        <v>163</v>
      </c>
      <c r="E28" s="413">
        <f>SUM(E6,E8,E16,E18,E20,E22,E24,E26)</f>
        <v>94498</v>
      </c>
      <c r="F28" s="454">
        <f t="shared" si="3"/>
        <v>0</v>
      </c>
      <c r="G28" s="413">
        <f>SUM(G6,G8,G16,G18,G20,G22,G24,G26)</f>
        <v>94940</v>
      </c>
      <c r="H28" s="454">
        <f t="shared" si="4"/>
        <v>0</v>
      </c>
      <c r="I28" s="413">
        <f>SUM(I6,I8,I16,I18,I20,I22,I24,I26)</f>
        <v>79335</v>
      </c>
      <c r="J28" s="454">
        <f t="shared" si="5"/>
        <v>0</v>
      </c>
      <c r="K28" s="413">
        <f>SUM(K6,K8,K16,K18,K20,K22,K24,K26)</f>
        <v>103263</v>
      </c>
      <c r="L28" s="455"/>
      <c r="M28" s="413">
        <f>SUM(M6,M8,M16,M18,M20,M22,M24,M26)</f>
        <v>103501</v>
      </c>
      <c r="N28" s="455"/>
    </row>
    <row r="29" spans="1:14" ht="23.1" customHeight="1" x14ac:dyDescent="0.15"/>
    <row r="44" ht="13.5" customHeight="1" x14ac:dyDescent="0.15"/>
  </sheetData>
  <sheetProtection sheet="1" objects="1" scenarios="1"/>
  <mergeCells count="20">
    <mergeCell ref="A17:C18"/>
    <mergeCell ref="A5:C6"/>
    <mergeCell ref="A7:C8"/>
    <mergeCell ref="A9:A16"/>
    <mergeCell ref="B9:C10"/>
    <mergeCell ref="B11:C12"/>
    <mergeCell ref="B13:C14"/>
    <mergeCell ref="B15:C16"/>
    <mergeCell ref="G4:H4"/>
    <mergeCell ref="I4:J4"/>
    <mergeCell ref="A3:M3"/>
    <mergeCell ref="A4:D4"/>
    <mergeCell ref="E4:F4"/>
    <mergeCell ref="K4:L4"/>
    <mergeCell ref="M4:N4"/>
    <mergeCell ref="A19:C20"/>
    <mergeCell ref="A21:C22"/>
    <mergeCell ref="A23:C24"/>
    <mergeCell ref="A25:C26"/>
    <mergeCell ref="A27:C28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workbookViewId="0">
      <selection activeCell="L2" sqref="L2"/>
    </sheetView>
  </sheetViews>
  <sheetFormatPr defaultRowHeight="13.2" x14ac:dyDescent="0.2"/>
  <cols>
    <col min="1" max="2" width="8.6640625" style="392" customWidth="1"/>
    <col min="3" max="3" width="16.88671875" style="392" customWidth="1"/>
    <col min="4" max="4" width="0.88671875" style="392" customWidth="1"/>
    <col min="5" max="5" width="16.88671875" style="392" customWidth="1"/>
    <col min="6" max="6" width="0.88671875" style="392" customWidth="1"/>
    <col min="7" max="7" width="16.88671875" style="392" customWidth="1"/>
    <col min="8" max="8" width="0.88671875" style="392" customWidth="1"/>
    <col min="9" max="9" width="16.88671875" style="392" customWidth="1"/>
    <col min="10" max="10" width="0.88671875" style="392" customWidth="1"/>
    <col min="11" max="16384" width="8.88671875" style="392"/>
  </cols>
  <sheetData>
    <row r="1" spans="1:11" s="2" customFormat="1" ht="23.1" customHeight="1" x14ac:dyDescent="0.2">
      <c r="A1" s="356" t="s">
        <v>162</v>
      </c>
      <c r="B1" s="356"/>
      <c r="C1" s="356"/>
      <c r="D1" s="356"/>
      <c r="E1" s="356"/>
      <c r="F1" s="356"/>
    </row>
    <row r="2" spans="1:11" s="2" customFormat="1" ht="23.1" customHeight="1" x14ac:dyDescent="0.2">
      <c r="A2" s="357"/>
      <c r="B2" s="357"/>
      <c r="D2" s="3"/>
      <c r="F2" s="3"/>
    </row>
    <row r="3" spans="1:11" s="2" customFormat="1" ht="23.1" customHeight="1" x14ac:dyDescent="0.2">
      <c r="A3" s="358" t="s">
        <v>206</v>
      </c>
      <c r="B3" s="358"/>
      <c r="C3" s="358"/>
      <c r="D3" s="358"/>
      <c r="E3" s="358"/>
      <c r="F3" s="358"/>
      <c r="G3" s="358"/>
      <c r="H3" s="358"/>
      <c r="I3" s="358"/>
      <c r="J3" s="3"/>
    </row>
    <row r="4" spans="1:11" s="331" customFormat="1" ht="17.100000000000001" customHeight="1" x14ac:dyDescent="0.2">
      <c r="A4" s="359" t="s">
        <v>161</v>
      </c>
      <c r="B4" s="360"/>
      <c r="C4" s="359" t="s">
        <v>195</v>
      </c>
      <c r="D4" s="360"/>
      <c r="E4" s="361" t="s">
        <v>240</v>
      </c>
      <c r="F4" s="361"/>
      <c r="G4" s="361"/>
      <c r="H4" s="361"/>
      <c r="I4" s="361"/>
      <c r="J4" s="362"/>
    </row>
    <row r="5" spans="1:11" s="331" customFormat="1" ht="17.100000000000001" customHeight="1" x14ac:dyDescent="0.2">
      <c r="A5" s="363"/>
      <c r="B5" s="364"/>
      <c r="C5" s="363"/>
      <c r="D5" s="364"/>
      <c r="E5" s="365" t="s">
        <v>105</v>
      </c>
      <c r="F5" s="366"/>
      <c r="G5" s="367" t="s">
        <v>194</v>
      </c>
      <c r="H5" s="364"/>
      <c r="I5" s="368" t="s">
        <v>241</v>
      </c>
      <c r="J5" s="369"/>
    </row>
    <row r="6" spans="1:11" s="376" customFormat="1" ht="15" customHeight="1" x14ac:dyDescent="0.15">
      <c r="A6" s="370"/>
      <c r="B6" s="371"/>
      <c r="C6" s="372" t="s">
        <v>108</v>
      </c>
      <c r="D6" s="373"/>
      <c r="E6" s="372" t="s">
        <v>107</v>
      </c>
      <c r="F6" s="374"/>
      <c r="G6" s="372" t="s">
        <v>109</v>
      </c>
      <c r="H6" s="373"/>
      <c r="I6" s="372" t="s">
        <v>109</v>
      </c>
      <c r="J6" s="371"/>
      <c r="K6" s="375"/>
    </row>
    <row r="7" spans="1:11" s="382" customFormat="1" ht="15" customHeight="1" x14ac:dyDescent="0.15">
      <c r="A7" s="377" t="s">
        <v>213</v>
      </c>
      <c r="B7" s="378"/>
      <c r="C7" s="379">
        <v>3905400</v>
      </c>
      <c r="D7" s="380"/>
      <c r="E7" s="379">
        <v>18775</v>
      </c>
      <c r="F7" s="381"/>
      <c r="G7" s="379">
        <v>8244</v>
      </c>
      <c r="H7" s="380"/>
      <c r="I7" s="379">
        <v>10531</v>
      </c>
      <c r="J7" s="380"/>
    </row>
    <row r="8" spans="1:11" s="382" customFormat="1" ht="15" customHeight="1" x14ac:dyDescent="0.15">
      <c r="A8" s="377" t="s">
        <v>214</v>
      </c>
      <c r="B8" s="378"/>
      <c r="C8" s="379">
        <v>5731100</v>
      </c>
      <c r="D8" s="380"/>
      <c r="E8" s="379">
        <v>23356</v>
      </c>
      <c r="F8" s="381"/>
      <c r="G8" s="379">
        <v>13158</v>
      </c>
      <c r="H8" s="380"/>
      <c r="I8" s="379">
        <v>10198</v>
      </c>
      <c r="J8" s="380"/>
      <c r="K8" s="383"/>
    </row>
    <row r="9" spans="1:11" s="382" customFormat="1" ht="15" customHeight="1" x14ac:dyDescent="0.15">
      <c r="A9" s="377" t="s">
        <v>226</v>
      </c>
      <c r="B9" s="378"/>
      <c r="C9" s="379">
        <v>8123900</v>
      </c>
      <c r="D9" s="380"/>
      <c r="E9" s="379">
        <v>23782</v>
      </c>
      <c r="F9" s="381"/>
      <c r="G9" s="379">
        <v>14690</v>
      </c>
      <c r="H9" s="380"/>
      <c r="I9" s="379">
        <v>9092</v>
      </c>
      <c r="J9" s="380"/>
      <c r="K9" s="383"/>
    </row>
    <row r="10" spans="1:11" s="389" customFormat="1" ht="7.5" customHeight="1" x14ac:dyDescent="0.15">
      <c r="A10" s="384"/>
      <c r="B10" s="385"/>
      <c r="C10" s="386"/>
      <c r="D10" s="385"/>
      <c r="E10" s="386"/>
      <c r="F10" s="387"/>
      <c r="G10" s="386"/>
      <c r="H10" s="385"/>
      <c r="I10" s="386"/>
      <c r="J10" s="385"/>
      <c r="K10" s="388"/>
    </row>
    <row r="11" spans="1:11" s="389" customFormat="1" ht="13.5" customHeight="1" x14ac:dyDescent="0.15">
      <c r="A11" s="390" t="s">
        <v>201</v>
      </c>
      <c r="B11" s="391"/>
      <c r="C11" s="391"/>
      <c r="D11" s="391"/>
      <c r="E11" s="391"/>
      <c r="F11" s="391"/>
    </row>
  </sheetData>
  <sheetProtection sheet="1" objects="1" scenarios="1"/>
  <mergeCells count="10">
    <mergeCell ref="A9:B9"/>
    <mergeCell ref="A3:I3"/>
    <mergeCell ref="E5:F5"/>
    <mergeCell ref="A7:B7"/>
    <mergeCell ref="A8:B8"/>
    <mergeCell ref="A4:B5"/>
    <mergeCell ref="C4:D5"/>
    <mergeCell ref="E4:J4"/>
    <mergeCell ref="G5:H5"/>
    <mergeCell ref="I5:J5"/>
  </mergeCells>
  <phoneticPr fontId="5"/>
  <pageMargins left="0.70866141732283472" right="0.70866141732283472" top="0.78740157480314965" bottom="0.78740157480314965" header="0.31496062992125984" footer="0.31496062992125984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2"/>
  <sheetViews>
    <sheetView showGridLines="0" zoomScaleNormal="100" zoomScaleSheetLayoutView="120" workbookViewId="0">
      <selection activeCell="L2" sqref="L2"/>
    </sheetView>
  </sheetViews>
  <sheetFormatPr defaultColWidth="9" defaultRowHeight="13.2" x14ac:dyDescent="0.2"/>
  <cols>
    <col min="1" max="1" width="11.77734375" style="149" customWidth="1"/>
    <col min="2" max="2" width="8.109375" style="186" customWidth="1"/>
    <col min="3" max="3" width="0.33203125" style="149" customWidth="1"/>
    <col min="4" max="4" width="8.109375" style="186" customWidth="1"/>
    <col min="5" max="5" width="0.33203125" style="149" customWidth="1"/>
    <col min="6" max="6" width="8.109375" style="186" customWidth="1"/>
    <col min="7" max="7" width="0.33203125" style="149" customWidth="1"/>
    <col min="8" max="8" width="8.109375" style="186" customWidth="1"/>
    <col min="9" max="9" width="0.33203125" style="149" customWidth="1"/>
    <col min="10" max="10" width="8.109375" style="186" customWidth="1"/>
    <col min="11" max="11" width="0.33203125" style="149" customWidth="1"/>
    <col min="12" max="12" width="8.109375" style="186" customWidth="1"/>
    <col min="13" max="13" width="0.33203125" style="149" customWidth="1"/>
    <col min="14" max="14" width="8.109375" style="186" customWidth="1"/>
    <col min="15" max="15" width="0.33203125" style="149" customWidth="1"/>
    <col min="16" max="16" width="8.109375" style="186" customWidth="1"/>
    <col min="17" max="17" width="0.33203125" style="149" customWidth="1"/>
    <col min="18" max="18" width="8.109375" style="186" customWidth="1"/>
    <col min="19" max="19" width="0.33203125" style="149" customWidth="1"/>
    <col min="20" max="20" width="9" style="186"/>
    <col min="21" max="16384" width="9" style="149"/>
  </cols>
  <sheetData>
    <row r="1" spans="1:20" ht="23.1" customHeight="1" x14ac:dyDescent="0.2">
      <c r="A1" s="1" t="s">
        <v>155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20" ht="23.1" customHeight="1" x14ac:dyDescent="0.2">
      <c r="A2" s="2"/>
      <c r="B2" s="3"/>
      <c r="C2" s="2"/>
      <c r="D2" s="3"/>
      <c r="E2" s="2"/>
      <c r="F2" s="3"/>
      <c r="G2" s="2"/>
      <c r="H2" s="3"/>
      <c r="I2" s="2"/>
      <c r="J2" s="3"/>
      <c r="K2" s="2"/>
      <c r="L2" s="3"/>
      <c r="M2" s="2"/>
      <c r="N2" s="3"/>
      <c r="O2" s="2"/>
      <c r="P2" s="3"/>
      <c r="Q2" s="2"/>
      <c r="R2" s="3"/>
      <c r="S2" s="2"/>
    </row>
    <row r="3" spans="1:20" ht="23.1" customHeight="1" x14ac:dyDescent="0.2">
      <c r="A3" s="333" t="s">
        <v>111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2"/>
    </row>
    <row r="4" spans="1:20" s="2" customFormat="1" ht="15" customHeight="1" x14ac:dyDescent="0.2">
      <c r="A4" s="5" t="s">
        <v>1</v>
      </c>
      <c r="B4" s="11" t="s">
        <v>15</v>
      </c>
      <c r="C4" s="335"/>
      <c r="D4" s="336" t="s">
        <v>16</v>
      </c>
      <c r="E4" s="10"/>
      <c r="F4" s="337" t="s">
        <v>17</v>
      </c>
      <c r="G4" s="338"/>
      <c r="H4" s="11" t="s">
        <v>18</v>
      </c>
      <c r="I4" s="10"/>
      <c r="J4" s="11" t="s">
        <v>19</v>
      </c>
      <c r="K4" s="10"/>
      <c r="L4" s="11" t="s">
        <v>21</v>
      </c>
      <c r="M4" s="10"/>
      <c r="N4" s="337" t="s">
        <v>22</v>
      </c>
      <c r="O4" s="338"/>
      <c r="P4" s="11" t="s">
        <v>23</v>
      </c>
      <c r="Q4" s="10"/>
      <c r="R4" s="11" t="s">
        <v>24</v>
      </c>
      <c r="S4" s="10"/>
      <c r="T4" s="3"/>
    </row>
    <row r="5" spans="1:20" s="2" customFormat="1" ht="15" customHeight="1" x14ac:dyDescent="0.2">
      <c r="A5" s="12"/>
      <c r="B5" s="16"/>
      <c r="C5" s="339"/>
      <c r="D5" s="340"/>
      <c r="E5" s="15"/>
      <c r="F5" s="341"/>
      <c r="G5" s="342"/>
      <c r="H5" s="16"/>
      <c r="I5" s="15"/>
      <c r="J5" s="16" t="s">
        <v>20</v>
      </c>
      <c r="K5" s="15"/>
      <c r="L5" s="16" t="s">
        <v>20</v>
      </c>
      <c r="M5" s="15"/>
      <c r="N5" s="341"/>
      <c r="O5" s="342"/>
      <c r="P5" s="16"/>
      <c r="Q5" s="15"/>
      <c r="R5" s="16"/>
      <c r="S5" s="15"/>
      <c r="T5" s="3"/>
    </row>
    <row r="6" spans="1:20" s="2" customFormat="1" ht="16.649999999999999" customHeight="1" x14ac:dyDescent="0.2">
      <c r="A6" s="343" t="s">
        <v>116</v>
      </c>
      <c r="B6" s="24">
        <f>SUM(C6:R6,B14:P14)</f>
        <v>500551</v>
      </c>
      <c r="C6" s="27"/>
      <c r="D6" s="25">
        <v>24324</v>
      </c>
      <c r="E6" s="28"/>
      <c r="F6" s="25">
        <v>11618</v>
      </c>
      <c r="G6" s="28"/>
      <c r="H6" s="25">
        <v>28339</v>
      </c>
      <c r="I6" s="28"/>
      <c r="J6" s="25">
        <v>51100</v>
      </c>
      <c r="K6" s="28"/>
      <c r="L6" s="25">
        <v>30260</v>
      </c>
      <c r="M6" s="28"/>
      <c r="N6" s="25">
        <v>36774</v>
      </c>
      <c r="O6" s="28"/>
      <c r="P6" s="24">
        <v>13060</v>
      </c>
      <c r="Q6" s="28"/>
      <c r="R6" s="24">
        <v>32536</v>
      </c>
      <c r="S6" s="29"/>
      <c r="T6" s="3"/>
    </row>
    <row r="7" spans="1:20" s="2" customFormat="1" ht="16.649999999999999" customHeight="1" x14ac:dyDescent="0.2">
      <c r="A7" s="343" t="s">
        <v>119</v>
      </c>
      <c r="B7" s="24">
        <f t="shared" ref="B7:B10" si="0">SUM(C7:R7,B15:P15)</f>
        <v>507214</v>
      </c>
      <c r="C7" s="27"/>
      <c r="D7" s="25">
        <v>24759</v>
      </c>
      <c r="E7" s="28"/>
      <c r="F7" s="25">
        <v>11868</v>
      </c>
      <c r="G7" s="28"/>
      <c r="H7" s="25">
        <v>28741</v>
      </c>
      <c r="I7" s="28"/>
      <c r="J7" s="25">
        <v>51826</v>
      </c>
      <c r="K7" s="28"/>
      <c r="L7" s="25">
        <v>30745</v>
      </c>
      <c r="M7" s="28"/>
      <c r="N7" s="25">
        <v>37267</v>
      </c>
      <c r="O7" s="28"/>
      <c r="P7" s="24">
        <v>13253</v>
      </c>
      <c r="Q7" s="28"/>
      <c r="R7" s="24">
        <v>32909</v>
      </c>
      <c r="S7" s="29"/>
      <c r="T7" s="3"/>
    </row>
    <row r="8" spans="1:20" s="2" customFormat="1" ht="16.649999999999999" customHeight="1" x14ac:dyDescent="0.2">
      <c r="A8" s="343" t="s">
        <v>133</v>
      </c>
      <c r="B8" s="24">
        <f t="shared" si="0"/>
        <v>513584</v>
      </c>
      <c r="C8" s="27"/>
      <c r="D8" s="25">
        <v>25023</v>
      </c>
      <c r="E8" s="28"/>
      <c r="F8" s="25">
        <v>12124</v>
      </c>
      <c r="G8" s="28"/>
      <c r="H8" s="25">
        <v>28984</v>
      </c>
      <c r="I8" s="28"/>
      <c r="J8" s="25">
        <v>52549</v>
      </c>
      <c r="K8" s="28"/>
      <c r="L8" s="25">
        <v>31526</v>
      </c>
      <c r="M8" s="28"/>
      <c r="N8" s="25">
        <v>37476</v>
      </c>
      <c r="O8" s="28"/>
      <c r="P8" s="24">
        <v>13074</v>
      </c>
      <c r="Q8" s="28"/>
      <c r="R8" s="24">
        <v>33411</v>
      </c>
      <c r="S8" s="133"/>
      <c r="T8" s="3"/>
    </row>
    <row r="9" spans="1:20" s="2" customFormat="1" ht="16.649999999999999" customHeight="1" x14ac:dyDescent="0.2">
      <c r="A9" s="343" t="s">
        <v>141</v>
      </c>
      <c r="B9" s="24">
        <f t="shared" si="0"/>
        <v>516009</v>
      </c>
      <c r="C9" s="27"/>
      <c r="D9" s="25">
        <v>25419</v>
      </c>
      <c r="E9" s="28"/>
      <c r="F9" s="25">
        <v>12324</v>
      </c>
      <c r="G9" s="28"/>
      <c r="H9" s="25">
        <v>28486</v>
      </c>
      <c r="I9" s="28"/>
      <c r="J9" s="25">
        <v>53214</v>
      </c>
      <c r="K9" s="28"/>
      <c r="L9" s="25">
        <v>31678</v>
      </c>
      <c r="M9" s="28"/>
      <c r="N9" s="25">
        <v>34685</v>
      </c>
      <c r="O9" s="28"/>
      <c r="P9" s="24">
        <v>13264</v>
      </c>
      <c r="Q9" s="28"/>
      <c r="R9" s="24">
        <v>33591</v>
      </c>
      <c r="S9" s="133"/>
      <c r="T9" s="3"/>
    </row>
    <row r="10" spans="1:20" s="3" customFormat="1" ht="16.649999999999999" customHeight="1" x14ac:dyDescent="0.2">
      <c r="A10" s="343" t="s">
        <v>149</v>
      </c>
      <c r="B10" s="24">
        <f t="shared" si="0"/>
        <v>519444</v>
      </c>
      <c r="C10" s="27"/>
      <c r="D10" s="25">
        <v>25810</v>
      </c>
      <c r="E10" s="28"/>
      <c r="F10" s="25">
        <v>12430</v>
      </c>
      <c r="G10" s="28"/>
      <c r="H10" s="25">
        <v>28677</v>
      </c>
      <c r="I10" s="28"/>
      <c r="J10" s="25">
        <v>52804</v>
      </c>
      <c r="K10" s="28"/>
      <c r="L10" s="25">
        <v>32290</v>
      </c>
      <c r="M10" s="28"/>
      <c r="N10" s="25">
        <v>34702</v>
      </c>
      <c r="O10" s="28"/>
      <c r="P10" s="24">
        <v>13075</v>
      </c>
      <c r="Q10" s="28"/>
      <c r="R10" s="24">
        <v>32648</v>
      </c>
      <c r="S10" s="133"/>
    </row>
    <row r="11" spans="1:20" s="3" customFormat="1" ht="16.649999999999999" customHeight="1" x14ac:dyDescent="0.2">
      <c r="A11" s="343" t="s">
        <v>223</v>
      </c>
      <c r="B11" s="24">
        <f>SUM(C11:R11,B19:P19)</f>
        <v>518987</v>
      </c>
      <c r="C11" s="27"/>
      <c r="D11" s="25">
        <v>25692</v>
      </c>
      <c r="E11" s="28"/>
      <c r="F11" s="25">
        <v>12529</v>
      </c>
      <c r="G11" s="28"/>
      <c r="H11" s="25">
        <v>28708</v>
      </c>
      <c r="I11" s="28"/>
      <c r="J11" s="25">
        <v>50529</v>
      </c>
      <c r="K11" s="28"/>
      <c r="L11" s="25">
        <v>32817</v>
      </c>
      <c r="M11" s="28"/>
      <c r="N11" s="25">
        <v>35035</v>
      </c>
      <c r="O11" s="28"/>
      <c r="P11" s="24">
        <v>13162</v>
      </c>
      <c r="Q11" s="28"/>
      <c r="R11" s="33">
        <v>32105</v>
      </c>
      <c r="S11" s="148"/>
    </row>
    <row r="12" spans="1:20" s="2" customFormat="1" ht="15" customHeight="1" x14ac:dyDescent="0.2">
      <c r="A12" s="5" t="s">
        <v>1</v>
      </c>
      <c r="B12" s="11" t="s">
        <v>25</v>
      </c>
      <c r="C12" s="10"/>
      <c r="D12" s="11" t="s">
        <v>26</v>
      </c>
      <c r="E12" s="10"/>
      <c r="F12" s="11" t="s">
        <v>29</v>
      </c>
      <c r="G12" s="10"/>
      <c r="H12" s="11" t="s">
        <v>30</v>
      </c>
      <c r="I12" s="10"/>
      <c r="J12" s="11" t="s">
        <v>31</v>
      </c>
      <c r="K12" s="10"/>
      <c r="L12" s="11" t="s">
        <v>33</v>
      </c>
      <c r="M12" s="10"/>
      <c r="N12" s="337" t="s">
        <v>27</v>
      </c>
      <c r="O12" s="338"/>
      <c r="P12" s="11" t="s">
        <v>34</v>
      </c>
      <c r="Q12" s="10"/>
      <c r="R12" s="11"/>
      <c r="S12" s="336"/>
      <c r="T12" s="3"/>
    </row>
    <row r="13" spans="1:20" s="2" customFormat="1" ht="15" customHeight="1" x14ac:dyDescent="0.2">
      <c r="A13" s="12"/>
      <c r="B13" s="16"/>
      <c r="C13" s="15"/>
      <c r="D13" s="16"/>
      <c r="E13" s="15"/>
      <c r="F13" s="16"/>
      <c r="G13" s="15"/>
      <c r="H13" s="16"/>
      <c r="I13" s="15"/>
      <c r="J13" s="16" t="s">
        <v>32</v>
      </c>
      <c r="K13" s="15"/>
      <c r="L13" s="16"/>
      <c r="M13" s="15"/>
      <c r="N13" s="344" t="s">
        <v>28</v>
      </c>
      <c r="O13" s="345"/>
      <c r="P13" s="16"/>
      <c r="Q13" s="15"/>
      <c r="R13" s="346"/>
      <c r="S13" s="347"/>
      <c r="T13" s="3"/>
    </row>
    <row r="14" spans="1:20" s="2" customFormat="1" ht="16.649999999999999" customHeight="1" x14ac:dyDescent="0.2">
      <c r="A14" s="343" t="s">
        <v>116</v>
      </c>
      <c r="B14" s="26">
        <v>5784</v>
      </c>
      <c r="C14" s="162"/>
      <c r="D14" s="26">
        <v>172861</v>
      </c>
      <c r="E14" s="162"/>
      <c r="F14" s="26">
        <v>65965</v>
      </c>
      <c r="G14" s="162"/>
      <c r="H14" s="26">
        <v>2938</v>
      </c>
      <c r="I14" s="162"/>
      <c r="J14" s="348">
        <v>1127</v>
      </c>
      <c r="K14" s="160"/>
      <c r="L14" s="163">
        <v>986</v>
      </c>
      <c r="M14" s="160"/>
      <c r="N14" s="26">
        <v>19561</v>
      </c>
      <c r="O14" s="162"/>
      <c r="P14" s="26">
        <v>3318</v>
      </c>
      <c r="Q14" s="28"/>
      <c r="R14" s="24"/>
      <c r="S14" s="25"/>
      <c r="T14" s="3"/>
    </row>
    <row r="15" spans="1:20" s="2" customFormat="1" ht="16.649999999999999" customHeight="1" x14ac:dyDescent="0.2">
      <c r="A15" s="343" t="s">
        <v>119</v>
      </c>
      <c r="B15" s="26">
        <v>5846</v>
      </c>
      <c r="C15" s="162"/>
      <c r="D15" s="26">
        <v>175204</v>
      </c>
      <c r="E15" s="162"/>
      <c r="F15" s="26">
        <v>66468</v>
      </c>
      <c r="G15" s="162"/>
      <c r="H15" s="26">
        <v>2947</v>
      </c>
      <c r="I15" s="162"/>
      <c r="J15" s="348">
        <v>1134</v>
      </c>
      <c r="K15" s="160"/>
      <c r="L15" s="349">
        <v>1003</v>
      </c>
      <c r="M15" s="160"/>
      <c r="N15" s="26">
        <v>19913</v>
      </c>
      <c r="O15" s="162"/>
      <c r="P15" s="26">
        <v>3331</v>
      </c>
      <c r="Q15" s="28"/>
      <c r="R15" s="24"/>
      <c r="S15" s="25"/>
      <c r="T15" s="3"/>
    </row>
    <row r="16" spans="1:20" s="2" customFormat="1" ht="16.649999999999999" customHeight="1" x14ac:dyDescent="0.2">
      <c r="A16" s="343" t="s">
        <v>133</v>
      </c>
      <c r="B16" s="26">
        <v>5978</v>
      </c>
      <c r="C16" s="162"/>
      <c r="D16" s="26">
        <v>177762</v>
      </c>
      <c r="E16" s="162"/>
      <c r="F16" s="26">
        <v>67045</v>
      </c>
      <c r="G16" s="162"/>
      <c r="H16" s="26">
        <v>3003</v>
      </c>
      <c r="I16" s="162"/>
      <c r="J16" s="348">
        <v>1180</v>
      </c>
      <c r="K16" s="160"/>
      <c r="L16" s="349">
        <v>1009</v>
      </c>
      <c r="M16" s="160"/>
      <c r="N16" s="26">
        <v>20099</v>
      </c>
      <c r="O16" s="162"/>
      <c r="P16" s="26">
        <v>3341</v>
      </c>
      <c r="Q16" s="28"/>
      <c r="R16" s="24"/>
      <c r="S16" s="25"/>
      <c r="T16" s="3"/>
    </row>
    <row r="17" spans="1:20" s="2" customFormat="1" ht="16.649999999999999" customHeight="1" x14ac:dyDescent="0.2">
      <c r="A17" s="343" t="s">
        <v>141</v>
      </c>
      <c r="B17" s="26">
        <v>6023</v>
      </c>
      <c r="C17" s="162"/>
      <c r="D17" s="26">
        <v>179881</v>
      </c>
      <c r="E17" s="162"/>
      <c r="F17" s="26">
        <v>68399</v>
      </c>
      <c r="G17" s="162"/>
      <c r="H17" s="26">
        <v>3037</v>
      </c>
      <c r="I17" s="162"/>
      <c r="J17" s="348">
        <v>1182</v>
      </c>
      <c r="K17" s="160"/>
      <c r="L17" s="349">
        <v>1024</v>
      </c>
      <c r="M17" s="160"/>
      <c r="N17" s="26">
        <v>20464</v>
      </c>
      <c r="O17" s="162"/>
      <c r="P17" s="26">
        <v>3338</v>
      </c>
      <c r="Q17" s="28"/>
      <c r="R17" s="24"/>
      <c r="S17" s="25"/>
      <c r="T17" s="3"/>
    </row>
    <row r="18" spans="1:20" s="3" customFormat="1" ht="16.649999999999999" customHeight="1" x14ac:dyDescent="0.2">
      <c r="A18" s="343" t="s">
        <v>149</v>
      </c>
      <c r="B18" s="26">
        <v>6015</v>
      </c>
      <c r="C18" s="162"/>
      <c r="D18" s="26">
        <v>182383</v>
      </c>
      <c r="E18" s="162"/>
      <c r="F18" s="26">
        <v>69734</v>
      </c>
      <c r="G18" s="162"/>
      <c r="H18" s="26">
        <v>3105</v>
      </c>
      <c r="I18" s="162"/>
      <c r="J18" s="348">
        <v>1184</v>
      </c>
      <c r="K18" s="160"/>
      <c r="L18" s="349">
        <v>1052</v>
      </c>
      <c r="M18" s="160"/>
      <c r="N18" s="26">
        <v>20178</v>
      </c>
      <c r="O18" s="162"/>
      <c r="P18" s="26">
        <v>3357</v>
      </c>
      <c r="Q18" s="28"/>
      <c r="R18" s="24"/>
      <c r="S18" s="25"/>
    </row>
    <row r="19" spans="1:20" s="3" customFormat="1" ht="16.649999999999999" customHeight="1" x14ac:dyDescent="0.2">
      <c r="A19" s="350" t="s">
        <v>223</v>
      </c>
      <c r="B19" s="351">
        <v>5728</v>
      </c>
      <c r="C19" s="352"/>
      <c r="D19" s="351">
        <v>183105</v>
      </c>
      <c r="E19" s="352"/>
      <c r="F19" s="351">
        <v>71129</v>
      </c>
      <c r="G19" s="352"/>
      <c r="H19" s="351">
        <v>3154</v>
      </c>
      <c r="I19" s="352"/>
      <c r="J19" s="353">
        <v>1184</v>
      </c>
      <c r="K19" s="354"/>
      <c r="L19" s="355">
        <v>1053</v>
      </c>
      <c r="M19" s="354"/>
      <c r="N19" s="351">
        <v>19647</v>
      </c>
      <c r="O19" s="352"/>
      <c r="P19" s="351">
        <v>3410</v>
      </c>
      <c r="Q19" s="36"/>
      <c r="R19" s="24"/>
      <c r="S19" s="25"/>
    </row>
    <row r="20" spans="1:20" ht="23.1" customHeight="1" x14ac:dyDescent="0.2"/>
    <row r="51" ht="16.2" customHeight="1" x14ac:dyDescent="0.2"/>
    <row r="52" ht="6.6" customHeight="1" x14ac:dyDescent="0.2"/>
  </sheetData>
  <sheetProtection sheet="1" objects="1" scenarios="1"/>
  <mergeCells count="27">
    <mergeCell ref="A12:A13"/>
    <mergeCell ref="A4:A5"/>
    <mergeCell ref="H4:I5"/>
    <mergeCell ref="D4:E5"/>
    <mergeCell ref="B4:C5"/>
    <mergeCell ref="B12:C13"/>
    <mergeCell ref="D12:E13"/>
    <mergeCell ref="F12:G13"/>
    <mergeCell ref="H12:I13"/>
    <mergeCell ref="A1:R1"/>
    <mergeCell ref="A3:R3"/>
    <mergeCell ref="R4:S5"/>
    <mergeCell ref="P4:Q5"/>
    <mergeCell ref="L4:M4"/>
    <mergeCell ref="L5:M5"/>
    <mergeCell ref="J5:K5"/>
    <mergeCell ref="J4:K4"/>
    <mergeCell ref="F4:G5"/>
    <mergeCell ref="N4:O5"/>
    <mergeCell ref="R12:S12"/>
    <mergeCell ref="J13:K13"/>
    <mergeCell ref="N13:O13"/>
    <mergeCell ref="R13:S13"/>
    <mergeCell ref="P12:Q13"/>
    <mergeCell ref="J12:K12"/>
    <mergeCell ref="L12:M13"/>
    <mergeCell ref="N12:O12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showGridLines="0" zoomScaleNormal="100" zoomScaleSheetLayoutView="100" workbookViewId="0">
      <selection activeCell="L2" sqref="L2"/>
    </sheetView>
  </sheetViews>
  <sheetFormatPr defaultColWidth="9" defaultRowHeight="13.2" x14ac:dyDescent="0.2"/>
  <cols>
    <col min="1" max="1" width="10" style="149" customWidth="1"/>
    <col min="2" max="2" width="6.77734375" style="186" customWidth="1"/>
    <col min="3" max="3" width="0.44140625" style="186" customWidth="1"/>
    <col min="4" max="4" width="6.77734375" style="149" customWidth="1"/>
    <col min="5" max="5" width="0.44140625" style="186" customWidth="1"/>
    <col min="6" max="6" width="6.44140625" style="149" customWidth="1"/>
    <col min="7" max="7" width="0.44140625" style="186" customWidth="1"/>
    <col min="8" max="8" width="6.44140625" style="149" customWidth="1"/>
    <col min="9" max="9" width="0.44140625" style="186" customWidth="1"/>
    <col min="10" max="10" width="6.44140625" style="149" customWidth="1"/>
    <col min="11" max="11" width="0.44140625" style="186" customWidth="1"/>
    <col min="12" max="12" width="6.44140625" style="149" customWidth="1"/>
    <col min="13" max="13" width="0.44140625" style="186" customWidth="1"/>
    <col min="14" max="14" width="6.44140625" style="149" customWidth="1"/>
    <col min="15" max="15" width="0.44140625" style="186" customWidth="1"/>
    <col min="16" max="16" width="6.44140625" style="149" customWidth="1"/>
    <col min="17" max="17" width="0.44140625" style="186" customWidth="1"/>
    <col min="18" max="18" width="6.44140625" style="149" customWidth="1"/>
    <col min="19" max="19" width="0.44140625" style="186" customWidth="1"/>
    <col min="20" max="20" width="6.44140625" style="186" customWidth="1"/>
    <col min="21" max="21" width="0.44140625" style="149" customWidth="1"/>
    <col min="22" max="22" width="6.44140625" style="149" customWidth="1"/>
    <col min="23" max="23" width="0.44140625" style="149" customWidth="1"/>
    <col min="24" max="16384" width="9" style="149"/>
  </cols>
  <sheetData>
    <row r="1" spans="1:24" ht="23.1" customHeight="1" x14ac:dyDescent="0.2">
      <c r="A1" s="1" t="s">
        <v>156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64"/>
      <c r="U1" s="2"/>
      <c r="V1" s="2"/>
      <c r="W1" s="2"/>
    </row>
    <row r="2" spans="1:24" ht="23.1" customHeight="1" x14ac:dyDescent="0.2">
      <c r="A2" s="2"/>
      <c r="B2" s="3"/>
      <c r="C2" s="3"/>
      <c r="D2" s="2"/>
      <c r="E2" s="3"/>
      <c r="F2" s="2"/>
      <c r="G2" s="3"/>
      <c r="H2" s="2"/>
      <c r="I2" s="3"/>
      <c r="J2" s="2"/>
      <c r="K2" s="3"/>
      <c r="L2" s="2"/>
      <c r="M2" s="3"/>
      <c r="N2" s="2"/>
      <c r="O2" s="3"/>
      <c r="P2" s="2"/>
      <c r="Q2" s="3"/>
      <c r="R2" s="2"/>
      <c r="S2" s="3"/>
      <c r="T2" s="3"/>
      <c r="U2" s="2"/>
      <c r="V2" s="2"/>
      <c r="W2" s="2"/>
    </row>
    <row r="3" spans="1:24" ht="23.1" customHeight="1" x14ac:dyDescent="0.2">
      <c r="A3" s="265" t="s">
        <v>154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"/>
    </row>
    <row r="4" spans="1:24" s="2" customFormat="1" ht="15" customHeight="1" x14ac:dyDescent="0.2">
      <c r="A4" s="266" t="s">
        <v>1</v>
      </c>
      <c r="B4" s="267" t="s">
        <v>104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9"/>
      <c r="X4" s="270"/>
    </row>
    <row r="5" spans="1:24" s="2" customFormat="1" ht="15" customHeight="1" x14ac:dyDescent="0.2">
      <c r="A5" s="271"/>
      <c r="B5" s="272" t="s">
        <v>35</v>
      </c>
      <c r="C5" s="273"/>
      <c r="D5" s="274" t="s">
        <v>124</v>
      </c>
      <c r="E5" s="275"/>
      <c r="F5" s="276"/>
      <c r="G5" s="276"/>
      <c r="H5" s="276"/>
      <c r="I5" s="276"/>
      <c r="J5" s="276"/>
      <c r="K5" s="276"/>
      <c r="L5" s="276"/>
      <c r="M5" s="276"/>
      <c r="N5" s="276"/>
      <c r="O5" s="277"/>
      <c r="P5" s="272" t="s">
        <v>125</v>
      </c>
      <c r="Q5" s="278"/>
      <c r="R5" s="272" t="s">
        <v>97</v>
      </c>
      <c r="S5" s="278"/>
      <c r="T5" s="279" t="s">
        <v>126</v>
      </c>
      <c r="U5" s="280"/>
      <c r="V5" s="272" t="s">
        <v>144</v>
      </c>
      <c r="W5" s="278"/>
    </row>
    <row r="6" spans="1:24" s="2" customFormat="1" ht="15" customHeight="1" x14ac:dyDescent="0.2">
      <c r="A6" s="281"/>
      <c r="B6" s="282"/>
      <c r="C6" s="283"/>
      <c r="D6" s="284" t="s">
        <v>98</v>
      </c>
      <c r="E6" s="285"/>
      <c r="F6" s="286" t="s">
        <v>38</v>
      </c>
      <c r="G6" s="277"/>
      <c r="H6" s="286" t="s">
        <v>39</v>
      </c>
      <c r="I6" s="277"/>
      <c r="J6" s="286" t="s">
        <v>99</v>
      </c>
      <c r="K6" s="277"/>
      <c r="L6" s="286" t="s">
        <v>100</v>
      </c>
      <c r="M6" s="277"/>
      <c r="N6" s="286" t="s">
        <v>127</v>
      </c>
      <c r="O6" s="277"/>
      <c r="P6" s="282"/>
      <c r="Q6" s="285"/>
      <c r="R6" s="282"/>
      <c r="S6" s="285"/>
      <c r="T6" s="287"/>
      <c r="U6" s="288"/>
      <c r="V6" s="282"/>
      <c r="W6" s="285"/>
    </row>
    <row r="7" spans="1:24" s="2" customFormat="1" ht="15" customHeight="1" x14ac:dyDescent="0.2">
      <c r="A7" s="289" t="s">
        <v>116</v>
      </c>
      <c r="B7" s="290">
        <f>SUM(D7+P7+R7+T7)</f>
        <v>567982</v>
      </c>
      <c r="C7" s="291"/>
      <c r="D7" s="292">
        <f t="shared" ref="D7:D12" si="0">SUM(F7+H7+J7+L7+N7)</f>
        <v>356927</v>
      </c>
      <c r="E7" s="293"/>
      <c r="F7" s="290">
        <v>202357</v>
      </c>
      <c r="G7" s="293"/>
      <c r="H7" s="290">
        <v>106675</v>
      </c>
      <c r="I7" s="293"/>
      <c r="J7" s="290">
        <v>3229</v>
      </c>
      <c r="K7" s="293"/>
      <c r="L7" s="290">
        <v>35219</v>
      </c>
      <c r="M7" s="293"/>
      <c r="N7" s="290">
        <v>9447</v>
      </c>
      <c r="O7" s="294"/>
      <c r="P7" s="290">
        <v>17741</v>
      </c>
      <c r="Q7" s="295"/>
      <c r="R7" s="293">
        <v>189791</v>
      </c>
      <c r="S7" s="294"/>
      <c r="T7" s="293">
        <v>3523</v>
      </c>
      <c r="U7" s="296"/>
      <c r="V7" s="293" t="s">
        <v>122</v>
      </c>
      <c r="W7" s="296"/>
    </row>
    <row r="8" spans="1:24" s="2" customFormat="1" ht="15" customHeight="1" x14ac:dyDescent="0.2">
      <c r="A8" s="289" t="s">
        <v>119</v>
      </c>
      <c r="B8" s="290">
        <f>SUM(D8+P8+R8+T8)</f>
        <v>551597</v>
      </c>
      <c r="C8" s="291"/>
      <c r="D8" s="292">
        <f t="shared" si="0"/>
        <v>347596</v>
      </c>
      <c r="E8" s="293"/>
      <c r="F8" s="290">
        <v>192960</v>
      </c>
      <c r="G8" s="293"/>
      <c r="H8" s="290">
        <v>107467</v>
      </c>
      <c r="I8" s="293"/>
      <c r="J8" s="290">
        <v>3081</v>
      </c>
      <c r="K8" s="293"/>
      <c r="L8" s="290">
        <v>34491</v>
      </c>
      <c r="M8" s="293"/>
      <c r="N8" s="290">
        <v>9597</v>
      </c>
      <c r="O8" s="294"/>
      <c r="P8" s="290">
        <v>17524</v>
      </c>
      <c r="Q8" s="295"/>
      <c r="R8" s="293">
        <v>180276</v>
      </c>
      <c r="S8" s="294"/>
      <c r="T8" s="293">
        <v>6201</v>
      </c>
      <c r="U8" s="296"/>
      <c r="V8" s="293" t="s">
        <v>122</v>
      </c>
      <c r="W8" s="296"/>
    </row>
    <row r="9" spans="1:24" s="2" customFormat="1" ht="15" customHeight="1" x14ac:dyDescent="0.2">
      <c r="A9" s="289" t="s">
        <v>134</v>
      </c>
      <c r="B9" s="290">
        <v>507467</v>
      </c>
      <c r="C9" s="291"/>
      <c r="D9" s="292">
        <f t="shared" si="0"/>
        <v>323795</v>
      </c>
      <c r="E9" s="293"/>
      <c r="F9" s="290">
        <v>179906</v>
      </c>
      <c r="G9" s="293"/>
      <c r="H9" s="290">
        <v>101905</v>
      </c>
      <c r="I9" s="293"/>
      <c r="J9" s="290">
        <v>2139</v>
      </c>
      <c r="K9" s="293"/>
      <c r="L9" s="290">
        <v>31972</v>
      </c>
      <c r="M9" s="293"/>
      <c r="N9" s="290">
        <v>7873</v>
      </c>
      <c r="O9" s="294"/>
      <c r="P9" s="290" t="s">
        <v>122</v>
      </c>
      <c r="Q9" s="295"/>
      <c r="R9" s="293">
        <v>174487</v>
      </c>
      <c r="S9" s="294"/>
      <c r="T9" s="293">
        <v>9185</v>
      </c>
      <c r="U9" s="296"/>
      <c r="V9" s="293" t="s">
        <v>122</v>
      </c>
      <c r="W9" s="296"/>
    </row>
    <row r="10" spans="1:24" s="3" customFormat="1" ht="15" customHeight="1" x14ac:dyDescent="0.2">
      <c r="A10" s="289" t="s">
        <v>141</v>
      </c>
      <c r="B10" s="290">
        <v>401554</v>
      </c>
      <c r="C10" s="291"/>
      <c r="D10" s="292">
        <f t="shared" si="0"/>
        <v>237492</v>
      </c>
      <c r="E10" s="293"/>
      <c r="F10" s="290">
        <v>135762</v>
      </c>
      <c r="G10" s="293"/>
      <c r="H10" s="290">
        <v>73428</v>
      </c>
      <c r="I10" s="293"/>
      <c r="J10" s="290">
        <v>1661</v>
      </c>
      <c r="K10" s="293"/>
      <c r="L10" s="290">
        <v>21480</v>
      </c>
      <c r="M10" s="293"/>
      <c r="N10" s="290">
        <v>5161</v>
      </c>
      <c r="O10" s="294"/>
      <c r="P10" s="290" t="s">
        <v>122</v>
      </c>
      <c r="Q10" s="295"/>
      <c r="R10" s="293">
        <v>152123</v>
      </c>
      <c r="S10" s="294"/>
      <c r="T10" s="293">
        <v>11642</v>
      </c>
      <c r="U10" s="296"/>
      <c r="V10" s="293">
        <v>297</v>
      </c>
      <c r="W10" s="296"/>
    </row>
    <row r="11" spans="1:24" s="3" customFormat="1" ht="15" customHeight="1" x14ac:dyDescent="0.2">
      <c r="A11" s="289" t="s">
        <v>149</v>
      </c>
      <c r="B11" s="290">
        <v>538415</v>
      </c>
      <c r="C11" s="291"/>
      <c r="D11" s="292">
        <f t="shared" si="0"/>
        <v>321870</v>
      </c>
      <c r="E11" s="293"/>
      <c r="F11" s="290">
        <v>174162</v>
      </c>
      <c r="G11" s="293"/>
      <c r="H11" s="290">
        <v>109488</v>
      </c>
      <c r="I11" s="293"/>
      <c r="J11" s="290">
        <v>2379</v>
      </c>
      <c r="K11" s="293"/>
      <c r="L11" s="290">
        <v>28176</v>
      </c>
      <c r="M11" s="293"/>
      <c r="N11" s="290">
        <v>7665</v>
      </c>
      <c r="O11" s="294"/>
      <c r="P11" s="290" t="s">
        <v>122</v>
      </c>
      <c r="Q11" s="295"/>
      <c r="R11" s="293">
        <v>199927</v>
      </c>
      <c r="S11" s="294"/>
      <c r="T11" s="293">
        <v>14833</v>
      </c>
      <c r="U11" s="296"/>
      <c r="V11" s="293">
        <v>1785</v>
      </c>
      <c r="W11" s="296"/>
    </row>
    <row r="12" spans="1:24" s="3" customFormat="1" ht="15" customHeight="1" x14ac:dyDescent="0.2">
      <c r="A12" s="297" t="s">
        <v>223</v>
      </c>
      <c r="B12" s="298">
        <v>518812</v>
      </c>
      <c r="C12" s="291"/>
      <c r="D12" s="299">
        <f t="shared" si="0"/>
        <v>315305</v>
      </c>
      <c r="E12" s="300"/>
      <c r="F12" s="298">
        <v>165137</v>
      </c>
      <c r="G12" s="300"/>
      <c r="H12" s="298">
        <v>112703</v>
      </c>
      <c r="I12" s="300"/>
      <c r="J12" s="298">
        <v>2753</v>
      </c>
      <c r="K12" s="300"/>
      <c r="L12" s="298">
        <v>28357</v>
      </c>
      <c r="M12" s="300"/>
      <c r="N12" s="298">
        <v>6355</v>
      </c>
      <c r="O12" s="301"/>
      <c r="P12" s="298" t="s">
        <v>239</v>
      </c>
      <c r="Q12" s="302"/>
      <c r="R12" s="300">
        <v>185892</v>
      </c>
      <c r="S12" s="301"/>
      <c r="T12" s="300">
        <v>15509</v>
      </c>
      <c r="U12" s="303"/>
      <c r="V12" s="300">
        <v>2106</v>
      </c>
      <c r="W12" s="303"/>
    </row>
    <row r="13" spans="1:24" s="2" customFormat="1" ht="15" customHeight="1" x14ac:dyDescent="0.2">
      <c r="A13" s="266" t="s">
        <v>1</v>
      </c>
      <c r="B13" s="272" t="s">
        <v>128</v>
      </c>
      <c r="C13" s="278"/>
      <c r="D13" s="272" t="s">
        <v>96</v>
      </c>
      <c r="E13" s="275"/>
      <c r="F13" s="276"/>
      <c r="G13" s="276"/>
      <c r="H13" s="276"/>
      <c r="I13" s="276"/>
      <c r="J13" s="276"/>
      <c r="K13" s="276"/>
      <c r="L13" s="276"/>
      <c r="M13" s="277"/>
      <c r="N13" s="304"/>
      <c r="O13" s="304"/>
      <c r="P13" s="304"/>
      <c r="Q13" s="304"/>
      <c r="R13" s="304"/>
      <c r="S13" s="304"/>
      <c r="T13" s="304"/>
      <c r="U13" s="304"/>
      <c r="V13" s="304"/>
      <c r="W13" s="305"/>
    </row>
    <row r="14" spans="1:24" s="2" customFormat="1" ht="15" customHeight="1" x14ac:dyDescent="0.15">
      <c r="A14" s="271"/>
      <c r="B14" s="306"/>
      <c r="C14" s="307"/>
      <c r="D14" s="306" t="s">
        <v>35</v>
      </c>
      <c r="E14" s="308"/>
      <c r="F14" s="272" t="s">
        <v>129</v>
      </c>
      <c r="G14" s="309"/>
      <c r="H14" s="310"/>
      <c r="I14" s="310"/>
      <c r="J14" s="310"/>
      <c r="K14" s="311"/>
      <c r="L14" s="272" t="s">
        <v>125</v>
      </c>
      <c r="M14" s="278"/>
      <c r="N14" s="304"/>
      <c r="O14" s="304"/>
      <c r="P14" s="304"/>
      <c r="Q14" s="304"/>
      <c r="R14" s="304"/>
      <c r="S14" s="304"/>
      <c r="T14" s="304"/>
      <c r="U14" s="304"/>
      <c r="V14" s="304"/>
      <c r="W14" s="305"/>
    </row>
    <row r="15" spans="1:24" s="2" customFormat="1" ht="15" customHeight="1" x14ac:dyDescent="0.2">
      <c r="A15" s="281"/>
      <c r="B15" s="282"/>
      <c r="C15" s="285"/>
      <c r="D15" s="312"/>
      <c r="E15" s="313"/>
      <c r="F15" s="281" t="s">
        <v>14</v>
      </c>
      <c r="G15" s="281"/>
      <c r="H15" s="314" t="s">
        <v>36</v>
      </c>
      <c r="I15" s="314"/>
      <c r="J15" s="314" t="s">
        <v>37</v>
      </c>
      <c r="K15" s="314"/>
      <c r="L15" s="282"/>
      <c r="M15" s="285"/>
      <c r="N15" s="304"/>
      <c r="O15" s="304"/>
      <c r="P15" s="304"/>
      <c r="Q15" s="304"/>
      <c r="R15" s="304"/>
      <c r="S15" s="304"/>
      <c r="T15" s="304"/>
      <c r="U15" s="304"/>
      <c r="V15" s="304"/>
      <c r="W15" s="305"/>
    </row>
    <row r="16" spans="1:24" s="2" customFormat="1" ht="15" customHeight="1" x14ac:dyDescent="0.2">
      <c r="A16" s="289" t="s">
        <v>116</v>
      </c>
      <c r="B16" s="315">
        <v>250024</v>
      </c>
      <c r="C16" s="316"/>
      <c r="D16" s="315">
        <f t="shared" ref="D16" si="1">SUM(F16+L16)</f>
        <v>108876</v>
      </c>
      <c r="E16" s="317"/>
      <c r="F16" s="318">
        <f t="shared" ref="F16:F19" si="2">SUM(H16:J16)</f>
        <v>104055</v>
      </c>
      <c r="G16" s="317"/>
      <c r="H16" s="318">
        <v>92388</v>
      </c>
      <c r="I16" s="317"/>
      <c r="J16" s="318">
        <v>11667</v>
      </c>
      <c r="K16" s="317"/>
      <c r="L16" s="318">
        <v>4821</v>
      </c>
      <c r="M16" s="319"/>
      <c r="N16" s="320"/>
      <c r="O16" s="304"/>
      <c r="P16" s="304"/>
      <c r="Q16" s="304"/>
      <c r="R16" s="304"/>
      <c r="S16" s="304"/>
      <c r="T16" s="304"/>
      <c r="U16" s="304"/>
      <c r="V16" s="304"/>
      <c r="W16" s="305"/>
    </row>
    <row r="17" spans="1:23" s="2" customFormat="1" ht="15" customHeight="1" x14ac:dyDescent="0.2">
      <c r="A17" s="289" t="s">
        <v>119</v>
      </c>
      <c r="B17" s="315">
        <v>236494</v>
      </c>
      <c r="C17" s="316"/>
      <c r="D17" s="315">
        <f>SUM(F17+L17)</f>
        <v>105629</v>
      </c>
      <c r="E17" s="317"/>
      <c r="F17" s="318">
        <f t="shared" si="2"/>
        <v>100771</v>
      </c>
      <c r="G17" s="317"/>
      <c r="H17" s="318">
        <v>89538</v>
      </c>
      <c r="I17" s="317"/>
      <c r="J17" s="318">
        <v>11233</v>
      </c>
      <c r="K17" s="317"/>
      <c r="L17" s="318">
        <v>4858</v>
      </c>
      <c r="M17" s="319"/>
      <c r="N17" s="320"/>
      <c r="O17" s="304"/>
      <c r="P17" s="304"/>
      <c r="Q17" s="304"/>
      <c r="R17" s="304"/>
      <c r="S17" s="304"/>
      <c r="T17" s="304"/>
      <c r="U17" s="304"/>
      <c r="V17" s="304"/>
      <c r="W17" s="305"/>
    </row>
    <row r="18" spans="1:23" s="31" customFormat="1" ht="15" customHeight="1" x14ac:dyDescent="0.2">
      <c r="A18" s="289" t="s">
        <v>134</v>
      </c>
      <c r="B18" s="315">
        <v>219888</v>
      </c>
      <c r="C18" s="316"/>
      <c r="D18" s="315">
        <f>SUM(F18)</f>
        <v>94865</v>
      </c>
      <c r="E18" s="317"/>
      <c r="F18" s="318">
        <f t="shared" si="2"/>
        <v>94865</v>
      </c>
      <c r="G18" s="317"/>
      <c r="H18" s="318">
        <f>2635+81620</f>
        <v>84255</v>
      </c>
      <c r="I18" s="317"/>
      <c r="J18" s="318">
        <v>10610</v>
      </c>
      <c r="K18" s="317"/>
      <c r="L18" s="318" t="s">
        <v>122</v>
      </c>
      <c r="M18" s="319"/>
      <c r="N18" s="320"/>
      <c r="O18" s="304"/>
      <c r="P18" s="304"/>
      <c r="Q18" s="304"/>
      <c r="R18" s="304"/>
      <c r="S18" s="304"/>
      <c r="T18" s="304"/>
      <c r="U18" s="304"/>
      <c r="V18" s="304"/>
      <c r="W18" s="321"/>
    </row>
    <row r="19" spans="1:23" s="323" customFormat="1" ht="15" customHeight="1" x14ac:dyDescent="0.2">
      <c r="A19" s="289" t="s">
        <v>141</v>
      </c>
      <c r="B19" s="315">
        <v>138900</v>
      </c>
      <c r="C19" s="316"/>
      <c r="D19" s="315">
        <f>SUM(F19)</f>
        <v>74871</v>
      </c>
      <c r="E19" s="317"/>
      <c r="F19" s="318">
        <f t="shared" si="2"/>
        <v>74871</v>
      </c>
      <c r="G19" s="317"/>
      <c r="H19" s="318">
        <v>64614</v>
      </c>
      <c r="I19" s="317"/>
      <c r="J19" s="318">
        <v>10257</v>
      </c>
      <c r="K19" s="317"/>
      <c r="L19" s="318" t="s">
        <v>122</v>
      </c>
      <c r="M19" s="319"/>
      <c r="N19" s="320"/>
      <c r="O19" s="304"/>
      <c r="P19" s="304"/>
      <c r="Q19" s="304"/>
      <c r="R19" s="304"/>
      <c r="S19" s="304"/>
      <c r="T19" s="304"/>
      <c r="U19" s="304"/>
      <c r="V19" s="304"/>
      <c r="W19" s="322"/>
    </row>
    <row r="20" spans="1:23" s="323" customFormat="1" ht="15" customHeight="1" x14ac:dyDescent="0.2">
      <c r="A20" s="289" t="s">
        <v>149</v>
      </c>
      <c r="B20" s="315">
        <v>203799</v>
      </c>
      <c r="C20" s="316"/>
      <c r="D20" s="315">
        <f>SUM(F20)</f>
        <v>99037</v>
      </c>
      <c r="E20" s="317"/>
      <c r="F20" s="318">
        <f>SUM(H20:J20)</f>
        <v>99037</v>
      </c>
      <c r="G20" s="317"/>
      <c r="H20" s="318">
        <v>85036</v>
      </c>
      <c r="I20" s="317"/>
      <c r="J20" s="318">
        <f>11014+2987</f>
        <v>14001</v>
      </c>
      <c r="K20" s="317"/>
      <c r="L20" s="318" t="s">
        <v>122</v>
      </c>
      <c r="M20" s="319"/>
      <c r="N20" s="320"/>
      <c r="O20" s="304"/>
      <c r="P20" s="304"/>
      <c r="Q20" s="304"/>
      <c r="R20" s="304"/>
      <c r="S20" s="304"/>
      <c r="T20" s="304"/>
      <c r="U20" s="304"/>
      <c r="V20" s="304"/>
      <c r="W20" s="322"/>
    </row>
    <row r="21" spans="1:23" s="323" customFormat="1" ht="15" customHeight="1" x14ac:dyDescent="0.2">
      <c r="A21" s="297" t="s">
        <v>223</v>
      </c>
      <c r="B21" s="324">
        <v>203355</v>
      </c>
      <c r="C21" s="325"/>
      <c r="D21" s="324">
        <f>SUM(F21)</f>
        <v>95877</v>
      </c>
      <c r="E21" s="326"/>
      <c r="F21" s="327">
        <f>SUM(H21:J21)</f>
        <v>95877</v>
      </c>
      <c r="G21" s="326"/>
      <c r="H21" s="327">
        <v>82702</v>
      </c>
      <c r="I21" s="326"/>
      <c r="J21" s="327">
        <f>10553+2622</f>
        <v>13175</v>
      </c>
      <c r="K21" s="326"/>
      <c r="L21" s="327" t="s">
        <v>239</v>
      </c>
      <c r="M21" s="328"/>
      <c r="N21" s="320"/>
      <c r="O21" s="304"/>
      <c r="P21" s="304"/>
      <c r="Q21" s="304"/>
      <c r="R21" s="304"/>
      <c r="S21" s="304"/>
      <c r="T21" s="304"/>
      <c r="U21" s="304"/>
      <c r="V21" s="304"/>
      <c r="W21" s="322"/>
    </row>
    <row r="22" spans="1:23" s="2" customFormat="1" ht="13.5" customHeight="1" x14ac:dyDescent="0.2">
      <c r="A22" s="329" t="s">
        <v>221</v>
      </c>
      <c r="B22" s="330"/>
      <c r="C22" s="330"/>
      <c r="D22" s="331"/>
      <c r="E22" s="330"/>
      <c r="F22" s="332"/>
      <c r="G22" s="330"/>
      <c r="H22" s="331"/>
      <c r="I22" s="330"/>
      <c r="J22" s="331"/>
      <c r="K22" s="330"/>
      <c r="L22" s="331"/>
      <c r="M22" s="330"/>
      <c r="N22" s="331"/>
      <c r="O22" s="330"/>
      <c r="P22" s="331"/>
      <c r="Q22" s="330"/>
      <c r="R22" s="331"/>
      <c r="S22" s="119"/>
      <c r="T22" s="119"/>
      <c r="U22" s="118"/>
      <c r="V22" s="119"/>
    </row>
    <row r="23" spans="1:23" s="2" customFormat="1" ht="13.5" customHeight="1" x14ac:dyDescent="0.2">
      <c r="A23" s="329" t="s">
        <v>222</v>
      </c>
      <c r="B23" s="3"/>
      <c r="C23" s="3"/>
      <c r="E23" s="3"/>
      <c r="G23" s="3"/>
      <c r="I23" s="3"/>
      <c r="K23" s="3"/>
      <c r="M23" s="3"/>
      <c r="O23" s="3"/>
      <c r="Q23" s="3"/>
      <c r="S23" s="3"/>
      <c r="T23" s="3"/>
      <c r="V23" s="3"/>
    </row>
    <row r="24" spans="1:23" s="2" customFormat="1" ht="13.5" customHeight="1" x14ac:dyDescent="0.2">
      <c r="A24" s="329" t="s">
        <v>215</v>
      </c>
      <c r="B24" s="3"/>
      <c r="C24" s="3"/>
      <c r="E24" s="3"/>
      <c r="G24" s="3"/>
      <c r="I24" s="3"/>
      <c r="K24" s="3"/>
      <c r="M24" s="3"/>
      <c r="O24" s="3"/>
      <c r="Q24" s="3"/>
      <c r="S24" s="3"/>
      <c r="T24" s="3"/>
      <c r="V24" s="3"/>
    </row>
    <row r="25" spans="1:23" s="2" customFormat="1" ht="13.5" customHeight="1" x14ac:dyDescent="0.2">
      <c r="A25" s="329" t="s">
        <v>216</v>
      </c>
      <c r="B25" s="3"/>
      <c r="C25" s="3"/>
      <c r="E25" s="3"/>
      <c r="G25" s="3"/>
      <c r="I25" s="3"/>
      <c r="K25" s="3"/>
      <c r="M25" s="3"/>
      <c r="O25" s="3"/>
      <c r="Q25" s="3"/>
      <c r="S25" s="3"/>
      <c r="T25" s="3"/>
      <c r="V25" s="3"/>
    </row>
    <row r="26" spans="1:23" s="2" customFormat="1" ht="13.5" customHeight="1" x14ac:dyDescent="0.2">
      <c r="A26" s="329" t="s">
        <v>217</v>
      </c>
      <c r="B26" s="3"/>
      <c r="C26" s="3"/>
      <c r="E26" s="3"/>
      <c r="G26" s="3"/>
      <c r="I26" s="3"/>
      <c r="K26" s="3"/>
      <c r="M26" s="3"/>
      <c r="O26" s="3"/>
      <c r="Q26" s="3"/>
      <c r="S26" s="3"/>
      <c r="T26" s="3"/>
      <c r="V26" s="3"/>
    </row>
    <row r="27" spans="1:23" s="2" customFormat="1" ht="13.5" customHeight="1" x14ac:dyDescent="0.2">
      <c r="A27" s="329" t="s">
        <v>218</v>
      </c>
      <c r="B27" s="3"/>
      <c r="C27" s="3"/>
      <c r="E27" s="3"/>
      <c r="G27" s="3"/>
      <c r="I27" s="3"/>
      <c r="K27" s="3"/>
      <c r="M27" s="3"/>
      <c r="O27" s="3"/>
      <c r="Q27" s="3"/>
      <c r="S27" s="3"/>
      <c r="T27" s="3"/>
      <c r="V27" s="3"/>
    </row>
  </sheetData>
  <sheetProtection sheet="1" objects="1" scenarios="1"/>
  <mergeCells count="25">
    <mergeCell ref="A13:A15"/>
    <mergeCell ref="B13:C15"/>
    <mergeCell ref="D13:M13"/>
    <mergeCell ref="D14:E15"/>
    <mergeCell ref="F14:K14"/>
    <mergeCell ref="L14:M15"/>
    <mergeCell ref="F15:G15"/>
    <mergeCell ref="H15:I15"/>
    <mergeCell ref="J15:K15"/>
    <mergeCell ref="A3:V3"/>
    <mergeCell ref="A1:S1"/>
    <mergeCell ref="A4:A6"/>
    <mergeCell ref="B4:W4"/>
    <mergeCell ref="B5:C6"/>
    <mergeCell ref="D5:O5"/>
    <mergeCell ref="P5:Q6"/>
    <mergeCell ref="R5:S6"/>
    <mergeCell ref="T5:U6"/>
    <mergeCell ref="V5:W6"/>
    <mergeCell ref="D6:E6"/>
    <mergeCell ref="F6:G6"/>
    <mergeCell ref="H6:I6"/>
    <mergeCell ref="J6:K6"/>
    <mergeCell ref="L6:M6"/>
    <mergeCell ref="N6:O6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zoomScaleNormal="100" zoomScaleSheetLayoutView="50" workbookViewId="0">
      <selection activeCell="L2" sqref="L2"/>
    </sheetView>
  </sheetViews>
  <sheetFormatPr defaultColWidth="9" defaultRowHeight="13.2" x14ac:dyDescent="0.2"/>
  <cols>
    <col min="1" max="1" width="0.33203125" style="187" customWidth="1"/>
    <col min="2" max="2" width="6.109375" style="187" customWidth="1"/>
    <col min="3" max="3" width="10.33203125" style="192" customWidth="1"/>
    <col min="4" max="4" width="0.33203125" style="187" customWidth="1"/>
    <col min="5" max="5" width="5.6640625" style="191" customWidth="1"/>
    <col min="6" max="6" width="10.109375" style="192" customWidth="1"/>
    <col min="7" max="7" width="0.6640625" style="187" customWidth="1"/>
    <col min="8" max="8" width="10.109375" style="192" customWidth="1"/>
    <col min="9" max="9" width="0.6640625" style="187" customWidth="1"/>
    <col min="10" max="10" width="10.109375" style="192" customWidth="1"/>
    <col min="11" max="11" width="0.6640625" style="187" customWidth="1"/>
    <col min="12" max="12" width="10.109375" style="192" customWidth="1"/>
    <col min="13" max="13" width="0.6640625" style="187" customWidth="1"/>
    <col min="14" max="14" width="10.109375" style="192" customWidth="1"/>
    <col min="15" max="15" width="0.6640625" style="187" customWidth="1"/>
    <col min="16" max="16" width="10.109375" style="192" customWidth="1"/>
    <col min="17" max="17" width="0.6640625" style="187" customWidth="1"/>
    <col min="18" max="16384" width="9" style="187"/>
  </cols>
  <sheetData>
    <row r="1" spans="1:17" ht="23.1" customHeight="1" x14ac:dyDescent="0.2">
      <c r="B1" s="188" t="s">
        <v>182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7" ht="23.1" customHeight="1" x14ac:dyDescent="0.2">
      <c r="B2" s="189"/>
      <c r="C2" s="190"/>
    </row>
    <row r="3" spans="1:17" ht="23.1" customHeight="1" x14ac:dyDescent="0.2">
      <c r="B3" s="193" t="s">
        <v>132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</row>
    <row r="4" spans="1:17" ht="21.9" customHeight="1" x14ac:dyDescent="0.2">
      <c r="A4" s="194" t="s">
        <v>110</v>
      </c>
      <c r="B4" s="195"/>
      <c r="C4" s="195"/>
      <c r="D4" s="195"/>
      <c r="E4" s="196"/>
      <c r="F4" s="197" t="s">
        <v>130</v>
      </c>
      <c r="G4" s="198"/>
      <c r="H4" s="197" t="s">
        <v>120</v>
      </c>
      <c r="I4" s="198"/>
      <c r="J4" s="197" t="s">
        <v>135</v>
      </c>
      <c r="K4" s="198"/>
      <c r="L4" s="197" t="s">
        <v>142</v>
      </c>
      <c r="M4" s="198"/>
      <c r="N4" s="197" t="s">
        <v>151</v>
      </c>
      <c r="O4" s="198"/>
      <c r="P4" s="197" t="s">
        <v>227</v>
      </c>
      <c r="Q4" s="198"/>
    </row>
    <row r="5" spans="1:17" ht="15" customHeight="1" x14ac:dyDescent="0.2">
      <c r="A5" s="199"/>
      <c r="B5" s="200" t="s">
        <v>52</v>
      </c>
      <c r="C5" s="200"/>
      <c r="D5" s="201"/>
      <c r="E5" s="202" t="s">
        <v>41</v>
      </c>
      <c r="F5" s="203">
        <f>SUM(F8,F10,F12,F14,F16,F18,F20,F22,F24,F26,F28)</f>
        <v>36360</v>
      </c>
      <c r="G5" s="204"/>
      <c r="H5" s="203">
        <f>SUM(H8,H10,H12,H14,H16,H18,H20,H22,H24,H26,H28)</f>
        <v>35123</v>
      </c>
      <c r="I5" s="204"/>
      <c r="J5" s="203">
        <f>SUM(J8,J10,J12,J14,J16,J18,J20,J22,J24,J26,J28)</f>
        <v>31897</v>
      </c>
      <c r="K5" s="204"/>
      <c r="L5" s="203">
        <f>SUM(L8,L10,L12,L14,L16,L18,L20,L22,L24,L26,L28)</f>
        <v>20648</v>
      </c>
      <c r="M5" s="204"/>
      <c r="N5" s="203">
        <f>SUM(N8,N10,N12,N14,N16,N18,N20,N22,N24,N26,N28)</f>
        <v>28629</v>
      </c>
      <c r="O5" s="204"/>
      <c r="P5" s="203">
        <f>SUM(P8,P10,P12,P14,P16,P18,P20,P22,P24,P26,P28)</f>
        <v>30754</v>
      </c>
      <c r="Q5" s="204"/>
    </row>
    <row r="6" spans="1:17" s="192" customFormat="1" ht="15" customHeight="1" x14ac:dyDescent="0.2">
      <c r="A6" s="199"/>
      <c r="B6" s="200"/>
      <c r="C6" s="200"/>
      <c r="D6" s="201"/>
      <c r="E6" s="202" t="s">
        <v>42</v>
      </c>
      <c r="F6" s="203">
        <f>SUM(F9,F11,F13,F15,F17,F19,F21,F23,F25,F27,F29)</f>
        <v>516059</v>
      </c>
      <c r="G6" s="204"/>
      <c r="H6" s="203">
        <f>SUM(H9,H11,H13,H15,H17,H19,H21,H23,H25,H27,H29)</f>
        <v>491824</v>
      </c>
      <c r="I6" s="204"/>
      <c r="J6" s="203">
        <f>SUM(J9,J11,J13,J15,J17,J19,J21,J23,J25,J27,J29)</f>
        <v>431494</v>
      </c>
      <c r="K6" s="204"/>
      <c r="L6" s="203">
        <f>SUM(L9,L11,L13,L15,L17,L19,L21,L23,L25,L27,L29)</f>
        <v>206229</v>
      </c>
      <c r="M6" s="204"/>
      <c r="N6" s="203">
        <f>SUM(N9,N11,N13,N15,N17,N19,N21,N23,N25,N27,N29)</f>
        <v>283927</v>
      </c>
      <c r="O6" s="204"/>
      <c r="P6" s="203">
        <f>SUM(P9,P11,P13,P15,P17,P19,P21,P23,P25,P27,P29)</f>
        <v>339191</v>
      </c>
      <c r="Q6" s="204"/>
    </row>
    <row r="7" spans="1:17" ht="7.5" customHeight="1" x14ac:dyDescent="0.2">
      <c r="A7" s="199"/>
      <c r="B7" s="190"/>
      <c r="C7" s="205"/>
      <c r="D7" s="206"/>
      <c r="E7" s="207"/>
      <c r="F7" s="208"/>
      <c r="G7" s="204"/>
      <c r="H7" s="208"/>
      <c r="I7" s="204"/>
      <c r="J7" s="208"/>
      <c r="K7" s="204"/>
      <c r="L7" s="208"/>
      <c r="M7" s="204"/>
      <c r="N7" s="208"/>
      <c r="O7" s="204"/>
      <c r="P7" s="208"/>
      <c r="Q7" s="204"/>
    </row>
    <row r="8" spans="1:17" ht="15" customHeight="1" x14ac:dyDescent="0.2">
      <c r="A8" s="199"/>
      <c r="B8" s="209" t="s">
        <v>40</v>
      </c>
      <c r="C8" s="209"/>
      <c r="D8" s="206"/>
      <c r="E8" s="207" t="s">
        <v>41</v>
      </c>
      <c r="F8" s="210">
        <v>3465</v>
      </c>
      <c r="G8" s="211"/>
      <c r="H8" s="210">
        <v>3687</v>
      </c>
      <c r="I8" s="211"/>
      <c r="J8" s="210">
        <v>3296</v>
      </c>
      <c r="K8" s="211"/>
      <c r="L8" s="210">
        <v>2224</v>
      </c>
      <c r="M8" s="211"/>
      <c r="N8" s="210">
        <v>2873</v>
      </c>
      <c r="O8" s="211"/>
      <c r="P8" s="210">
        <v>3083</v>
      </c>
      <c r="Q8" s="211"/>
    </row>
    <row r="9" spans="1:17" ht="15" customHeight="1" x14ac:dyDescent="0.2">
      <c r="A9" s="199"/>
      <c r="B9" s="209"/>
      <c r="C9" s="209"/>
      <c r="D9" s="206"/>
      <c r="E9" s="207" t="s">
        <v>42</v>
      </c>
      <c r="F9" s="210">
        <v>53445</v>
      </c>
      <c r="G9" s="211"/>
      <c r="H9" s="210">
        <v>51987</v>
      </c>
      <c r="I9" s="211"/>
      <c r="J9" s="210">
        <v>48543</v>
      </c>
      <c r="K9" s="211"/>
      <c r="L9" s="210">
        <v>20069</v>
      </c>
      <c r="M9" s="211"/>
      <c r="N9" s="210">
        <v>26821</v>
      </c>
      <c r="O9" s="211"/>
      <c r="P9" s="210">
        <v>33914</v>
      </c>
      <c r="Q9" s="211"/>
    </row>
    <row r="10" spans="1:17" ht="15" customHeight="1" x14ac:dyDescent="0.2">
      <c r="A10" s="199"/>
      <c r="B10" s="209" t="s">
        <v>43</v>
      </c>
      <c r="C10" s="209"/>
      <c r="D10" s="206"/>
      <c r="E10" s="207" t="s">
        <v>41</v>
      </c>
      <c r="F10" s="210">
        <v>1311</v>
      </c>
      <c r="G10" s="211"/>
      <c r="H10" s="210">
        <v>1172</v>
      </c>
      <c r="I10" s="211"/>
      <c r="J10" s="210">
        <v>978</v>
      </c>
      <c r="K10" s="211"/>
      <c r="L10" s="210">
        <v>588</v>
      </c>
      <c r="M10" s="211"/>
      <c r="N10" s="210">
        <v>967</v>
      </c>
      <c r="O10" s="211"/>
      <c r="P10" s="210">
        <v>987</v>
      </c>
      <c r="Q10" s="211"/>
    </row>
    <row r="11" spans="1:17" ht="15" customHeight="1" x14ac:dyDescent="0.2">
      <c r="A11" s="199"/>
      <c r="B11" s="209"/>
      <c r="C11" s="209"/>
      <c r="D11" s="206"/>
      <c r="E11" s="207" t="s">
        <v>42</v>
      </c>
      <c r="F11" s="210">
        <v>16383</v>
      </c>
      <c r="G11" s="211"/>
      <c r="H11" s="210">
        <v>15032</v>
      </c>
      <c r="I11" s="211"/>
      <c r="J11" s="210">
        <v>12310</v>
      </c>
      <c r="K11" s="211"/>
      <c r="L11" s="210">
        <v>5604</v>
      </c>
      <c r="M11" s="211"/>
      <c r="N11" s="210">
        <v>9257</v>
      </c>
      <c r="O11" s="211"/>
      <c r="P11" s="210">
        <v>10698</v>
      </c>
      <c r="Q11" s="211"/>
    </row>
    <row r="12" spans="1:17" ht="15" customHeight="1" x14ac:dyDescent="0.2">
      <c r="A12" s="199"/>
      <c r="B12" s="209" t="s">
        <v>44</v>
      </c>
      <c r="C12" s="209"/>
      <c r="D12" s="206"/>
      <c r="E12" s="207" t="s">
        <v>41</v>
      </c>
      <c r="F12" s="210">
        <v>3202</v>
      </c>
      <c r="G12" s="211"/>
      <c r="H12" s="210">
        <v>3512</v>
      </c>
      <c r="I12" s="211"/>
      <c r="J12" s="210">
        <v>3233</v>
      </c>
      <c r="K12" s="211"/>
      <c r="L12" s="210">
        <v>2108</v>
      </c>
      <c r="M12" s="211"/>
      <c r="N12" s="210">
        <v>2868</v>
      </c>
      <c r="O12" s="211"/>
      <c r="P12" s="210">
        <v>3179</v>
      </c>
      <c r="Q12" s="211"/>
    </row>
    <row r="13" spans="1:17" ht="15" customHeight="1" x14ac:dyDescent="0.2">
      <c r="A13" s="199"/>
      <c r="B13" s="209"/>
      <c r="C13" s="209"/>
      <c r="D13" s="206"/>
      <c r="E13" s="207" t="s">
        <v>42</v>
      </c>
      <c r="F13" s="210">
        <v>50853</v>
      </c>
      <c r="G13" s="211"/>
      <c r="H13" s="210">
        <v>49462</v>
      </c>
      <c r="I13" s="211"/>
      <c r="J13" s="210">
        <v>45789</v>
      </c>
      <c r="K13" s="211"/>
      <c r="L13" s="210">
        <v>22742</v>
      </c>
      <c r="M13" s="211"/>
      <c r="N13" s="210">
        <v>29482</v>
      </c>
      <c r="O13" s="211"/>
      <c r="P13" s="210">
        <v>34696</v>
      </c>
      <c r="Q13" s="211"/>
    </row>
    <row r="14" spans="1:17" ht="15" customHeight="1" x14ac:dyDescent="0.2">
      <c r="A14" s="199"/>
      <c r="B14" s="209" t="s">
        <v>45</v>
      </c>
      <c r="C14" s="209"/>
      <c r="D14" s="206"/>
      <c r="E14" s="207" t="s">
        <v>41</v>
      </c>
      <c r="F14" s="210">
        <v>2950</v>
      </c>
      <c r="G14" s="211"/>
      <c r="H14" s="210">
        <v>2863</v>
      </c>
      <c r="I14" s="211"/>
      <c r="J14" s="210">
        <v>2638</v>
      </c>
      <c r="K14" s="211"/>
      <c r="L14" s="210">
        <v>1540</v>
      </c>
      <c r="M14" s="211"/>
      <c r="N14" s="210">
        <v>2362</v>
      </c>
      <c r="O14" s="211"/>
      <c r="P14" s="210">
        <v>2463</v>
      </c>
      <c r="Q14" s="211"/>
    </row>
    <row r="15" spans="1:17" ht="15" customHeight="1" x14ac:dyDescent="0.2">
      <c r="A15" s="199"/>
      <c r="B15" s="209"/>
      <c r="C15" s="209"/>
      <c r="D15" s="206"/>
      <c r="E15" s="207" t="s">
        <v>42</v>
      </c>
      <c r="F15" s="210">
        <v>45275</v>
      </c>
      <c r="G15" s="211"/>
      <c r="H15" s="210">
        <v>43464</v>
      </c>
      <c r="I15" s="211"/>
      <c r="J15" s="210">
        <v>35794</v>
      </c>
      <c r="K15" s="211"/>
      <c r="L15" s="210">
        <v>15677</v>
      </c>
      <c r="M15" s="211"/>
      <c r="N15" s="210">
        <v>23961</v>
      </c>
      <c r="O15" s="211"/>
      <c r="P15" s="210">
        <v>28368</v>
      </c>
      <c r="Q15" s="211"/>
    </row>
    <row r="16" spans="1:17" ht="15" customHeight="1" x14ac:dyDescent="0.2">
      <c r="A16" s="199"/>
      <c r="B16" s="209" t="s">
        <v>46</v>
      </c>
      <c r="C16" s="209"/>
      <c r="D16" s="206"/>
      <c r="E16" s="207" t="s">
        <v>41</v>
      </c>
      <c r="F16" s="210">
        <v>2919</v>
      </c>
      <c r="G16" s="211"/>
      <c r="H16" s="210">
        <v>2898</v>
      </c>
      <c r="I16" s="211"/>
      <c r="J16" s="210">
        <v>2753</v>
      </c>
      <c r="K16" s="211"/>
      <c r="L16" s="212">
        <v>1804</v>
      </c>
      <c r="M16" s="211"/>
      <c r="N16" s="212">
        <v>2600</v>
      </c>
      <c r="O16" s="211"/>
      <c r="P16" s="212">
        <v>2726</v>
      </c>
      <c r="Q16" s="211"/>
    </row>
    <row r="17" spans="1:17" ht="15" customHeight="1" x14ac:dyDescent="0.2">
      <c r="A17" s="199"/>
      <c r="B17" s="209"/>
      <c r="C17" s="209"/>
      <c r="D17" s="206"/>
      <c r="E17" s="207" t="s">
        <v>42</v>
      </c>
      <c r="F17" s="210">
        <v>42523</v>
      </c>
      <c r="G17" s="211"/>
      <c r="H17" s="210">
        <v>41304</v>
      </c>
      <c r="I17" s="211"/>
      <c r="J17" s="210">
        <v>37057</v>
      </c>
      <c r="K17" s="211"/>
      <c r="L17" s="210">
        <v>18401</v>
      </c>
      <c r="M17" s="211"/>
      <c r="N17" s="210">
        <v>24660</v>
      </c>
      <c r="O17" s="211"/>
      <c r="P17" s="210">
        <v>31346</v>
      </c>
      <c r="Q17" s="211"/>
    </row>
    <row r="18" spans="1:17" ht="15" customHeight="1" x14ac:dyDescent="0.2">
      <c r="A18" s="199"/>
      <c r="B18" s="209" t="s">
        <v>47</v>
      </c>
      <c r="C18" s="209"/>
      <c r="D18" s="206"/>
      <c r="E18" s="207" t="s">
        <v>41</v>
      </c>
      <c r="F18" s="210">
        <v>2206</v>
      </c>
      <c r="G18" s="211"/>
      <c r="H18" s="210">
        <v>2158</v>
      </c>
      <c r="I18" s="211"/>
      <c r="J18" s="210">
        <v>1902</v>
      </c>
      <c r="K18" s="211"/>
      <c r="L18" s="210">
        <v>1296</v>
      </c>
      <c r="M18" s="211"/>
      <c r="N18" s="210">
        <v>1787</v>
      </c>
      <c r="O18" s="211"/>
      <c r="P18" s="210">
        <v>2049</v>
      </c>
      <c r="Q18" s="211"/>
    </row>
    <row r="19" spans="1:17" ht="15" customHeight="1" x14ac:dyDescent="0.2">
      <c r="A19" s="199"/>
      <c r="B19" s="209"/>
      <c r="C19" s="209"/>
      <c r="D19" s="206"/>
      <c r="E19" s="207" t="s">
        <v>42</v>
      </c>
      <c r="F19" s="210">
        <v>36725</v>
      </c>
      <c r="G19" s="211"/>
      <c r="H19" s="210">
        <v>35581</v>
      </c>
      <c r="I19" s="211"/>
      <c r="J19" s="210">
        <v>28162</v>
      </c>
      <c r="K19" s="211"/>
      <c r="L19" s="210">
        <v>14050</v>
      </c>
      <c r="M19" s="211"/>
      <c r="N19" s="210">
        <v>18634</v>
      </c>
      <c r="O19" s="211"/>
      <c r="P19" s="210">
        <v>23244</v>
      </c>
      <c r="Q19" s="211"/>
    </row>
    <row r="20" spans="1:17" ht="15" customHeight="1" x14ac:dyDescent="0.2">
      <c r="A20" s="199"/>
      <c r="B20" s="209" t="s">
        <v>48</v>
      </c>
      <c r="C20" s="209"/>
      <c r="D20" s="206"/>
      <c r="E20" s="207" t="s">
        <v>41</v>
      </c>
      <c r="F20" s="210">
        <v>3768</v>
      </c>
      <c r="G20" s="211"/>
      <c r="H20" s="210">
        <v>3403</v>
      </c>
      <c r="I20" s="211"/>
      <c r="J20" s="210">
        <v>3103</v>
      </c>
      <c r="K20" s="211"/>
      <c r="L20" s="210">
        <v>2081</v>
      </c>
      <c r="M20" s="211"/>
      <c r="N20" s="210">
        <v>2716</v>
      </c>
      <c r="O20" s="211"/>
      <c r="P20" s="210">
        <v>2973</v>
      </c>
      <c r="Q20" s="211"/>
    </row>
    <row r="21" spans="1:17" ht="15" customHeight="1" x14ac:dyDescent="0.2">
      <c r="A21" s="199"/>
      <c r="B21" s="209"/>
      <c r="C21" s="209"/>
      <c r="D21" s="206"/>
      <c r="E21" s="207" t="s">
        <v>42</v>
      </c>
      <c r="F21" s="210">
        <v>42837</v>
      </c>
      <c r="G21" s="211"/>
      <c r="H21" s="210">
        <v>44194</v>
      </c>
      <c r="I21" s="211"/>
      <c r="J21" s="210">
        <v>37226</v>
      </c>
      <c r="K21" s="211"/>
      <c r="L21" s="210">
        <v>20657</v>
      </c>
      <c r="M21" s="211"/>
      <c r="N21" s="210">
        <v>26502</v>
      </c>
      <c r="O21" s="211"/>
      <c r="P21" s="210">
        <v>31757</v>
      </c>
      <c r="Q21" s="211"/>
    </row>
    <row r="22" spans="1:17" ht="15" customHeight="1" x14ac:dyDescent="0.2">
      <c r="A22" s="199"/>
      <c r="B22" s="209" t="s">
        <v>49</v>
      </c>
      <c r="C22" s="209"/>
      <c r="D22" s="206"/>
      <c r="E22" s="207" t="s">
        <v>41</v>
      </c>
      <c r="F22" s="210">
        <v>2646</v>
      </c>
      <c r="G22" s="211"/>
      <c r="H22" s="210">
        <v>2509</v>
      </c>
      <c r="I22" s="211"/>
      <c r="J22" s="210">
        <v>2157</v>
      </c>
      <c r="K22" s="211"/>
      <c r="L22" s="210">
        <v>1434</v>
      </c>
      <c r="M22" s="211"/>
      <c r="N22" s="210">
        <v>1930</v>
      </c>
      <c r="O22" s="211"/>
      <c r="P22" s="210">
        <v>2008</v>
      </c>
      <c r="Q22" s="211"/>
    </row>
    <row r="23" spans="1:17" ht="15" customHeight="1" x14ac:dyDescent="0.2">
      <c r="A23" s="199"/>
      <c r="B23" s="209"/>
      <c r="C23" s="209"/>
      <c r="D23" s="206"/>
      <c r="E23" s="207" t="s">
        <v>42</v>
      </c>
      <c r="F23" s="210">
        <v>36003</v>
      </c>
      <c r="G23" s="211"/>
      <c r="H23" s="210">
        <v>33521</v>
      </c>
      <c r="I23" s="211"/>
      <c r="J23" s="210">
        <v>27979</v>
      </c>
      <c r="K23" s="211"/>
      <c r="L23" s="210">
        <v>14590</v>
      </c>
      <c r="M23" s="211"/>
      <c r="N23" s="210">
        <v>19799</v>
      </c>
      <c r="O23" s="211"/>
      <c r="P23" s="210">
        <v>22342</v>
      </c>
      <c r="Q23" s="211"/>
    </row>
    <row r="24" spans="1:17" ht="15" customHeight="1" x14ac:dyDescent="0.2">
      <c r="A24" s="199"/>
      <c r="B24" s="209" t="s">
        <v>50</v>
      </c>
      <c r="C24" s="209"/>
      <c r="D24" s="206"/>
      <c r="E24" s="207" t="s">
        <v>41</v>
      </c>
      <c r="F24" s="210">
        <v>5275</v>
      </c>
      <c r="G24" s="211"/>
      <c r="H24" s="210">
        <v>4917</v>
      </c>
      <c r="I24" s="211"/>
      <c r="J24" s="210">
        <v>4484</v>
      </c>
      <c r="K24" s="211"/>
      <c r="L24" s="210">
        <v>2456</v>
      </c>
      <c r="M24" s="211"/>
      <c r="N24" s="210">
        <v>3663</v>
      </c>
      <c r="O24" s="211"/>
      <c r="P24" s="210">
        <v>3916</v>
      </c>
      <c r="Q24" s="211"/>
    </row>
    <row r="25" spans="1:17" ht="15" customHeight="1" x14ac:dyDescent="0.2">
      <c r="A25" s="199"/>
      <c r="B25" s="209"/>
      <c r="C25" s="209"/>
      <c r="D25" s="206"/>
      <c r="E25" s="207" t="s">
        <v>42</v>
      </c>
      <c r="F25" s="210">
        <v>82914</v>
      </c>
      <c r="G25" s="211"/>
      <c r="H25" s="210">
        <v>76806</v>
      </c>
      <c r="I25" s="211"/>
      <c r="J25" s="210">
        <v>71225</v>
      </c>
      <c r="K25" s="211"/>
      <c r="L25" s="210">
        <v>26658</v>
      </c>
      <c r="M25" s="211"/>
      <c r="N25" s="210">
        <v>42868</v>
      </c>
      <c r="O25" s="211"/>
      <c r="P25" s="210">
        <v>49276</v>
      </c>
      <c r="Q25" s="211"/>
    </row>
    <row r="26" spans="1:17" ht="15" customHeight="1" x14ac:dyDescent="0.2">
      <c r="A26" s="199"/>
      <c r="B26" s="209" t="s">
        <v>51</v>
      </c>
      <c r="C26" s="209"/>
      <c r="D26" s="206"/>
      <c r="E26" s="207" t="s">
        <v>41</v>
      </c>
      <c r="F26" s="210">
        <v>4235</v>
      </c>
      <c r="G26" s="211"/>
      <c r="H26" s="210">
        <v>3829</v>
      </c>
      <c r="I26" s="211"/>
      <c r="J26" s="210">
        <v>3577</v>
      </c>
      <c r="K26" s="211"/>
      <c r="L26" s="210">
        <v>2363</v>
      </c>
      <c r="M26" s="211"/>
      <c r="N26" s="210">
        <v>3146</v>
      </c>
      <c r="O26" s="211"/>
      <c r="P26" s="210">
        <v>3468</v>
      </c>
      <c r="Q26" s="211"/>
    </row>
    <row r="27" spans="1:17" ht="15" customHeight="1" x14ac:dyDescent="0.2">
      <c r="A27" s="199"/>
      <c r="B27" s="209"/>
      <c r="C27" s="209"/>
      <c r="D27" s="206"/>
      <c r="E27" s="207" t="s">
        <v>42</v>
      </c>
      <c r="F27" s="210">
        <v>54506</v>
      </c>
      <c r="G27" s="211"/>
      <c r="H27" s="210">
        <v>50626</v>
      </c>
      <c r="I27" s="211"/>
      <c r="J27" s="210">
        <v>43351</v>
      </c>
      <c r="K27" s="211"/>
      <c r="L27" s="210">
        <v>23768</v>
      </c>
      <c r="M27" s="211"/>
      <c r="N27" s="210">
        <v>29599</v>
      </c>
      <c r="O27" s="211"/>
      <c r="P27" s="210">
        <v>35811</v>
      </c>
      <c r="Q27" s="211"/>
    </row>
    <row r="28" spans="1:17" ht="15" customHeight="1" x14ac:dyDescent="0.2">
      <c r="A28" s="199"/>
      <c r="B28" s="209" t="s">
        <v>90</v>
      </c>
      <c r="C28" s="209"/>
      <c r="D28" s="213"/>
      <c r="E28" s="214" t="s">
        <v>41</v>
      </c>
      <c r="F28" s="210">
        <v>4383</v>
      </c>
      <c r="G28" s="211"/>
      <c r="H28" s="210">
        <v>4175</v>
      </c>
      <c r="I28" s="211"/>
      <c r="J28" s="210">
        <v>3776</v>
      </c>
      <c r="K28" s="211"/>
      <c r="L28" s="210">
        <v>2754</v>
      </c>
      <c r="M28" s="211"/>
      <c r="N28" s="210">
        <v>3717</v>
      </c>
      <c r="O28" s="211"/>
      <c r="P28" s="210">
        <v>3902</v>
      </c>
      <c r="Q28" s="211"/>
    </row>
    <row r="29" spans="1:17" ht="15" customHeight="1" x14ac:dyDescent="0.2">
      <c r="A29" s="199"/>
      <c r="B29" s="215"/>
      <c r="C29" s="215"/>
      <c r="D29" s="213"/>
      <c r="E29" s="214" t="s">
        <v>42</v>
      </c>
      <c r="F29" s="210">
        <v>54595</v>
      </c>
      <c r="G29" s="211"/>
      <c r="H29" s="210">
        <v>49847</v>
      </c>
      <c r="I29" s="211"/>
      <c r="J29" s="210">
        <v>44058</v>
      </c>
      <c r="K29" s="211"/>
      <c r="L29" s="210">
        <v>24013</v>
      </c>
      <c r="M29" s="211"/>
      <c r="N29" s="210">
        <v>32344</v>
      </c>
      <c r="O29" s="211"/>
      <c r="P29" s="210">
        <v>37739</v>
      </c>
      <c r="Q29" s="211"/>
    </row>
    <row r="30" spans="1:17" ht="15" customHeight="1" x14ac:dyDescent="0.2">
      <c r="A30" s="216"/>
      <c r="B30" s="217" t="s">
        <v>137</v>
      </c>
      <c r="C30" s="217"/>
      <c r="D30" s="218"/>
      <c r="E30" s="219" t="s">
        <v>42</v>
      </c>
      <c r="F30" s="220">
        <v>29220</v>
      </c>
      <c r="G30" s="221"/>
      <c r="H30" s="220">
        <v>32332</v>
      </c>
      <c r="I30" s="222"/>
      <c r="J30" s="220">
        <v>26863</v>
      </c>
      <c r="K30" s="222"/>
      <c r="L30" s="220">
        <v>20393</v>
      </c>
      <c r="M30" s="222"/>
      <c r="N30" s="220">
        <v>41037</v>
      </c>
      <c r="O30" s="222"/>
      <c r="P30" s="220">
        <v>43810</v>
      </c>
      <c r="Q30" s="222"/>
    </row>
    <row r="31" spans="1:17" ht="15" customHeight="1" x14ac:dyDescent="0.2">
      <c r="A31" s="199"/>
      <c r="B31" s="209"/>
      <c r="C31" s="209"/>
      <c r="D31" s="206"/>
      <c r="E31" s="223"/>
      <c r="F31" s="224"/>
      <c r="G31" s="225"/>
      <c r="H31" s="226"/>
      <c r="I31" s="211"/>
      <c r="J31" s="226"/>
      <c r="K31" s="211"/>
      <c r="L31" s="226"/>
      <c r="M31" s="211"/>
      <c r="N31" s="224"/>
      <c r="O31" s="211"/>
      <c r="P31" s="224"/>
      <c r="Q31" s="211"/>
    </row>
    <row r="32" spans="1:17" ht="15" customHeight="1" x14ac:dyDescent="0.2">
      <c r="A32" s="199"/>
      <c r="B32" s="227" t="s">
        <v>53</v>
      </c>
      <c r="C32" s="227"/>
      <c r="D32" s="206"/>
      <c r="E32" s="223" t="s">
        <v>42</v>
      </c>
      <c r="F32" s="210">
        <v>3261</v>
      </c>
      <c r="G32" s="211"/>
      <c r="H32" s="210">
        <v>2662</v>
      </c>
      <c r="I32" s="211"/>
      <c r="J32" s="210">
        <v>3015</v>
      </c>
      <c r="K32" s="211"/>
      <c r="L32" s="210">
        <v>1372</v>
      </c>
      <c r="M32" s="211"/>
      <c r="N32" s="210">
        <v>1504</v>
      </c>
      <c r="O32" s="211"/>
      <c r="P32" s="210">
        <v>2304</v>
      </c>
      <c r="Q32" s="211"/>
    </row>
    <row r="33" spans="1:17" ht="15" customHeight="1" x14ac:dyDescent="0.2">
      <c r="A33" s="199"/>
      <c r="B33" s="227"/>
      <c r="C33" s="227"/>
      <c r="D33" s="206"/>
      <c r="E33" s="223"/>
      <c r="F33" s="228">
        <v>13964</v>
      </c>
      <c r="G33" s="229"/>
      <c r="H33" s="228">
        <v>12492</v>
      </c>
      <c r="I33" s="229"/>
      <c r="J33" s="228">
        <v>10858</v>
      </c>
      <c r="K33" s="230"/>
      <c r="L33" s="228">
        <v>2466</v>
      </c>
      <c r="M33" s="230"/>
      <c r="N33" s="231">
        <v>4771</v>
      </c>
      <c r="O33" s="229"/>
      <c r="P33" s="231">
        <v>7305</v>
      </c>
      <c r="Q33" s="229"/>
    </row>
    <row r="34" spans="1:17" ht="15" customHeight="1" x14ac:dyDescent="0.2">
      <c r="A34" s="199"/>
      <c r="B34" s="232" t="s">
        <v>183</v>
      </c>
      <c r="C34" s="232"/>
      <c r="D34" s="206"/>
      <c r="E34" s="223" t="s">
        <v>42</v>
      </c>
      <c r="F34" s="224">
        <v>22504</v>
      </c>
      <c r="G34" s="225"/>
      <c r="H34" s="224">
        <v>25056</v>
      </c>
      <c r="I34" s="190"/>
      <c r="J34" s="224">
        <v>21718</v>
      </c>
      <c r="K34" s="211"/>
      <c r="L34" s="224">
        <v>18086</v>
      </c>
      <c r="M34" s="190"/>
      <c r="N34" s="224">
        <v>16738</v>
      </c>
      <c r="O34" s="211"/>
      <c r="P34" s="224">
        <v>17432</v>
      </c>
      <c r="Q34" s="211"/>
    </row>
    <row r="35" spans="1:17" ht="15" customHeight="1" x14ac:dyDescent="0.2">
      <c r="A35" s="199"/>
      <c r="B35" s="232"/>
      <c r="C35" s="232"/>
      <c r="D35" s="206"/>
      <c r="E35" s="223"/>
      <c r="F35" s="224"/>
      <c r="G35" s="225"/>
      <c r="H35" s="226"/>
      <c r="I35" s="190"/>
      <c r="J35" s="226"/>
      <c r="K35" s="211"/>
      <c r="L35" s="226"/>
      <c r="M35" s="190"/>
      <c r="N35" s="224"/>
      <c r="O35" s="211"/>
      <c r="P35" s="224"/>
      <c r="Q35" s="211"/>
    </row>
    <row r="36" spans="1:17" ht="15" customHeight="1" x14ac:dyDescent="0.2">
      <c r="A36" s="199"/>
      <c r="B36" s="209" t="s">
        <v>54</v>
      </c>
      <c r="C36" s="209"/>
      <c r="D36" s="206"/>
      <c r="E36" s="233" t="s">
        <v>41</v>
      </c>
      <c r="F36" s="234">
        <v>1741</v>
      </c>
      <c r="G36" s="211"/>
      <c r="H36" s="208">
        <v>1530</v>
      </c>
      <c r="I36" s="190"/>
      <c r="J36" s="234">
        <v>1604</v>
      </c>
      <c r="K36" s="211"/>
      <c r="L36" s="208">
        <v>1048</v>
      </c>
      <c r="M36" s="190"/>
      <c r="N36" s="234">
        <v>1359</v>
      </c>
      <c r="O36" s="211"/>
      <c r="P36" s="234">
        <v>1679</v>
      </c>
      <c r="Q36" s="211"/>
    </row>
    <row r="37" spans="1:17" ht="15" customHeight="1" x14ac:dyDescent="0.2">
      <c r="A37" s="199"/>
      <c r="B37" s="209"/>
      <c r="C37" s="209"/>
      <c r="D37" s="206"/>
      <c r="E37" s="233" t="s">
        <v>42</v>
      </c>
      <c r="F37" s="210">
        <v>15839</v>
      </c>
      <c r="G37" s="235"/>
      <c r="H37" s="236">
        <v>14095</v>
      </c>
      <c r="I37" s="237"/>
      <c r="J37" s="210">
        <v>10842</v>
      </c>
      <c r="K37" s="238"/>
      <c r="L37" s="236">
        <v>6547</v>
      </c>
      <c r="M37" s="237"/>
      <c r="N37" s="210">
        <v>8697</v>
      </c>
      <c r="O37" s="238"/>
      <c r="P37" s="210">
        <v>10500</v>
      </c>
      <c r="Q37" s="238"/>
    </row>
    <row r="38" spans="1:17" ht="15" customHeight="1" x14ac:dyDescent="0.2">
      <c r="A38" s="199"/>
      <c r="B38" s="209" t="s">
        <v>55</v>
      </c>
      <c r="C38" s="209"/>
      <c r="D38" s="206"/>
      <c r="E38" s="233" t="s">
        <v>41</v>
      </c>
      <c r="F38" s="210">
        <v>135521</v>
      </c>
      <c r="G38" s="238"/>
      <c r="H38" s="236">
        <v>127636</v>
      </c>
      <c r="I38" s="237"/>
      <c r="J38" s="210">
        <v>120015</v>
      </c>
      <c r="K38" s="238"/>
      <c r="L38" s="236">
        <v>101369</v>
      </c>
      <c r="M38" s="237"/>
      <c r="N38" s="210">
        <v>128535</v>
      </c>
      <c r="O38" s="238"/>
      <c r="P38" s="210">
        <v>130726</v>
      </c>
      <c r="Q38" s="238"/>
    </row>
    <row r="39" spans="1:17" ht="15" customHeight="1" x14ac:dyDescent="0.2">
      <c r="A39" s="199"/>
      <c r="B39" s="209"/>
      <c r="C39" s="209"/>
      <c r="D39" s="206"/>
      <c r="E39" s="233" t="s">
        <v>42</v>
      </c>
      <c r="F39" s="239">
        <v>267453</v>
      </c>
      <c r="G39" s="238"/>
      <c r="H39" s="240">
        <v>243610</v>
      </c>
      <c r="I39" s="237"/>
      <c r="J39" s="239">
        <v>230622</v>
      </c>
      <c r="K39" s="238"/>
      <c r="L39" s="240">
        <v>166783</v>
      </c>
      <c r="M39" s="237"/>
      <c r="N39" s="239">
        <v>199955</v>
      </c>
      <c r="O39" s="238"/>
      <c r="P39" s="239">
        <v>213193</v>
      </c>
      <c r="Q39" s="238"/>
    </row>
    <row r="40" spans="1:17" ht="15" customHeight="1" x14ac:dyDescent="0.2">
      <c r="A40" s="199"/>
      <c r="B40" s="232" t="s">
        <v>101</v>
      </c>
      <c r="C40" s="232"/>
      <c r="D40" s="206"/>
      <c r="E40" s="223" t="s">
        <v>42</v>
      </c>
      <c r="F40" s="241">
        <v>18465</v>
      </c>
      <c r="G40" s="242"/>
      <c r="H40" s="241">
        <v>18691</v>
      </c>
      <c r="I40" s="243"/>
      <c r="J40" s="241">
        <v>11266</v>
      </c>
      <c r="K40" s="242"/>
      <c r="L40" s="241">
        <v>2936</v>
      </c>
      <c r="M40" s="243"/>
      <c r="N40" s="241">
        <v>4419</v>
      </c>
      <c r="O40" s="238"/>
      <c r="P40" s="241">
        <v>7693</v>
      </c>
      <c r="Q40" s="238"/>
    </row>
    <row r="41" spans="1:17" ht="15" customHeight="1" x14ac:dyDescent="0.2">
      <c r="A41" s="199"/>
      <c r="B41" s="232"/>
      <c r="C41" s="232"/>
      <c r="D41" s="206"/>
      <c r="E41" s="223"/>
      <c r="F41" s="226"/>
      <c r="G41" s="242"/>
      <c r="H41" s="226"/>
      <c r="I41" s="243"/>
      <c r="J41" s="226"/>
      <c r="K41" s="242"/>
      <c r="L41" s="226"/>
      <c r="M41" s="243"/>
      <c r="N41" s="241"/>
      <c r="O41" s="238"/>
      <c r="P41" s="241"/>
      <c r="Q41" s="238"/>
    </row>
    <row r="42" spans="1:17" ht="15" customHeight="1" x14ac:dyDescent="0.2">
      <c r="A42" s="199"/>
      <c r="B42" s="209" t="s">
        <v>102</v>
      </c>
      <c r="C42" s="209"/>
      <c r="D42" s="244"/>
      <c r="E42" s="223" t="s">
        <v>42</v>
      </c>
      <c r="F42" s="241">
        <v>41889</v>
      </c>
      <c r="G42" s="245"/>
      <c r="H42" s="241">
        <v>42602</v>
      </c>
      <c r="I42" s="246"/>
      <c r="J42" s="241">
        <v>42506</v>
      </c>
      <c r="K42" s="245"/>
      <c r="L42" s="241">
        <v>24692</v>
      </c>
      <c r="M42" s="246"/>
      <c r="N42" s="247">
        <v>32451</v>
      </c>
      <c r="O42" s="244"/>
      <c r="P42" s="247">
        <v>37193</v>
      </c>
      <c r="Q42" s="244"/>
    </row>
    <row r="43" spans="1:17" ht="15" customHeight="1" x14ac:dyDescent="0.2">
      <c r="A43" s="248"/>
      <c r="B43" s="215"/>
      <c r="C43" s="215"/>
      <c r="D43" s="249"/>
      <c r="E43" s="250"/>
      <c r="F43" s="251"/>
      <c r="G43" s="252"/>
      <c r="H43" s="251"/>
      <c r="I43" s="253"/>
      <c r="J43" s="251"/>
      <c r="K43" s="252"/>
      <c r="L43" s="251"/>
      <c r="M43" s="253"/>
      <c r="N43" s="254"/>
      <c r="O43" s="255"/>
      <c r="P43" s="254"/>
      <c r="Q43" s="255"/>
    </row>
    <row r="44" spans="1:17" s="256" customFormat="1" ht="14.1" customHeight="1" x14ac:dyDescent="0.2">
      <c r="B44" s="257" t="s">
        <v>138</v>
      </c>
      <c r="C44" s="258" t="s">
        <v>139</v>
      </c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</row>
    <row r="45" spans="1:17" ht="14.1" customHeight="1" x14ac:dyDescent="0.2">
      <c r="B45" s="189"/>
      <c r="C45" s="259" t="s">
        <v>219</v>
      </c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</row>
    <row r="46" spans="1:17" ht="14.1" customHeight="1" x14ac:dyDescent="0.2">
      <c r="B46" s="189"/>
      <c r="C46" s="260" t="s">
        <v>220</v>
      </c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</row>
    <row r="47" spans="1:17" ht="14.1" customHeight="1" x14ac:dyDescent="0.2">
      <c r="B47" s="189"/>
      <c r="C47" s="261" t="s">
        <v>210</v>
      </c>
    </row>
    <row r="48" spans="1:17" x14ac:dyDescent="0.2">
      <c r="A48" s="262"/>
      <c r="B48" s="263"/>
      <c r="C48" s="261" t="s">
        <v>211</v>
      </c>
      <c r="Q48" s="262"/>
    </row>
    <row r="49" spans="2:3" x14ac:dyDescent="0.2">
      <c r="B49" s="189"/>
      <c r="C49" s="261" t="s">
        <v>212</v>
      </c>
    </row>
  </sheetData>
  <sheetProtection sheet="1" objects="1" scenarios="1"/>
  <mergeCells count="59">
    <mergeCell ref="B5:C6"/>
    <mergeCell ref="B8:C9"/>
    <mergeCell ref="B10:C11"/>
    <mergeCell ref="B12:C13"/>
    <mergeCell ref="B14:C15"/>
    <mergeCell ref="B1:P1"/>
    <mergeCell ref="B3:P3"/>
    <mergeCell ref="A4:E4"/>
    <mergeCell ref="F4:G4"/>
    <mergeCell ref="H4:I4"/>
    <mergeCell ref="J4:K4"/>
    <mergeCell ref="L4:M4"/>
    <mergeCell ref="N4:O4"/>
    <mergeCell ref="P4:Q4"/>
    <mergeCell ref="B16:C17"/>
    <mergeCell ref="B18:C19"/>
    <mergeCell ref="B20:C21"/>
    <mergeCell ref="B22:C23"/>
    <mergeCell ref="B24:C25"/>
    <mergeCell ref="B26:C27"/>
    <mergeCell ref="N30:N31"/>
    <mergeCell ref="P30:P31"/>
    <mergeCell ref="B32:C33"/>
    <mergeCell ref="E32:E33"/>
    <mergeCell ref="B30:C31"/>
    <mergeCell ref="E30:E31"/>
    <mergeCell ref="F30:F31"/>
    <mergeCell ref="H30:H31"/>
    <mergeCell ref="J30:J31"/>
    <mergeCell ref="L30:L31"/>
    <mergeCell ref="B28:C29"/>
    <mergeCell ref="C45:Q45"/>
    <mergeCell ref="N40:N41"/>
    <mergeCell ref="F42:F43"/>
    <mergeCell ref="H42:H43"/>
    <mergeCell ref="J42:J43"/>
    <mergeCell ref="L42:L43"/>
    <mergeCell ref="N42:N43"/>
    <mergeCell ref="E40:E41"/>
    <mergeCell ref="F40:F41"/>
    <mergeCell ref="H40:H41"/>
    <mergeCell ref="J40:J41"/>
    <mergeCell ref="L40:L41"/>
    <mergeCell ref="C44:P44"/>
    <mergeCell ref="E42:E43"/>
    <mergeCell ref="P42:P43"/>
    <mergeCell ref="B40:C41"/>
    <mergeCell ref="P40:P41"/>
    <mergeCell ref="B42:C43"/>
    <mergeCell ref="H34:H35"/>
    <mergeCell ref="J34:J35"/>
    <mergeCell ref="L34:L35"/>
    <mergeCell ref="B34:C35"/>
    <mergeCell ref="B36:C37"/>
    <mergeCell ref="B38:C39"/>
    <mergeCell ref="E34:E35"/>
    <mergeCell ref="F34:F35"/>
    <mergeCell ref="N34:N35"/>
    <mergeCell ref="P34:P35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showGridLines="0" zoomScaleNormal="100" workbookViewId="0">
      <selection activeCell="L2" sqref="L2"/>
    </sheetView>
  </sheetViews>
  <sheetFormatPr defaultColWidth="9" defaultRowHeight="13.2" x14ac:dyDescent="0.2"/>
  <cols>
    <col min="1" max="1" width="9.77734375" style="149" customWidth="1"/>
    <col min="2" max="2" width="4.77734375" style="186" customWidth="1"/>
    <col min="3" max="3" width="0.33203125" style="149" customWidth="1"/>
    <col min="4" max="4" width="6.77734375" style="186" customWidth="1"/>
    <col min="5" max="5" width="0.33203125" style="149" customWidth="1"/>
    <col min="6" max="6" width="4.33203125" style="186" customWidth="1"/>
    <col min="7" max="7" width="0.33203125" style="149" customWidth="1"/>
    <col min="8" max="8" width="5.88671875" style="186" customWidth="1"/>
    <col min="9" max="9" width="0.33203125" style="149" customWidth="1"/>
    <col min="10" max="10" width="4.33203125" style="186" customWidth="1"/>
    <col min="11" max="11" width="0.33203125" style="149" customWidth="1"/>
    <col min="12" max="12" width="5.88671875" style="186" customWidth="1"/>
    <col min="13" max="13" width="0.33203125" style="149" customWidth="1"/>
    <col min="14" max="14" width="4.33203125" style="186" customWidth="1"/>
    <col min="15" max="15" width="0.33203125" style="149" customWidth="1"/>
    <col min="16" max="16" width="5.88671875" style="186" customWidth="1"/>
    <col min="17" max="17" width="0.33203125" style="149" customWidth="1"/>
    <col min="18" max="18" width="4.33203125" style="186" customWidth="1"/>
    <col min="19" max="19" width="0.33203125" style="149" customWidth="1"/>
    <col min="20" max="20" width="5.88671875" style="186" customWidth="1"/>
    <col min="21" max="21" width="0.33203125" style="149" customWidth="1"/>
    <col min="22" max="22" width="4.33203125" style="186" customWidth="1"/>
    <col min="23" max="23" width="0.33203125" style="149" customWidth="1"/>
    <col min="24" max="24" width="5.88671875" style="186" customWidth="1"/>
    <col min="25" max="25" width="0.33203125" style="149" customWidth="1"/>
    <col min="26" max="26" width="4.33203125" style="186" customWidth="1"/>
    <col min="27" max="27" width="0.33203125" style="149" customWidth="1"/>
    <col min="28" max="28" width="6.33203125" style="186" customWidth="1"/>
    <col min="29" max="29" width="0.33203125" style="149" customWidth="1"/>
    <col min="30" max="16384" width="9" style="149"/>
  </cols>
  <sheetData>
    <row r="1" spans="1:29" s="2" customFormat="1" ht="23.1" customHeight="1" x14ac:dyDescent="0.2">
      <c r="A1" s="1" t="s">
        <v>157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18"/>
    </row>
    <row r="2" spans="1:29" s="2" customFormat="1" ht="23.1" customHeight="1" x14ac:dyDescent="0.2">
      <c r="A2" s="118"/>
      <c r="B2" s="119"/>
      <c r="C2" s="118"/>
      <c r="D2" s="119"/>
      <c r="E2" s="118"/>
      <c r="F2" s="119"/>
      <c r="G2" s="118"/>
      <c r="H2" s="119"/>
      <c r="I2" s="118"/>
      <c r="J2" s="119"/>
      <c r="K2" s="118"/>
      <c r="L2" s="119"/>
      <c r="M2" s="118"/>
      <c r="N2" s="119"/>
      <c r="O2" s="118"/>
      <c r="P2" s="119"/>
      <c r="Q2" s="118"/>
      <c r="R2" s="119"/>
      <c r="S2" s="118"/>
      <c r="T2" s="119"/>
      <c r="U2" s="118"/>
      <c r="V2" s="119"/>
      <c r="W2" s="118"/>
      <c r="X2" s="119"/>
      <c r="Y2" s="118"/>
      <c r="Z2" s="119"/>
      <c r="AA2" s="118"/>
      <c r="AB2" s="119"/>
      <c r="AC2" s="118"/>
    </row>
    <row r="3" spans="1:29" s="2" customFormat="1" ht="23.1" customHeight="1" x14ac:dyDescent="0.2">
      <c r="A3" s="120" t="s">
        <v>160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1"/>
      <c r="AA3" s="121"/>
      <c r="AB3" s="121"/>
      <c r="AC3" s="118"/>
    </row>
    <row r="4" spans="1:29" s="2" customFormat="1" ht="18" customHeight="1" x14ac:dyDescent="0.2">
      <c r="A4" s="5" t="s">
        <v>56</v>
      </c>
      <c r="B4" s="6" t="s">
        <v>14</v>
      </c>
      <c r="C4" s="7"/>
      <c r="D4" s="7"/>
      <c r="E4" s="8"/>
      <c r="F4" s="7" t="s">
        <v>57</v>
      </c>
      <c r="G4" s="7"/>
      <c r="H4" s="7"/>
      <c r="I4" s="13"/>
      <c r="J4" s="6" t="s">
        <v>58</v>
      </c>
      <c r="K4" s="7"/>
      <c r="L4" s="7"/>
      <c r="M4" s="13"/>
      <c r="N4" s="6" t="s">
        <v>59</v>
      </c>
      <c r="O4" s="7"/>
      <c r="P4" s="7"/>
      <c r="Q4" s="13"/>
      <c r="R4" s="6" t="s">
        <v>145</v>
      </c>
      <c r="S4" s="7"/>
      <c r="T4" s="7"/>
      <c r="U4" s="13"/>
      <c r="V4" s="6" t="s">
        <v>60</v>
      </c>
      <c r="W4" s="7"/>
      <c r="X4" s="7"/>
      <c r="Y4" s="13"/>
      <c r="Z4" s="122" t="s">
        <v>61</v>
      </c>
      <c r="AA4" s="122"/>
      <c r="AB4" s="122"/>
      <c r="AC4" s="122"/>
    </row>
    <row r="5" spans="1:29" s="2" customFormat="1" ht="18" customHeight="1" x14ac:dyDescent="0.2">
      <c r="A5" s="12"/>
      <c r="B5" s="123" t="s">
        <v>62</v>
      </c>
      <c r="C5" s="124"/>
      <c r="D5" s="123" t="s">
        <v>63</v>
      </c>
      <c r="E5" s="125"/>
      <c r="F5" s="126" t="s">
        <v>62</v>
      </c>
      <c r="G5" s="124"/>
      <c r="H5" s="123" t="s">
        <v>63</v>
      </c>
      <c r="I5" s="124"/>
      <c r="J5" s="123" t="s">
        <v>62</v>
      </c>
      <c r="K5" s="124"/>
      <c r="L5" s="123" t="s">
        <v>63</v>
      </c>
      <c r="M5" s="124"/>
      <c r="N5" s="123" t="s">
        <v>62</v>
      </c>
      <c r="O5" s="124"/>
      <c r="P5" s="123" t="s">
        <v>63</v>
      </c>
      <c r="Q5" s="124"/>
      <c r="R5" s="123" t="s">
        <v>62</v>
      </c>
      <c r="S5" s="124"/>
      <c r="T5" s="123" t="s">
        <v>63</v>
      </c>
      <c r="U5" s="124"/>
      <c r="V5" s="123" t="s">
        <v>62</v>
      </c>
      <c r="W5" s="124"/>
      <c r="X5" s="123" t="s">
        <v>63</v>
      </c>
      <c r="Y5" s="124"/>
      <c r="Z5" s="127" t="s">
        <v>62</v>
      </c>
      <c r="AA5" s="127"/>
      <c r="AB5" s="127" t="s">
        <v>63</v>
      </c>
      <c r="AC5" s="127"/>
    </row>
    <row r="6" spans="1:29" s="2" customFormat="1" ht="15.9" customHeight="1" x14ac:dyDescent="0.2">
      <c r="A6" s="128"/>
      <c r="B6" s="129" t="s">
        <v>64</v>
      </c>
      <c r="C6" s="130"/>
      <c r="D6" s="131" t="s">
        <v>0</v>
      </c>
      <c r="E6" s="132"/>
      <c r="F6" s="131" t="s">
        <v>64</v>
      </c>
      <c r="G6" s="130"/>
      <c r="H6" s="131" t="s">
        <v>0</v>
      </c>
      <c r="I6" s="130"/>
      <c r="J6" s="131" t="s">
        <v>64</v>
      </c>
      <c r="K6" s="130"/>
      <c r="L6" s="131" t="s">
        <v>0</v>
      </c>
      <c r="M6" s="130"/>
      <c r="N6" s="131" t="s">
        <v>64</v>
      </c>
      <c r="O6" s="130"/>
      <c r="P6" s="131" t="s">
        <v>0</v>
      </c>
      <c r="Q6" s="130"/>
      <c r="R6" s="131" t="s">
        <v>64</v>
      </c>
      <c r="S6" s="130"/>
      <c r="T6" s="131" t="s">
        <v>0</v>
      </c>
      <c r="U6" s="130"/>
      <c r="V6" s="131" t="s">
        <v>64</v>
      </c>
      <c r="W6" s="130"/>
      <c r="X6" s="131" t="s">
        <v>0</v>
      </c>
      <c r="Y6" s="130"/>
      <c r="Z6" s="129" t="s">
        <v>64</v>
      </c>
      <c r="AA6" s="130"/>
      <c r="AB6" s="131" t="s">
        <v>0</v>
      </c>
      <c r="AC6" s="133"/>
    </row>
    <row r="7" spans="1:29" s="2" customFormat="1" ht="15.9" customHeight="1" x14ac:dyDescent="0.2">
      <c r="A7" s="17" t="s">
        <v>116</v>
      </c>
      <c r="B7" s="134">
        <f t="shared" ref="B7:B9" si="0">SUM(F7,J7,N7,R7,V7,Z7)</f>
        <v>2782</v>
      </c>
      <c r="C7" s="135"/>
      <c r="D7" s="136">
        <f t="shared" ref="D7:D9" si="1">SUM(H7,L7,P7,T7,X7,AB7)</f>
        <v>202797</v>
      </c>
      <c r="E7" s="137"/>
      <c r="F7" s="138">
        <v>244</v>
      </c>
      <c r="G7" s="139"/>
      <c r="H7" s="136">
        <v>86616</v>
      </c>
      <c r="I7" s="135"/>
      <c r="J7" s="138">
        <v>224</v>
      </c>
      <c r="K7" s="139"/>
      <c r="L7" s="136">
        <v>41605</v>
      </c>
      <c r="M7" s="135"/>
      <c r="N7" s="138">
        <v>202</v>
      </c>
      <c r="O7" s="139"/>
      <c r="P7" s="136">
        <v>28606</v>
      </c>
      <c r="Q7" s="135"/>
      <c r="R7" s="138">
        <v>767</v>
      </c>
      <c r="S7" s="139"/>
      <c r="T7" s="136">
        <v>25719</v>
      </c>
      <c r="U7" s="135"/>
      <c r="V7" s="138">
        <v>1016</v>
      </c>
      <c r="W7" s="139"/>
      <c r="X7" s="136">
        <v>14226</v>
      </c>
      <c r="Y7" s="135"/>
      <c r="Z7" s="140">
        <v>329</v>
      </c>
      <c r="AA7" s="139"/>
      <c r="AB7" s="136">
        <v>6025</v>
      </c>
      <c r="AC7" s="133"/>
    </row>
    <row r="8" spans="1:29" s="2" customFormat="1" ht="15.9" customHeight="1" x14ac:dyDescent="0.2">
      <c r="A8" s="17" t="s">
        <v>119</v>
      </c>
      <c r="B8" s="134">
        <f t="shared" si="0"/>
        <v>2828</v>
      </c>
      <c r="C8" s="135"/>
      <c r="D8" s="136">
        <f t="shared" si="1"/>
        <v>221418</v>
      </c>
      <c r="E8" s="137"/>
      <c r="F8" s="138">
        <v>261</v>
      </c>
      <c r="G8" s="139"/>
      <c r="H8" s="136">
        <v>97010</v>
      </c>
      <c r="I8" s="135"/>
      <c r="J8" s="138">
        <v>235</v>
      </c>
      <c r="K8" s="139"/>
      <c r="L8" s="136">
        <v>38598</v>
      </c>
      <c r="M8" s="135"/>
      <c r="N8" s="138">
        <v>218</v>
      </c>
      <c r="O8" s="139"/>
      <c r="P8" s="136">
        <v>40778</v>
      </c>
      <c r="Q8" s="135"/>
      <c r="R8" s="138">
        <v>750</v>
      </c>
      <c r="S8" s="139"/>
      <c r="T8" s="136">
        <v>26510</v>
      </c>
      <c r="U8" s="135"/>
      <c r="V8" s="138">
        <v>1050</v>
      </c>
      <c r="W8" s="139"/>
      <c r="X8" s="136">
        <v>13792</v>
      </c>
      <c r="Y8" s="135"/>
      <c r="Z8" s="140">
        <v>314</v>
      </c>
      <c r="AA8" s="139"/>
      <c r="AB8" s="136">
        <v>4730</v>
      </c>
      <c r="AC8" s="133"/>
    </row>
    <row r="9" spans="1:29" s="2" customFormat="1" ht="15.9" customHeight="1" x14ac:dyDescent="0.2">
      <c r="A9" s="17" t="s">
        <v>133</v>
      </c>
      <c r="B9" s="134">
        <f t="shared" si="0"/>
        <v>2265</v>
      </c>
      <c r="C9" s="135"/>
      <c r="D9" s="136">
        <f t="shared" si="1"/>
        <v>187686</v>
      </c>
      <c r="E9" s="137"/>
      <c r="F9" s="138">
        <v>200</v>
      </c>
      <c r="G9" s="139"/>
      <c r="H9" s="136">
        <v>67913</v>
      </c>
      <c r="I9" s="135"/>
      <c r="J9" s="138">
        <v>175</v>
      </c>
      <c r="K9" s="139"/>
      <c r="L9" s="136">
        <v>26702</v>
      </c>
      <c r="M9" s="135"/>
      <c r="N9" s="138">
        <v>179</v>
      </c>
      <c r="O9" s="139"/>
      <c r="P9" s="136">
        <v>58734</v>
      </c>
      <c r="Q9" s="135"/>
      <c r="R9" s="138">
        <v>612</v>
      </c>
      <c r="S9" s="139"/>
      <c r="T9" s="136">
        <v>17097</v>
      </c>
      <c r="U9" s="135"/>
      <c r="V9" s="138">
        <v>847</v>
      </c>
      <c r="W9" s="139"/>
      <c r="X9" s="136">
        <v>11954</v>
      </c>
      <c r="Y9" s="135"/>
      <c r="Z9" s="140">
        <v>252</v>
      </c>
      <c r="AA9" s="139"/>
      <c r="AB9" s="136">
        <v>5286</v>
      </c>
      <c r="AC9" s="133"/>
    </row>
    <row r="10" spans="1:29" s="2" customFormat="1" ht="15.9" customHeight="1" x14ac:dyDescent="0.2">
      <c r="A10" s="17" t="s">
        <v>141</v>
      </c>
      <c r="B10" s="134">
        <f>SUM(F10,J10,N10,R10,V10,Z10)</f>
        <v>1033</v>
      </c>
      <c r="C10" s="135"/>
      <c r="D10" s="136">
        <f>SUM(H10,L10,P10,T10,X10,AB10)</f>
        <v>32206</v>
      </c>
      <c r="E10" s="137"/>
      <c r="F10" s="19">
        <v>89</v>
      </c>
      <c r="G10" s="21"/>
      <c r="H10" s="141">
        <v>5395</v>
      </c>
      <c r="I10" s="142"/>
      <c r="J10" s="18">
        <v>79</v>
      </c>
      <c r="K10" s="21"/>
      <c r="L10" s="141">
        <v>6680</v>
      </c>
      <c r="M10" s="142"/>
      <c r="N10" s="18">
        <v>97</v>
      </c>
      <c r="O10" s="21"/>
      <c r="P10" s="141">
        <v>9288</v>
      </c>
      <c r="Q10" s="142"/>
      <c r="R10" s="18">
        <v>300</v>
      </c>
      <c r="S10" s="21"/>
      <c r="T10" s="141">
        <v>7820</v>
      </c>
      <c r="U10" s="142"/>
      <c r="V10" s="18">
        <v>324</v>
      </c>
      <c r="W10" s="21"/>
      <c r="X10" s="141">
        <v>1724</v>
      </c>
      <c r="Y10" s="142"/>
      <c r="Z10" s="18">
        <v>144</v>
      </c>
      <c r="AA10" s="21"/>
      <c r="AB10" s="141">
        <v>1299</v>
      </c>
      <c r="AC10" s="133"/>
    </row>
    <row r="11" spans="1:29" s="2" customFormat="1" ht="15.9" customHeight="1" x14ac:dyDescent="0.2">
      <c r="A11" s="17" t="s">
        <v>149</v>
      </c>
      <c r="B11" s="134">
        <f>SUM(F11,J11,N11,R11,V11,Z11)</f>
        <v>1552</v>
      </c>
      <c r="C11" s="135"/>
      <c r="D11" s="136">
        <f>SUM(H11,L11,P11,T11,X11,AB11)</f>
        <v>69957</v>
      </c>
      <c r="E11" s="137"/>
      <c r="F11" s="19">
        <v>117</v>
      </c>
      <c r="G11" s="21"/>
      <c r="H11" s="141">
        <v>21363</v>
      </c>
      <c r="I11" s="142"/>
      <c r="J11" s="18">
        <v>123</v>
      </c>
      <c r="K11" s="21"/>
      <c r="L11" s="141">
        <v>14034</v>
      </c>
      <c r="M11" s="142"/>
      <c r="N11" s="18">
        <v>176</v>
      </c>
      <c r="O11" s="21"/>
      <c r="P11" s="141">
        <v>15893</v>
      </c>
      <c r="Q11" s="142"/>
      <c r="R11" s="18">
        <v>489</v>
      </c>
      <c r="S11" s="21"/>
      <c r="T11" s="141">
        <v>13512</v>
      </c>
      <c r="U11" s="142"/>
      <c r="V11" s="18">
        <v>439</v>
      </c>
      <c r="W11" s="21"/>
      <c r="X11" s="141">
        <v>3245</v>
      </c>
      <c r="Y11" s="142"/>
      <c r="Z11" s="18">
        <v>208</v>
      </c>
      <c r="AA11" s="21"/>
      <c r="AB11" s="141">
        <v>1910</v>
      </c>
      <c r="AC11" s="133"/>
    </row>
    <row r="12" spans="1:29" s="2" customFormat="1" ht="15.9" customHeight="1" x14ac:dyDescent="0.2">
      <c r="A12" s="17" t="s">
        <v>223</v>
      </c>
      <c r="B12" s="134">
        <f>SUM(F12,J12,N12,R12,V12,Z12)</f>
        <v>1870</v>
      </c>
      <c r="C12" s="135"/>
      <c r="D12" s="136">
        <f>SUM(H12,L12,P12,T12,X12,AB12)</f>
        <v>95064</v>
      </c>
      <c r="E12" s="137"/>
      <c r="F12" s="19">
        <v>190</v>
      </c>
      <c r="G12" s="21"/>
      <c r="H12" s="141">
        <v>44247</v>
      </c>
      <c r="I12" s="142"/>
      <c r="J12" s="18">
        <v>146</v>
      </c>
      <c r="K12" s="21"/>
      <c r="L12" s="141">
        <v>17197</v>
      </c>
      <c r="M12" s="142"/>
      <c r="N12" s="18">
        <v>163</v>
      </c>
      <c r="O12" s="21"/>
      <c r="P12" s="141">
        <v>17565</v>
      </c>
      <c r="Q12" s="142"/>
      <c r="R12" s="18">
        <v>527</v>
      </c>
      <c r="S12" s="21"/>
      <c r="T12" s="141">
        <v>8717</v>
      </c>
      <c r="U12" s="142"/>
      <c r="V12" s="18">
        <v>562</v>
      </c>
      <c r="W12" s="21"/>
      <c r="X12" s="141">
        <v>4936</v>
      </c>
      <c r="Y12" s="142"/>
      <c r="Z12" s="18">
        <v>282</v>
      </c>
      <c r="AA12" s="21"/>
      <c r="AB12" s="141">
        <v>2402</v>
      </c>
      <c r="AC12" s="133"/>
    </row>
    <row r="13" spans="1:29" s="2" customFormat="1" ht="6" customHeight="1" x14ac:dyDescent="0.2">
      <c r="A13" s="143"/>
      <c r="B13" s="144"/>
      <c r="C13" s="145"/>
      <c r="D13" s="146"/>
      <c r="E13" s="147"/>
      <c r="F13" s="146"/>
      <c r="G13" s="145"/>
      <c r="H13" s="146"/>
      <c r="I13" s="145"/>
      <c r="J13" s="146"/>
      <c r="K13" s="145"/>
      <c r="L13" s="146"/>
      <c r="M13" s="145"/>
      <c r="N13" s="146"/>
      <c r="O13" s="145"/>
      <c r="P13" s="146"/>
      <c r="Q13" s="145"/>
      <c r="R13" s="146"/>
      <c r="S13" s="145"/>
      <c r="T13" s="146"/>
      <c r="U13" s="145"/>
      <c r="V13" s="146"/>
      <c r="W13" s="145"/>
      <c r="X13" s="146"/>
      <c r="Y13" s="145"/>
      <c r="Z13" s="144"/>
      <c r="AA13" s="145"/>
      <c r="AB13" s="146"/>
      <c r="AC13" s="148"/>
    </row>
    <row r="14" spans="1:29" ht="23.1" customHeight="1" x14ac:dyDescent="0.2">
      <c r="A14" s="2"/>
      <c r="B14" s="3"/>
      <c r="C14" s="2"/>
      <c r="D14" s="3"/>
      <c r="E14" s="2"/>
      <c r="F14" s="3"/>
      <c r="G14" s="2"/>
      <c r="H14" s="3"/>
      <c r="I14" s="2"/>
      <c r="J14" s="3"/>
      <c r="K14" s="2"/>
      <c r="L14" s="3"/>
      <c r="M14" s="2"/>
      <c r="N14" s="3"/>
      <c r="O14" s="2"/>
      <c r="P14" s="3"/>
      <c r="Q14" s="2"/>
      <c r="R14" s="3"/>
      <c r="S14" s="2"/>
      <c r="T14" s="3"/>
      <c r="U14" s="2"/>
      <c r="V14" s="3"/>
      <c r="W14" s="2"/>
      <c r="X14" s="3"/>
      <c r="Y14" s="2"/>
      <c r="Z14" s="3"/>
      <c r="AA14" s="2"/>
      <c r="AB14" s="3"/>
      <c r="AC14" s="2"/>
    </row>
    <row r="15" spans="1:29" s="2" customFormat="1" ht="23.1" customHeight="1" x14ac:dyDescent="0.2">
      <c r="A15" s="1" t="s">
        <v>158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18"/>
    </row>
    <row r="16" spans="1:29" s="2" customFormat="1" ht="23.1" customHeight="1" x14ac:dyDescent="0.2">
      <c r="A16" s="118"/>
      <c r="B16" s="119"/>
      <c r="C16" s="118"/>
      <c r="D16" s="119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118"/>
      <c r="T16" s="119"/>
      <c r="U16" s="118"/>
      <c r="V16" s="119"/>
      <c r="W16" s="118"/>
      <c r="X16" s="119"/>
      <c r="Y16" s="118"/>
      <c r="Z16" s="119"/>
      <c r="AA16" s="118"/>
      <c r="AB16" s="119"/>
      <c r="AC16" s="118"/>
    </row>
    <row r="17" spans="1:29" s="2" customFormat="1" ht="23.1" customHeight="1" x14ac:dyDescent="0.2">
      <c r="A17" s="120" t="s">
        <v>147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18"/>
    </row>
    <row r="18" spans="1:29" s="2" customFormat="1" ht="18" customHeight="1" x14ac:dyDescent="0.2">
      <c r="A18" s="150" t="s">
        <v>56</v>
      </c>
      <c r="B18" s="123" t="s">
        <v>65</v>
      </c>
      <c r="C18" s="126"/>
      <c r="D18" s="126"/>
      <c r="E18" s="125"/>
      <c r="F18" s="151" t="s">
        <v>66</v>
      </c>
      <c r="G18" s="126"/>
      <c r="H18" s="126"/>
      <c r="I18" s="124"/>
      <c r="J18" s="152" t="s">
        <v>67</v>
      </c>
      <c r="K18" s="153"/>
      <c r="L18" s="153"/>
      <c r="M18" s="154"/>
      <c r="N18" s="123" t="s">
        <v>68</v>
      </c>
      <c r="O18" s="126"/>
      <c r="P18" s="126"/>
      <c r="Q18" s="124"/>
      <c r="R18" s="123" t="s">
        <v>69</v>
      </c>
      <c r="S18" s="126"/>
      <c r="T18" s="126"/>
      <c r="U18" s="124"/>
      <c r="V18" s="123" t="s">
        <v>70</v>
      </c>
      <c r="W18" s="126"/>
      <c r="X18" s="126"/>
      <c r="Y18" s="124"/>
      <c r="Z18" s="123" t="s">
        <v>71</v>
      </c>
      <c r="AA18" s="126"/>
      <c r="AB18" s="126"/>
      <c r="AC18" s="124"/>
    </row>
    <row r="19" spans="1:29" s="2" customFormat="1" ht="18" customHeight="1" x14ac:dyDescent="0.2">
      <c r="A19" s="127"/>
      <c r="B19" s="123" t="s">
        <v>62</v>
      </c>
      <c r="C19" s="124"/>
      <c r="D19" s="123" t="s">
        <v>63</v>
      </c>
      <c r="E19" s="125"/>
      <c r="F19" s="151" t="s">
        <v>62</v>
      </c>
      <c r="G19" s="124"/>
      <c r="H19" s="123" t="s">
        <v>63</v>
      </c>
      <c r="I19" s="124"/>
      <c r="J19" s="123" t="s">
        <v>62</v>
      </c>
      <c r="K19" s="124"/>
      <c r="L19" s="123" t="s">
        <v>63</v>
      </c>
      <c r="M19" s="124"/>
      <c r="N19" s="123" t="s">
        <v>62</v>
      </c>
      <c r="O19" s="124"/>
      <c r="P19" s="123" t="s">
        <v>63</v>
      </c>
      <c r="Q19" s="124"/>
      <c r="R19" s="123" t="s">
        <v>62</v>
      </c>
      <c r="S19" s="124"/>
      <c r="T19" s="123" t="s">
        <v>63</v>
      </c>
      <c r="U19" s="124"/>
      <c r="V19" s="123" t="s">
        <v>62</v>
      </c>
      <c r="W19" s="124"/>
      <c r="X19" s="123" t="s">
        <v>63</v>
      </c>
      <c r="Y19" s="124"/>
      <c r="Z19" s="123" t="s">
        <v>62</v>
      </c>
      <c r="AA19" s="124"/>
      <c r="AB19" s="123" t="s">
        <v>63</v>
      </c>
      <c r="AC19" s="124"/>
    </row>
    <row r="20" spans="1:29" s="2" customFormat="1" ht="15.9" customHeight="1" x14ac:dyDescent="0.2">
      <c r="A20" s="155"/>
      <c r="B20" s="18" t="s">
        <v>64</v>
      </c>
      <c r="C20" s="21"/>
      <c r="D20" s="19" t="s">
        <v>0</v>
      </c>
      <c r="E20" s="20"/>
      <c r="F20" s="19" t="s">
        <v>64</v>
      </c>
      <c r="G20" s="21"/>
      <c r="H20" s="19" t="s">
        <v>0</v>
      </c>
      <c r="I20" s="21"/>
      <c r="J20" s="19" t="s">
        <v>64</v>
      </c>
      <c r="K20" s="21"/>
      <c r="L20" s="19" t="s">
        <v>0</v>
      </c>
      <c r="M20" s="21"/>
      <c r="N20" s="19" t="s">
        <v>64</v>
      </c>
      <c r="O20" s="21"/>
      <c r="P20" s="19" t="s">
        <v>0</v>
      </c>
      <c r="Q20" s="21"/>
      <c r="R20" s="19" t="s">
        <v>64</v>
      </c>
      <c r="S20" s="21"/>
      <c r="T20" s="19" t="s">
        <v>0</v>
      </c>
      <c r="U20" s="21"/>
      <c r="V20" s="19" t="s">
        <v>64</v>
      </c>
      <c r="W20" s="21"/>
      <c r="X20" s="19" t="s">
        <v>0</v>
      </c>
      <c r="Y20" s="21"/>
      <c r="Z20" s="18" t="s">
        <v>64</v>
      </c>
      <c r="AA20" s="21"/>
      <c r="AB20" s="19" t="s">
        <v>0</v>
      </c>
      <c r="AC20" s="156"/>
    </row>
    <row r="21" spans="1:29" s="2" customFormat="1" ht="15.9" customHeight="1" x14ac:dyDescent="0.2">
      <c r="A21" s="17" t="s">
        <v>116</v>
      </c>
      <c r="B21" s="18">
        <f t="shared" ref="B21:B26" si="2">SUM(F21,J21,N21,R21,V21,Z21)</f>
        <v>244</v>
      </c>
      <c r="C21" s="21"/>
      <c r="D21" s="157">
        <f t="shared" ref="D21:D23" si="3">SUM(H21,L21,P21,T21,X21,AB21)</f>
        <v>86616</v>
      </c>
      <c r="E21" s="158"/>
      <c r="F21" s="19">
        <v>122</v>
      </c>
      <c r="G21" s="21"/>
      <c r="H21" s="141">
        <v>43117</v>
      </c>
      <c r="I21" s="142"/>
      <c r="J21" s="18">
        <v>1</v>
      </c>
      <c r="K21" s="21"/>
      <c r="L21" s="141">
        <v>1100</v>
      </c>
      <c r="M21" s="142"/>
      <c r="N21" s="18">
        <v>67</v>
      </c>
      <c r="O21" s="21"/>
      <c r="P21" s="141">
        <v>9771</v>
      </c>
      <c r="Q21" s="142"/>
      <c r="R21" s="18">
        <v>3</v>
      </c>
      <c r="S21" s="21"/>
      <c r="T21" s="141">
        <v>2752</v>
      </c>
      <c r="U21" s="142"/>
      <c r="V21" s="18">
        <v>2</v>
      </c>
      <c r="W21" s="21"/>
      <c r="X21" s="141">
        <v>1850</v>
      </c>
      <c r="Y21" s="142"/>
      <c r="Z21" s="18">
        <v>49</v>
      </c>
      <c r="AA21" s="21"/>
      <c r="AB21" s="141">
        <v>28026</v>
      </c>
      <c r="AC21" s="156"/>
    </row>
    <row r="22" spans="1:29" s="2" customFormat="1" ht="15.9" customHeight="1" x14ac:dyDescent="0.2">
      <c r="A22" s="17" t="s">
        <v>119</v>
      </c>
      <c r="B22" s="18">
        <f t="shared" si="2"/>
        <v>261</v>
      </c>
      <c r="C22" s="21"/>
      <c r="D22" s="157">
        <f t="shared" si="3"/>
        <v>97010</v>
      </c>
      <c r="E22" s="158"/>
      <c r="F22" s="19">
        <v>20</v>
      </c>
      <c r="G22" s="21"/>
      <c r="H22" s="141">
        <v>5675</v>
      </c>
      <c r="I22" s="142"/>
      <c r="J22" s="18">
        <v>12</v>
      </c>
      <c r="K22" s="21"/>
      <c r="L22" s="141">
        <v>12861</v>
      </c>
      <c r="M22" s="142"/>
      <c r="N22" s="18">
        <v>56</v>
      </c>
      <c r="O22" s="21"/>
      <c r="P22" s="141">
        <v>3112</v>
      </c>
      <c r="Q22" s="142"/>
      <c r="R22" s="18">
        <v>1</v>
      </c>
      <c r="S22" s="21"/>
      <c r="T22" s="141">
        <v>1300</v>
      </c>
      <c r="U22" s="142"/>
      <c r="V22" s="18">
        <v>14</v>
      </c>
      <c r="W22" s="21"/>
      <c r="X22" s="141">
        <v>8900</v>
      </c>
      <c r="Y22" s="142"/>
      <c r="Z22" s="18">
        <v>158</v>
      </c>
      <c r="AA22" s="21"/>
      <c r="AB22" s="141">
        <v>65162</v>
      </c>
      <c r="AC22" s="156"/>
    </row>
    <row r="23" spans="1:29" s="2" customFormat="1" ht="15.9" customHeight="1" x14ac:dyDescent="0.2">
      <c r="A23" s="17" t="s">
        <v>133</v>
      </c>
      <c r="B23" s="18">
        <f t="shared" si="2"/>
        <v>200</v>
      </c>
      <c r="C23" s="21"/>
      <c r="D23" s="157">
        <f t="shared" si="3"/>
        <v>67913</v>
      </c>
      <c r="E23" s="158"/>
      <c r="F23" s="19">
        <v>86</v>
      </c>
      <c r="G23" s="21"/>
      <c r="H23" s="141">
        <v>30836</v>
      </c>
      <c r="I23" s="142"/>
      <c r="J23" s="18">
        <v>1</v>
      </c>
      <c r="K23" s="21"/>
      <c r="L23" s="141">
        <v>782</v>
      </c>
      <c r="M23" s="142"/>
      <c r="N23" s="18">
        <v>51</v>
      </c>
      <c r="O23" s="21"/>
      <c r="P23" s="141">
        <v>2506</v>
      </c>
      <c r="Q23" s="142"/>
      <c r="R23" s="18">
        <v>1</v>
      </c>
      <c r="S23" s="21"/>
      <c r="T23" s="141">
        <v>1500</v>
      </c>
      <c r="U23" s="142"/>
      <c r="V23" s="18">
        <v>6</v>
      </c>
      <c r="W23" s="21"/>
      <c r="X23" s="141">
        <v>3506</v>
      </c>
      <c r="Y23" s="142"/>
      <c r="Z23" s="18">
        <v>55</v>
      </c>
      <c r="AA23" s="21"/>
      <c r="AB23" s="141">
        <v>28783</v>
      </c>
      <c r="AC23" s="156"/>
    </row>
    <row r="24" spans="1:29" s="2" customFormat="1" ht="15.9" customHeight="1" x14ac:dyDescent="0.2">
      <c r="A24" s="17" t="s">
        <v>141</v>
      </c>
      <c r="B24" s="18">
        <f t="shared" si="2"/>
        <v>89</v>
      </c>
      <c r="C24" s="21"/>
      <c r="D24" s="157">
        <f>SUM(H24,L24,P24,T24,X24,AB24)</f>
        <v>5395</v>
      </c>
      <c r="E24" s="158"/>
      <c r="F24" s="159">
        <v>38</v>
      </c>
      <c r="G24" s="160"/>
      <c r="H24" s="161">
        <v>2427</v>
      </c>
      <c r="I24" s="162"/>
      <c r="J24" s="159">
        <v>0</v>
      </c>
      <c r="K24" s="160"/>
      <c r="L24" s="161">
        <v>0</v>
      </c>
      <c r="M24" s="162"/>
      <c r="N24" s="159">
        <v>22</v>
      </c>
      <c r="O24" s="160"/>
      <c r="P24" s="161">
        <v>199</v>
      </c>
      <c r="Q24" s="162"/>
      <c r="R24" s="159">
        <v>0</v>
      </c>
      <c r="S24" s="160"/>
      <c r="T24" s="161">
        <v>0</v>
      </c>
      <c r="U24" s="162"/>
      <c r="V24" s="159">
        <v>3</v>
      </c>
      <c r="W24" s="160"/>
      <c r="X24" s="161">
        <v>280</v>
      </c>
      <c r="Y24" s="162"/>
      <c r="Z24" s="163">
        <v>26</v>
      </c>
      <c r="AA24" s="160"/>
      <c r="AB24" s="26">
        <v>2489</v>
      </c>
      <c r="AC24" s="156"/>
    </row>
    <row r="25" spans="1:29" s="118" customFormat="1" ht="15.9" customHeight="1" x14ac:dyDescent="0.2">
      <c r="A25" s="17" t="s">
        <v>149</v>
      </c>
      <c r="B25" s="18">
        <f t="shared" si="2"/>
        <v>117</v>
      </c>
      <c r="C25" s="21"/>
      <c r="D25" s="157">
        <f>SUM(H25,L25,P25,T25,X25,AB25)</f>
        <v>21363</v>
      </c>
      <c r="E25" s="158"/>
      <c r="F25" s="159">
        <v>54</v>
      </c>
      <c r="G25" s="160"/>
      <c r="H25" s="161">
        <v>10431</v>
      </c>
      <c r="I25" s="162"/>
      <c r="J25" s="159">
        <v>0</v>
      </c>
      <c r="K25" s="160"/>
      <c r="L25" s="161">
        <v>0</v>
      </c>
      <c r="M25" s="162"/>
      <c r="N25" s="159">
        <v>24</v>
      </c>
      <c r="O25" s="160"/>
      <c r="P25" s="161">
        <v>2608</v>
      </c>
      <c r="Q25" s="162"/>
      <c r="R25" s="159">
        <v>0</v>
      </c>
      <c r="S25" s="160"/>
      <c r="T25" s="161">
        <v>0</v>
      </c>
      <c r="U25" s="162"/>
      <c r="V25" s="159">
        <v>3</v>
      </c>
      <c r="W25" s="160"/>
      <c r="X25" s="161">
        <v>1129</v>
      </c>
      <c r="Y25" s="162"/>
      <c r="Z25" s="163">
        <v>36</v>
      </c>
      <c r="AA25" s="160"/>
      <c r="AB25" s="26">
        <v>7195</v>
      </c>
      <c r="AC25" s="156"/>
    </row>
    <row r="26" spans="1:29" s="118" customFormat="1" ht="15.9" customHeight="1" x14ac:dyDescent="0.2">
      <c r="A26" s="17" t="s">
        <v>223</v>
      </c>
      <c r="B26" s="18">
        <f t="shared" si="2"/>
        <v>190</v>
      </c>
      <c r="C26" s="21"/>
      <c r="D26" s="157">
        <f>SUM(H26,L26,P26,T26,X26,AB26)</f>
        <v>44247</v>
      </c>
      <c r="E26" s="158"/>
      <c r="F26" s="159">
        <v>0</v>
      </c>
      <c r="G26" s="160"/>
      <c r="H26" s="161">
        <v>0</v>
      </c>
      <c r="I26" s="162"/>
      <c r="J26" s="159">
        <v>17</v>
      </c>
      <c r="K26" s="160"/>
      <c r="L26" s="161">
        <v>7161</v>
      </c>
      <c r="M26" s="162"/>
      <c r="N26" s="159">
        <v>45</v>
      </c>
      <c r="O26" s="160"/>
      <c r="P26" s="161">
        <v>3671</v>
      </c>
      <c r="Q26" s="162"/>
      <c r="R26" s="159">
        <v>0</v>
      </c>
      <c r="S26" s="160"/>
      <c r="T26" s="161">
        <v>0</v>
      </c>
      <c r="U26" s="162"/>
      <c r="V26" s="159">
        <v>53</v>
      </c>
      <c r="W26" s="160"/>
      <c r="X26" s="161">
        <v>28484</v>
      </c>
      <c r="Y26" s="162"/>
      <c r="Z26" s="163">
        <v>75</v>
      </c>
      <c r="AA26" s="160"/>
      <c r="AB26" s="26">
        <v>4931</v>
      </c>
      <c r="AC26" s="156"/>
    </row>
    <row r="27" spans="1:29" s="2" customFormat="1" ht="6" customHeight="1" x14ac:dyDescent="0.2">
      <c r="A27" s="164"/>
      <c r="B27" s="165"/>
      <c r="C27" s="166"/>
      <c r="D27" s="167"/>
      <c r="E27" s="168"/>
      <c r="F27" s="169"/>
      <c r="G27" s="166"/>
      <c r="H27" s="167"/>
      <c r="I27" s="170"/>
      <c r="J27" s="165"/>
      <c r="K27" s="166"/>
      <c r="L27" s="167"/>
      <c r="M27" s="170"/>
      <c r="N27" s="165"/>
      <c r="O27" s="166"/>
      <c r="P27" s="167"/>
      <c r="Q27" s="170"/>
      <c r="R27" s="165"/>
      <c r="S27" s="166"/>
      <c r="T27" s="167"/>
      <c r="U27" s="170"/>
      <c r="V27" s="165"/>
      <c r="W27" s="166"/>
      <c r="X27" s="167"/>
      <c r="Y27" s="170"/>
      <c r="Z27" s="165"/>
      <c r="AA27" s="166"/>
      <c r="AB27" s="167"/>
      <c r="AC27" s="171"/>
    </row>
    <row r="28" spans="1:29" ht="23.1" customHeight="1" x14ac:dyDescent="0.2">
      <c r="A28" s="2"/>
      <c r="B28" s="3"/>
      <c r="C28" s="2"/>
      <c r="D28" s="3"/>
      <c r="E28" s="2"/>
      <c r="F28" s="3"/>
      <c r="G28" s="2"/>
      <c r="H28" s="3"/>
      <c r="I28" s="2"/>
      <c r="J28" s="3"/>
      <c r="K28" s="2"/>
      <c r="L28" s="3"/>
      <c r="M28" s="2"/>
      <c r="N28" s="3"/>
      <c r="O28" s="2"/>
      <c r="P28" s="3"/>
      <c r="Q28" s="2"/>
      <c r="R28" s="3"/>
      <c r="S28" s="2"/>
      <c r="T28" s="3"/>
      <c r="U28" s="2"/>
      <c r="V28" s="3"/>
      <c r="W28" s="2"/>
      <c r="X28" s="3"/>
      <c r="Y28" s="2"/>
      <c r="Z28" s="3"/>
      <c r="AA28" s="2"/>
      <c r="AB28" s="3"/>
      <c r="AC28" s="2"/>
    </row>
    <row r="29" spans="1:29" s="2" customFormat="1" ht="23.1" customHeight="1" x14ac:dyDescent="0.2">
      <c r="A29" s="1" t="s">
        <v>159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18"/>
    </row>
    <row r="30" spans="1:29" s="2" customFormat="1" ht="23.1" customHeight="1" x14ac:dyDescent="0.2">
      <c r="A30" s="118"/>
      <c r="B30" s="119"/>
      <c r="C30" s="118"/>
      <c r="D30" s="119"/>
      <c r="E30" s="118"/>
      <c r="F30" s="119"/>
      <c r="G30" s="118"/>
      <c r="H30" s="119"/>
      <c r="I30" s="118"/>
      <c r="J30" s="119"/>
      <c r="K30" s="118"/>
      <c r="L30" s="119"/>
      <c r="M30" s="118"/>
      <c r="N30" s="119"/>
      <c r="O30" s="118"/>
      <c r="P30" s="119"/>
      <c r="Q30" s="118"/>
      <c r="R30" s="119"/>
      <c r="S30" s="118"/>
      <c r="T30" s="119"/>
      <c r="U30" s="118"/>
      <c r="V30" s="119"/>
      <c r="W30" s="118"/>
      <c r="X30" s="119"/>
      <c r="Y30" s="118"/>
      <c r="Z30" s="119"/>
      <c r="AA30" s="118"/>
      <c r="AB30" s="119"/>
      <c r="AC30" s="118"/>
    </row>
    <row r="31" spans="1:29" s="2" customFormat="1" ht="18" customHeight="1" x14ac:dyDescent="0.2">
      <c r="A31" s="120" t="s">
        <v>148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18"/>
    </row>
    <row r="32" spans="1:29" s="2" customFormat="1" ht="18" customHeight="1" x14ac:dyDescent="0.2">
      <c r="A32" s="5" t="s">
        <v>56</v>
      </c>
      <c r="B32" s="6" t="s">
        <v>65</v>
      </c>
      <c r="C32" s="7"/>
      <c r="D32" s="7"/>
      <c r="E32" s="8"/>
      <c r="F32" s="7" t="s">
        <v>66</v>
      </c>
      <c r="G32" s="7"/>
      <c r="H32" s="7"/>
      <c r="I32" s="13"/>
      <c r="J32" s="173" t="s">
        <v>67</v>
      </c>
      <c r="K32" s="174"/>
      <c r="L32" s="174"/>
      <c r="M32" s="175"/>
      <c r="N32" s="6" t="s">
        <v>68</v>
      </c>
      <c r="O32" s="7"/>
      <c r="P32" s="7"/>
      <c r="Q32" s="13"/>
      <c r="R32" s="6" t="s">
        <v>69</v>
      </c>
      <c r="S32" s="7"/>
      <c r="T32" s="7"/>
      <c r="U32" s="13"/>
      <c r="V32" s="6" t="s">
        <v>70</v>
      </c>
      <c r="W32" s="7"/>
      <c r="X32" s="7"/>
      <c r="Y32" s="13"/>
      <c r="Z32" s="6" t="s">
        <v>71</v>
      </c>
      <c r="AA32" s="7"/>
      <c r="AB32" s="7"/>
      <c r="AC32" s="13"/>
    </row>
    <row r="33" spans="1:29" s="2" customFormat="1" ht="18" customHeight="1" x14ac:dyDescent="0.2">
      <c r="A33" s="12"/>
      <c r="B33" s="123" t="s">
        <v>62</v>
      </c>
      <c r="C33" s="124"/>
      <c r="D33" s="123" t="s">
        <v>63</v>
      </c>
      <c r="E33" s="125"/>
      <c r="F33" s="126" t="s">
        <v>62</v>
      </c>
      <c r="G33" s="124"/>
      <c r="H33" s="123" t="s">
        <v>63</v>
      </c>
      <c r="I33" s="124"/>
      <c r="J33" s="123" t="s">
        <v>62</v>
      </c>
      <c r="K33" s="124"/>
      <c r="L33" s="123" t="s">
        <v>63</v>
      </c>
      <c r="M33" s="124"/>
      <c r="N33" s="176" t="s">
        <v>62</v>
      </c>
      <c r="O33" s="177"/>
      <c r="P33" s="123" t="s">
        <v>146</v>
      </c>
      <c r="Q33" s="124"/>
      <c r="R33" s="123" t="s">
        <v>62</v>
      </c>
      <c r="S33" s="124"/>
      <c r="T33" s="123" t="s">
        <v>63</v>
      </c>
      <c r="U33" s="124"/>
      <c r="V33" s="123" t="s">
        <v>62</v>
      </c>
      <c r="W33" s="124"/>
      <c r="X33" s="123" t="s">
        <v>63</v>
      </c>
      <c r="Y33" s="124"/>
      <c r="Z33" s="178" t="s">
        <v>62</v>
      </c>
      <c r="AA33" s="179"/>
      <c r="AB33" s="152" t="s">
        <v>63</v>
      </c>
      <c r="AC33" s="154"/>
    </row>
    <row r="34" spans="1:29" s="2" customFormat="1" ht="15.9" customHeight="1" x14ac:dyDescent="0.2">
      <c r="A34" s="128"/>
      <c r="B34" s="18" t="s">
        <v>64</v>
      </c>
      <c r="C34" s="21"/>
      <c r="D34" s="19" t="s">
        <v>0</v>
      </c>
      <c r="E34" s="20"/>
      <c r="F34" s="19" t="s">
        <v>64</v>
      </c>
      <c r="G34" s="21"/>
      <c r="H34" s="19" t="s">
        <v>0</v>
      </c>
      <c r="I34" s="21"/>
      <c r="J34" s="19" t="s">
        <v>64</v>
      </c>
      <c r="K34" s="21"/>
      <c r="L34" s="19" t="s">
        <v>0</v>
      </c>
      <c r="M34" s="21"/>
      <c r="N34" s="19" t="s">
        <v>64</v>
      </c>
      <c r="O34" s="21"/>
      <c r="P34" s="19" t="s">
        <v>0</v>
      </c>
      <c r="Q34" s="21"/>
      <c r="R34" s="19" t="s">
        <v>64</v>
      </c>
      <c r="S34" s="21"/>
      <c r="T34" s="19" t="s">
        <v>0</v>
      </c>
      <c r="U34" s="21"/>
      <c r="V34" s="19" t="s">
        <v>64</v>
      </c>
      <c r="W34" s="21"/>
      <c r="X34" s="19" t="s">
        <v>0</v>
      </c>
      <c r="Y34" s="21"/>
      <c r="Z34" s="18" t="s">
        <v>64</v>
      </c>
      <c r="AA34" s="21"/>
      <c r="AB34" s="18" t="s">
        <v>0</v>
      </c>
      <c r="AC34" s="133"/>
    </row>
    <row r="35" spans="1:29" s="2" customFormat="1" ht="15.9" customHeight="1" x14ac:dyDescent="0.2">
      <c r="A35" s="17" t="s">
        <v>116</v>
      </c>
      <c r="B35" s="163">
        <f t="shared" ref="B35:B40" si="4">SUM(F35,J35,N35,R35,V35,Z35)</f>
        <v>224</v>
      </c>
      <c r="C35" s="160"/>
      <c r="D35" s="161">
        <f t="shared" ref="D35:D40" si="5">SUM(H35,L35,P35,T35,X35,AB35)</f>
        <v>41605</v>
      </c>
      <c r="E35" s="180"/>
      <c r="F35" s="159">
        <v>100</v>
      </c>
      <c r="G35" s="160"/>
      <c r="H35" s="161">
        <v>15664</v>
      </c>
      <c r="I35" s="162"/>
      <c r="J35" s="159">
        <v>3</v>
      </c>
      <c r="K35" s="160"/>
      <c r="L35" s="161">
        <v>995</v>
      </c>
      <c r="M35" s="162"/>
      <c r="N35" s="159">
        <v>20</v>
      </c>
      <c r="O35" s="160"/>
      <c r="P35" s="161">
        <v>4648</v>
      </c>
      <c r="Q35" s="162"/>
      <c r="R35" s="159">
        <v>6</v>
      </c>
      <c r="S35" s="160"/>
      <c r="T35" s="161">
        <v>1622</v>
      </c>
      <c r="U35" s="162"/>
      <c r="V35" s="159">
        <v>7</v>
      </c>
      <c r="W35" s="160"/>
      <c r="X35" s="161">
        <v>925</v>
      </c>
      <c r="Y35" s="162"/>
      <c r="Z35" s="163">
        <v>88</v>
      </c>
      <c r="AA35" s="160"/>
      <c r="AB35" s="26">
        <v>17751</v>
      </c>
      <c r="AC35" s="133"/>
    </row>
    <row r="36" spans="1:29" s="2" customFormat="1" ht="15.9" customHeight="1" x14ac:dyDescent="0.2">
      <c r="A36" s="17" t="s">
        <v>119</v>
      </c>
      <c r="B36" s="163">
        <f t="shared" si="4"/>
        <v>235</v>
      </c>
      <c r="C36" s="160"/>
      <c r="D36" s="161">
        <f t="shared" si="5"/>
        <v>38598</v>
      </c>
      <c r="E36" s="180"/>
      <c r="F36" s="159">
        <v>29</v>
      </c>
      <c r="G36" s="160"/>
      <c r="H36" s="161">
        <v>4372</v>
      </c>
      <c r="I36" s="162"/>
      <c r="J36" s="159">
        <v>34</v>
      </c>
      <c r="K36" s="160"/>
      <c r="L36" s="161">
        <v>6118</v>
      </c>
      <c r="M36" s="162"/>
      <c r="N36" s="159">
        <v>13</v>
      </c>
      <c r="O36" s="160"/>
      <c r="P36" s="161">
        <v>2966</v>
      </c>
      <c r="Q36" s="162"/>
      <c r="R36" s="159">
        <v>1</v>
      </c>
      <c r="S36" s="160"/>
      <c r="T36" s="161">
        <v>1091</v>
      </c>
      <c r="U36" s="162"/>
      <c r="V36" s="159">
        <v>19</v>
      </c>
      <c r="W36" s="160"/>
      <c r="X36" s="161">
        <v>4449</v>
      </c>
      <c r="Y36" s="162"/>
      <c r="Z36" s="163">
        <v>139</v>
      </c>
      <c r="AA36" s="160"/>
      <c r="AB36" s="26">
        <v>19602</v>
      </c>
      <c r="AC36" s="133"/>
    </row>
    <row r="37" spans="1:29" s="2" customFormat="1" ht="15.9" customHeight="1" x14ac:dyDescent="0.2">
      <c r="A37" s="17" t="s">
        <v>133</v>
      </c>
      <c r="B37" s="163">
        <f t="shared" si="4"/>
        <v>175</v>
      </c>
      <c r="C37" s="160"/>
      <c r="D37" s="161">
        <f t="shared" si="5"/>
        <v>26702</v>
      </c>
      <c r="E37" s="180"/>
      <c r="F37" s="159">
        <v>35</v>
      </c>
      <c r="G37" s="160"/>
      <c r="H37" s="161">
        <v>6092</v>
      </c>
      <c r="I37" s="162"/>
      <c r="J37" s="159">
        <v>25</v>
      </c>
      <c r="K37" s="160"/>
      <c r="L37" s="161">
        <v>4353</v>
      </c>
      <c r="M37" s="162"/>
      <c r="N37" s="159">
        <v>13</v>
      </c>
      <c r="O37" s="160"/>
      <c r="P37" s="161">
        <v>1640</v>
      </c>
      <c r="Q37" s="162"/>
      <c r="R37" s="159">
        <v>0</v>
      </c>
      <c r="S37" s="160"/>
      <c r="T37" s="161">
        <v>0</v>
      </c>
      <c r="U37" s="162"/>
      <c r="V37" s="159">
        <v>6</v>
      </c>
      <c r="W37" s="160"/>
      <c r="X37" s="161">
        <v>864</v>
      </c>
      <c r="Y37" s="162"/>
      <c r="Z37" s="163">
        <v>96</v>
      </c>
      <c r="AA37" s="160"/>
      <c r="AB37" s="26">
        <v>13753</v>
      </c>
      <c r="AC37" s="133"/>
    </row>
    <row r="38" spans="1:29" s="2" customFormat="1" ht="15.9" customHeight="1" x14ac:dyDescent="0.2">
      <c r="A38" s="17" t="s">
        <v>141</v>
      </c>
      <c r="B38" s="163">
        <f t="shared" si="4"/>
        <v>79</v>
      </c>
      <c r="C38" s="160"/>
      <c r="D38" s="161">
        <f t="shared" si="5"/>
        <v>6680</v>
      </c>
      <c r="E38" s="180"/>
      <c r="F38" s="159">
        <v>16</v>
      </c>
      <c r="G38" s="160"/>
      <c r="H38" s="161">
        <v>1523</v>
      </c>
      <c r="I38" s="162"/>
      <c r="J38" s="159">
        <v>11</v>
      </c>
      <c r="K38" s="160"/>
      <c r="L38" s="161">
        <v>1088</v>
      </c>
      <c r="M38" s="162"/>
      <c r="N38" s="159">
        <v>2</v>
      </c>
      <c r="O38" s="160"/>
      <c r="P38" s="161">
        <v>1007</v>
      </c>
      <c r="Q38" s="162"/>
      <c r="R38" s="159">
        <v>0</v>
      </c>
      <c r="S38" s="160"/>
      <c r="T38" s="161">
        <v>0</v>
      </c>
      <c r="U38" s="162"/>
      <c r="V38" s="159">
        <v>2</v>
      </c>
      <c r="W38" s="160"/>
      <c r="X38" s="161">
        <v>216</v>
      </c>
      <c r="Y38" s="162"/>
      <c r="Z38" s="163">
        <v>48</v>
      </c>
      <c r="AA38" s="160"/>
      <c r="AB38" s="26">
        <v>2846</v>
      </c>
      <c r="AC38" s="133"/>
    </row>
    <row r="39" spans="1:29" s="2" customFormat="1" ht="15.9" customHeight="1" x14ac:dyDescent="0.2">
      <c r="A39" s="17" t="s">
        <v>149</v>
      </c>
      <c r="B39" s="163">
        <f t="shared" si="4"/>
        <v>123</v>
      </c>
      <c r="C39" s="160"/>
      <c r="D39" s="161">
        <f t="shared" si="5"/>
        <v>14034</v>
      </c>
      <c r="E39" s="180"/>
      <c r="F39" s="159">
        <v>35</v>
      </c>
      <c r="G39" s="160"/>
      <c r="H39" s="161">
        <v>5193</v>
      </c>
      <c r="I39" s="162"/>
      <c r="J39" s="159">
        <v>19</v>
      </c>
      <c r="K39" s="160"/>
      <c r="L39" s="161">
        <v>2188</v>
      </c>
      <c r="M39" s="162"/>
      <c r="N39" s="159">
        <v>10</v>
      </c>
      <c r="O39" s="160"/>
      <c r="P39" s="161">
        <v>1310</v>
      </c>
      <c r="Q39" s="162"/>
      <c r="R39" s="159">
        <v>6</v>
      </c>
      <c r="S39" s="160"/>
      <c r="T39" s="161">
        <v>609</v>
      </c>
      <c r="U39" s="162"/>
      <c r="V39" s="159">
        <v>1</v>
      </c>
      <c r="W39" s="160"/>
      <c r="X39" s="161">
        <v>118</v>
      </c>
      <c r="Y39" s="162"/>
      <c r="Z39" s="163">
        <v>52</v>
      </c>
      <c r="AA39" s="160"/>
      <c r="AB39" s="26">
        <v>4616</v>
      </c>
      <c r="AC39" s="133"/>
    </row>
    <row r="40" spans="1:29" s="2" customFormat="1" ht="15.9" customHeight="1" x14ac:dyDescent="0.2">
      <c r="A40" s="17" t="s">
        <v>223</v>
      </c>
      <c r="B40" s="163">
        <f t="shared" si="4"/>
        <v>146</v>
      </c>
      <c r="C40" s="160"/>
      <c r="D40" s="161">
        <f t="shared" si="5"/>
        <v>17197</v>
      </c>
      <c r="E40" s="180"/>
      <c r="F40" s="159">
        <v>0</v>
      </c>
      <c r="G40" s="160"/>
      <c r="H40" s="161">
        <v>0</v>
      </c>
      <c r="I40" s="162"/>
      <c r="J40" s="159">
        <v>19</v>
      </c>
      <c r="K40" s="160"/>
      <c r="L40" s="161">
        <v>3273</v>
      </c>
      <c r="M40" s="162"/>
      <c r="N40" s="159">
        <v>10</v>
      </c>
      <c r="O40" s="160"/>
      <c r="P40" s="161">
        <v>2096</v>
      </c>
      <c r="Q40" s="162"/>
      <c r="R40" s="159">
        <v>1</v>
      </c>
      <c r="S40" s="160"/>
      <c r="T40" s="161">
        <v>854</v>
      </c>
      <c r="U40" s="162"/>
      <c r="V40" s="159">
        <v>65</v>
      </c>
      <c r="W40" s="160"/>
      <c r="X40" s="161">
        <v>8461</v>
      </c>
      <c r="Y40" s="162"/>
      <c r="Z40" s="163">
        <v>51</v>
      </c>
      <c r="AA40" s="160"/>
      <c r="AB40" s="26">
        <v>2513</v>
      </c>
      <c r="AC40" s="133"/>
    </row>
    <row r="41" spans="1:29" s="2" customFormat="1" ht="6" customHeight="1" x14ac:dyDescent="0.2">
      <c r="A41" s="143"/>
      <c r="B41" s="181"/>
      <c r="C41" s="182"/>
      <c r="D41" s="183"/>
      <c r="E41" s="184"/>
      <c r="F41" s="183"/>
      <c r="G41" s="182"/>
      <c r="H41" s="183"/>
      <c r="I41" s="182"/>
      <c r="J41" s="183"/>
      <c r="K41" s="182"/>
      <c r="L41" s="183"/>
      <c r="M41" s="182"/>
      <c r="N41" s="183"/>
      <c r="O41" s="182"/>
      <c r="P41" s="183"/>
      <c r="Q41" s="182"/>
      <c r="R41" s="183"/>
      <c r="S41" s="182"/>
      <c r="T41" s="183"/>
      <c r="U41" s="182"/>
      <c r="V41" s="183"/>
      <c r="W41" s="182"/>
      <c r="X41" s="183"/>
      <c r="Y41" s="182"/>
      <c r="Z41" s="185"/>
      <c r="AA41" s="182"/>
      <c r="AB41" s="185"/>
      <c r="AC41" s="148"/>
    </row>
  </sheetData>
  <sheetProtection sheet="1" objects="1" scenarios="1"/>
  <mergeCells count="71">
    <mergeCell ref="L5:M5"/>
    <mergeCell ref="A1:AB1"/>
    <mergeCell ref="A3:AB3"/>
    <mergeCell ref="A4:A5"/>
    <mergeCell ref="B4:E4"/>
    <mergeCell ref="F4:I4"/>
    <mergeCell ref="J4:M4"/>
    <mergeCell ref="N4:Q4"/>
    <mergeCell ref="R4:U4"/>
    <mergeCell ref="V4:Y4"/>
    <mergeCell ref="Z4:AC4"/>
    <mergeCell ref="B5:C5"/>
    <mergeCell ref="D5:E5"/>
    <mergeCell ref="F5:G5"/>
    <mergeCell ref="H5:I5"/>
    <mergeCell ref="J5:K5"/>
    <mergeCell ref="Z5:AA5"/>
    <mergeCell ref="AB5:AC5"/>
    <mergeCell ref="A15:AB15"/>
    <mergeCell ref="A17:AB17"/>
    <mergeCell ref="A18:A19"/>
    <mergeCell ref="B18:E18"/>
    <mergeCell ref="F18:I18"/>
    <mergeCell ref="J18:M18"/>
    <mergeCell ref="N18:Q18"/>
    <mergeCell ref="R18:U18"/>
    <mergeCell ref="N5:O5"/>
    <mergeCell ref="P5:Q5"/>
    <mergeCell ref="R5:S5"/>
    <mergeCell ref="T5:U5"/>
    <mergeCell ref="V5:W5"/>
    <mergeCell ref="X5:Y5"/>
    <mergeCell ref="AB19:AC19"/>
    <mergeCell ref="V18:Y18"/>
    <mergeCell ref="Z18:AC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Z19:AA19"/>
    <mergeCell ref="L33:M33"/>
    <mergeCell ref="A29:AB29"/>
    <mergeCell ref="A31:AB31"/>
    <mergeCell ref="A32:A33"/>
    <mergeCell ref="B32:E32"/>
    <mergeCell ref="F32:I32"/>
    <mergeCell ref="J32:M32"/>
    <mergeCell ref="N32:Q32"/>
    <mergeCell ref="R32:U32"/>
    <mergeCell ref="V32:Y32"/>
    <mergeCell ref="Z32:AC32"/>
    <mergeCell ref="B33:C33"/>
    <mergeCell ref="D33:E33"/>
    <mergeCell ref="F33:G33"/>
    <mergeCell ref="H33:I33"/>
    <mergeCell ref="J33:K33"/>
    <mergeCell ref="AB33:AC33"/>
    <mergeCell ref="P33:Q33"/>
    <mergeCell ref="R33:S33"/>
    <mergeCell ref="T33:U33"/>
    <mergeCell ref="V33:W33"/>
    <mergeCell ref="X33:Y33"/>
    <mergeCell ref="Z33:AA33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GridLines="0" zoomScaleNormal="100" workbookViewId="0">
      <selection activeCell="T1" sqref="T1"/>
    </sheetView>
  </sheetViews>
  <sheetFormatPr defaultColWidth="9" defaultRowHeight="13.2" x14ac:dyDescent="0.2"/>
  <cols>
    <col min="1" max="1" width="0.33203125" style="82" customWidth="1"/>
    <col min="2" max="2" width="19.109375" style="84" customWidth="1"/>
    <col min="3" max="3" width="0.33203125" style="82" customWidth="1"/>
    <col min="4" max="4" width="4.6640625" style="82" customWidth="1"/>
    <col min="5" max="5" width="6.109375" style="84" customWidth="1"/>
    <col min="6" max="6" width="0.33203125" style="82" customWidth="1"/>
    <col min="7" max="7" width="4.6640625" style="85" customWidth="1"/>
    <col min="8" max="8" width="6.109375" style="84" customWidth="1"/>
    <col min="9" max="9" width="0.33203125" style="82" customWidth="1"/>
    <col min="10" max="10" width="4.6640625" style="85" customWidth="1"/>
    <col min="11" max="11" width="6.109375" style="84" customWidth="1"/>
    <col min="12" max="12" width="0.33203125" style="82" customWidth="1"/>
    <col min="13" max="13" width="4.6640625" style="85" customWidth="1"/>
    <col min="14" max="14" width="6.109375" style="84" customWidth="1"/>
    <col min="15" max="15" width="0.33203125" style="82" customWidth="1"/>
    <col min="16" max="16" width="4.6640625" style="85" customWidth="1"/>
    <col min="17" max="17" width="6.109375" style="84" customWidth="1"/>
    <col min="18" max="18" width="0.33203125" style="82" customWidth="1"/>
    <col min="19" max="19" width="4.6640625" style="82" customWidth="1"/>
    <col min="20" max="20" width="6.109375" style="82" customWidth="1"/>
    <col min="21" max="21" width="0.33203125" style="82" customWidth="1"/>
    <col min="22" max="16384" width="9" style="82"/>
  </cols>
  <sheetData>
    <row r="1" spans="1:21" ht="23.1" customHeight="1" x14ac:dyDescent="0.2">
      <c r="B1" s="83" t="s">
        <v>184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21" ht="23.1" customHeight="1" x14ac:dyDescent="0.2"/>
    <row r="3" spans="1:21" ht="23.1" customHeight="1" x14ac:dyDescent="0.2">
      <c r="B3" s="86" t="s">
        <v>114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8"/>
    </row>
    <row r="4" spans="1:21" ht="35.1" customHeight="1" x14ac:dyDescent="0.2">
      <c r="A4" s="89" t="s">
        <v>118</v>
      </c>
      <c r="B4" s="90"/>
      <c r="C4" s="90"/>
      <c r="D4" s="91" t="s">
        <v>116</v>
      </c>
      <c r="E4" s="92"/>
      <c r="F4" s="93"/>
      <c r="G4" s="91" t="s">
        <v>121</v>
      </c>
      <c r="H4" s="92"/>
      <c r="I4" s="93"/>
      <c r="J4" s="91" t="s">
        <v>136</v>
      </c>
      <c r="K4" s="92"/>
      <c r="L4" s="93"/>
      <c r="M4" s="91" t="s">
        <v>143</v>
      </c>
      <c r="N4" s="92"/>
      <c r="O4" s="93"/>
      <c r="P4" s="91" t="s">
        <v>152</v>
      </c>
      <c r="Q4" s="92"/>
      <c r="R4" s="93"/>
      <c r="S4" s="91" t="s">
        <v>228</v>
      </c>
      <c r="T4" s="92"/>
      <c r="U4" s="93"/>
    </row>
    <row r="5" spans="1:21" ht="24.9" customHeight="1" x14ac:dyDescent="0.2">
      <c r="A5" s="94"/>
      <c r="B5" s="95" t="s">
        <v>72</v>
      </c>
      <c r="C5" s="96"/>
      <c r="D5" s="97">
        <v>21383</v>
      </c>
      <c r="E5" s="98"/>
      <c r="F5" s="99"/>
      <c r="G5" s="97">
        <v>20933</v>
      </c>
      <c r="H5" s="98"/>
      <c r="I5" s="99"/>
      <c r="J5" s="97">
        <v>15918</v>
      </c>
      <c r="K5" s="98"/>
      <c r="L5" s="100"/>
      <c r="M5" s="97">
        <v>8165</v>
      </c>
      <c r="N5" s="98"/>
      <c r="O5" s="100"/>
      <c r="P5" s="101">
        <v>11633</v>
      </c>
      <c r="Q5" s="102"/>
      <c r="R5" s="103"/>
      <c r="S5" s="101">
        <v>13884</v>
      </c>
      <c r="T5" s="102"/>
      <c r="U5" s="103"/>
    </row>
    <row r="6" spans="1:21" ht="24.9" customHeight="1" x14ac:dyDescent="0.2">
      <c r="A6" s="94"/>
      <c r="B6" s="95" t="s">
        <v>73</v>
      </c>
      <c r="C6" s="96"/>
      <c r="D6" s="101">
        <v>9737</v>
      </c>
      <c r="E6" s="102"/>
      <c r="F6" s="99"/>
      <c r="G6" s="101">
        <v>8206</v>
      </c>
      <c r="H6" s="102"/>
      <c r="I6" s="99"/>
      <c r="J6" s="101">
        <v>5490</v>
      </c>
      <c r="K6" s="102"/>
      <c r="L6" s="100"/>
      <c r="M6" s="101">
        <v>3765</v>
      </c>
      <c r="N6" s="102"/>
      <c r="O6" s="100"/>
      <c r="P6" s="101">
        <v>3702</v>
      </c>
      <c r="Q6" s="102"/>
      <c r="R6" s="103"/>
      <c r="S6" s="101">
        <v>3647</v>
      </c>
      <c r="T6" s="102"/>
      <c r="U6" s="103"/>
    </row>
    <row r="7" spans="1:21" ht="24.9" customHeight="1" x14ac:dyDescent="0.2">
      <c r="A7" s="94"/>
      <c r="B7" s="95" t="s">
        <v>74</v>
      </c>
      <c r="C7" s="96"/>
      <c r="D7" s="101">
        <v>3528</v>
      </c>
      <c r="E7" s="102"/>
      <c r="F7" s="99"/>
      <c r="G7" s="101">
        <v>2197</v>
      </c>
      <c r="H7" s="102"/>
      <c r="I7" s="99"/>
      <c r="J7" s="101">
        <v>3354</v>
      </c>
      <c r="K7" s="102"/>
      <c r="L7" s="100"/>
      <c r="M7" s="101">
        <v>990</v>
      </c>
      <c r="N7" s="102"/>
      <c r="O7" s="100"/>
      <c r="P7" s="101">
        <v>1019</v>
      </c>
      <c r="Q7" s="102"/>
      <c r="R7" s="103"/>
      <c r="S7" s="101">
        <v>2142</v>
      </c>
      <c r="T7" s="102"/>
      <c r="U7" s="103"/>
    </row>
    <row r="8" spans="1:21" ht="24.9" customHeight="1" x14ac:dyDescent="0.2">
      <c r="A8" s="94"/>
      <c r="B8" s="95" t="s">
        <v>75</v>
      </c>
      <c r="C8" s="96"/>
      <c r="D8" s="101">
        <v>4088</v>
      </c>
      <c r="E8" s="102"/>
      <c r="F8" s="99"/>
      <c r="G8" s="101">
        <v>3847</v>
      </c>
      <c r="H8" s="102"/>
      <c r="I8" s="99"/>
      <c r="J8" s="101">
        <v>3179</v>
      </c>
      <c r="K8" s="102"/>
      <c r="L8" s="100"/>
      <c r="M8" s="101">
        <v>1425</v>
      </c>
      <c r="N8" s="102"/>
      <c r="O8" s="100"/>
      <c r="P8" s="101">
        <v>1827</v>
      </c>
      <c r="Q8" s="102"/>
      <c r="R8" s="103"/>
      <c r="S8" s="101">
        <v>1548</v>
      </c>
      <c r="T8" s="102"/>
      <c r="U8" s="103"/>
    </row>
    <row r="9" spans="1:21" ht="24.9" customHeight="1" x14ac:dyDescent="0.2">
      <c r="A9" s="94"/>
      <c r="B9" s="95" t="s">
        <v>76</v>
      </c>
      <c r="C9" s="96"/>
      <c r="D9" s="101">
        <v>1147</v>
      </c>
      <c r="E9" s="102"/>
      <c r="F9" s="99"/>
      <c r="G9" s="101">
        <v>1355</v>
      </c>
      <c r="H9" s="102"/>
      <c r="I9" s="99"/>
      <c r="J9" s="101">
        <v>871</v>
      </c>
      <c r="K9" s="102"/>
      <c r="L9" s="100"/>
      <c r="M9" s="101">
        <v>382</v>
      </c>
      <c r="N9" s="102"/>
      <c r="O9" s="100"/>
      <c r="P9" s="101">
        <v>485</v>
      </c>
      <c r="Q9" s="102"/>
      <c r="R9" s="103"/>
      <c r="S9" s="101">
        <v>452</v>
      </c>
      <c r="T9" s="102"/>
      <c r="U9" s="103"/>
    </row>
    <row r="10" spans="1:21" ht="24.9" customHeight="1" x14ac:dyDescent="0.2">
      <c r="A10" s="94"/>
      <c r="B10" s="95" t="s">
        <v>77</v>
      </c>
      <c r="C10" s="96"/>
      <c r="D10" s="101">
        <v>1025</v>
      </c>
      <c r="E10" s="102"/>
      <c r="F10" s="99"/>
      <c r="G10" s="101">
        <v>1046</v>
      </c>
      <c r="H10" s="102"/>
      <c r="I10" s="99"/>
      <c r="J10" s="101">
        <v>1064</v>
      </c>
      <c r="K10" s="102"/>
      <c r="L10" s="100"/>
      <c r="M10" s="101">
        <v>391</v>
      </c>
      <c r="N10" s="102"/>
      <c r="O10" s="100"/>
      <c r="P10" s="101">
        <v>503</v>
      </c>
      <c r="Q10" s="102"/>
      <c r="R10" s="103"/>
      <c r="S10" s="101">
        <v>334</v>
      </c>
      <c r="T10" s="102"/>
      <c r="U10" s="103"/>
    </row>
    <row r="11" spans="1:21" ht="24.9" customHeight="1" x14ac:dyDescent="0.2">
      <c r="A11" s="94"/>
      <c r="B11" s="95" t="s">
        <v>78</v>
      </c>
      <c r="C11" s="104"/>
      <c r="D11" s="101">
        <v>5703</v>
      </c>
      <c r="E11" s="102"/>
      <c r="F11" s="99"/>
      <c r="G11" s="101">
        <v>6509</v>
      </c>
      <c r="H11" s="102"/>
      <c r="I11" s="99"/>
      <c r="J11" s="101">
        <v>5532</v>
      </c>
      <c r="K11" s="102"/>
      <c r="L11" s="100"/>
      <c r="M11" s="101">
        <v>2742</v>
      </c>
      <c r="N11" s="102"/>
      <c r="O11" s="100"/>
      <c r="P11" s="101">
        <v>2895</v>
      </c>
      <c r="Q11" s="102"/>
      <c r="R11" s="103"/>
      <c r="S11" s="101">
        <v>3159</v>
      </c>
      <c r="T11" s="102"/>
      <c r="U11" s="103"/>
    </row>
    <row r="12" spans="1:21" ht="24.9" customHeight="1" x14ac:dyDescent="0.2">
      <c r="A12" s="94"/>
      <c r="B12" s="95" t="s">
        <v>79</v>
      </c>
      <c r="C12" s="96"/>
      <c r="D12" s="101">
        <v>7100</v>
      </c>
      <c r="E12" s="102"/>
      <c r="F12" s="99"/>
      <c r="G12" s="101">
        <v>6396</v>
      </c>
      <c r="H12" s="102"/>
      <c r="I12" s="99"/>
      <c r="J12" s="101">
        <v>4965</v>
      </c>
      <c r="K12" s="102"/>
      <c r="L12" s="100"/>
      <c r="M12" s="101">
        <v>2109</v>
      </c>
      <c r="N12" s="102"/>
      <c r="O12" s="100"/>
      <c r="P12" s="101">
        <v>2402</v>
      </c>
      <c r="Q12" s="102"/>
      <c r="R12" s="103"/>
      <c r="S12" s="101">
        <v>2624</v>
      </c>
      <c r="T12" s="102"/>
      <c r="U12" s="103"/>
    </row>
    <row r="13" spans="1:21" ht="24.9" customHeight="1" x14ac:dyDescent="0.2">
      <c r="A13" s="94"/>
      <c r="B13" s="95" t="s">
        <v>80</v>
      </c>
      <c r="C13" s="96"/>
      <c r="D13" s="101">
        <v>4805</v>
      </c>
      <c r="E13" s="102"/>
      <c r="F13" s="99"/>
      <c r="G13" s="101">
        <v>4357</v>
      </c>
      <c r="H13" s="102"/>
      <c r="I13" s="99"/>
      <c r="J13" s="101">
        <v>3116</v>
      </c>
      <c r="K13" s="102"/>
      <c r="L13" s="100"/>
      <c r="M13" s="101">
        <v>1889</v>
      </c>
      <c r="N13" s="102"/>
      <c r="O13" s="100"/>
      <c r="P13" s="101">
        <v>1733</v>
      </c>
      <c r="Q13" s="102"/>
      <c r="R13" s="103"/>
      <c r="S13" s="101">
        <v>2382</v>
      </c>
      <c r="T13" s="102"/>
      <c r="U13" s="103"/>
    </row>
    <row r="14" spans="1:21" ht="24.9" customHeight="1" x14ac:dyDescent="0.2">
      <c r="A14" s="94"/>
      <c r="B14" s="95" t="s">
        <v>81</v>
      </c>
      <c r="C14" s="96"/>
      <c r="D14" s="101">
        <v>5077</v>
      </c>
      <c r="E14" s="102"/>
      <c r="F14" s="99"/>
      <c r="G14" s="101">
        <v>4615</v>
      </c>
      <c r="H14" s="102"/>
      <c r="I14" s="99"/>
      <c r="J14" s="101">
        <v>2488</v>
      </c>
      <c r="K14" s="102"/>
      <c r="L14" s="100"/>
      <c r="M14" s="101">
        <v>1171</v>
      </c>
      <c r="N14" s="102"/>
      <c r="O14" s="100"/>
      <c r="P14" s="101">
        <v>1284</v>
      </c>
      <c r="Q14" s="102"/>
      <c r="R14" s="103"/>
      <c r="S14" s="101">
        <v>1842</v>
      </c>
      <c r="T14" s="102"/>
      <c r="U14" s="103"/>
    </row>
    <row r="15" spans="1:21" ht="24.9" customHeight="1" x14ac:dyDescent="0.2">
      <c r="A15" s="94"/>
      <c r="B15" s="95" t="s">
        <v>82</v>
      </c>
      <c r="C15" s="96"/>
      <c r="D15" s="101">
        <v>4743</v>
      </c>
      <c r="E15" s="102"/>
      <c r="F15" s="99"/>
      <c r="G15" s="101">
        <v>4056</v>
      </c>
      <c r="H15" s="102"/>
      <c r="I15" s="99"/>
      <c r="J15" s="101">
        <v>3342</v>
      </c>
      <c r="K15" s="102"/>
      <c r="L15" s="100"/>
      <c r="M15" s="101">
        <v>1924</v>
      </c>
      <c r="N15" s="102"/>
      <c r="O15" s="100"/>
      <c r="P15" s="101">
        <v>2250</v>
      </c>
      <c r="Q15" s="102"/>
      <c r="R15" s="103"/>
      <c r="S15" s="101">
        <v>1942</v>
      </c>
      <c r="T15" s="102"/>
      <c r="U15" s="103"/>
    </row>
    <row r="16" spans="1:21" ht="24.9" customHeight="1" x14ac:dyDescent="0.2">
      <c r="A16" s="94"/>
      <c r="B16" s="95" t="s">
        <v>83</v>
      </c>
      <c r="C16" s="96"/>
      <c r="D16" s="101">
        <v>8738</v>
      </c>
      <c r="E16" s="102"/>
      <c r="F16" s="99"/>
      <c r="G16" s="101">
        <v>5400</v>
      </c>
      <c r="H16" s="102"/>
      <c r="I16" s="99"/>
      <c r="J16" s="101">
        <v>3893</v>
      </c>
      <c r="K16" s="102"/>
      <c r="L16" s="100"/>
      <c r="M16" s="101">
        <v>1318</v>
      </c>
      <c r="N16" s="102"/>
      <c r="O16" s="100"/>
      <c r="P16" s="101">
        <v>2945</v>
      </c>
      <c r="Q16" s="102"/>
      <c r="R16" s="103"/>
      <c r="S16" s="101">
        <v>3239</v>
      </c>
      <c r="T16" s="102"/>
      <c r="U16" s="103"/>
    </row>
    <row r="17" spans="1:21" ht="24.9" customHeight="1" x14ac:dyDescent="0.2">
      <c r="A17" s="94"/>
      <c r="B17" s="95" t="s">
        <v>84</v>
      </c>
      <c r="C17" s="96"/>
      <c r="D17" s="101">
        <v>19653</v>
      </c>
      <c r="E17" s="102"/>
      <c r="F17" s="99"/>
      <c r="G17" s="101">
        <v>19303</v>
      </c>
      <c r="H17" s="102"/>
      <c r="I17" s="99"/>
      <c r="J17" s="101">
        <v>16246</v>
      </c>
      <c r="K17" s="102"/>
      <c r="L17" s="100"/>
      <c r="M17" s="101">
        <v>6710</v>
      </c>
      <c r="N17" s="102"/>
      <c r="O17" s="100"/>
      <c r="P17" s="101">
        <v>9326</v>
      </c>
      <c r="Q17" s="102"/>
      <c r="R17" s="103"/>
      <c r="S17" s="101">
        <v>10979</v>
      </c>
      <c r="T17" s="102"/>
      <c r="U17" s="103"/>
    </row>
    <row r="18" spans="1:21" ht="24.9" customHeight="1" x14ac:dyDescent="0.2">
      <c r="A18" s="94"/>
      <c r="B18" s="95" t="s">
        <v>89</v>
      </c>
      <c r="C18" s="96"/>
      <c r="D18" s="101">
        <v>2150</v>
      </c>
      <c r="E18" s="102"/>
      <c r="F18" s="99"/>
      <c r="G18" s="101">
        <v>1859</v>
      </c>
      <c r="H18" s="102"/>
      <c r="I18" s="99"/>
      <c r="J18" s="101">
        <v>1347</v>
      </c>
      <c r="K18" s="102"/>
      <c r="L18" s="100"/>
      <c r="M18" s="101">
        <v>657</v>
      </c>
      <c r="N18" s="102"/>
      <c r="O18" s="100"/>
      <c r="P18" s="101">
        <v>483</v>
      </c>
      <c r="Q18" s="102"/>
      <c r="R18" s="103"/>
      <c r="S18" s="101">
        <v>466</v>
      </c>
      <c r="T18" s="102"/>
      <c r="U18" s="103"/>
    </row>
    <row r="19" spans="1:21" ht="24.9" customHeight="1" x14ac:dyDescent="0.2">
      <c r="A19" s="94"/>
      <c r="B19" s="95" t="s">
        <v>85</v>
      </c>
      <c r="C19" s="96"/>
      <c r="D19" s="101">
        <v>3577</v>
      </c>
      <c r="E19" s="102"/>
      <c r="F19" s="99"/>
      <c r="G19" s="101">
        <v>2633</v>
      </c>
      <c r="H19" s="102"/>
      <c r="I19" s="99"/>
      <c r="J19" s="101">
        <v>1329</v>
      </c>
      <c r="K19" s="102"/>
      <c r="L19" s="100"/>
      <c r="M19" s="101">
        <v>945</v>
      </c>
      <c r="N19" s="102"/>
      <c r="O19" s="100"/>
      <c r="P19" s="101">
        <v>1428</v>
      </c>
      <c r="Q19" s="102"/>
      <c r="R19" s="103"/>
      <c r="S19" s="101">
        <v>1027</v>
      </c>
      <c r="T19" s="102"/>
      <c r="U19" s="103"/>
    </row>
    <row r="20" spans="1:21" ht="24.9" customHeight="1" x14ac:dyDescent="0.2">
      <c r="A20" s="94"/>
      <c r="B20" s="95" t="s">
        <v>86</v>
      </c>
      <c r="C20" s="96"/>
      <c r="D20" s="101">
        <v>2513</v>
      </c>
      <c r="E20" s="102"/>
      <c r="F20" s="99"/>
      <c r="G20" s="101">
        <v>3996</v>
      </c>
      <c r="H20" s="102"/>
      <c r="I20" s="99"/>
      <c r="J20" s="101">
        <v>2191</v>
      </c>
      <c r="K20" s="102"/>
      <c r="L20" s="100"/>
      <c r="M20" s="101">
        <v>646</v>
      </c>
      <c r="N20" s="102"/>
      <c r="O20" s="100"/>
      <c r="P20" s="101">
        <v>772</v>
      </c>
      <c r="Q20" s="102"/>
      <c r="R20" s="103"/>
      <c r="S20" s="101">
        <v>776</v>
      </c>
      <c r="T20" s="102"/>
      <c r="U20" s="103"/>
    </row>
    <row r="21" spans="1:21" ht="24.9" customHeight="1" x14ac:dyDescent="0.2">
      <c r="A21" s="94"/>
      <c r="B21" s="95" t="s">
        <v>87</v>
      </c>
      <c r="C21" s="96"/>
      <c r="D21" s="101">
        <v>10205</v>
      </c>
      <c r="E21" s="102"/>
      <c r="F21" s="99"/>
      <c r="G21" s="101">
        <v>10803</v>
      </c>
      <c r="H21" s="102"/>
      <c r="I21" s="99"/>
      <c r="J21" s="101">
        <v>8519</v>
      </c>
      <c r="K21" s="102"/>
      <c r="L21" s="100"/>
      <c r="M21" s="101">
        <v>5615</v>
      </c>
      <c r="N21" s="102"/>
      <c r="O21" s="100"/>
      <c r="P21" s="101">
        <v>6960</v>
      </c>
      <c r="Q21" s="102"/>
      <c r="R21" s="103"/>
      <c r="S21" s="101">
        <v>6410</v>
      </c>
      <c r="T21" s="102"/>
      <c r="U21" s="103"/>
    </row>
    <row r="22" spans="1:21" ht="24.9" customHeight="1" thickBot="1" x14ac:dyDescent="0.25">
      <c r="A22" s="105"/>
      <c r="B22" s="106" t="s">
        <v>88</v>
      </c>
      <c r="C22" s="96"/>
      <c r="D22" s="107">
        <v>4756</v>
      </c>
      <c r="E22" s="108"/>
      <c r="F22" s="99"/>
      <c r="G22" s="107">
        <v>4669</v>
      </c>
      <c r="H22" s="108"/>
      <c r="I22" s="99"/>
      <c r="J22" s="107">
        <v>3312</v>
      </c>
      <c r="K22" s="108"/>
      <c r="L22" s="100"/>
      <c r="M22" s="107">
        <v>2651</v>
      </c>
      <c r="N22" s="108"/>
      <c r="O22" s="100"/>
      <c r="P22" s="107">
        <v>3159</v>
      </c>
      <c r="Q22" s="108"/>
      <c r="R22" s="103"/>
      <c r="S22" s="107">
        <v>3494</v>
      </c>
      <c r="T22" s="108"/>
      <c r="U22" s="103"/>
    </row>
    <row r="23" spans="1:21" ht="24.9" customHeight="1" thickTop="1" x14ac:dyDescent="0.2">
      <c r="A23" s="109"/>
      <c r="B23" s="110" t="s">
        <v>2</v>
      </c>
      <c r="C23" s="111"/>
      <c r="D23" s="112">
        <f>SUM(D5:E22)</f>
        <v>119928</v>
      </c>
      <c r="E23" s="113"/>
      <c r="F23" s="114"/>
      <c r="G23" s="112">
        <f>SUM(G5:H22)</f>
        <v>112180</v>
      </c>
      <c r="H23" s="113"/>
      <c r="I23" s="114"/>
      <c r="J23" s="112">
        <f>SUM(J5:K22)</f>
        <v>86156</v>
      </c>
      <c r="K23" s="113"/>
      <c r="L23" s="114"/>
      <c r="M23" s="112">
        <v>43495</v>
      </c>
      <c r="N23" s="113"/>
      <c r="O23" s="115"/>
      <c r="P23" s="112">
        <f>SUM(P5:Q22)</f>
        <v>54806</v>
      </c>
      <c r="Q23" s="113"/>
      <c r="R23" s="116"/>
      <c r="S23" s="112">
        <f>SUM(S5:T22)</f>
        <v>60347</v>
      </c>
      <c r="T23" s="113"/>
      <c r="U23" s="116"/>
    </row>
    <row r="24" spans="1:21" ht="13.5" customHeight="1" x14ac:dyDescent="0.2"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</row>
  </sheetData>
  <sheetProtection sheet="1" objects="1" scenarios="1"/>
  <mergeCells count="124">
    <mergeCell ref="B24:Q24"/>
    <mergeCell ref="D23:E23"/>
    <mergeCell ref="G23:H23"/>
    <mergeCell ref="J23:K23"/>
    <mergeCell ref="M23:N23"/>
    <mergeCell ref="P23:Q23"/>
    <mergeCell ref="S23:T23"/>
    <mergeCell ref="D22:E22"/>
    <mergeCell ref="G22:H22"/>
    <mergeCell ref="J22:K22"/>
    <mergeCell ref="M22:N22"/>
    <mergeCell ref="P22:Q22"/>
    <mergeCell ref="S22:T22"/>
    <mergeCell ref="D21:E21"/>
    <mergeCell ref="G21:H21"/>
    <mergeCell ref="J21:K21"/>
    <mergeCell ref="M21:N21"/>
    <mergeCell ref="P21:Q21"/>
    <mergeCell ref="S21:T21"/>
    <mergeCell ref="D20:E20"/>
    <mergeCell ref="G20:H20"/>
    <mergeCell ref="J20:K20"/>
    <mergeCell ref="M20:N20"/>
    <mergeCell ref="P20:Q20"/>
    <mergeCell ref="S20:T20"/>
    <mergeCell ref="D19:E19"/>
    <mergeCell ref="G19:H19"/>
    <mergeCell ref="J19:K19"/>
    <mergeCell ref="M19:N19"/>
    <mergeCell ref="P19:Q19"/>
    <mergeCell ref="S19:T19"/>
    <mergeCell ref="D18:E18"/>
    <mergeCell ref="G18:H18"/>
    <mergeCell ref="J18:K18"/>
    <mergeCell ref="M18:N18"/>
    <mergeCell ref="P18:Q18"/>
    <mergeCell ref="S18:T18"/>
    <mergeCell ref="D17:E17"/>
    <mergeCell ref="G17:H17"/>
    <mergeCell ref="J17:K17"/>
    <mergeCell ref="M17:N17"/>
    <mergeCell ref="P17:Q17"/>
    <mergeCell ref="S17:T17"/>
    <mergeCell ref="D16:E16"/>
    <mergeCell ref="G16:H16"/>
    <mergeCell ref="J16:K16"/>
    <mergeCell ref="M16:N16"/>
    <mergeCell ref="P16:Q16"/>
    <mergeCell ref="S16:T16"/>
    <mergeCell ref="D15:E15"/>
    <mergeCell ref="G15:H15"/>
    <mergeCell ref="J15:K15"/>
    <mergeCell ref="M15:N15"/>
    <mergeCell ref="P15:Q15"/>
    <mergeCell ref="S15:T15"/>
    <mergeCell ref="D14:E14"/>
    <mergeCell ref="G14:H14"/>
    <mergeCell ref="J14:K14"/>
    <mergeCell ref="M14:N14"/>
    <mergeCell ref="P14:Q14"/>
    <mergeCell ref="S14:T14"/>
    <mergeCell ref="D13:E13"/>
    <mergeCell ref="G13:H13"/>
    <mergeCell ref="J13:K13"/>
    <mergeCell ref="M13:N13"/>
    <mergeCell ref="P13:Q13"/>
    <mergeCell ref="S13:T13"/>
    <mergeCell ref="D12:E12"/>
    <mergeCell ref="G12:H12"/>
    <mergeCell ref="J12:K12"/>
    <mergeCell ref="M12:N12"/>
    <mergeCell ref="P12:Q12"/>
    <mergeCell ref="S12:T12"/>
    <mergeCell ref="D11:E11"/>
    <mergeCell ref="G11:H11"/>
    <mergeCell ref="J11:K11"/>
    <mergeCell ref="M11:N11"/>
    <mergeCell ref="P11:Q11"/>
    <mergeCell ref="S11:T11"/>
    <mergeCell ref="D10:E10"/>
    <mergeCell ref="G10:H10"/>
    <mergeCell ref="J10:K10"/>
    <mergeCell ref="M10:N10"/>
    <mergeCell ref="P10:Q10"/>
    <mergeCell ref="S10:T10"/>
    <mergeCell ref="D9:E9"/>
    <mergeCell ref="G9:H9"/>
    <mergeCell ref="J9:K9"/>
    <mergeCell ref="M9:N9"/>
    <mergeCell ref="P9:Q9"/>
    <mergeCell ref="S9:T9"/>
    <mergeCell ref="D8:E8"/>
    <mergeCell ref="G8:H8"/>
    <mergeCell ref="J8:K8"/>
    <mergeCell ref="M8:N8"/>
    <mergeCell ref="P8:Q8"/>
    <mergeCell ref="S8:T8"/>
    <mergeCell ref="D7:E7"/>
    <mergeCell ref="G7:H7"/>
    <mergeCell ref="J7:K7"/>
    <mergeCell ref="M7:N7"/>
    <mergeCell ref="P7:Q7"/>
    <mergeCell ref="S7:T7"/>
    <mergeCell ref="D6:E6"/>
    <mergeCell ref="G6:H6"/>
    <mergeCell ref="J6:K6"/>
    <mergeCell ref="M6:N6"/>
    <mergeCell ref="P6:Q6"/>
    <mergeCell ref="S6:T6"/>
    <mergeCell ref="D5:E5"/>
    <mergeCell ref="G5:H5"/>
    <mergeCell ref="J5:K5"/>
    <mergeCell ref="M5:N5"/>
    <mergeCell ref="P5:Q5"/>
    <mergeCell ref="S5:T5"/>
    <mergeCell ref="B1:Q1"/>
    <mergeCell ref="B3:T3"/>
    <mergeCell ref="A4:C4"/>
    <mergeCell ref="D4:F4"/>
    <mergeCell ref="G4:I4"/>
    <mergeCell ref="J4:L4"/>
    <mergeCell ref="M4:O4"/>
    <mergeCell ref="P4:R4"/>
    <mergeCell ref="S4:U4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183・184 </vt:lpstr>
      <vt:lpstr>185・186</vt:lpstr>
      <vt:lpstr>187</vt:lpstr>
      <vt:lpstr>188</vt:lpstr>
      <vt:lpstr>189</vt:lpstr>
      <vt:lpstr>190</vt:lpstr>
      <vt:lpstr>191</vt:lpstr>
      <vt:lpstr>192・193・194 (2)</vt:lpstr>
      <vt:lpstr>195</vt:lpstr>
      <vt:lpstr>'183・184 '!Print_Area</vt:lpstr>
      <vt:lpstr>'185・186'!Print_Area</vt:lpstr>
      <vt:lpstr>'187'!Print_Area</vt:lpstr>
      <vt:lpstr>'189'!Print_Area</vt:lpstr>
      <vt:lpstr>'190'!Print_Area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2024-05-16T07:40:09Z</cp:lastPrinted>
  <dcterms:created xsi:type="dcterms:W3CDTF">2005-04-08T07:19:14Z</dcterms:created>
  <dcterms:modified xsi:type="dcterms:W3CDTF">2024-06-26T05:54:51Z</dcterms:modified>
</cp:coreProperties>
</file>