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2392" windowHeight="11100" tabRatio="853" activeTab="3"/>
  </bookViews>
  <sheets>
    <sheet name="105" sheetId="59" r:id="rId1"/>
    <sheet name="106" sheetId="61" r:id="rId2"/>
    <sheet name="107" sheetId="36" r:id="rId3"/>
    <sheet name="108" sheetId="37" r:id="rId4"/>
    <sheet name="109" sheetId="38" r:id="rId5"/>
    <sheet name="110" sheetId="66" r:id="rId6"/>
    <sheet name="111" sheetId="31" r:id="rId7"/>
    <sheet name="112" sheetId="67" r:id="rId8"/>
    <sheet name="113（1）（2）" sheetId="11" r:id="rId9"/>
    <sheet name="114" sheetId="46" r:id="rId10"/>
    <sheet name="115" sheetId="47" r:id="rId11"/>
    <sheet name="116" sheetId="48" r:id="rId12"/>
    <sheet name="117" sheetId="49" r:id="rId13"/>
    <sheet name="118" sheetId="65" r:id="rId14"/>
    <sheet name="119" sheetId="63" r:id="rId15"/>
    <sheet name="120" sheetId="53" r:id="rId16"/>
    <sheet name="121" sheetId="54" r:id="rId17"/>
    <sheet name="122" sheetId="68" r:id="rId18"/>
    <sheet name="123" sheetId="40" r:id="rId19"/>
    <sheet name="124" sheetId="39" r:id="rId20"/>
    <sheet name="125" sheetId="55" r:id="rId21"/>
    <sheet name="126・127" sheetId="56" r:id="rId22"/>
    <sheet name="128" sheetId="43" r:id="rId23"/>
    <sheet name="129" sheetId="44" r:id="rId24"/>
  </sheets>
  <definedNames>
    <definedName name="_xlnm.Print_Area" localSheetId="0">'105'!$A$1:$T$54</definedName>
    <definedName name="_xlnm.Print_Area" localSheetId="1">'106'!$A$1:$Y$50</definedName>
    <definedName name="_xlnm.Print_Area" localSheetId="3">'108'!$A$1:$M$28</definedName>
    <definedName name="_xlnm.Print_Area" localSheetId="5">'110'!$A$1:$U$51</definedName>
    <definedName name="_xlnm.Print_Area" localSheetId="8">'113（1）（2）'!$A$1:$O$31</definedName>
    <definedName name="_xlnm.Print_Area" localSheetId="9">'114'!$A$1:$L$35</definedName>
    <definedName name="_xlnm.Print_Area" localSheetId="10">'115'!$A$1:$L$35</definedName>
    <definedName name="_xlnm.Print_Area" localSheetId="13">'118'!$A$1:$I$52</definedName>
    <definedName name="_xlnm.Print_Area" localSheetId="15">'120'!$A$1:$Q$34</definedName>
    <definedName name="_xlnm.Print_Area" localSheetId="17">'122'!$A$1:$D$42</definedName>
    <definedName name="_xlnm.Print_Area" localSheetId="19">'124'!$A$1:$G$43</definedName>
    <definedName name="_xlnm.Print_Area" localSheetId="20">'125'!$A$1:$K$52</definedName>
    <definedName name="_xlnm.Print_Area" localSheetId="21">'126・127'!$A$1:$S$22</definedName>
    <definedName name="_xlnm.Print_Area" localSheetId="22">'128'!$A$1:$K$52</definedName>
  </definedNames>
  <calcPr calcId="162913" calcOnSave="0"/>
</workbook>
</file>

<file path=xl/calcChain.xml><?xml version="1.0" encoding="utf-8"?>
<calcChain xmlns="http://schemas.openxmlformats.org/spreadsheetml/2006/main">
  <c r="H12" i="37" l="1"/>
  <c r="H11" i="37"/>
  <c r="B11" i="37"/>
  <c r="H10" i="37"/>
  <c r="B10" i="37"/>
  <c r="H9" i="37"/>
  <c r="B9" i="37"/>
  <c r="H8" i="37"/>
  <c r="B8" i="37"/>
  <c r="H7" i="37"/>
  <c r="B7" i="37"/>
  <c r="H27" i="44" l="1"/>
  <c r="F27" i="44"/>
  <c r="D27" i="44"/>
  <c r="J10" i="43"/>
  <c r="J9" i="43"/>
  <c r="J8" i="43"/>
  <c r="J7" i="43"/>
  <c r="J6" i="43"/>
  <c r="J5" i="43"/>
  <c r="R22" i="56"/>
  <c r="R21" i="56"/>
  <c r="R20" i="56"/>
  <c r="R19" i="56"/>
  <c r="R18" i="56"/>
  <c r="R17" i="56"/>
  <c r="R10" i="56"/>
  <c r="R9" i="56"/>
  <c r="R8" i="56"/>
  <c r="R7" i="56"/>
  <c r="R6" i="56"/>
  <c r="R5" i="56"/>
  <c r="B12" i="54"/>
  <c r="B11" i="54"/>
  <c r="B10" i="54"/>
  <c r="B9" i="54"/>
  <c r="B8" i="54"/>
  <c r="B7" i="54"/>
  <c r="D12" i="53"/>
  <c r="D11" i="53"/>
  <c r="D10" i="53"/>
  <c r="D9" i="53"/>
  <c r="D8" i="53"/>
  <c r="B12" i="65"/>
  <c r="B11" i="65"/>
  <c r="B10" i="65"/>
  <c r="B9" i="65"/>
  <c r="B8" i="65"/>
  <c r="B7" i="65"/>
  <c r="D12" i="49"/>
  <c r="B12" i="49"/>
  <c r="D11" i="49"/>
  <c r="B11" i="49"/>
  <c r="D10" i="49"/>
  <c r="B10" i="49"/>
  <c r="D9" i="49"/>
  <c r="B9" i="49"/>
  <c r="D8" i="49"/>
  <c r="B8" i="49"/>
  <c r="D7" i="49"/>
  <c r="B7" i="49"/>
  <c r="L12" i="48"/>
  <c r="J12" i="48"/>
  <c r="L11" i="48"/>
  <c r="J11" i="48"/>
  <c r="L10" i="48"/>
  <c r="J10" i="48"/>
  <c r="L9" i="48"/>
  <c r="J9" i="48"/>
  <c r="H8" i="48"/>
  <c r="F8" i="48"/>
  <c r="D8" i="48"/>
  <c r="L8" i="48" s="1"/>
  <c r="B8" i="48"/>
  <c r="J8" i="48" s="1"/>
  <c r="L7" i="48"/>
  <c r="J7" i="48"/>
  <c r="F12" i="46"/>
  <c r="F11" i="46"/>
  <c r="F10" i="46"/>
  <c r="B25" i="11"/>
  <c r="B24" i="11"/>
  <c r="B23" i="11"/>
  <c r="B13" i="11"/>
  <c r="B12" i="11"/>
  <c r="B11" i="11"/>
  <c r="B10" i="11"/>
  <c r="B9" i="11"/>
  <c r="B8" i="11"/>
  <c r="B8" i="67"/>
  <c r="B7" i="67"/>
  <c r="B6" i="67"/>
  <c r="T19" i="31" l="1"/>
  <c r="R19" i="31"/>
  <c r="D19" i="31" s="1"/>
  <c r="N19" i="31"/>
  <c r="L19" i="31"/>
  <c r="J19" i="31"/>
  <c r="H19" i="31"/>
  <c r="F19" i="31"/>
  <c r="R18" i="31"/>
  <c r="T17" i="31"/>
  <c r="R17" i="31"/>
  <c r="P17" i="31"/>
  <c r="P12" i="31" s="1"/>
  <c r="N17" i="31"/>
  <c r="L17" i="31"/>
  <c r="J17" i="31"/>
  <c r="H17" i="31"/>
  <c r="F17" i="31"/>
  <c r="D17" i="31"/>
  <c r="R16" i="31"/>
  <c r="D16" i="31" s="1"/>
  <c r="L16" i="31"/>
  <c r="J16" i="31"/>
  <c r="H16" i="31"/>
  <c r="F16" i="31"/>
  <c r="F12" i="31" s="1"/>
  <c r="R15" i="31"/>
  <c r="J15" i="31"/>
  <c r="D15" i="31"/>
  <c r="R14" i="31"/>
  <c r="D14" i="31"/>
  <c r="T12" i="31"/>
  <c r="R12" i="31"/>
  <c r="D12" i="31" s="1"/>
  <c r="N12" i="31"/>
  <c r="L12" i="31"/>
  <c r="J12" i="31"/>
  <c r="H12" i="31"/>
  <c r="D8" i="31"/>
  <c r="D7" i="31"/>
  <c r="R12" i="66"/>
  <c r="P12" i="66"/>
  <c r="N12" i="66"/>
  <c r="J12" i="66"/>
  <c r="F12" i="66"/>
  <c r="D12" i="66"/>
  <c r="B12" i="66"/>
  <c r="P11" i="66"/>
  <c r="N11" i="66"/>
  <c r="H11" i="66"/>
  <c r="F11" i="66"/>
  <c r="D11" i="66"/>
  <c r="B11" i="66"/>
  <c r="D9" i="66"/>
  <c r="B9" i="66"/>
  <c r="D8" i="66"/>
  <c r="B8" i="66"/>
  <c r="D7" i="66"/>
  <c r="B7" i="66"/>
  <c r="C11" i="36"/>
  <c r="C10" i="36"/>
  <c r="C9" i="36"/>
  <c r="C8" i="36"/>
  <c r="C7" i="36"/>
  <c r="C6" i="36"/>
  <c r="S17" i="59" l="1"/>
  <c r="Q17" i="59"/>
  <c r="O17" i="59"/>
  <c r="M17" i="59"/>
  <c r="K17" i="59"/>
  <c r="I17" i="59"/>
  <c r="G17" i="59"/>
  <c r="E17" i="59"/>
  <c r="S13" i="59"/>
  <c r="Q13" i="59"/>
  <c r="O13" i="59"/>
  <c r="M13" i="59"/>
  <c r="K13" i="59"/>
  <c r="I13" i="59"/>
  <c r="G13" i="59"/>
  <c r="E13" i="59"/>
  <c r="S9" i="59"/>
  <c r="Q9" i="59"/>
  <c r="O9" i="59"/>
  <c r="M9" i="59"/>
  <c r="K9" i="59"/>
  <c r="I9" i="59"/>
  <c r="G9" i="59"/>
  <c r="E9" i="59"/>
  <c r="S22" i="59" l="1"/>
  <c r="Q22" i="59"/>
  <c r="O22" i="59"/>
  <c r="M22" i="59"/>
  <c r="I22" i="59"/>
  <c r="S21" i="59"/>
  <c r="Q21" i="59"/>
  <c r="O21" i="59"/>
  <c r="M21" i="59"/>
  <c r="I21" i="59"/>
  <c r="I20" i="59"/>
  <c r="G20" i="59"/>
  <c r="E20" i="59"/>
  <c r="S19" i="59"/>
  <c r="Q19" i="59"/>
  <c r="O19" i="59"/>
  <c r="M19" i="59"/>
  <c r="I19" i="59"/>
  <c r="G19" i="59"/>
  <c r="E19" i="59"/>
  <c r="E23" i="59" s="1"/>
  <c r="I23" i="59" l="1"/>
  <c r="G23" i="59"/>
  <c r="S20" i="59"/>
  <c r="S23" i="59"/>
  <c r="K20" i="59"/>
  <c r="Q20" i="59"/>
  <c r="O20" i="59"/>
  <c r="O23" i="59"/>
  <c r="K21" i="59"/>
  <c r="K19" i="59"/>
  <c r="M20" i="59"/>
  <c r="K22" i="59"/>
  <c r="Q23" i="59" l="1"/>
  <c r="M23" i="59"/>
  <c r="K23" i="59"/>
</calcChain>
</file>

<file path=xl/sharedStrings.xml><?xml version="1.0" encoding="utf-8"?>
<sst xmlns="http://schemas.openxmlformats.org/spreadsheetml/2006/main" count="848" uniqueCount="519">
  <si>
    <t>年　度　別</t>
  </si>
  <si>
    <t>人</t>
  </si>
  <si>
    <t>世帯</t>
  </si>
  <si>
    <t>年次・地区別</t>
  </si>
  <si>
    <t>認可定員</t>
  </si>
  <si>
    <t>総　　数</t>
  </si>
  <si>
    <t>３歳未満</t>
  </si>
  <si>
    <t>４歳以上</t>
  </si>
  <si>
    <t>本町地区</t>
  </si>
  <si>
    <t>東　地　区</t>
  </si>
  <si>
    <t>北　地　区</t>
  </si>
  <si>
    <t>大根地区</t>
  </si>
  <si>
    <t>西　地　区</t>
  </si>
  <si>
    <t>上　地　区</t>
  </si>
  <si>
    <t>市外から
の 受 託
児 童 数</t>
    <rPh sb="7" eb="8">
      <t>ウケ</t>
    </rPh>
    <rPh sb="9" eb="10">
      <t>コトヅケ</t>
    </rPh>
    <rPh sb="11" eb="12">
      <t>コ</t>
    </rPh>
    <rPh sb="13" eb="14">
      <t>ワラベ</t>
    </rPh>
    <rPh sb="15" eb="16">
      <t>スウ</t>
    </rPh>
    <phoneticPr fontId="9"/>
  </si>
  <si>
    <t>合計金額</t>
  </si>
  <si>
    <t>生　活　扶　助</t>
  </si>
  <si>
    <t>住　宅　扶　助</t>
  </si>
  <si>
    <t>教　育　扶　助</t>
  </si>
  <si>
    <t>介　護　扶　助</t>
  </si>
  <si>
    <t>医　療　扶　助</t>
  </si>
  <si>
    <t>生　業　扶　助</t>
  </si>
  <si>
    <t>葬　祭　扶　助</t>
  </si>
  <si>
    <t>計</t>
  </si>
  <si>
    <t>区　　　分</t>
  </si>
  <si>
    <t>南 地 区</t>
  </si>
  <si>
    <t>東 地 区</t>
  </si>
  <si>
    <t>北 地 区</t>
  </si>
  <si>
    <t>西 地 区</t>
  </si>
  <si>
    <t>クラブ数</t>
  </si>
  <si>
    <t>会 員 数</t>
  </si>
  <si>
    <r>
      <t>年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次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別</t>
    </r>
  </si>
  <si>
    <t>ね　た　き　り　高　齢　者</t>
  </si>
  <si>
    <t>男</t>
  </si>
  <si>
    <t>女</t>
  </si>
  <si>
    <t>年 度 別</t>
  </si>
  <si>
    <t>最　重　度</t>
  </si>
  <si>
    <t>重　　　度</t>
  </si>
  <si>
    <t>中　　　度</t>
  </si>
  <si>
    <t>軽　　　度</t>
  </si>
  <si>
    <t>１８歳以上</t>
  </si>
  <si>
    <t>１８歳未満</t>
  </si>
  <si>
    <t>年度別・障害別</t>
  </si>
  <si>
    <t>総　数</t>
  </si>
  <si>
    <t>障　　　 害　　　 の　　 　程　 　　度</t>
  </si>
  <si>
    <t>１　級</t>
  </si>
  <si>
    <t>２　級</t>
  </si>
  <si>
    <t>３　級</t>
  </si>
  <si>
    <t>４　級</t>
  </si>
  <si>
    <t>５　級</t>
  </si>
  <si>
    <t>６　級</t>
  </si>
  <si>
    <t>視覚障害</t>
  </si>
  <si>
    <t>聴覚・平衡機能障害</t>
  </si>
  <si>
    <t>音声言語障害</t>
  </si>
  <si>
    <t>肢体不自由</t>
  </si>
  <si>
    <t>内部障害</t>
  </si>
  <si>
    <t>年度別</t>
  </si>
  <si>
    <t>国保世帯数</t>
  </si>
  <si>
    <t>世帯加入率</t>
  </si>
  <si>
    <t>国保被保険者数</t>
  </si>
  <si>
    <t>％</t>
  </si>
  <si>
    <t>住民基本
台帳世帯数</t>
    <rPh sb="5" eb="7">
      <t>ダイチョウ</t>
    </rPh>
    <rPh sb="7" eb="9">
      <t>セタイ</t>
    </rPh>
    <rPh sb="9" eb="10">
      <t>スウ</t>
    </rPh>
    <phoneticPr fontId="9"/>
  </si>
  <si>
    <t>住民基本
台帳人口</t>
    <rPh sb="5" eb="7">
      <t>ダイチョウ</t>
    </rPh>
    <rPh sb="7" eb="9">
      <t>ジンコウ</t>
    </rPh>
    <phoneticPr fontId="9"/>
  </si>
  <si>
    <t>保険税調定額</t>
  </si>
  <si>
    <t>保険税収納額</t>
  </si>
  <si>
    <t>保険税収納率</t>
  </si>
  <si>
    <t>千円</t>
  </si>
  <si>
    <t>円</t>
  </si>
  <si>
    <t>１人当たり 
平均収納額</t>
    <rPh sb="7" eb="9">
      <t>ヘイキン</t>
    </rPh>
    <rPh sb="9" eb="11">
      <t>シュウノウ</t>
    </rPh>
    <rPh sb="11" eb="12">
      <t>ガク</t>
    </rPh>
    <phoneticPr fontId="9"/>
  </si>
  <si>
    <t>１世帯当たり
平均収納額</t>
    <rPh sb="7" eb="9">
      <t>ヘイキン</t>
    </rPh>
    <rPh sb="9" eb="11">
      <t>シュウノウ</t>
    </rPh>
    <rPh sb="11" eb="12">
      <t>ガク</t>
    </rPh>
    <phoneticPr fontId="9"/>
  </si>
  <si>
    <t>療 　養 　の 　給 　付</t>
  </si>
  <si>
    <t>療　　　養　　　費</t>
  </si>
  <si>
    <t>合　　　　計</t>
  </si>
  <si>
    <t>費　用　額</t>
  </si>
  <si>
    <t>給付件数</t>
  </si>
  <si>
    <t>件</t>
  </si>
  <si>
    <t>１人当たり
費  用  額</t>
    <rPh sb="6" eb="7">
      <t>ヒ</t>
    </rPh>
    <rPh sb="9" eb="10">
      <t>ヨウ</t>
    </rPh>
    <rPh sb="12" eb="13">
      <t>ガク</t>
    </rPh>
    <phoneticPr fontId="9"/>
  </si>
  <si>
    <r>
      <t>年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度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別</t>
    </r>
  </si>
  <si>
    <t>合　　　　　計</t>
  </si>
  <si>
    <t>出産育児一時金</t>
  </si>
  <si>
    <t>葬　　祭　　費</t>
  </si>
  <si>
    <t>件　　数</t>
  </si>
  <si>
    <t>金　　額</t>
  </si>
  <si>
    <t>年　 度　 別</t>
  </si>
  <si>
    <t>第３号被保険者</t>
  </si>
  <si>
    <t>年　金　額</t>
  </si>
  <si>
    <t>老齢基礎年金</t>
  </si>
  <si>
    <t>通算老齢年金</t>
  </si>
  <si>
    <t>障　害　年　金</t>
  </si>
  <si>
    <t>障害基礎年金</t>
  </si>
  <si>
    <t>件　数</t>
  </si>
  <si>
    <t>遺族基礎年金</t>
  </si>
  <si>
    <t>寡　婦　年　金</t>
  </si>
  <si>
    <t>死亡一時金</t>
  </si>
  <si>
    <t>共　　　　　　　同　　　　　　　募　　　　　　　金</t>
  </si>
  <si>
    <t>市　　内　　施　　設　　等　　配　　分　　先</t>
  </si>
  <si>
    <t>合　　　計</t>
  </si>
  <si>
    <t>保　育　所</t>
  </si>
  <si>
    <t>障害者施設</t>
  </si>
  <si>
    <t>社会福祉支援団体</t>
  </si>
  <si>
    <t>老人ホーム</t>
  </si>
  <si>
    <t>社会福祉協議会</t>
  </si>
  <si>
    <t>市内募金額</t>
    <rPh sb="0" eb="2">
      <t>シナイ</t>
    </rPh>
    <rPh sb="2" eb="4">
      <t>ボキン</t>
    </rPh>
    <rPh sb="4" eb="5">
      <t>ガク</t>
    </rPh>
    <phoneticPr fontId="9"/>
  </si>
  <si>
    <t>年 度 別</t>
    <rPh sb="0" eb="1">
      <t>トシ</t>
    </rPh>
    <rPh sb="2" eb="3">
      <t>ド</t>
    </rPh>
    <rPh sb="4" eb="5">
      <t>ベツ</t>
    </rPh>
    <phoneticPr fontId="9"/>
  </si>
  <si>
    <t>年　　度　　別</t>
  </si>
  <si>
    <t>施　　設　　名</t>
  </si>
  <si>
    <t>設 置 ・ 経 営 主 体</t>
  </si>
  <si>
    <t>経　　営　　主　　体</t>
  </si>
  <si>
    <t>寿湘ヶ丘老人ホーム</t>
  </si>
  <si>
    <t>（福）むつみ福祉会</t>
  </si>
  <si>
    <t>菖蒲荘</t>
  </si>
  <si>
    <t>湘南老人ホーム</t>
  </si>
  <si>
    <t>（福）神奈川県社会福祉事業団</t>
  </si>
  <si>
    <t>湖</t>
  </si>
  <si>
    <t>（福）輝星会</t>
  </si>
  <si>
    <t>サンシティ神奈川</t>
  </si>
  <si>
    <t>医療法人社団　北條会</t>
  </si>
  <si>
    <t>介護老人保健施設「ライフプラザ鶴巻」</t>
  </si>
  <si>
    <t>医療法人社団　三喜会</t>
  </si>
  <si>
    <t>年次別</t>
  </si>
  <si>
    <t>第１号被</t>
  </si>
  <si>
    <t>保険者数</t>
  </si>
  <si>
    <t>認　　　　　　　定　　　　　　　者　　　　　　　数</t>
  </si>
  <si>
    <t>要介護１</t>
  </si>
  <si>
    <t>要介護２</t>
  </si>
  <si>
    <t>要介護３</t>
  </si>
  <si>
    <t>要介護４</t>
  </si>
  <si>
    <t>要介護５</t>
  </si>
  <si>
    <t>介護老人福祉施設</t>
  </si>
  <si>
    <t>介護老人保健施設</t>
  </si>
  <si>
    <t>介護療養型医療施設</t>
  </si>
  <si>
    <t>介 護 サ ー ビ ス の 種 類</t>
  </si>
  <si>
    <t>居宅介護支援</t>
  </si>
  <si>
    <t>訪問介護</t>
  </si>
  <si>
    <t>訪問入浴</t>
  </si>
  <si>
    <t>訪問看護</t>
  </si>
  <si>
    <t>訪問リハビリ</t>
  </si>
  <si>
    <t>通所介護</t>
  </si>
  <si>
    <t>通所リハビリ</t>
  </si>
  <si>
    <t>短期入所生活介護</t>
  </si>
  <si>
    <t>短期入所療養介護</t>
  </si>
  <si>
    <t>福祉用具貸与</t>
  </si>
  <si>
    <r>
      <t>　　　　　　</t>
    </r>
    <r>
      <rPr>
        <sz val="11"/>
        <rFont val="ＭＳ 明朝"/>
        <family val="1"/>
        <charset val="128"/>
      </rPr>
      <t>　　　　　　　　　　　　　　　　　　　　　　　　　　　　　　国保年金課調　</t>
    </r>
  </si>
  <si>
    <t>はだの松寿苑</t>
    <rPh sb="3" eb="4">
      <t>マツ</t>
    </rPh>
    <rPh sb="4" eb="5">
      <t>コトブキ</t>
    </rPh>
    <rPh sb="5" eb="6">
      <t>エン</t>
    </rPh>
    <phoneticPr fontId="9"/>
  </si>
  <si>
    <t>（福）寿徳会</t>
    <rPh sb="3" eb="4">
      <t>コトブキ</t>
    </rPh>
    <rPh sb="4" eb="5">
      <t>トク</t>
    </rPh>
    <rPh sb="5" eb="6">
      <t>カイ</t>
    </rPh>
    <phoneticPr fontId="9"/>
  </si>
  <si>
    <t>年度別</t>
    <rPh sb="0" eb="2">
      <t>ネンド</t>
    </rPh>
    <rPh sb="2" eb="3">
      <t>ベツ</t>
    </rPh>
    <phoneticPr fontId="9"/>
  </si>
  <si>
    <t>認知症対応型共同生活介護</t>
    <rPh sb="0" eb="2">
      <t>ニンチ</t>
    </rPh>
    <rPh sb="2" eb="3">
      <t>ショウ</t>
    </rPh>
    <phoneticPr fontId="9"/>
  </si>
  <si>
    <t>ベストライフ秦野</t>
    <rPh sb="6" eb="8">
      <t>ハダノ</t>
    </rPh>
    <phoneticPr fontId="9"/>
  </si>
  <si>
    <t>　　　　　　　　　　　　　　　　　　　　　　　　　　　　　　　　　　　高齢介護課調　</t>
    <rPh sb="35" eb="37">
      <t>コウレイ</t>
    </rPh>
    <rPh sb="37" eb="39">
      <t>カイゴ</t>
    </rPh>
    <phoneticPr fontId="9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</si>
  <si>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7">
      <t>ツウ</t>
    </rPh>
    <rPh sb="7" eb="8">
      <t>ショ</t>
    </rPh>
    <rPh sb="8" eb="10">
      <t>カイゴ</t>
    </rPh>
    <phoneticPr fontId="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</si>
  <si>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9"/>
  </si>
  <si>
    <t>大根・鶴巻地区</t>
    <rPh sb="3" eb="5">
      <t>ツルマキ</t>
    </rPh>
    <phoneticPr fontId="9"/>
  </si>
  <si>
    <t>要支援１</t>
    <rPh sb="0" eb="3">
      <t>ヨウシエン</t>
    </rPh>
    <phoneticPr fontId="9"/>
  </si>
  <si>
    <t>要支援２</t>
    <rPh sb="0" eb="3">
      <t>ヨウシエン</t>
    </rPh>
    <phoneticPr fontId="9"/>
  </si>
  <si>
    <t>経過的要介護</t>
    <rPh sb="0" eb="2">
      <t>ケイカ</t>
    </rPh>
    <rPh sb="2" eb="3">
      <t>テキ</t>
    </rPh>
    <rPh sb="3" eb="6">
      <t>ヨウカイゴ</t>
    </rPh>
    <phoneticPr fontId="9"/>
  </si>
  <si>
    <t>計</t>
    <rPh sb="0" eb="1">
      <t>ケイ</t>
    </rPh>
    <phoneticPr fontId="9"/>
  </si>
  <si>
    <t>その他</t>
    <rPh sb="2" eb="3">
      <t>タ</t>
    </rPh>
    <phoneticPr fontId="9"/>
  </si>
  <si>
    <t>障害</t>
    <rPh sb="0" eb="2">
      <t>ショウガイ</t>
    </rPh>
    <phoneticPr fontId="9"/>
  </si>
  <si>
    <t>田原の里</t>
    <rPh sb="0" eb="2">
      <t>タワラ</t>
    </rPh>
    <rPh sb="3" eb="4">
      <t>サト</t>
    </rPh>
    <phoneticPr fontId="17"/>
  </si>
  <si>
    <t>（福）いずみ福祉会</t>
    <rPh sb="1" eb="2">
      <t>フク</t>
    </rPh>
    <rPh sb="6" eb="8">
      <t>フクシ</t>
    </rPh>
    <rPh sb="8" eb="9">
      <t>カイ</t>
    </rPh>
    <phoneticPr fontId="17"/>
  </si>
  <si>
    <t>エクセルシオール秦野</t>
    <rPh sb="8" eb="10">
      <t>ハダノ</t>
    </rPh>
    <phoneticPr fontId="17"/>
  </si>
  <si>
    <t>（株）エクセルシオール・ジャパン</t>
    <rPh sb="1" eb="2">
      <t>カブ</t>
    </rPh>
    <phoneticPr fontId="17"/>
  </si>
  <si>
    <t>（株）ニチイ学館</t>
    <rPh sb="1" eb="2">
      <t>カブ</t>
    </rPh>
    <rPh sb="6" eb="8">
      <t>ガッカン</t>
    </rPh>
    <phoneticPr fontId="17"/>
  </si>
  <si>
    <t>あずみ苑グランデ鶴巻</t>
    <rPh sb="3" eb="4">
      <t>エン</t>
    </rPh>
    <rPh sb="8" eb="10">
      <t>ツルマキ</t>
    </rPh>
    <phoneticPr fontId="17"/>
  </si>
  <si>
    <t>（株）レオパレス２１</t>
    <rPh sb="1" eb="2">
      <t>カブ</t>
    </rPh>
    <phoneticPr fontId="17"/>
  </si>
  <si>
    <t>世　帯</t>
    <rPh sb="0" eb="1">
      <t>ヨ</t>
    </rPh>
    <rPh sb="2" eb="3">
      <t>オビ</t>
    </rPh>
    <phoneticPr fontId="9"/>
  </si>
  <si>
    <t>金　額</t>
    <rPh sb="0" eb="1">
      <t>キン</t>
    </rPh>
    <rPh sb="2" eb="3">
      <t>ガク</t>
    </rPh>
    <phoneticPr fontId="9"/>
  </si>
  <si>
    <t>（株）川島コーポレーション</t>
    <rPh sb="1" eb="2">
      <t>カブ</t>
    </rPh>
    <rPh sb="3" eb="5">
      <t>カワシマ</t>
    </rPh>
    <phoneticPr fontId="17"/>
  </si>
  <si>
    <t>（株）セカンドライフ</t>
    <rPh sb="1" eb="2">
      <t>カブ</t>
    </rPh>
    <phoneticPr fontId="17"/>
  </si>
  <si>
    <t>社会福祉法人 常成福祉会</t>
    <rPh sb="0" eb="2">
      <t>シャカイ</t>
    </rPh>
    <rPh sb="2" eb="4">
      <t>フクシ</t>
    </rPh>
    <rPh sb="4" eb="6">
      <t>ホウジン</t>
    </rPh>
    <rPh sb="7" eb="8">
      <t>ジョウ</t>
    </rPh>
    <rPh sb="8" eb="9">
      <t>セイ</t>
    </rPh>
    <rPh sb="9" eb="11">
      <t>フクシ</t>
    </rPh>
    <rPh sb="11" eb="12">
      <t>カイ</t>
    </rPh>
    <phoneticPr fontId="9"/>
  </si>
  <si>
    <t>秦野精華園</t>
    <rPh sb="0" eb="2">
      <t>ハダノ</t>
    </rPh>
    <rPh sb="2" eb="3">
      <t>セイ</t>
    </rPh>
    <rPh sb="3" eb="4">
      <t>カ</t>
    </rPh>
    <rPh sb="4" eb="5">
      <t>エン</t>
    </rPh>
    <phoneticPr fontId="9"/>
  </si>
  <si>
    <t>くず葉学園</t>
    <rPh sb="2" eb="3">
      <t>ハ</t>
    </rPh>
    <rPh sb="3" eb="5">
      <t>ガクエン</t>
    </rPh>
    <phoneticPr fontId="9"/>
  </si>
  <si>
    <t>社会福祉法人 かしの木会</t>
    <rPh sb="0" eb="2">
      <t>シャカイ</t>
    </rPh>
    <rPh sb="2" eb="4">
      <t>フクシ</t>
    </rPh>
    <rPh sb="4" eb="6">
      <t>ホウジン</t>
    </rPh>
    <rPh sb="10" eb="11">
      <t>キ</t>
    </rPh>
    <rPh sb="11" eb="12">
      <t>カイ</t>
    </rPh>
    <phoneticPr fontId="9"/>
  </si>
  <si>
    <t>社会福祉法人 寿徳会</t>
    <rPh sb="0" eb="2">
      <t>シャカイ</t>
    </rPh>
    <rPh sb="2" eb="4">
      <t>フクシ</t>
    </rPh>
    <rPh sb="4" eb="6">
      <t>ホウジン</t>
    </rPh>
    <rPh sb="7" eb="8">
      <t>コトブキ</t>
    </rPh>
    <rPh sb="8" eb="9">
      <t>トク</t>
    </rPh>
    <rPh sb="9" eb="10">
      <t>カイ</t>
    </rPh>
    <phoneticPr fontId="9"/>
  </si>
  <si>
    <t>やまばと学園</t>
    <rPh sb="4" eb="6">
      <t>ガクエン</t>
    </rPh>
    <phoneticPr fontId="9"/>
  </si>
  <si>
    <t>社会福祉法人 浄泉会</t>
    <rPh sb="7" eb="8">
      <t>ジョウ</t>
    </rPh>
    <rPh sb="8" eb="9">
      <t>イズミ</t>
    </rPh>
    <rPh sb="9" eb="10">
      <t>カイ</t>
    </rPh>
    <phoneticPr fontId="9"/>
  </si>
  <si>
    <t>ライフステージ・悠トピア</t>
    <rPh sb="8" eb="9">
      <t>ユウ</t>
    </rPh>
    <phoneticPr fontId="9"/>
  </si>
  <si>
    <r>
      <t>種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類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別</t>
    </r>
  </si>
  <si>
    <r>
      <t>名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称</t>
    </r>
  </si>
  <si>
    <r>
      <t>定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員</t>
    </r>
  </si>
  <si>
    <t>　単位：人（累計）　　　　　　　　　　　　　　　　　　　　　　　　　　高齢介護課調　</t>
    <rPh sb="6" eb="8">
      <t>ルイケイ</t>
    </rPh>
    <rPh sb="35" eb="37">
      <t>コウレイ</t>
    </rPh>
    <rPh sb="37" eb="39">
      <t>カイゴ</t>
    </rPh>
    <phoneticPr fontId="9"/>
  </si>
  <si>
    <t>　(2)　拠出制年金　　　　　　　　　　　　　　　　　　　　　　　　　　　　　　　　　　　　　　　　　　　　　　　　　　　　　　　　　　　　　　　　　　　</t>
    <phoneticPr fontId="9"/>
  </si>
  <si>
    <t>　(2)　療育相談状況</t>
    <rPh sb="5" eb="7">
      <t>リョウイク</t>
    </rPh>
    <rPh sb="7" eb="9">
      <t>ソウダン</t>
    </rPh>
    <rPh sb="9" eb="11">
      <t>ジョウキョウ</t>
    </rPh>
    <phoneticPr fontId="9"/>
  </si>
  <si>
    <t>　単位：人　　　　　　　　　　　　　　　　　　　　（各年３月３１日現在）高齢介護課調　</t>
    <rPh sb="26" eb="27">
      <t>カク</t>
    </rPh>
    <rPh sb="27" eb="28">
      <t>ネン</t>
    </rPh>
    <rPh sb="29" eb="30">
      <t>ガツ</t>
    </rPh>
    <rPh sb="32" eb="33">
      <t>ヒ</t>
    </rPh>
    <rPh sb="33" eb="35">
      <t>ゲンザイ</t>
    </rPh>
    <rPh sb="36" eb="38">
      <t>コウレイ</t>
    </rPh>
    <rPh sb="38" eb="40">
      <t>カイゴ</t>
    </rPh>
    <phoneticPr fontId="9"/>
  </si>
  <si>
    <t>プライムガーデン秦野</t>
    <rPh sb="8" eb="10">
      <t>ハダノ</t>
    </rPh>
    <phoneticPr fontId="9"/>
  </si>
  <si>
    <t>（有）健康医学開発センター</t>
    <rPh sb="1" eb="2">
      <t>ユウ</t>
    </rPh>
    <rPh sb="3" eb="5">
      <t>ケンコウ</t>
    </rPh>
    <rPh sb="5" eb="7">
      <t>イガク</t>
    </rPh>
    <rPh sb="7" eb="9">
      <t>カイハツ</t>
    </rPh>
    <phoneticPr fontId="17"/>
  </si>
  <si>
    <t>介護老人保健施設「ひまわりの里」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9"/>
  </si>
  <si>
    <t>　１０８　ねたきり高齢者・ひとり暮らし高齢者数</t>
    <rPh sb="16" eb="17">
      <t>ク</t>
    </rPh>
    <phoneticPr fontId="9"/>
  </si>
  <si>
    <t>　１２５　介護保険第１号（６５歳以上）被保険者数、要介護等認定者数</t>
    <rPh sb="9" eb="10">
      <t>ダイ</t>
    </rPh>
    <rPh sb="11" eb="12">
      <t>ゴウ</t>
    </rPh>
    <rPh sb="15" eb="16">
      <t>サイ</t>
    </rPh>
    <rPh sb="16" eb="18">
      <t>イジョウ</t>
    </rPh>
    <phoneticPr fontId="9"/>
  </si>
  <si>
    <t>　１２７　地域密着型サービス利用者数</t>
    <rPh sb="5" eb="7">
      <t>チイキ</t>
    </rPh>
    <rPh sb="7" eb="10">
      <t>ミッチャクガタ</t>
    </rPh>
    <phoneticPr fontId="9"/>
  </si>
  <si>
    <t>秦野陽光園</t>
    <rPh sb="0" eb="2">
      <t>ハダノ</t>
    </rPh>
    <rPh sb="2" eb="5">
      <t>ヨウコウエン</t>
    </rPh>
    <phoneticPr fontId="9"/>
  </si>
  <si>
    <t>（福）珀寿会</t>
    <rPh sb="3" eb="4">
      <t>ハク</t>
    </rPh>
    <rPh sb="4" eb="5">
      <t>コトブキ</t>
    </rPh>
    <rPh sb="5" eb="6">
      <t>カイ</t>
    </rPh>
    <phoneticPr fontId="9"/>
  </si>
  <si>
    <t>　単位：人　　　　　　　　　　　　　　　　　　　　　（各年４月１日現在）障害福祉課調　</t>
    <phoneticPr fontId="9"/>
  </si>
  <si>
    <t>出　産　扶　助</t>
    <phoneticPr fontId="9"/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</si>
  <si>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</si>
  <si>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－</t>
    <phoneticPr fontId="9"/>
  </si>
  <si>
    <t>園</t>
    <rPh sb="0" eb="1">
      <t>エン</t>
    </rPh>
    <phoneticPr fontId="9"/>
  </si>
  <si>
    <t>入　　所　（園）　児　　童　　数</t>
    <rPh sb="6" eb="7">
      <t>エン</t>
    </rPh>
    <phoneticPr fontId="9"/>
  </si>
  <si>
    <t>　　　　　　　　　　　　　　　　　　　　　     （各年４月１日現在）保育こども園課調</t>
    <rPh sb="36" eb="38">
      <t>ホイク</t>
    </rPh>
    <rPh sb="41" eb="42">
      <t>エン</t>
    </rPh>
    <phoneticPr fontId="9"/>
  </si>
  <si>
    <t>保育士数
保育教諭数</t>
    <rPh sb="5" eb="7">
      <t>ホイク</t>
    </rPh>
    <rPh sb="7" eb="9">
      <t>キョウユ</t>
    </rPh>
    <rPh sb="9" eb="10">
      <t>スウ</t>
    </rPh>
    <phoneticPr fontId="9"/>
  </si>
  <si>
    <t>保 育 所</t>
    <rPh sb="0" eb="1">
      <t>タモツ</t>
    </rPh>
    <rPh sb="2" eb="3">
      <t>イク</t>
    </rPh>
    <rPh sb="4" eb="5">
      <t>ジョ</t>
    </rPh>
    <phoneticPr fontId="9"/>
  </si>
  <si>
    <t>合　　計</t>
    <rPh sb="0" eb="1">
      <t>ゴウ</t>
    </rPh>
    <rPh sb="3" eb="4">
      <t>ケイ</t>
    </rPh>
    <phoneticPr fontId="9"/>
  </si>
  <si>
    <t>（注）１　各年合計には市外委託を含まない</t>
    <rPh sb="1" eb="2">
      <t>チュウ</t>
    </rPh>
    <rPh sb="5" eb="6">
      <t>カク</t>
    </rPh>
    <rPh sb="6" eb="7">
      <t>ネン</t>
    </rPh>
    <rPh sb="7" eb="9">
      <t>ゴウケイ</t>
    </rPh>
    <rPh sb="11" eb="13">
      <t>シガイ</t>
    </rPh>
    <rPh sb="13" eb="15">
      <t>イタク</t>
    </rPh>
    <rPh sb="16" eb="17">
      <t>フク</t>
    </rPh>
    <phoneticPr fontId="9"/>
  </si>
  <si>
    <t>　　障害福祉課調　</t>
    <rPh sb="2" eb="4">
      <t>ショウガイ</t>
    </rPh>
    <rPh sb="4" eb="6">
      <t>フクシ</t>
    </rPh>
    <rPh sb="6" eb="7">
      <t>カ</t>
    </rPh>
    <rPh sb="7" eb="8">
      <t>シラ</t>
    </rPh>
    <phoneticPr fontId="9"/>
  </si>
  <si>
    <t>　２９　床</t>
    <rPh sb="4" eb="5">
      <t>ショウ</t>
    </rPh>
    <phoneticPr fontId="17"/>
  </si>
  <si>
    <t>７０　人</t>
    <rPh sb="3" eb="4">
      <t>ニン</t>
    </rPh>
    <phoneticPr fontId="9"/>
  </si>
  <si>
    <t>１０１　人</t>
    <rPh sb="4" eb="5">
      <t>ニン</t>
    </rPh>
    <phoneticPr fontId="17"/>
  </si>
  <si>
    <t>６７　人</t>
    <rPh sb="3" eb="4">
      <t>ニン</t>
    </rPh>
    <phoneticPr fontId="17"/>
  </si>
  <si>
    <t>６０　人</t>
    <rPh sb="3" eb="4">
      <t>ニン</t>
    </rPh>
    <phoneticPr fontId="17"/>
  </si>
  <si>
    <t>　１８　人</t>
    <rPh sb="4" eb="5">
      <t>ニン</t>
    </rPh>
    <phoneticPr fontId="17"/>
  </si>
  <si>
    <t>６８　人</t>
    <rPh sb="3" eb="4">
      <t>ニン</t>
    </rPh>
    <phoneticPr fontId="9"/>
  </si>
  <si>
    <t>アプルール秦野</t>
    <rPh sb="5" eb="7">
      <t>ハダノ</t>
    </rPh>
    <phoneticPr fontId="9"/>
  </si>
  <si>
    <t>　４３　人</t>
    <rPh sb="4" eb="5">
      <t>ニン</t>
    </rPh>
    <phoneticPr fontId="9"/>
  </si>
  <si>
    <t>（株）アプルール</t>
    <rPh sb="1" eb="2">
      <t>カブ</t>
    </rPh>
    <phoneticPr fontId="17"/>
  </si>
  <si>
    <t>１７　人</t>
    <rPh sb="3" eb="4">
      <t>ニン</t>
    </rPh>
    <phoneticPr fontId="9"/>
  </si>
  <si>
    <t>２６　人</t>
    <rPh sb="3" eb="4">
      <t>ニン</t>
    </rPh>
    <phoneticPr fontId="9"/>
  </si>
  <si>
    <t>６９　人</t>
    <rPh sb="3" eb="4">
      <t>ニン</t>
    </rPh>
    <phoneticPr fontId="9"/>
  </si>
  <si>
    <t>２９　人</t>
    <rPh sb="3" eb="4">
      <t>ニン</t>
    </rPh>
    <phoneticPr fontId="9"/>
  </si>
  <si>
    <t>すまいる秦野今泉</t>
    <rPh sb="4" eb="6">
      <t>ハタノ</t>
    </rPh>
    <rPh sb="6" eb="8">
      <t>イマイズミ</t>
    </rPh>
    <phoneticPr fontId="9"/>
  </si>
  <si>
    <t>１３０　床</t>
    <rPh sb="4" eb="5">
      <t>トコ</t>
    </rPh>
    <phoneticPr fontId="9"/>
  </si>
  <si>
    <t>ひ と り 暮 ら し 高 齢 者</t>
    <rPh sb="6" eb="7">
      <t>ク</t>
    </rPh>
    <phoneticPr fontId="9"/>
  </si>
  <si>
    <t>１２０　床</t>
    <phoneticPr fontId="9"/>
  </si>
  <si>
    <t>１００　床</t>
    <phoneticPr fontId="9"/>
  </si>
  <si>
    <t>４９０　人</t>
    <phoneticPr fontId="9"/>
  </si>
  <si>
    <t>（株）ハーフ・センチュリー・モア</t>
    <phoneticPr fontId="9"/>
  </si>
  <si>
    <t>（株）ベネッセスタイルケア</t>
    <rPh sb="1" eb="2">
      <t>カブ</t>
    </rPh>
    <phoneticPr fontId="17"/>
  </si>
  <si>
    <t>２９　人</t>
    <phoneticPr fontId="9"/>
  </si>
  <si>
    <t>（有）友</t>
    <phoneticPr fontId="9"/>
  </si>
  <si>
    <r>
      <t>定　　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員</t>
    </r>
    <phoneticPr fontId="9"/>
  </si>
  <si>
    <t>経　営　主　体</t>
    <phoneticPr fontId="9"/>
  </si>
  <si>
    <t>要介護１</t>
    <phoneticPr fontId="9"/>
  </si>
  <si>
    <t>計</t>
    <phoneticPr fontId="9"/>
  </si>
  <si>
    <t>　　　　　　　　　　　　　　　　　　　　　　　　　　　　（各年度末現在）国保年金課調　</t>
    <phoneticPr fontId="9"/>
  </si>
  <si>
    <t>　１０５　保育所・認定こども園の状況</t>
    <rPh sb="9" eb="11">
      <t>ニンテイ</t>
    </rPh>
    <rPh sb="14" eb="15">
      <t>エン</t>
    </rPh>
    <phoneticPr fontId="9"/>
  </si>
  <si>
    <t>認定こども園</t>
    <rPh sb="0" eb="2">
      <t>ニンテイ</t>
    </rPh>
    <rPh sb="5" eb="6">
      <t>エン</t>
    </rPh>
    <phoneticPr fontId="9"/>
  </si>
  <si>
    <t>教育利用</t>
    <rPh sb="0" eb="2">
      <t>キョウイク</t>
    </rPh>
    <rPh sb="2" eb="4">
      <t>リヨウ</t>
    </rPh>
    <phoneticPr fontId="9"/>
  </si>
  <si>
    <t>保育利用</t>
    <rPh sb="0" eb="2">
      <t>ホイク</t>
    </rPh>
    <phoneticPr fontId="9"/>
  </si>
  <si>
    <t>　</t>
    <phoneticPr fontId="9"/>
  </si>
  <si>
    <t>　１１３　家庭児童相談状況</t>
    <phoneticPr fontId="9"/>
  </si>
  <si>
    <t>　(1)　相談内容別延件数</t>
    <phoneticPr fontId="9"/>
  </si>
  <si>
    <t>　単位：件　　　　　　　　　　　　　　　　　　　　　　　　　　　　　　</t>
    <phoneticPr fontId="9"/>
  </si>
  <si>
    <t>養　護　措　置　数</t>
    <phoneticPr fontId="9"/>
  </si>
  <si>
    <t>a</t>
    <phoneticPr fontId="9"/>
  </si>
  <si>
    <t>８０　床</t>
    <phoneticPr fontId="9"/>
  </si>
  <si>
    <t>７５　床</t>
    <phoneticPr fontId="9"/>
  </si>
  <si>
    <t>高齢者住宅　グループ
ハウスやまぼうし</t>
    <phoneticPr fontId="17"/>
  </si>
  <si>
    <t>名　　　　　称</t>
    <phoneticPr fontId="9"/>
  </si>
  <si>
    <t>医療法人社団　佑樹会</t>
    <phoneticPr fontId="9"/>
  </si>
  <si>
    <t>　１２８　介護保険施設サービス利用者数</t>
    <phoneticPr fontId="9"/>
  </si>
  <si>
    <t>　１２９　介護保険サービス種類別事業所数</t>
    <phoneticPr fontId="9"/>
  </si>
  <si>
    <t>　１１９　国民年金の支給状況</t>
    <phoneticPr fontId="9"/>
  </si>
  <si>
    <t>　１１０　知的障害児・者の状況</t>
    <phoneticPr fontId="9"/>
  </si>
  <si>
    <t>　　３０年度</t>
    <phoneticPr fontId="9"/>
  </si>
  <si>
    <t>　１１１　身体障害児・者の状況</t>
    <phoneticPr fontId="9"/>
  </si>
  <si>
    <t>　１１２　精神障害者の状況</t>
    <phoneticPr fontId="9"/>
  </si>
  <si>
    <t>　１２２　障害者福祉施設</t>
    <phoneticPr fontId="9"/>
  </si>
  <si>
    <t>社会福祉法人 かながわ共同会</t>
    <rPh sb="0" eb="2">
      <t>シャカイ</t>
    </rPh>
    <rPh sb="2" eb="4">
      <t>フクシ</t>
    </rPh>
    <rPh sb="4" eb="6">
      <t>ホウジン</t>
    </rPh>
    <rPh sb="11" eb="13">
      <t>キョウドウ</t>
    </rPh>
    <rPh sb="13" eb="14">
      <t>カイ</t>
    </rPh>
    <phoneticPr fontId="9"/>
  </si>
  <si>
    <t>松下園</t>
    <phoneticPr fontId="9"/>
  </si>
  <si>
    <t>　１２０　共同募金及び日本赤十字社会費等募金状況</t>
    <rPh sb="17" eb="18">
      <t>カイ</t>
    </rPh>
    <phoneticPr fontId="9"/>
  </si>
  <si>
    <t>日本赤十字社会 費 及 び
寄　附　金</t>
    <rPh sb="6" eb="7">
      <t>カイ</t>
    </rPh>
    <rPh sb="8" eb="9">
      <t>ヒ</t>
    </rPh>
    <rPh sb="10" eb="11">
      <t>オヨ</t>
    </rPh>
    <rPh sb="14" eb="15">
      <t>ヤドリキ</t>
    </rPh>
    <rPh sb="16" eb="17">
      <t>フ</t>
    </rPh>
    <rPh sb="18" eb="19">
      <t>カネ</t>
    </rPh>
    <phoneticPr fontId="9"/>
  </si>
  <si>
    <t>３　歳</t>
    <phoneticPr fontId="9"/>
  </si>
  <si>
    <t>（注）　被保護世帯数及び人員は年度末数</t>
    <rPh sb="4" eb="5">
      <t>ヒ</t>
    </rPh>
    <rPh sb="5" eb="7">
      <t>ホゴ</t>
    </rPh>
    <rPh sb="7" eb="10">
      <t>セタイスウ</t>
    </rPh>
    <rPh sb="10" eb="11">
      <t>オヨ</t>
    </rPh>
    <rPh sb="12" eb="14">
      <t>ジンイン</t>
    </rPh>
    <rPh sb="15" eb="18">
      <t>ネンドマツ</t>
    </rPh>
    <rPh sb="18" eb="19">
      <t>スウ</t>
    </rPh>
    <phoneticPr fontId="9"/>
  </si>
  <si>
    <t>（注）　西地区には上地区分を含む</t>
    <phoneticPr fontId="9"/>
  </si>
  <si>
    <t>（注）　市に登録している人数</t>
    <rPh sb="1" eb="2">
      <t>チュウ</t>
    </rPh>
    <rPh sb="4" eb="5">
      <t>シ</t>
    </rPh>
    <rPh sb="6" eb="8">
      <t>トウロク</t>
    </rPh>
    <rPh sb="12" eb="14">
      <t>ニンズウ</t>
    </rPh>
    <phoneticPr fontId="9"/>
  </si>
  <si>
    <t>（注）　介護保険事業状況報告（月報）による</t>
    <phoneticPr fontId="9"/>
  </si>
  <si>
    <t>　　３１年</t>
    <phoneticPr fontId="9"/>
  </si>
  <si>
    <t xml:space="preserve">　　　　　　　　　 　３１  年  </t>
    <phoneticPr fontId="17"/>
  </si>
  <si>
    <t>　　30年度</t>
    <phoneticPr fontId="9"/>
  </si>
  <si>
    <t>　　３０年度</t>
    <rPh sb="4" eb="6">
      <t>ネンド</t>
    </rPh>
    <phoneticPr fontId="9"/>
  </si>
  <si>
    <t>　　30年度</t>
    <rPh sb="4" eb="5">
      <t>ネン</t>
    </rPh>
    <rPh sb="5" eb="6">
      <t>ド</t>
    </rPh>
    <phoneticPr fontId="9"/>
  </si>
  <si>
    <t>　　30年度</t>
    <rPh sb="4" eb="6">
      <t>ネンド</t>
    </rPh>
    <phoneticPr fontId="9"/>
  </si>
  <si>
    <t>介護老人保健施設「ミノゲール」</t>
    <phoneticPr fontId="9"/>
  </si>
  <si>
    <t>２９　床</t>
    <phoneticPr fontId="9"/>
  </si>
  <si>
    <t>医療法人社団　栄相会</t>
    <phoneticPr fontId="9"/>
  </si>
  <si>
    <t>介護老人保健施設「めぐみの里」</t>
    <phoneticPr fontId="9"/>
  </si>
  <si>
    <t>　　３１年度</t>
    <phoneticPr fontId="9"/>
  </si>
  <si>
    <t>障　害　者</t>
    <rPh sb="0" eb="1">
      <t>ショウ</t>
    </rPh>
    <rPh sb="2" eb="3">
      <t>ガイ</t>
    </rPh>
    <rPh sb="4" eb="5">
      <t>モノ</t>
    </rPh>
    <phoneticPr fontId="9"/>
  </si>
  <si>
    <t>障　害　児</t>
    <rPh sb="0" eb="1">
      <t>ショウ</t>
    </rPh>
    <rPh sb="2" eb="3">
      <t>ガイ</t>
    </rPh>
    <rPh sb="4" eb="5">
      <t>ジ</t>
    </rPh>
    <phoneticPr fontId="9"/>
  </si>
  <si>
    <t>公益財団法人 鉄道弘済会</t>
    <rPh sb="2" eb="4">
      <t>ザイダン</t>
    </rPh>
    <rPh sb="4" eb="6">
      <t>ホウジン</t>
    </rPh>
    <rPh sb="7" eb="9">
      <t>テツドウ</t>
    </rPh>
    <rPh sb="9" eb="10">
      <t>コウ</t>
    </rPh>
    <rPh sb="10" eb="11">
      <t>サイ</t>
    </rPh>
    <rPh sb="11" eb="12">
      <t>カイ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</si>
  <si>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</si>
  <si>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　単位：人　　　　　　　　　　                　　　　　　　  　　こども家庭支援課調　</t>
    <rPh sb="4" eb="5">
      <t>ニン</t>
    </rPh>
    <rPh sb="45" eb="47">
      <t>カテイ</t>
    </rPh>
    <rPh sb="47" eb="49">
      <t>シエン</t>
    </rPh>
    <rPh sb="49" eb="50">
      <t>カ</t>
    </rPh>
    <rPh sb="50" eb="51">
      <t>チョウ</t>
    </rPh>
    <phoneticPr fontId="9"/>
  </si>
  <si>
    <r>
      <t xml:space="preserve">養護相談
</t>
    </r>
    <r>
      <rPr>
        <sz val="8"/>
        <rFont val="ＭＳ 明朝"/>
        <family val="1"/>
        <charset val="128"/>
      </rPr>
      <t>※１</t>
    </r>
    <rPh sb="0" eb="2">
      <t>ヨウゴ</t>
    </rPh>
    <rPh sb="2" eb="4">
      <t>ソウダン</t>
    </rPh>
    <phoneticPr fontId="9"/>
  </si>
  <si>
    <t>※１　養護相談には、児童虐待相談含む</t>
    <rPh sb="3" eb="5">
      <t>ヨウゴ</t>
    </rPh>
    <rPh sb="5" eb="7">
      <t>ソウダン</t>
    </rPh>
    <rPh sb="10" eb="12">
      <t>ジドウ</t>
    </rPh>
    <rPh sb="12" eb="14">
      <t>ギャクタイ</t>
    </rPh>
    <rPh sb="14" eb="16">
      <t>ソウダン</t>
    </rPh>
    <rPh sb="16" eb="17">
      <t>フク</t>
    </rPh>
    <phoneticPr fontId="9"/>
  </si>
  <si>
    <t>令和　元年度</t>
    <rPh sb="0" eb="2">
      <t>レイワ</t>
    </rPh>
    <rPh sb="3" eb="5">
      <t>ガンネン</t>
    </rPh>
    <phoneticPr fontId="9"/>
  </si>
  <si>
    <t>令和　２年</t>
    <rPh sb="0" eb="2">
      <t>レイワ</t>
    </rPh>
    <phoneticPr fontId="9"/>
  </si>
  <si>
    <t xml:space="preserve">　　　　　　令　和　 　２　年  </t>
    <rPh sb="6" eb="7">
      <t>レイ</t>
    </rPh>
    <rPh sb="8" eb="9">
      <t>ワ</t>
    </rPh>
    <phoneticPr fontId="17"/>
  </si>
  <si>
    <t>令和　２年度</t>
    <rPh sb="0" eb="2">
      <t>レイワ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</si>
  <si>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</si>
  <si>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令和元年度</t>
    <rPh sb="0" eb="2">
      <t>レイワ</t>
    </rPh>
    <rPh sb="2" eb="4">
      <t>ガンネン</t>
    </rPh>
    <phoneticPr fontId="9"/>
  </si>
  <si>
    <t>令和元年度</t>
    <rPh sb="0" eb="2">
      <t>レイワ</t>
    </rPh>
    <rPh sb="2" eb="4">
      <t>ガンネン</t>
    </rPh>
    <rPh sb="3" eb="5">
      <t>ネンド</t>
    </rPh>
    <phoneticPr fontId="9"/>
  </si>
  <si>
    <t>令和　元年度</t>
    <rPh sb="0" eb="2">
      <t>レイワ</t>
    </rPh>
    <rPh sb="3" eb="5">
      <t>ガンネン</t>
    </rPh>
    <rPh sb="4" eb="6">
      <t>ネンド</t>
    </rPh>
    <phoneticPr fontId="9"/>
  </si>
  <si>
    <t>令和２年</t>
    <rPh sb="0" eb="2">
      <t>レイワ</t>
    </rPh>
    <phoneticPr fontId="9"/>
  </si>
  <si>
    <t>本 町 地 区</t>
    <phoneticPr fontId="9"/>
  </si>
  <si>
    <t>南  地  区</t>
    <phoneticPr fontId="9"/>
  </si>
  <si>
    <t>　１０７　老人クラブの状況</t>
    <phoneticPr fontId="9"/>
  </si>
  <si>
    <t>　１０９　老人ホーム措置状況</t>
    <phoneticPr fontId="9"/>
  </si>
  <si>
    <t>要支援１</t>
    <phoneticPr fontId="9"/>
  </si>
  <si>
    <t>要支援２</t>
    <phoneticPr fontId="9"/>
  </si>
  <si>
    <t xml:space="preserve"> 438（ 9）</t>
    <phoneticPr fontId="9"/>
  </si>
  <si>
    <t xml:space="preserve"> 1,393（43）</t>
    <phoneticPr fontId="9"/>
  </si>
  <si>
    <t xml:space="preserve"> 740（21）</t>
    <phoneticPr fontId="9"/>
  </si>
  <si>
    <t>　　31年</t>
    <phoneticPr fontId="9"/>
  </si>
  <si>
    <t>638（23）</t>
    <phoneticPr fontId="31"/>
  </si>
  <si>
    <t>1,410（29）</t>
    <phoneticPr fontId="31"/>
  </si>
  <si>
    <t>1,504（52）</t>
    <phoneticPr fontId="31"/>
  </si>
  <si>
    <t>906（23）</t>
    <phoneticPr fontId="31"/>
  </si>
  <si>
    <t>674（24）</t>
    <phoneticPr fontId="31"/>
  </si>
  <si>
    <t>1,436（23）</t>
    <phoneticPr fontId="31"/>
  </si>
  <si>
    <t>1,517（44）</t>
    <phoneticPr fontId="31"/>
  </si>
  <si>
    <t>944（19）</t>
    <phoneticPr fontId="31"/>
  </si>
  <si>
    <t>6,952（176）</t>
    <phoneticPr fontId="31"/>
  </si>
  <si>
    <t>（注）（　）内は第２号被保険者の内数、介護保険事業状況報告（月報）による</t>
    <phoneticPr fontId="9"/>
  </si>
  <si>
    <t>　　30年</t>
    <phoneticPr fontId="9"/>
  </si>
  <si>
    <t xml:space="preserve"> 601（18）</t>
    <phoneticPr fontId="9"/>
  </si>
  <si>
    <t xml:space="preserve"> 1,357（35）</t>
    <phoneticPr fontId="9"/>
  </si>
  <si>
    <t>1,035（29）</t>
    <phoneticPr fontId="9"/>
  </si>
  <si>
    <t xml:space="preserve"> 908（31）</t>
    <phoneticPr fontId="9"/>
  </si>
  <si>
    <t>419（10）</t>
    <phoneticPr fontId="31"/>
  </si>
  <si>
    <t>1,057（26）</t>
    <phoneticPr fontId="31"/>
  </si>
  <si>
    <t>743（21）</t>
    <phoneticPr fontId="31"/>
  </si>
  <si>
    <t>6,677（184）</t>
    <phoneticPr fontId="31"/>
  </si>
  <si>
    <t>506（11）</t>
    <phoneticPr fontId="31"/>
  </si>
  <si>
    <t>1,160（31）</t>
    <phoneticPr fontId="31"/>
  </si>
  <si>
    <t>715（24）</t>
    <phoneticPr fontId="31"/>
  </si>
  <si>
    <t>　１２６　介護保険居宅サービス利用者数</t>
    <phoneticPr fontId="9"/>
  </si>
  <si>
    <t>　単位：人　　　　　　　　　（各年４月１日現在の精神保健福祉手帳所持者）障害福祉課調　</t>
    <phoneticPr fontId="9"/>
  </si>
  <si>
    <t>ことば</t>
    <phoneticPr fontId="9"/>
  </si>
  <si>
    <t xml:space="preserve">保健相談
</t>
    <phoneticPr fontId="9"/>
  </si>
  <si>
    <t>障害相談</t>
    <phoneticPr fontId="9"/>
  </si>
  <si>
    <t>非行相談</t>
    <phoneticPr fontId="9"/>
  </si>
  <si>
    <r>
      <t xml:space="preserve">育成相談
</t>
    </r>
    <r>
      <rPr>
        <sz val="8"/>
        <rFont val="ＭＳ 明朝"/>
        <family val="1"/>
        <charset val="128"/>
      </rPr>
      <t>※２</t>
    </r>
    <phoneticPr fontId="9"/>
  </si>
  <si>
    <t>※２　育成相談には、性格行動相談、不登校相談、適性相談、育児・しつけ相談、いじめ相談含む</t>
    <rPh sb="3" eb="5">
      <t>イクセイ</t>
    </rPh>
    <rPh sb="5" eb="7">
      <t>ソウダン</t>
    </rPh>
    <rPh sb="10" eb="12">
      <t>セイカク</t>
    </rPh>
    <rPh sb="12" eb="14">
      <t>コウドウ</t>
    </rPh>
    <rPh sb="14" eb="16">
      <t>ソウダン</t>
    </rPh>
    <rPh sb="17" eb="20">
      <t>フトウコウ</t>
    </rPh>
    <rPh sb="20" eb="22">
      <t>ソウダン</t>
    </rPh>
    <rPh sb="23" eb="25">
      <t>テキセイ</t>
    </rPh>
    <rPh sb="25" eb="27">
      <t>ソウダン</t>
    </rPh>
    <rPh sb="28" eb="30">
      <t>イクジ</t>
    </rPh>
    <rPh sb="34" eb="36">
      <t>ソウダン</t>
    </rPh>
    <rPh sb="40" eb="42">
      <t>ソウダン</t>
    </rPh>
    <rPh sb="42" eb="43">
      <t>フク</t>
    </rPh>
    <phoneticPr fontId="9"/>
  </si>
  <si>
    <t xml:space="preserve">　　　　　　　　　　　　　　　　　　　　神奈川県共同募金秦野市支会、日赤秦野市地区調   </t>
    <phoneticPr fontId="9"/>
  </si>
  <si>
    <t>ディーフェスタクオーレ秦野</t>
    <rPh sb="11" eb="13">
      <t>ハダノ</t>
    </rPh>
    <phoneticPr fontId="9"/>
  </si>
  <si>
    <t>（株）大和リビングケア</t>
    <rPh sb="1" eb="2">
      <t>カブ</t>
    </rPh>
    <rPh sb="3" eb="5">
      <t>ヤマト</t>
    </rPh>
    <phoneticPr fontId="9"/>
  </si>
  <si>
    <t>福寿はだの戸川</t>
    <rPh sb="0" eb="2">
      <t>フクジュ</t>
    </rPh>
    <rPh sb="5" eb="6">
      <t>ト</t>
    </rPh>
    <rPh sb="6" eb="7">
      <t>カワ</t>
    </rPh>
    <phoneticPr fontId="9"/>
  </si>
  <si>
    <t>４６　人</t>
    <rPh sb="3" eb="4">
      <t>ニン</t>
    </rPh>
    <phoneticPr fontId="9"/>
  </si>
  <si>
    <t>（株）日本アメニティライフ協会</t>
    <rPh sb="1" eb="2">
      <t>カブ</t>
    </rPh>
    <rPh sb="3" eb="5">
      <t>ニホン</t>
    </rPh>
    <rPh sb="13" eb="15">
      <t>キョウカイ</t>
    </rPh>
    <phoneticPr fontId="9"/>
  </si>
  <si>
    <t>（株）アプルール</t>
    <rPh sb="1" eb="2">
      <t>カブ</t>
    </rPh>
    <phoneticPr fontId="9"/>
  </si>
  <si>
    <t>福寿はだの平沢</t>
    <rPh sb="0" eb="2">
      <t>フクジュ</t>
    </rPh>
    <rPh sb="5" eb="7">
      <t>ヒラサワ</t>
    </rPh>
    <phoneticPr fontId="9"/>
  </si>
  <si>
    <t>３０　人</t>
    <rPh sb="3" eb="4">
      <t>ニン</t>
    </rPh>
    <phoneticPr fontId="9"/>
  </si>
  <si>
    <t>リアンレーヴ鶴巻温泉</t>
    <rPh sb="6" eb="10">
      <t>ツルマキオンセン</t>
    </rPh>
    <phoneticPr fontId="9"/>
  </si>
  <si>
    <t>８０　人</t>
    <rPh sb="3" eb="4">
      <t>ニン</t>
    </rPh>
    <phoneticPr fontId="9"/>
  </si>
  <si>
    <t>（株）シーユーシー・ホスピス</t>
    <rPh sb="1" eb="2">
      <t>カブ</t>
    </rPh>
    <phoneticPr fontId="9"/>
  </si>
  <si>
    <t>（株）ベストライフ神奈川</t>
    <rPh sb="9" eb="12">
      <t>カナガワ</t>
    </rPh>
    <phoneticPr fontId="9"/>
  </si>
  <si>
    <t>１４８　床</t>
    <phoneticPr fontId="9"/>
  </si>
  <si>
    <t>介護予防支援</t>
    <rPh sb="0" eb="2">
      <t>カイゴ</t>
    </rPh>
    <rPh sb="2" eb="4">
      <t>ヨボウ</t>
    </rPh>
    <rPh sb="4" eb="6">
      <t>シエン</t>
    </rPh>
    <phoneticPr fontId="3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</si>
  <si>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</si>
  <si>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</si>
  <si>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</si>
  <si>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1"/>
  </si>
  <si>
    <t>介護療養型医療施設</t>
    <phoneticPr fontId="31"/>
  </si>
  <si>
    <t>介護医療院</t>
    <rPh sb="0" eb="2">
      <t>カイゴ</t>
    </rPh>
    <rPh sb="2" eb="4">
      <t>イリョウ</t>
    </rPh>
    <rPh sb="4" eb="5">
      <t>イン</t>
    </rPh>
    <phoneticPr fontId="31"/>
  </si>
  <si>
    <t>介護医療院</t>
    <rPh sb="2" eb="4">
      <t>イリョウ</t>
    </rPh>
    <rPh sb="4" eb="5">
      <t>イン</t>
    </rPh>
    <phoneticPr fontId="31"/>
  </si>
  <si>
    <t>-</t>
    <phoneticPr fontId="31"/>
  </si>
  <si>
    <t>(注)　通所介護及び介護老人福祉施設数は地域密着型を含む</t>
    <rPh sb="1" eb="2">
      <t>チュウ</t>
    </rPh>
    <rPh sb="4" eb="6">
      <t>ツウショ</t>
    </rPh>
    <rPh sb="6" eb="8">
      <t>カイゴ</t>
    </rPh>
    <rPh sb="8" eb="9">
      <t>オヨ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19">
      <t>スウ</t>
    </rPh>
    <rPh sb="20" eb="25">
      <t>チイキミッチャクガタ</t>
    </rPh>
    <rPh sb="26" eb="27">
      <t>フク</t>
    </rPh>
    <phoneticPr fontId="31"/>
  </si>
  <si>
    <t xml:space="preserve"> 394（12）</t>
    <phoneticPr fontId="9"/>
  </si>
  <si>
    <t xml:space="preserve"> 529（16）</t>
    <phoneticPr fontId="9"/>
  </si>
  <si>
    <t xml:space="preserve"> 1,327（31）</t>
    <phoneticPr fontId="9"/>
  </si>
  <si>
    <t xml:space="preserve"> 1,300（43）</t>
    <phoneticPr fontId="9"/>
  </si>
  <si>
    <t xml:space="preserve"> 986（19）</t>
    <phoneticPr fontId="9"/>
  </si>
  <si>
    <t xml:space="preserve"> 894（29）</t>
    <phoneticPr fontId="9"/>
  </si>
  <si>
    <t xml:space="preserve"> 738（16）</t>
    <phoneticPr fontId="9"/>
  </si>
  <si>
    <t>　令和　２年</t>
    <phoneticPr fontId="9"/>
  </si>
  <si>
    <t>　　　２年度</t>
    <rPh sb="4" eb="6">
      <t>ネンド</t>
    </rPh>
    <phoneticPr fontId="9"/>
  </si>
  <si>
    <t>　　　３年</t>
    <rPh sb="4" eb="5">
      <t>トシ</t>
    </rPh>
    <phoneticPr fontId="9"/>
  </si>
  <si>
    <t xml:space="preserve">　　　　　　　　　　　 ３　年  </t>
    <phoneticPr fontId="17"/>
  </si>
  <si>
    <t>　　　３年度</t>
    <phoneticPr fontId="9"/>
  </si>
  <si>
    <t>　　２年度</t>
    <rPh sb="3" eb="5">
      <t>ネンド</t>
    </rPh>
    <rPh sb="4" eb="5">
      <t>ド</t>
    </rPh>
    <phoneticPr fontId="9"/>
  </si>
  <si>
    <t>　　２年度</t>
    <rPh sb="3" eb="5">
      <t>ネンド</t>
    </rPh>
    <phoneticPr fontId="9"/>
  </si>
  <si>
    <t>　　　２年度</t>
    <rPh sb="4" eb="6">
      <t>ネンド</t>
    </rPh>
    <rPh sb="5" eb="6">
      <t>ガンネン</t>
    </rPh>
    <phoneticPr fontId="9"/>
  </si>
  <si>
    <t>　　３年</t>
    <rPh sb="3" eb="4">
      <t>トシ</t>
    </rPh>
    <phoneticPr fontId="9"/>
  </si>
  <si>
    <t>令和３年１０月</t>
    <phoneticPr fontId="9"/>
  </si>
  <si>
    <t>メディカル・リハビリホーム
ボンセジュール秦野渋沢</t>
    <rPh sb="21" eb="23">
      <t>ハダノ</t>
    </rPh>
    <rPh sb="23" eb="25">
      <t>シブサワ</t>
    </rPh>
    <phoneticPr fontId="17"/>
  </si>
  <si>
    <t>（株）木下の介護</t>
    <rPh sb="1" eb="2">
      <t>カブ</t>
    </rPh>
    <rPh sb="3" eb="4">
      <t>キ</t>
    </rPh>
    <rPh sb="4" eb="5">
      <t>シタ</t>
    </rPh>
    <rPh sb="6" eb="8">
      <t>カイゴ</t>
    </rPh>
    <phoneticPr fontId="9"/>
  </si>
  <si>
    <t>プライムガーデン秦野弐番館</t>
    <rPh sb="8" eb="10">
      <t>ハダノ</t>
    </rPh>
    <rPh sb="10" eb="13">
      <t>ニバンカン</t>
    </rPh>
    <phoneticPr fontId="9"/>
  </si>
  <si>
    <r>
      <t xml:space="preserve">介護付有料老人ホーム
</t>
    </r>
    <r>
      <rPr>
        <sz val="8"/>
        <rFont val="ＭＳ 明朝"/>
        <family val="1"/>
        <charset val="128"/>
      </rPr>
      <t>（特定施設入居者生活介護）</t>
    </r>
    <rPh sb="0" eb="2">
      <t>カイゴ</t>
    </rPh>
    <rPh sb="2" eb="3">
      <t>ツ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31"/>
  </si>
  <si>
    <t>住宅型有料老人ホーム等</t>
    <rPh sb="0" eb="3">
      <t>ジュウタクガタ</t>
    </rPh>
    <rPh sb="3" eb="5">
      <t>ユウリョウ</t>
    </rPh>
    <rPh sb="5" eb="7">
      <t>ロウジン</t>
    </rPh>
    <rPh sb="10" eb="11">
      <t>トウ</t>
    </rPh>
    <phoneticPr fontId="31"/>
  </si>
  <si>
    <t>種類別</t>
    <rPh sb="0" eb="2">
      <t>シュルイ</t>
    </rPh>
    <rPh sb="2" eb="3">
      <t>ベツ</t>
    </rPh>
    <phoneticPr fontId="3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</si>
  <si>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1"/>
  </si>
  <si>
    <t>秦野老人保健施設「みかん」</t>
    <phoneticPr fontId="31"/>
  </si>
  <si>
    <t>鶴巻温泉病院　介護医療院</t>
    <rPh sb="0" eb="2">
      <t>ツルマキ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9"/>
  </si>
  <si>
    <t>５２　床</t>
    <phoneticPr fontId="9"/>
  </si>
  <si>
    <t>医療法人社団　三喜会</t>
    <phoneticPr fontId="9"/>
  </si>
  <si>
    <t>ニチイケアセンターほりにし
特定施設入居者生活介護</t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phoneticPr fontId="17"/>
  </si>
  <si>
    <t>有料老人ホーム　ソレスタ秦野</t>
    <rPh sb="0" eb="2">
      <t>ユウリョウ</t>
    </rPh>
    <rPh sb="2" eb="4">
      <t>ロウジン</t>
    </rPh>
    <rPh sb="12" eb="14">
      <t>ハダノ</t>
    </rPh>
    <phoneticPr fontId="9"/>
  </si>
  <si>
    <t>有料老人ホーム
サニーライフ秦野</t>
    <rPh sb="0" eb="2">
      <t>ユウリョウ</t>
    </rPh>
    <rPh sb="2" eb="4">
      <t>ロウジン</t>
    </rPh>
    <rPh sb="14" eb="16">
      <t>ハダノ</t>
    </rPh>
    <phoneticPr fontId="9"/>
  </si>
  <si>
    <t>554（14）</t>
    <phoneticPr fontId="31"/>
  </si>
  <si>
    <t>712（27）</t>
    <phoneticPr fontId="31"/>
  </si>
  <si>
    <t>1,387（21）</t>
    <phoneticPr fontId="31"/>
  </si>
  <si>
    <t>1,616（41）</t>
    <phoneticPr fontId="31"/>
  </si>
  <si>
    <t>1,161（33）</t>
    <phoneticPr fontId="31"/>
  </si>
  <si>
    <t>1,016（16）</t>
    <phoneticPr fontId="31"/>
  </si>
  <si>
    <t>683（25）</t>
    <phoneticPr fontId="31"/>
  </si>
  <si>
    <t>7,129（177）</t>
    <phoneticPr fontId="31"/>
  </si>
  <si>
    <t>　　　２　「保育士数、保育教諭数」は臨時職員（会計年度任用職員）を含む</t>
    <rPh sb="6" eb="9">
      <t>ホイクシ</t>
    </rPh>
    <rPh sb="9" eb="10">
      <t>スウ</t>
    </rPh>
    <rPh sb="11" eb="13">
      <t>ホイク</t>
    </rPh>
    <rPh sb="13" eb="14">
      <t>キョウ</t>
    </rPh>
    <rPh sb="14" eb="15">
      <t>サトシ</t>
    </rPh>
    <rPh sb="15" eb="16">
      <t>スウ</t>
    </rPh>
    <rPh sb="18" eb="20">
      <t>リンジ</t>
    </rPh>
    <rPh sb="20" eb="22">
      <t>ショクイン</t>
    </rPh>
    <rPh sb="23" eb="25">
      <t>カイケイ</t>
    </rPh>
    <rPh sb="25" eb="27">
      <t>ネンド</t>
    </rPh>
    <rPh sb="27" eb="29">
      <t>ニンヨウ</t>
    </rPh>
    <rPh sb="29" eb="31">
      <t>ショクイン</t>
    </rPh>
    <rPh sb="33" eb="34">
      <t>フク</t>
    </rPh>
    <phoneticPr fontId="9"/>
  </si>
  <si>
    <t>　１１４　国民健康保険加入状況</t>
    <phoneticPr fontId="9"/>
  </si>
  <si>
    <t>　１１５　国民健康保険税の収納状況（現年分）</t>
    <phoneticPr fontId="9"/>
  </si>
  <si>
    <t>（注）１　一人当たり平均収納額は、各年度の平均被保険者数より算出</t>
    <phoneticPr fontId="9"/>
  </si>
  <si>
    <t>　　　２　一世帯当たり平均収納額は、平均世帯数より算出</t>
    <phoneticPr fontId="9"/>
  </si>
  <si>
    <t>　　　　　　　　　　　　　　　　　　　　　　　　　　　　　　 　　　　 　国保年金課調　</t>
    <phoneticPr fontId="9"/>
  </si>
  <si>
    <t>　１１７　出産育児一時金・葬祭費の状況</t>
    <phoneticPr fontId="9"/>
  </si>
  <si>
    <t>　１１８　国民年金被保険者の状況</t>
    <phoneticPr fontId="9"/>
  </si>
  <si>
    <t>国保年金課調　</t>
    <phoneticPr fontId="9"/>
  </si>
  <si>
    <t>定　　員</t>
    <rPh sb="0" eb="1">
      <t>サダム</t>
    </rPh>
    <rPh sb="3" eb="4">
      <t>イン</t>
    </rPh>
    <phoneticPr fontId="9"/>
  </si>
  <si>
    <t>希望の丘はだの</t>
    <rPh sb="0" eb="2">
      <t>キボウ</t>
    </rPh>
    <rPh sb="3" eb="4">
      <t>オカ</t>
    </rPh>
    <phoneticPr fontId="9"/>
  </si>
  <si>
    <t>弘済学園児童寮</t>
    <rPh sb="0" eb="1">
      <t>コウ</t>
    </rPh>
    <rPh sb="1" eb="2">
      <t>サイ</t>
    </rPh>
    <rPh sb="2" eb="4">
      <t>ガクエン</t>
    </rPh>
    <rPh sb="4" eb="6">
      <t>ジドウ</t>
    </rPh>
    <rPh sb="6" eb="7">
      <t>リョウ</t>
    </rPh>
    <phoneticPr fontId="9"/>
  </si>
  <si>
    <t>弘済学園第二児童寮</t>
    <rPh sb="0" eb="1">
      <t>コウ</t>
    </rPh>
    <rPh sb="1" eb="2">
      <t>サイ</t>
    </rPh>
    <rPh sb="2" eb="4">
      <t>ガクエン</t>
    </rPh>
    <rPh sb="4" eb="6">
      <t>ダイニ</t>
    </rPh>
    <rPh sb="6" eb="8">
      <t>ジドウ</t>
    </rPh>
    <rPh sb="8" eb="9">
      <t>リョウ</t>
    </rPh>
    <phoneticPr fontId="9"/>
  </si>
  <si>
    <t>公益財団法人 鉄道弘済会</t>
    <rPh sb="0" eb="2">
      <t>コウエキ</t>
    </rPh>
    <rPh sb="2" eb="4">
      <t>ザイダン</t>
    </rPh>
    <rPh sb="4" eb="6">
      <t>ホウジン</t>
    </rPh>
    <rPh sb="7" eb="9">
      <t>テツドウ</t>
    </rPh>
    <rPh sb="9" eb="12">
      <t>コウサイカイ</t>
    </rPh>
    <phoneticPr fontId="9"/>
  </si>
  <si>
    <t>　１２３　介護保険施設</t>
    <rPh sb="7" eb="9">
      <t>ホケン</t>
    </rPh>
    <phoneticPr fontId="9"/>
  </si>
  <si>
    <t>　１２４　老人ホーム</t>
    <phoneticPr fontId="9"/>
  </si>
  <si>
    <t>施設数</t>
    <rPh sb="0" eb="3">
      <t>シセツスウ</t>
    </rPh>
    <phoneticPr fontId="9"/>
  </si>
  <si>
    <t>年　　　　　　度</t>
    <phoneticPr fontId="9"/>
  </si>
  <si>
    <t>　１１６　国民健康保険税医療給付の状況</t>
    <phoneticPr fontId="9"/>
  </si>
  <si>
    <t>（注）　一人当たり費用額は、各年度の平均被保険者数（老人保健の対象者を除く）より算出</t>
    <phoneticPr fontId="9"/>
  </si>
  <si>
    <t>丹沢レジデンシャルホーム</t>
    <phoneticPr fontId="9"/>
  </si>
  <si>
    <t>社会福祉法人 悠々倶楽部</t>
    <phoneticPr fontId="9"/>
  </si>
  <si>
    <t>５６人</t>
    <rPh sb="2" eb="3">
      <t>ニン</t>
    </rPh>
    <phoneticPr fontId="9"/>
  </si>
  <si>
    <t>６０人</t>
    <phoneticPr fontId="9"/>
  </si>
  <si>
    <t>４０人</t>
    <phoneticPr fontId="9"/>
  </si>
  <si>
    <t>８０人</t>
    <phoneticPr fontId="9"/>
  </si>
  <si>
    <t>３０人</t>
    <phoneticPr fontId="9"/>
  </si>
  <si>
    <t>入所施設</t>
    <rPh sb="0" eb="2">
      <t>ニュウショ</t>
    </rPh>
    <rPh sb="2" eb="4">
      <t>シセツ</t>
    </rPh>
    <phoneticPr fontId="9"/>
  </si>
  <si>
    <t>6,168（166）</t>
    <phoneticPr fontId="9"/>
  </si>
  <si>
    <t>6,472（186）</t>
    <phoneticPr fontId="9"/>
  </si>
  <si>
    <t>　　　４年</t>
    <phoneticPr fontId="9"/>
  </si>
  <si>
    <t>　　　３年度</t>
    <rPh sb="4" eb="6">
      <t>ネンド</t>
    </rPh>
    <phoneticPr fontId="9"/>
  </si>
  <si>
    <t>　　　４年</t>
    <rPh sb="4" eb="5">
      <t>トシ</t>
    </rPh>
    <phoneticPr fontId="9"/>
  </si>
  <si>
    <t xml:space="preserve">　　　　　　　　　　　 ４　年  </t>
    <phoneticPr fontId="17"/>
  </si>
  <si>
    <t>平成２９年度</t>
    <rPh sb="0" eb="2">
      <t>ヘイセイ</t>
    </rPh>
    <phoneticPr fontId="9"/>
  </si>
  <si>
    <t>　　　４年度</t>
    <phoneticPr fontId="9"/>
  </si>
  <si>
    <t>　　３年度</t>
    <rPh sb="3" eb="5">
      <t>ネンド</t>
    </rPh>
    <rPh sb="4" eb="5">
      <t>ド</t>
    </rPh>
    <phoneticPr fontId="9"/>
  </si>
  <si>
    <t>　　３年度</t>
    <rPh sb="3" eb="5">
      <t>ネンド</t>
    </rPh>
    <phoneticPr fontId="9"/>
  </si>
  <si>
    <t>　　　３年度</t>
    <rPh sb="4" eb="6">
      <t>ネンド</t>
    </rPh>
    <rPh sb="5" eb="6">
      <t>ガンネン</t>
    </rPh>
    <phoneticPr fontId="9"/>
  </si>
  <si>
    <t>　　４年</t>
    <rPh sb="3" eb="4">
      <t>トシ</t>
    </rPh>
    <phoneticPr fontId="9"/>
  </si>
  <si>
    <t>令和４年１０月</t>
    <phoneticPr fontId="9"/>
  </si>
  <si>
    <t>平成29年度</t>
    <rPh sb="0" eb="2">
      <t>ヘイセイ</t>
    </rPh>
    <phoneticPr fontId="9"/>
  </si>
  <si>
    <t>（注）１　進学準備給付金は、平成29年度から扶助開始</t>
    <rPh sb="5" eb="7">
      <t>シンガク</t>
    </rPh>
    <rPh sb="7" eb="9">
      <t>ジュンビ</t>
    </rPh>
    <rPh sb="9" eb="12">
      <t>キュウフキン</t>
    </rPh>
    <rPh sb="14" eb="16">
      <t>ヘイセイ</t>
    </rPh>
    <rPh sb="18" eb="20">
      <t>ネンド</t>
    </rPh>
    <rPh sb="22" eb="24">
      <t>フジョ</t>
    </rPh>
    <rPh sb="24" eb="26">
      <t>カイシ</t>
    </rPh>
    <phoneticPr fontId="9"/>
  </si>
  <si>
    <t>千円</t>
    <rPh sb="0" eb="2">
      <t>センエン</t>
    </rPh>
    <phoneticPr fontId="9"/>
  </si>
  <si>
    <t>世帯</t>
    <rPh sb="0" eb="2">
      <t>セタイ</t>
    </rPh>
    <phoneticPr fontId="9"/>
  </si>
  <si>
    <t>委　　託
事 務 費</t>
    <rPh sb="0" eb="1">
      <t>イ</t>
    </rPh>
    <rPh sb="3" eb="4">
      <t>コトヅケ</t>
    </rPh>
    <rPh sb="5" eb="6">
      <t>コト</t>
    </rPh>
    <rPh sb="7" eb="8">
      <t>ツトム</t>
    </rPh>
    <rPh sb="9" eb="10">
      <t>ヒ</t>
    </rPh>
    <phoneticPr fontId="9"/>
  </si>
  <si>
    <t>保護施設
事 務 費</t>
    <rPh sb="5" eb="6">
      <t>コト</t>
    </rPh>
    <rPh sb="7" eb="8">
      <t>ツトム</t>
    </rPh>
    <rPh sb="9" eb="10">
      <t>ヒ</t>
    </rPh>
    <phoneticPr fontId="9"/>
  </si>
  <si>
    <t>千円</t>
    <rPh sb="0" eb="1">
      <t>セン</t>
    </rPh>
    <rPh sb="1" eb="2">
      <t>エン</t>
    </rPh>
    <phoneticPr fontId="9"/>
  </si>
  <si>
    <t>人</t>
    <rPh sb="0" eb="1">
      <t>ニン</t>
    </rPh>
    <phoneticPr fontId="9"/>
  </si>
  <si>
    <t>被保護人員</t>
    <rPh sb="3" eb="4">
      <t>ヒト</t>
    </rPh>
    <rPh sb="4" eb="5">
      <t>イン</t>
    </rPh>
    <phoneticPr fontId="9"/>
  </si>
  <si>
    <t>被保護世帯数</t>
    <rPh sb="3" eb="4">
      <t>ヨ</t>
    </rPh>
    <rPh sb="4" eb="5">
      <t>オビ</t>
    </rPh>
    <rPh sb="5" eb="6">
      <t>スウ</t>
    </rPh>
    <phoneticPr fontId="9"/>
  </si>
  <si>
    <t>　　１０６　生活保護状況</t>
    <phoneticPr fontId="9"/>
  </si>
  <si>
    <t>件 数</t>
    <phoneticPr fontId="9"/>
  </si>
  <si>
    <t>障 害 基 礎 年 金</t>
    <phoneticPr fontId="9"/>
  </si>
  <si>
    <t>　(1)　無拠出年金　　　　　　　　　国保年金課調　</t>
    <phoneticPr fontId="9"/>
  </si>
  <si>
    <t>　　　　　　　　　　　　　　　　　  　　　　　　（各年１２月１日現在）地域共生推進課調　</t>
    <rPh sb="36" eb="38">
      <t>チイキ</t>
    </rPh>
    <rPh sb="38" eb="40">
      <t>キョウセイ</t>
    </rPh>
    <rPh sb="40" eb="42">
      <t>スイシン</t>
    </rPh>
    <rPh sb="42" eb="43">
      <t>カ</t>
    </rPh>
    <rPh sb="43" eb="44">
      <t>チョウ</t>
    </rPh>
    <phoneticPr fontId="9"/>
  </si>
  <si>
    <t>620（21）</t>
    <phoneticPr fontId="31"/>
  </si>
  <si>
    <t>804（25）</t>
    <phoneticPr fontId="31"/>
  </si>
  <si>
    <t>1,354（23）</t>
    <phoneticPr fontId="31"/>
  </si>
  <si>
    <t>1,625（44）</t>
    <phoneticPr fontId="31"/>
  </si>
  <si>
    <t>1,231（25）</t>
    <phoneticPr fontId="31"/>
  </si>
  <si>
    <t>1,083（25）</t>
    <phoneticPr fontId="31"/>
  </si>
  <si>
    <t>730（24）</t>
    <phoneticPr fontId="31"/>
  </si>
  <si>
    <t>7,447（187）</t>
    <phoneticPr fontId="31"/>
  </si>
  <si>
    <t>第 １ 号 被 保 険 者</t>
    <phoneticPr fontId="9"/>
  </si>
  <si>
    <t>強制加入</t>
    <phoneticPr fontId="9"/>
  </si>
  <si>
    <t>任意加入</t>
    <phoneticPr fontId="9"/>
  </si>
  <si>
    <t xml:space="preserve">          　　　　　　　　　　　　　 　　　　　 　　　　　    　       国保年金課調　</t>
    <phoneticPr fontId="9"/>
  </si>
  <si>
    <t>（注）２　委託事務費は、令和2年度から</t>
    <rPh sb="5" eb="7">
      <t>イタク</t>
    </rPh>
    <rPh sb="7" eb="10">
      <t>ジムヒ</t>
    </rPh>
    <rPh sb="12" eb="14">
      <t>レイワ</t>
    </rPh>
    <rPh sb="15" eb="17">
      <t>ネンド</t>
    </rPh>
    <phoneticPr fontId="9"/>
  </si>
  <si>
    <t xml:space="preserve">（2）　扶助内容別支出金額        　　　　　　　　　　　　　　　　　　　生活援護課調  </t>
    <rPh sb="4" eb="9">
      <t>フジョナイヨウベツ</t>
    </rPh>
    <rPh sb="9" eb="11">
      <t>シシュツ</t>
    </rPh>
    <rPh sb="11" eb="13">
      <t>キンガク</t>
    </rPh>
    <phoneticPr fontId="9"/>
  </si>
  <si>
    <t>　単位：人　　　　　　　　　　　　　　　　　　 　　　（各年４月１日現在）高齢介護課調　</t>
    <rPh sb="39" eb="41">
      <t>カイゴ</t>
    </rPh>
    <phoneticPr fontId="9"/>
  </si>
  <si>
    <t>　単位：人　　　　　　　　　　　　　　　 　　　 　　（各年４月１日現在）高齢介護課調　</t>
    <rPh sb="28" eb="30">
      <t>カクネン</t>
    </rPh>
    <rPh sb="31" eb="32">
      <t>ガツ</t>
    </rPh>
    <rPh sb="33" eb="34">
      <t>ニチ</t>
    </rPh>
    <rPh sb="34" eb="36">
      <t>ゲンザイ</t>
    </rPh>
    <rPh sb="39" eb="41">
      <t>カイゴ</t>
    </rPh>
    <phoneticPr fontId="9"/>
  </si>
  <si>
    <t>　　　　　　　　　　　　　　　　　　　　　　　　　 　　　　　　　　　 　国保年金課調　</t>
    <phoneticPr fontId="9"/>
  </si>
  <si>
    <t>　単位：人（累計）　　　　 　　　　　　　　　　　　　　　　　　　　　　　高齢介護課調　</t>
    <rPh sb="6" eb="8">
      <t>ルイケイ</t>
    </rPh>
    <rPh sb="37" eb="39">
      <t>コウレイ</t>
    </rPh>
    <rPh sb="39" eb="41">
      <t>カイゴ</t>
    </rPh>
    <phoneticPr fontId="9"/>
  </si>
  <si>
    <t>　単位：人（累計）　　　 　　　　　　　　　　　　　　　　　　　　　　　　高齢介護課調　</t>
    <rPh sb="6" eb="8">
      <t>ルイケイ</t>
    </rPh>
    <rPh sb="37" eb="39">
      <t>コウレイ</t>
    </rPh>
    <rPh sb="39" eb="41">
      <t>カイゴ</t>
    </rPh>
    <phoneticPr fontId="9"/>
  </si>
  <si>
    <t>１５３　床</t>
    <phoneticPr fontId="9"/>
  </si>
  <si>
    <t>　１２１　民生委員・児童委員</t>
    <rPh sb="7" eb="9">
      <t>イイン</t>
    </rPh>
    <phoneticPr fontId="9"/>
  </si>
  <si>
    <t>民　　生　　委　　員　・　児　　童　　委　　員</t>
    <rPh sb="0" eb="1">
      <t>タミ</t>
    </rPh>
    <rPh sb="3" eb="4">
      <t>セイ</t>
    </rPh>
    <rPh sb="6" eb="7">
      <t>イ</t>
    </rPh>
    <rPh sb="9" eb="10">
      <t>イン</t>
    </rPh>
    <phoneticPr fontId="9"/>
  </si>
  <si>
    <r>
      <t xml:space="preserve">特別養護老人ホーム
</t>
    </r>
    <r>
      <rPr>
        <sz val="8.5"/>
        <rFont val="ＭＳ 明朝"/>
        <family val="1"/>
        <charset val="128"/>
      </rPr>
      <t>（介護老人福祉施設）</t>
    </r>
    <rPh sb="0" eb="2">
      <t>トクベツ</t>
    </rPh>
    <rPh sb="2" eb="4">
      <t>ヨウゴ</t>
    </rPh>
    <rPh sb="4" eb="6">
      <t>ロウジン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31"/>
  </si>
  <si>
    <t>（1）　被保護世帯数・人員　　　　　　　 　　生活援護課調</t>
    <rPh sb="4" eb="5">
      <t>ヒ</t>
    </rPh>
    <rPh sb="5" eb="7">
      <t>ホゴ</t>
    </rPh>
    <rPh sb="7" eb="10">
      <t>セタイスウ</t>
    </rPh>
    <rPh sb="11" eb="13">
      <t>ジンイン</t>
    </rPh>
    <rPh sb="23" eb="28">
      <t>セイカツエンゴカ</t>
    </rPh>
    <rPh sb="28" eb="29">
      <t>シラ</t>
    </rPh>
    <phoneticPr fontId="9"/>
  </si>
  <si>
    <t>　単位：クラブ、人　　　　　　　　　　 　　　　　　（各年４月１日現在）高齢介護課調　</t>
    <rPh sb="38" eb="40">
      <t>カイゴ</t>
    </rPh>
    <phoneticPr fontId="9"/>
  </si>
  <si>
    <t>（注）　日本赤十字社会費及び寄附金は、災害時の支援寄附金を除いた数値</t>
    <rPh sb="10" eb="11">
      <t>カイ</t>
    </rPh>
    <phoneticPr fontId="9"/>
  </si>
  <si>
    <t>　　４年度</t>
    <rPh sb="3" eb="5">
      <t>ネンド</t>
    </rPh>
    <phoneticPr fontId="9"/>
  </si>
  <si>
    <t>　平成３１年</t>
    <rPh sb="1" eb="3">
      <t>ヘイセイ</t>
    </rPh>
    <phoneticPr fontId="9"/>
  </si>
  <si>
    <t>　　　５年</t>
    <phoneticPr fontId="9"/>
  </si>
  <si>
    <t>　平成29年度</t>
    <rPh sb="1" eb="3">
      <t>ヘイセイ</t>
    </rPh>
    <phoneticPr fontId="9"/>
  </si>
  <si>
    <t>令和３年</t>
    <rPh sb="0" eb="2">
      <t>レイワ</t>
    </rPh>
    <phoneticPr fontId="9"/>
  </si>
  <si>
    <t>令和４年</t>
    <rPh sb="0" eb="2">
      <t>レイワ</t>
    </rPh>
    <phoneticPr fontId="9"/>
  </si>
  <si>
    <t>令和５年</t>
    <rPh sb="0" eb="2">
      <t>レイワ</t>
    </rPh>
    <rPh sb="3" eb="4">
      <t>ネン</t>
    </rPh>
    <phoneticPr fontId="9"/>
  </si>
  <si>
    <t>平成３０年</t>
    <rPh sb="0" eb="2">
      <t>ヘイセイ</t>
    </rPh>
    <phoneticPr fontId="9"/>
  </si>
  <si>
    <t>　　　５年</t>
    <rPh sb="4" eb="5">
      <t>トシ</t>
    </rPh>
    <phoneticPr fontId="9"/>
  </si>
  <si>
    <t xml:space="preserve">　　　　　　平　成　 ３０  年  </t>
    <rPh sb="6" eb="7">
      <t>ヒラ</t>
    </rPh>
    <rPh sb="8" eb="9">
      <t>シゲル</t>
    </rPh>
    <phoneticPr fontId="17"/>
  </si>
  <si>
    <t xml:space="preserve">　　　　　　　　　　　 ５　年  </t>
    <phoneticPr fontId="17"/>
  </si>
  <si>
    <t>平成３０年度</t>
    <rPh sb="0" eb="2">
      <t>ヘイセイ</t>
    </rPh>
    <phoneticPr fontId="9"/>
  </si>
  <si>
    <t>　　　５年度</t>
    <phoneticPr fontId="9"/>
  </si>
  <si>
    <t>　　　４年度</t>
    <rPh sb="4" eb="6">
      <t>ネンド</t>
    </rPh>
    <phoneticPr fontId="9"/>
  </si>
  <si>
    <t>平成２９年度</t>
    <rPh sb="0" eb="2">
      <t>ヘイセイ</t>
    </rPh>
    <rPh sb="4" eb="6">
      <t>ネンド</t>
    </rPh>
    <phoneticPr fontId="9"/>
  </si>
  <si>
    <t>　　　４年度</t>
    <rPh sb="4" eb="6">
      <t>ネンド</t>
    </rPh>
    <rPh sb="5" eb="6">
      <t>ガンネン</t>
    </rPh>
    <phoneticPr fontId="9"/>
  </si>
  <si>
    <t>平成29年</t>
    <rPh sb="0" eb="2">
      <t>ヘイセイ</t>
    </rPh>
    <phoneticPr fontId="9"/>
  </si>
  <si>
    <t>　　５年</t>
    <rPh sb="3" eb="4">
      <t>トシ</t>
    </rPh>
    <phoneticPr fontId="9"/>
  </si>
  <si>
    <t>平成29年度</t>
    <rPh sb="0" eb="2">
      <t>ヘイセイ</t>
    </rPh>
    <rPh sb="4" eb="5">
      <t>ネン</t>
    </rPh>
    <rPh sb="5" eb="6">
      <t>ド</t>
    </rPh>
    <phoneticPr fontId="9"/>
  </si>
  <si>
    <t>平成29年度</t>
    <rPh sb="0" eb="2">
      <t>ヘイセイ</t>
    </rPh>
    <rPh sb="4" eb="6">
      <t>ネンド</t>
    </rPh>
    <phoneticPr fontId="9"/>
  </si>
  <si>
    <t>令和５年１０月</t>
    <phoneticPr fontId="9"/>
  </si>
  <si>
    <t>　　　４年度</t>
  </si>
  <si>
    <t>　　４年度</t>
    <rPh sb="3" eb="5">
      <t>ネンド</t>
    </rPh>
    <rPh sb="4" eb="5">
      <t>ド</t>
    </rPh>
    <phoneticPr fontId="9"/>
  </si>
  <si>
    <t>　  　４年度</t>
    <rPh sb="5" eb="7">
      <t>ネンド</t>
    </rPh>
    <phoneticPr fontId="9"/>
  </si>
  <si>
    <t>　　　　　　　　　　　　　　　　　　　　　　（令和５年１２月１日現在）障害福祉課調　</t>
    <rPh sb="23" eb="25">
      <t>レイワ</t>
    </rPh>
    <rPh sb="26" eb="27">
      <t>ネン</t>
    </rPh>
    <phoneticPr fontId="9"/>
  </si>
  <si>
    <t>　　　　　　　　　　　　　　　　　　　　　　（令和５年１２月１日現在）高齢介護課調 　</t>
    <phoneticPr fontId="9"/>
  </si>
  <si>
    <t>　　　　　　　　　　　　　　　 　　　　　　      （令和５年１２月１日現在）高齢介護課調　　　　</t>
    <rPh sb="32" eb="33">
      <t>ネン</t>
    </rPh>
    <phoneticPr fontId="9"/>
  </si>
  <si>
    <t>平成３０年度　</t>
    <rPh sb="0" eb="2">
      <t>ヘイセイ</t>
    </rPh>
    <phoneticPr fontId="9"/>
  </si>
  <si>
    <t>体幹障害</t>
    <phoneticPr fontId="9"/>
  </si>
  <si>
    <t>花珠の家はだの</t>
    <rPh sb="0" eb="1">
      <t>ハナ</t>
    </rPh>
    <rPh sb="1" eb="2">
      <t>タマ</t>
    </rPh>
    <rPh sb="3" eb="4">
      <t>イエ</t>
    </rPh>
    <phoneticPr fontId="9"/>
  </si>
  <si>
    <t>３６　人</t>
    <rPh sb="3" eb="4">
      <t>ニン</t>
    </rPh>
    <phoneticPr fontId="9"/>
  </si>
  <si>
    <t>ＲｅＨＯＰＥ　秦野</t>
    <rPh sb="7" eb="9">
      <t>ハダノ</t>
    </rPh>
    <phoneticPr fontId="9"/>
  </si>
  <si>
    <t>667（26）</t>
  </si>
  <si>
    <t>828（24）</t>
  </si>
  <si>
    <t>1,390（18）</t>
  </si>
  <si>
    <t>1,677（46）</t>
  </si>
  <si>
    <t>1,187（30）</t>
  </si>
  <si>
    <t>1,109（23）</t>
  </si>
  <si>
    <t>750（28）</t>
  </si>
  <si>
    <t>7,608（195）</t>
  </si>
  <si>
    <t>老　齢　年　金</t>
    <phoneticPr fontId="9"/>
  </si>
  <si>
    <t>（注）　福祉用具購入費・住宅改修費支給だけの利用者も含む、介護保険事業状況報告（月報）による</t>
    <rPh sb="1" eb="2">
      <t>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</si>
</sst>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yy&quot;年&quot;m&quot;月&quot;"/>
    <numFmt numFmtId="178" formatCode="#,##0_);[Red]\(#,##0\)"/>
    <numFmt numFmtId="179" formatCode="0.00_ "/>
  </numFmts>
  <fonts count="4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Century"/>
      <family val="1"/>
    </font>
    <font>
      <sz val="7.5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Century"/>
      <family val="1"/>
    </font>
    <font>
      <b/>
      <sz val="9"/>
      <name val="ＭＳ 明朝"/>
      <family val="1"/>
      <charset val="128"/>
    </font>
    <font>
      <b/>
      <sz val="11"/>
      <name val="Century"/>
      <family val="1"/>
    </font>
    <font>
      <sz val="10"/>
      <name val="Century"/>
      <family val="1"/>
    </font>
    <font>
      <sz val="10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8"/>
      <name val="Century"/>
      <family val="1"/>
    </font>
    <font>
      <sz val="6"/>
      <name val="ＭＳ Ｐゴシック"/>
      <family val="2"/>
      <charset val="128"/>
      <scheme val="minor"/>
    </font>
    <font>
      <sz val="8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9.5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8.5"/>
      <color theme="1"/>
      <name val="Century"/>
      <family val="1"/>
    </font>
    <font>
      <sz val="10"/>
      <color rgb="FFFF0000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4">
    <xf numFmtId="0" fontId="0" fillId="0" borderId="0" xfId="0"/>
    <xf numFmtId="0" fontId="1" fillId="0" borderId="0" xfId="5" applyFont="1" applyFill="1" applyAlignment="1" applyProtection="1">
      <alignment vertical="center"/>
      <protection hidden="1"/>
    </xf>
    <xf numFmtId="0" fontId="4" fillId="0" borderId="0" xfId="5" applyFont="1" applyFill="1" applyAlignment="1" applyProtection="1">
      <alignment horizontal="left" vertical="center"/>
      <protection hidden="1"/>
    </xf>
    <xf numFmtId="0" fontId="1" fillId="0" borderId="0" xfId="5" applyFont="1" applyAlignment="1" applyProtection="1">
      <alignment vertical="center"/>
      <protection hidden="1"/>
    </xf>
    <xf numFmtId="0" fontId="4" fillId="0" borderId="0" xfId="5" applyFont="1" applyFill="1" applyAlignment="1" applyProtection="1">
      <alignment horizontal="left" vertical="center"/>
      <protection hidden="1"/>
    </xf>
    <xf numFmtId="0" fontId="1" fillId="0" borderId="5" xfId="5" applyFont="1" applyFill="1" applyBorder="1" applyAlignment="1" applyProtection="1">
      <alignment horizontal="left" vertical="center"/>
      <protection hidden="1"/>
    </xf>
    <xf numFmtId="0" fontId="6" fillId="0" borderId="8" xfId="5" applyFont="1" applyFill="1" applyBorder="1" applyAlignment="1" applyProtection="1">
      <alignment horizontal="center" vertical="center" wrapText="1"/>
      <protection hidden="1"/>
    </xf>
    <xf numFmtId="0" fontId="6" fillId="0" borderId="19" xfId="5" applyFont="1" applyFill="1" applyBorder="1" applyAlignment="1" applyProtection="1">
      <alignment horizontal="center" vertical="center" wrapText="1"/>
      <protection hidden="1"/>
    </xf>
    <xf numFmtId="0" fontId="6" fillId="0" borderId="17" xfId="5" applyFont="1" applyFill="1" applyBorder="1" applyAlignment="1" applyProtection="1">
      <alignment horizontal="center" vertical="center" wrapText="1"/>
      <protection hidden="1"/>
    </xf>
    <xf numFmtId="0" fontId="6" fillId="0" borderId="33" xfId="5" applyFont="1" applyFill="1" applyBorder="1" applyAlignment="1" applyProtection="1">
      <alignment horizontal="center" vertical="center" wrapText="1"/>
      <protection hidden="1"/>
    </xf>
    <xf numFmtId="0" fontId="6" fillId="0" borderId="10" xfId="5" applyFont="1" applyFill="1" applyBorder="1" applyAlignment="1" applyProtection="1">
      <alignment horizontal="center" vertical="center" wrapText="1"/>
      <protection hidden="1"/>
    </xf>
    <xf numFmtId="0" fontId="6" fillId="0" borderId="11" xfId="5" applyFont="1" applyFill="1" applyBorder="1" applyAlignment="1" applyProtection="1">
      <alignment horizontal="center" vertical="center" wrapText="1"/>
      <protection hidden="1"/>
    </xf>
    <xf numFmtId="0" fontId="6" fillId="0" borderId="12" xfId="5" applyFont="1" applyFill="1" applyBorder="1" applyAlignment="1" applyProtection="1">
      <alignment horizontal="center" vertical="center" wrapText="1"/>
      <protection hidden="1"/>
    </xf>
    <xf numFmtId="0" fontId="6" fillId="0" borderId="6" xfId="5" applyFont="1" applyFill="1" applyBorder="1" applyAlignment="1" applyProtection="1">
      <alignment horizontal="center" vertical="center" wrapText="1"/>
      <protection hidden="1"/>
    </xf>
    <xf numFmtId="0" fontId="6" fillId="0" borderId="5" xfId="5" applyFont="1" applyFill="1" applyBorder="1" applyAlignment="1" applyProtection="1">
      <alignment horizontal="center" vertical="center" wrapText="1"/>
      <protection hidden="1"/>
    </xf>
    <xf numFmtId="0" fontId="6" fillId="0" borderId="1" xfId="5" applyFont="1" applyFill="1" applyBorder="1" applyAlignment="1" applyProtection="1">
      <alignment horizontal="center" vertical="center" wrapText="1"/>
      <protection hidden="1"/>
    </xf>
    <xf numFmtId="0" fontId="6" fillId="0" borderId="34" xfId="5" applyFont="1" applyFill="1" applyBorder="1" applyAlignment="1" applyProtection="1">
      <alignment horizontal="center" vertical="center" wrapText="1"/>
      <protection hidden="1"/>
    </xf>
    <xf numFmtId="0" fontId="6" fillId="0" borderId="7" xfId="5" applyFont="1" applyFill="1" applyBorder="1" applyAlignment="1" applyProtection="1">
      <alignment vertical="center"/>
      <protection hidden="1"/>
    </xf>
    <xf numFmtId="0" fontId="30" fillId="0" borderId="0" xfId="5" applyFont="1" applyFill="1" applyBorder="1" applyAlignment="1" applyProtection="1">
      <alignment horizontal="justify" vertical="center" wrapText="1"/>
      <protection hidden="1"/>
    </xf>
    <xf numFmtId="0" fontId="30" fillId="0" borderId="8" xfId="5" applyFont="1" applyFill="1" applyBorder="1" applyAlignment="1" applyProtection="1">
      <alignment horizontal="justify" vertical="center" wrapText="1"/>
      <protection hidden="1"/>
    </xf>
    <xf numFmtId="0" fontId="6" fillId="0" borderId="8" xfId="5" applyFont="1" applyFill="1" applyBorder="1" applyAlignment="1" applyProtection="1">
      <alignment horizontal="right" vertical="center" wrapText="1"/>
      <protection hidden="1"/>
    </xf>
    <xf numFmtId="0" fontId="6" fillId="0" borderId="17" xfId="5" applyFont="1" applyFill="1" applyBorder="1" applyAlignment="1" applyProtection="1">
      <alignment horizontal="right" vertical="center" wrapText="1"/>
      <protection hidden="1"/>
    </xf>
    <xf numFmtId="0" fontId="6" fillId="0" borderId="0" xfId="5" applyFont="1" applyFill="1" applyBorder="1" applyAlignment="1" applyProtection="1">
      <alignment horizontal="right" vertical="center" wrapText="1"/>
      <protection hidden="1"/>
    </xf>
    <xf numFmtId="0" fontId="6" fillId="0" borderId="3" xfId="5" applyFont="1" applyFill="1" applyBorder="1" applyAlignment="1" applyProtection="1">
      <alignment vertical="center"/>
      <protection hidden="1"/>
    </xf>
    <xf numFmtId="0" fontId="6" fillId="0" borderId="0" xfId="5" applyFont="1" applyFill="1" applyBorder="1" applyAlignment="1" applyProtection="1">
      <alignment horizontal="right" wrapText="1"/>
      <protection hidden="1"/>
    </xf>
    <xf numFmtId="0" fontId="6" fillId="0" borderId="0" xfId="5" applyFont="1" applyFill="1" applyBorder="1" applyAlignment="1" applyProtection="1">
      <alignment horizontal="center" vertical="center" wrapText="1"/>
      <protection hidden="1"/>
    </xf>
    <xf numFmtId="0" fontId="6" fillId="0" borderId="2" xfId="5" applyFont="1" applyFill="1" applyBorder="1" applyAlignment="1" applyProtection="1">
      <alignment horizontal="distributed" wrapText="1"/>
      <protection hidden="1"/>
    </xf>
    <xf numFmtId="0" fontId="6" fillId="0" borderId="0" xfId="5" applyNumberFormat="1" applyFont="1" applyFill="1" applyBorder="1" applyAlignment="1" applyProtection="1">
      <alignment horizontal="right" wrapText="1"/>
      <protection hidden="1"/>
    </xf>
    <xf numFmtId="0" fontId="6" fillId="0" borderId="3" xfId="5" applyNumberFormat="1" applyFont="1" applyFill="1" applyBorder="1" applyAlignment="1" applyProtection="1">
      <alignment horizontal="right" wrapText="1"/>
      <protection hidden="1"/>
    </xf>
    <xf numFmtId="0" fontId="6" fillId="0" borderId="7" xfId="8" applyNumberFormat="1" applyFont="1" applyFill="1" applyBorder="1" applyAlignment="1" applyProtection="1">
      <alignment horizontal="right" wrapText="1"/>
      <protection hidden="1"/>
    </xf>
    <xf numFmtId="0" fontId="6" fillId="0" borderId="3" xfId="8" applyNumberFormat="1" applyFont="1" applyFill="1" applyBorder="1" applyAlignment="1" applyProtection="1">
      <alignment horizontal="right" wrapText="1"/>
      <protection hidden="1"/>
    </xf>
    <xf numFmtId="38" fontId="6" fillId="0" borderId="7" xfId="14" applyFont="1" applyFill="1" applyBorder="1" applyAlignment="1" applyProtection="1">
      <alignment horizontal="right" wrapText="1"/>
      <protection hidden="1"/>
    </xf>
    <xf numFmtId="0" fontId="6" fillId="0" borderId="0" xfId="8" applyNumberFormat="1" applyFont="1" applyFill="1" applyBorder="1" applyAlignment="1" applyProtection="1">
      <alignment horizontal="right" wrapText="1"/>
      <protection hidden="1"/>
    </xf>
    <xf numFmtId="0" fontId="6" fillId="0" borderId="2" xfId="5" applyFont="1" applyFill="1" applyBorder="1" applyAlignment="1" applyProtection="1">
      <alignment horizontal="distributed" vertical="center" shrinkToFit="1"/>
      <protection hidden="1"/>
    </xf>
    <xf numFmtId="0" fontId="6" fillId="0" borderId="0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7" xfId="8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8" applyNumberFormat="1" applyFont="1" applyFill="1" applyBorder="1" applyAlignment="1" applyProtection="1">
      <alignment horizontal="right" vertical="center" wrapText="1"/>
      <protection hidden="1"/>
    </xf>
    <xf numFmtId="38" fontId="6" fillId="0" borderId="7" xfId="14" applyFont="1" applyFill="1" applyBorder="1" applyAlignment="1" applyProtection="1">
      <alignment horizontal="right" vertical="center" wrapText="1"/>
      <protection hidden="1"/>
    </xf>
    <xf numFmtId="0" fontId="6" fillId="0" borderId="0" xfId="8" applyNumberFormat="1" applyFont="1" applyFill="1" applyBorder="1" applyAlignment="1" applyProtection="1">
      <alignment horizontal="right" vertical="center" wrapText="1"/>
      <protection hidden="1"/>
    </xf>
    <xf numFmtId="0" fontId="6" fillId="0" borderId="2" xfId="5" applyFont="1" applyFill="1" applyBorder="1" applyAlignment="1" applyProtection="1">
      <alignment horizontal="distributed" vertical="top" wrapText="1"/>
      <protection hidden="1"/>
    </xf>
    <xf numFmtId="0" fontId="6" fillId="0" borderId="0" xfId="5" applyFont="1" applyFill="1" applyBorder="1" applyAlignment="1" applyProtection="1">
      <alignment horizontal="right" vertical="top" wrapText="1"/>
      <protection hidden="1"/>
    </xf>
    <xf numFmtId="0" fontId="6" fillId="0" borderId="3" xfId="5" applyFont="1" applyFill="1" applyBorder="1" applyAlignment="1" applyProtection="1">
      <alignment horizontal="right" vertical="top" wrapText="1"/>
      <protection hidden="1"/>
    </xf>
    <xf numFmtId="0" fontId="6" fillId="0" borderId="7" xfId="5" applyFont="1" applyFill="1" applyBorder="1" applyAlignment="1" applyProtection="1">
      <alignment horizontal="right" vertical="top" wrapText="1"/>
      <protection hidden="1"/>
    </xf>
    <xf numFmtId="38" fontId="6" fillId="0" borderId="7" xfId="14" applyFont="1" applyFill="1" applyBorder="1" applyAlignment="1" applyProtection="1">
      <alignment horizontal="right" vertical="top" wrapText="1"/>
      <protection hidden="1"/>
    </xf>
    <xf numFmtId="38" fontId="6" fillId="0" borderId="3" xfId="14" applyFont="1" applyFill="1" applyBorder="1" applyAlignment="1" applyProtection="1">
      <alignment horizontal="right" vertical="top" wrapText="1"/>
      <protection hidden="1"/>
    </xf>
    <xf numFmtId="38" fontId="6" fillId="0" borderId="0" xfId="14" applyFont="1" applyFill="1" applyBorder="1" applyAlignment="1" applyProtection="1">
      <alignment horizontal="right" vertical="top" wrapText="1"/>
      <protection hidden="1"/>
    </xf>
    <xf numFmtId="3" fontId="6" fillId="0" borderId="3" xfId="5" applyNumberFormat="1" applyFont="1" applyFill="1" applyBorder="1" applyAlignment="1" applyProtection="1">
      <alignment horizontal="right" vertical="center" wrapText="1"/>
      <protection hidden="1"/>
    </xf>
    <xf numFmtId="0" fontId="1" fillId="0" borderId="2" xfId="5" applyFont="1" applyBorder="1" applyAlignment="1" applyProtection="1">
      <alignment vertical="center"/>
      <protection hidden="1"/>
    </xf>
    <xf numFmtId="0" fontId="1" fillId="0" borderId="0" xfId="5" applyFont="1" applyBorder="1" applyAlignment="1" applyProtection="1">
      <alignment vertical="center"/>
      <protection hidden="1"/>
    </xf>
    <xf numFmtId="0" fontId="1" fillId="0" borderId="3" xfId="5" applyFont="1" applyBorder="1" applyAlignment="1" applyProtection="1">
      <alignment vertical="center"/>
      <protection hidden="1"/>
    </xf>
    <xf numFmtId="0" fontId="1" fillId="0" borderId="7" xfId="5" applyFont="1" applyBorder="1" applyAlignment="1" applyProtection="1">
      <alignment vertical="center"/>
      <protection hidden="1"/>
    </xf>
    <xf numFmtId="38" fontId="6" fillId="0" borderId="0" xfId="14" applyFont="1" applyFill="1" applyBorder="1" applyAlignment="1" applyProtection="1">
      <alignment horizontal="right" vertical="center" wrapText="1"/>
      <protection hidden="1"/>
    </xf>
    <xf numFmtId="0" fontId="6" fillId="0" borderId="0" xfId="5" applyFont="1" applyFill="1" applyBorder="1" applyAlignment="1" applyProtection="1">
      <alignment vertical="center" wrapText="1"/>
      <protection hidden="1"/>
    </xf>
    <xf numFmtId="0" fontId="6" fillId="0" borderId="7" xfId="5" applyFont="1" applyFill="1" applyBorder="1" applyAlignment="1" applyProtection="1">
      <alignment horizontal="distributed" wrapText="1"/>
      <protection hidden="1"/>
    </xf>
    <xf numFmtId="3" fontId="6" fillId="0" borderId="7" xfId="8" applyNumberFormat="1" applyFont="1" applyFill="1" applyBorder="1" applyAlignment="1" applyProtection="1">
      <alignment horizontal="right" wrapText="1"/>
      <protection hidden="1"/>
    </xf>
    <xf numFmtId="0" fontId="6" fillId="0" borderId="7" xfId="5" applyFont="1" applyFill="1" applyBorder="1" applyAlignment="1" applyProtection="1">
      <alignment horizontal="distributed" vertical="center" wrapText="1"/>
      <protection hidden="1"/>
    </xf>
    <xf numFmtId="3" fontId="6" fillId="0" borderId="7" xfId="8" applyNumberFormat="1" applyFont="1" applyFill="1" applyBorder="1" applyAlignment="1" applyProtection="1">
      <alignment horizontal="right" vertical="center" wrapText="1"/>
      <protection hidden="1"/>
    </xf>
    <xf numFmtId="0" fontId="6" fillId="0" borderId="7" xfId="9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9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9" applyNumberFormat="1" applyFont="1" applyFill="1" applyBorder="1" applyAlignment="1" applyProtection="1">
      <alignment horizontal="right" vertical="center" wrapText="1"/>
      <protection hidden="1"/>
    </xf>
    <xf numFmtId="38" fontId="6" fillId="0" borderId="7" xfId="14" applyFont="1" applyFill="1" applyBorder="1" applyAlignment="1" applyProtection="1">
      <alignment horizontal="right" vertical="center"/>
      <protection hidden="1"/>
    </xf>
    <xf numFmtId="38" fontId="6" fillId="0" borderId="3" xfId="14" applyFont="1" applyFill="1" applyBorder="1" applyAlignment="1" applyProtection="1">
      <alignment horizontal="right" vertical="center" wrapText="1"/>
      <protection hidden="1"/>
    </xf>
    <xf numFmtId="3" fontId="6" fillId="0" borderId="7" xfId="9" applyNumberFormat="1" applyFont="1" applyFill="1" applyBorder="1" applyAlignment="1" applyProtection="1">
      <alignment horizontal="right" vertical="center" wrapText="1"/>
      <protection hidden="1"/>
    </xf>
    <xf numFmtId="0" fontId="6" fillId="0" borderId="7" xfId="5" applyFont="1" applyFill="1" applyBorder="1" applyAlignment="1" applyProtection="1">
      <alignment horizontal="distributed" vertical="top" wrapText="1"/>
      <protection hidden="1"/>
    </xf>
    <xf numFmtId="0" fontId="27" fillId="0" borderId="0" xfId="5" applyFont="1" applyFill="1" applyBorder="1" applyAlignment="1" applyProtection="1">
      <alignment horizontal="right" wrapText="1"/>
      <protection hidden="1"/>
    </xf>
    <xf numFmtId="0" fontId="27" fillId="0" borderId="7" xfId="5" applyFont="1" applyFill="1" applyBorder="1" applyAlignment="1" applyProtection="1">
      <alignment horizontal="distributed" wrapText="1"/>
      <protection hidden="1"/>
    </xf>
    <xf numFmtId="0" fontId="27" fillId="0" borderId="7" xfId="8" applyNumberFormat="1" applyFont="1" applyFill="1" applyBorder="1" applyAlignment="1" applyProtection="1">
      <alignment horizontal="right" wrapText="1"/>
      <protection hidden="1"/>
    </xf>
    <xf numFmtId="0" fontId="27" fillId="0" borderId="3" xfId="8" applyNumberFormat="1" applyFont="1" applyFill="1" applyBorder="1" applyAlignment="1" applyProtection="1">
      <alignment horizontal="right" wrapText="1"/>
      <protection hidden="1"/>
    </xf>
    <xf numFmtId="0" fontId="27" fillId="0" borderId="0" xfId="8" applyNumberFormat="1" applyFont="1" applyFill="1" applyBorder="1" applyAlignment="1" applyProtection="1">
      <alignment horizontal="right" wrapText="1"/>
      <protection hidden="1"/>
    </xf>
    <xf numFmtId="38" fontId="27" fillId="0" borderId="7" xfId="14" applyFont="1" applyFill="1" applyBorder="1" applyAlignment="1" applyProtection="1">
      <alignment horizontal="right" wrapText="1"/>
      <protection hidden="1"/>
    </xf>
    <xf numFmtId="3" fontId="27" fillId="0" borderId="7" xfId="8" applyNumberFormat="1" applyFont="1" applyFill="1" applyBorder="1" applyAlignment="1" applyProtection="1">
      <alignment horizontal="right" wrapText="1"/>
      <protection hidden="1"/>
    </xf>
    <xf numFmtId="38" fontId="27" fillId="0" borderId="3" xfId="8" applyFont="1" applyFill="1" applyBorder="1" applyAlignment="1" applyProtection="1">
      <alignment horizontal="right" vertical="center" wrapText="1"/>
      <protection hidden="1"/>
    </xf>
    <xf numFmtId="0" fontId="27" fillId="0" borderId="7" xfId="5" applyFont="1" applyFill="1" applyBorder="1" applyAlignment="1" applyProtection="1">
      <alignment horizontal="distributed" vertical="center" wrapText="1"/>
      <protection hidden="1"/>
    </xf>
    <xf numFmtId="0" fontId="27" fillId="0" borderId="7" xfId="8" applyNumberFormat="1" applyFont="1" applyFill="1" applyBorder="1" applyAlignment="1" applyProtection="1">
      <alignment horizontal="right" vertical="center" wrapText="1"/>
      <protection hidden="1"/>
    </xf>
    <xf numFmtId="0" fontId="27" fillId="0" borderId="3" xfId="8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8" applyNumberFormat="1" applyFont="1" applyFill="1" applyBorder="1" applyAlignment="1" applyProtection="1">
      <alignment horizontal="right" vertical="center" wrapText="1"/>
      <protection hidden="1"/>
    </xf>
    <xf numFmtId="38" fontId="27" fillId="0" borderId="7" xfId="14" applyFont="1" applyFill="1" applyBorder="1" applyAlignment="1" applyProtection="1">
      <alignment horizontal="right" vertical="center" wrapText="1"/>
      <protection hidden="1"/>
    </xf>
    <xf numFmtId="3" fontId="27" fillId="0" borderId="7" xfId="8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5" applyFont="1" applyFill="1" applyBorder="1" applyAlignment="1" applyProtection="1">
      <alignment vertical="center" wrapText="1"/>
      <protection hidden="1"/>
    </xf>
    <xf numFmtId="0" fontId="27" fillId="0" borderId="0" xfId="5" applyFont="1" applyFill="1" applyBorder="1" applyAlignment="1" applyProtection="1">
      <alignment horizontal="center" vertical="center" wrapText="1"/>
      <protection hidden="1"/>
    </xf>
    <xf numFmtId="0" fontId="27" fillId="0" borderId="7" xfId="5" applyFont="1" applyFill="1" applyBorder="1" applyAlignment="1" applyProtection="1">
      <alignment horizontal="right" vertical="center" wrapText="1" shrinkToFit="1"/>
      <protection hidden="1"/>
    </xf>
    <xf numFmtId="0" fontId="27" fillId="0" borderId="7" xfId="5" applyNumberFormat="1" applyFont="1" applyFill="1" applyBorder="1" applyAlignment="1" applyProtection="1">
      <alignment horizontal="right" vertical="center" wrapText="1"/>
      <protection hidden="1"/>
    </xf>
    <xf numFmtId="0" fontId="27" fillId="0" borderId="3" xfId="5" applyNumberFormat="1" applyFont="1" applyFill="1" applyBorder="1" applyAlignment="1" applyProtection="1">
      <alignment horizontal="right" vertical="center" wrapText="1"/>
      <protection hidden="1"/>
    </xf>
    <xf numFmtId="49" fontId="27" fillId="0" borderId="3" xfId="8" applyNumberFormat="1" applyFont="1" applyFill="1" applyBorder="1" applyAlignment="1" applyProtection="1">
      <alignment horizontal="right" vertical="center" wrapText="1"/>
      <protection hidden="1"/>
    </xf>
    <xf numFmtId="0" fontId="27" fillId="0" borderId="7" xfId="5" applyFont="1" applyFill="1" applyBorder="1" applyAlignment="1" applyProtection="1">
      <alignment horizontal="right" vertical="center" wrapText="1"/>
      <protection hidden="1"/>
    </xf>
    <xf numFmtId="0" fontId="6" fillId="0" borderId="13" xfId="5" applyFont="1" applyFill="1" applyBorder="1" applyAlignment="1" applyProtection="1">
      <alignment vertical="center"/>
      <protection hidden="1"/>
    </xf>
    <xf numFmtId="0" fontId="27" fillId="0" borderId="14" xfId="5" applyFont="1" applyFill="1" applyBorder="1" applyAlignment="1" applyProtection="1">
      <alignment vertical="center" wrapText="1"/>
      <protection hidden="1"/>
    </xf>
    <xf numFmtId="0" fontId="27" fillId="0" borderId="14" xfId="5" applyFont="1" applyFill="1" applyBorder="1" applyAlignment="1" applyProtection="1">
      <alignment horizontal="center" vertical="center" wrapText="1"/>
      <protection hidden="1"/>
    </xf>
    <xf numFmtId="0" fontId="27" fillId="0" borderId="13" xfId="5" applyFont="1" applyFill="1" applyBorder="1" applyAlignment="1" applyProtection="1">
      <alignment horizontal="distributed" vertical="center" wrapText="1"/>
      <protection hidden="1"/>
    </xf>
    <xf numFmtId="0" fontId="27" fillId="0" borderId="13" xfId="9" applyNumberFormat="1" applyFont="1" applyFill="1" applyBorder="1" applyAlignment="1" applyProtection="1">
      <alignment horizontal="right" vertical="center" wrapText="1"/>
      <protection hidden="1"/>
    </xf>
    <xf numFmtId="0" fontId="27" fillId="0" borderId="15" xfId="9" applyNumberFormat="1" applyFont="1" applyFill="1" applyBorder="1" applyAlignment="1" applyProtection="1">
      <alignment horizontal="right" vertical="center" wrapText="1"/>
      <protection hidden="1"/>
    </xf>
    <xf numFmtId="0" fontId="27" fillId="0" borderId="14" xfId="9" applyNumberFormat="1" applyFont="1" applyFill="1" applyBorder="1" applyAlignment="1" applyProtection="1">
      <alignment horizontal="right" vertical="center" wrapText="1"/>
      <protection hidden="1"/>
    </xf>
    <xf numFmtId="38" fontId="27" fillId="0" borderId="13" xfId="14" applyFont="1" applyFill="1" applyBorder="1" applyAlignment="1" applyProtection="1">
      <alignment horizontal="right" vertical="center"/>
      <protection hidden="1"/>
    </xf>
    <xf numFmtId="38" fontId="27" fillId="0" borderId="15" xfId="14" applyFont="1" applyFill="1" applyBorder="1" applyAlignment="1" applyProtection="1">
      <alignment horizontal="right" vertical="center" wrapText="1"/>
      <protection hidden="1"/>
    </xf>
    <xf numFmtId="38" fontId="27" fillId="0" borderId="13" xfId="14" applyFont="1" applyFill="1" applyBorder="1" applyAlignment="1" applyProtection="1">
      <alignment horizontal="right" vertical="center" wrapText="1"/>
      <protection hidden="1"/>
    </xf>
    <xf numFmtId="3" fontId="27" fillId="0" borderId="13" xfId="9" applyNumberFormat="1" applyFont="1" applyFill="1" applyBorder="1" applyAlignment="1" applyProtection="1">
      <alignment horizontal="right" vertical="center" wrapText="1"/>
      <protection hidden="1"/>
    </xf>
    <xf numFmtId="38" fontId="27" fillId="0" borderId="15" xfId="9" applyFont="1" applyFill="1" applyBorder="1" applyAlignment="1" applyProtection="1">
      <alignment horizontal="right" vertical="center" wrapText="1"/>
      <protection hidden="1"/>
    </xf>
    <xf numFmtId="0" fontId="6" fillId="0" borderId="35" xfId="5" applyFont="1" applyFill="1" applyBorder="1" applyAlignment="1" applyProtection="1">
      <alignment horizontal="distributed" vertical="center" wrapText="1"/>
      <protection hidden="1"/>
    </xf>
    <xf numFmtId="0" fontId="6" fillId="0" borderId="0" xfId="5" applyFont="1" applyFill="1" applyBorder="1" applyAlignment="1" applyProtection="1">
      <alignment horizontal="distributed" vertical="center" wrapText="1"/>
      <protection hidden="1"/>
    </xf>
    <xf numFmtId="0" fontId="6" fillId="0" borderId="7" xfId="5" applyFont="1" applyFill="1" applyBorder="1" applyAlignment="1" applyProtection="1">
      <alignment horizontal="right" vertical="center" wrapText="1"/>
      <protection hidden="1"/>
    </xf>
    <xf numFmtId="0" fontId="6" fillId="0" borderId="3" xfId="5" applyFont="1" applyFill="1" applyBorder="1" applyAlignment="1" applyProtection="1">
      <alignment horizontal="right" vertical="center" wrapText="1"/>
      <protection hidden="1"/>
    </xf>
    <xf numFmtId="3" fontId="6" fillId="0" borderId="0" xfId="5" applyNumberFormat="1" applyFont="1" applyFill="1" applyBorder="1" applyAlignment="1" applyProtection="1">
      <alignment horizontal="right" vertical="center" wrapText="1"/>
      <protection hidden="1"/>
    </xf>
    <xf numFmtId="3" fontId="1" fillId="0" borderId="0" xfId="5" applyNumberFormat="1" applyFont="1" applyAlignment="1" applyProtection="1">
      <alignment vertical="center"/>
      <protection hidden="1"/>
    </xf>
    <xf numFmtId="0" fontId="6" fillId="0" borderId="0" xfId="5" applyFont="1" applyFill="1" applyBorder="1" applyAlignment="1" applyProtection="1">
      <alignment horizontal="distributed" vertical="center" wrapText="1"/>
      <protection hidden="1"/>
    </xf>
    <xf numFmtId="0" fontId="6" fillId="0" borderId="7" xfId="5" applyFont="1" applyFill="1" applyBorder="1" applyAlignment="1" applyProtection="1">
      <alignment horizontal="distributed" vertical="center" shrinkToFit="1"/>
      <protection hidden="1"/>
    </xf>
    <xf numFmtId="49" fontId="6" fillId="0" borderId="3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6" xfId="5" applyFont="1" applyFill="1" applyBorder="1" applyAlignment="1" applyProtection="1">
      <alignment vertical="center"/>
      <protection hidden="1"/>
    </xf>
    <xf numFmtId="0" fontId="6" fillId="0" borderId="5" xfId="5" applyFont="1" applyFill="1" applyBorder="1" applyAlignment="1" applyProtection="1">
      <alignment horizontal="distributed" vertical="center" wrapText="1"/>
      <protection hidden="1"/>
    </xf>
    <xf numFmtId="0" fontId="6" fillId="0" borderId="5" xfId="5" applyFont="1" applyFill="1" applyBorder="1" applyAlignment="1" applyProtection="1">
      <alignment horizontal="distributed" vertical="center" wrapText="1"/>
      <protection hidden="1"/>
    </xf>
    <xf numFmtId="0" fontId="6" fillId="0" borderId="6" xfId="5" applyFont="1" applyFill="1" applyBorder="1" applyAlignment="1" applyProtection="1">
      <alignment horizontal="right" vertical="center" wrapText="1"/>
      <protection hidden="1"/>
    </xf>
    <xf numFmtId="0" fontId="6" fillId="0" borderId="1" xfId="5" applyFont="1" applyFill="1" applyBorder="1" applyAlignment="1" applyProtection="1">
      <alignment horizontal="right" vertical="center" wrapText="1"/>
      <protection hidden="1"/>
    </xf>
    <xf numFmtId="0" fontId="6" fillId="0" borderId="5" xfId="5" applyFont="1" applyFill="1" applyBorder="1" applyAlignment="1" applyProtection="1">
      <alignment horizontal="right" vertical="center" wrapText="1"/>
      <protection hidden="1"/>
    </xf>
    <xf numFmtId="0" fontId="6" fillId="0" borderId="5" xfId="5" applyNumberFormat="1" applyFont="1" applyFill="1" applyBorder="1" applyAlignment="1" applyProtection="1">
      <alignment horizontal="right" vertical="center" wrapText="1"/>
      <protection hidden="1"/>
    </xf>
    <xf numFmtId="49" fontId="6" fillId="0" borderId="1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6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1" xfId="5" applyFont="1" applyFill="1" applyBorder="1" applyAlignment="1" applyProtection="1">
      <alignment vertical="center"/>
      <protection hidden="1"/>
    </xf>
    <xf numFmtId="0" fontId="6" fillId="0" borderId="19" xfId="5" applyFont="1" applyFill="1" applyBorder="1" applyAlignment="1" applyProtection="1">
      <alignment horizontal="distributed" vertical="center" wrapText="1"/>
      <protection hidden="1"/>
    </xf>
    <xf numFmtId="3" fontId="6" fillId="0" borderId="0" xfId="5" applyNumberFormat="1" applyFont="1" applyFill="1" applyBorder="1" applyAlignment="1" applyProtection="1">
      <alignment vertical="center" wrapText="1"/>
      <protection hidden="1"/>
    </xf>
    <xf numFmtId="0" fontId="6" fillId="0" borderId="7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5" applyFont="1" applyFill="1" applyBorder="1" applyAlignment="1" applyProtection="1">
      <alignment horizontal="right" vertical="center"/>
      <protection hidden="1"/>
    </xf>
    <xf numFmtId="49" fontId="6" fillId="0" borderId="3" xfId="5" applyNumberFormat="1" applyFont="1" applyFill="1" applyBorder="1" applyAlignment="1" applyProtection="1">
      <alignment horizontal="right" vertical="center"/>
      <protection hidden="1"/>
    </xf>
    <xf numFmtId="3" fontId="1" fillId="0" borderId="0" xfId="5" applyNumberFormat="1" applyFont="1" applyBorder="1" applyAlignment="1" applyProtection="1">
      <alignment vertical="center"/>
      <protection hidden="1"/>
    </xf>
    <xf numFmtId="0" fontId="6" fillId="0" borderId="1" xfId="5" applyFont="1" applyFill="1" applyBorder="1" applyAlignment="1" applyProtection="1">
      <alignment horizontal="right" vertical="center"/>
      <protection hidden="1"/>
    </xf>
    <xf numFmtId="49" fontId="6" fillId="0" borderId="1" xfId="5" applyNumberFormat="1" applyFont="1" applyFill="1" applyBorder="1" applyAlignment="1" applyProtection="1">
      <alignment horizontal="right" vertical="center"/>
      <protection hidden="1"/>
    </xf>
    <xf numFmtId="0" fontId="6" fillId="0" borderId="8" xfId="5" applyFont="1" applyFill="1" applyBorder="1" applyAlignment="1" applyProtection="1">
      <alignment vertical="center"/>
      <protection hidden="1"/>
    </xf>
    <xf numFmtId="0" fontId="6" fillId="0" borderId="17" xfId="5" applyFont="1" applyFill="1" applyBorder="1" applyAlignment="1" applyProtection="1">
      <alignment horizontal="distributed" vertical="center" wrapText="1"/>
      <protection hidden="1"/>
    </xf>
    <xf numFmtId="0" fontId="6" fillId="0" borderId="3" xfId="5" applyFont="1" applyFill="1" applyBorder="1" applyAlignment="1" applyProtection="1">
      <alignment horizontal="distributed" vertical="center" wrapText="1"/>
      <protection hidden="1"/>
    </xf>
    <xf numFmtId="0" fontId="6" fillId="0" borderId="1" xfId="5" applyFont="1" applyFill="1" applyBorder="1" applyAlignment="1" applyProtection="1">
      <alignment horizontal="distributed" vertical="center" wrapText="1"/>
      <protection hidden="1"/>
    </xf>
    <xf numFmtId="3" fontId="6" fillId="0" borderId="8" xfId="5" applyNumberFormat="1" applyFont="1" applyFill="1" applyBorder="1" applyAlignment="1" applyProtection="1">
      <alignment horizontal="right" vertical="center" wrapText="1"/>
      <protection hidden="1"/>
    </xf>
    <xf numFmtId="0" fontId="6" fillId="0" borderId="19" xfId="5" applyFont="1" applyFill="1" applyBorder="1" applyAlignment="1" applyProtection="1">
      <alignment horizontal="right" vertical="center" wrapText="1"/>
      <protection hidden="1"/>
    </xf>
    <xf numFmtId="0" fontId="6" fillId="0" borderId="0" xfId="5" applyFont="1" applyFill="1" applyBorder="1" applyAlignment="1" applyProtection="1">
      <alignment horizontal="center" vertical="center" wrapText="1"/>
      <protection hidden="1"/>
    </xf>
    <xf numFmtId="49" fontId="6" fillId="0" borderId="3" xfId="5" applyNumberFormat="1" applyFont="1" applyFill="1" applyBorder="1" applyAlignment="1" applyProtection="1">
      <alignment vertical="center"/>
      <protection hidden="1"/>
    </xf>
    <xf numFmtId="49" fontId="6" fillId="0" borderId="1" xfId="5" applyNumberFormat="1" applyFont="1" applyFill="1" applyBorder="1" applyAlignment="1" applyProtection="1">
      <alignment vertical="center"/>
      <protection hidden="1"/>
    </xf>
    <xf numFmtId="0" fontId="6" fillId="0" borderId="19" xfId="5" applyFont="1" applyFill="1" applyBorder="1" applyAlignment="1" applyProtection="1">
      <alignment horizontal="distributed" vertical="center"/>
      <protection hidden="1"/>
    </xf>
    <xf numFmtId="0" fontId="6" fillId="0" borderId="0" xfId="5" applyFont="1" applyFill="1" applyBorder="1" applyAlignment="1" applyProtection="1">
      <alignment horizontal="distributed" vertical="center"/>
      <protection hidden="1"/>
    </xf>
    <xf numFmtId="0" fontId="6" fillId="0" borderId="5" xfId="5" applyFont="1" applyFill="1" applyBorder="1" applyAlignment="1" applyProtection="1">
      <alignment horizontal="distributed" vertical="center"/>
      <protection hidden="1"/>
    </xf>
    <xf numFmtId="0" fontId="7" fillId="0" borderId="19" xfId="5" applyFont="1" applyBorder="1" applyAlignment="1" applyProtection="1">
      <alignment horizontal="left" vertical="center"/>
      <protection hidden="1"/>
    </xf>
    <xf numFmtId="0" fontId="7" fillId="0" borderId="0" xfId="5" applyFont="1" applyAlignment="1" applyProtection="1">
      <alignment vertical="center"/>
      <protection hidden="1"/>
    </xf>
    <xf numFmtId="0" fontId="7" fillId="0" borderId="0" xfId="5" applyFont="1" applyAlignment="1" applyProtection="1">
      <alignment vertical="center"/>
      <protection hidden="1"/>
    </xf>
    <xf numFmtId="0" fontId="7" fillId="0" borderId="0" xfId="5" applyFont="1" applyAlignment="1" applyProtection="1">
      <alignment horizontal="left" vertical="center"/>
      <protection hidden="1"/>
    </xf>
    <xf numFmtId="0" fontId="4" fillId="0" borderId="0" xfId="3" applyFont="1" applyAlignment="1" applyProtection="1">
      <alignment horizontal="left" vertical="center"/>
      <protection hidden="1"/>
    </xf>
    <xf numFmtId="0" fontId="1" fillId="0" borderId="0" xfId="3" applyBorder="1" applyAlignment="1" applyProtection="1">
      <alignment vertical="center"/>
      <protection hidden="1"/>
    </xf>
    <xf numFmtId="0" fontId="1" fillId="0" borderId="0" xfId="3" applyAlignment="1" applyProtection="1">
      <alignment vertical="center"/>
      <protection hidden="1"/>
    </xf>
    <xf numFmtId="0" fontId="1" fillId="0" borderId="5" xfId="3" applyFont="1" applyBorder="1" applyAlignment="1" applyProtection="1">
      <alignment horizontal="left" vertical="center"/>
      <protection hidden="1"/>
    </xf>
    <xf numFmtId="0" fontId="1" fillId="0" borderId="5" xfId="3" applyBorder="1" applyAlignment="1" applyProtection="1">
      <alignment horizontal="left" vertical="center"/>
      <protection hidden="1"/>
    </xf>
    <xf numFmtId="0" fontId="5" fillId="0" borderId="10" xfId="3" applyFont="1" applyBorder="1" applyAlignment="1" applyProtection="1">
      <alignment horizontal="center" vertical="center" wrapText="1"/>
      <protection hidden="1"/>
    </xf>
    <xf numFmtId="0" fontId="5" fillId="0" borderId="11" xfId="3" applyFont="1" applyBorder="1" applyAlignment="1" applyProtection="1">
      <alignment horizontal="center" vertical="center" wrapText="1"/>
      <protection hidden="1"/>
    </xf>
    <xf numFmtId="0" fontId="5" fillId="0" borderId="12" xfId="3" applyFont="1" applyBorder="1" applyAlignment="1" applyProtection="1">
      <alignment horizontal="center" vertical="center" wrapText="1"/>
      <protection hidden="1"/>
    </xf>
    <xf numFmtId="0" fontId="5" fillId="0" borderId="10" xfId="3" applyFont="1" applyBorder="1" applyAlignment="1" applyProtection="1">
      <alignment horizontal="center" vertical="center" wrapText="1"/>
      <protection hidden="1"/>
    </xf>
    <xf numFmtId="0" fontId="5" fillId="0" borderId="12" xfId="3" applyFont="1" applyBorder="1" applyAlignment="1" applyProtection="1">
      <alignment horizontal="center" vertical="center" wrapText="1"/>
      <protection hidden="1"/>
    </xf>
    <xf numFmtId="0" fontId="3" fillId="0" borderId="7" xfId="3" applyFont="1" applyFill="1" applyBorder="1" applyAlignment="1" applyProtection="1">
      <alignment horizontal="right" vertical="center" wrapText="1"/>
      <protection hidden="1"/>
    </xf>
    <xf numFmtId="0" fontId="5" fillId="0" borderId="0" xfId="3" applyFont="1" applyFill="1" applyBorder="1" applyAlignment="1" applyProtection="1">
      <alignment horizontal="distributed" vertical="center" wrapText="1"/>
      <protection hidden="1"/>
    </xf>
    <xf numFmtId="0" fontId="3" fillId="0" borderId="3" xfId="3" applyFont="1" applyFill="1" applyBorder="1" applyAlignment="1" applyProtection="1">
      <alignment horizontal="right" vertical="center" wrapText="1"/>
      <protection hidden="1"/>
    </xf>
    <xf numFmtId="0" fontId="5" fillId="0" borderId="7" xfId="7" applyFont="1" applyFill="1" applyBorder="1" applyAlignment="1" applyProtection="1">
      <alignment horizontal="right" vertical="center" wrapText="1"/>
      <protection hidden="1"/>
    </xf>
    <xf numFmtId="0" fontId="5" fillId="0" borderId="3" xfId="3" applyFont="1" applyBorder="1" applyAlignment="1" applyProtection="1">
      <alignment horizontal="right" vertical="center" wrapText="1"/>
      <protection hidden="1"/>
    </xf>
    <xf numFmtId="0" fontId="39" fillId="0" borderId="7" xfId="7" applyFont="1" applyFill="1" applyBorder="1" applyAlignment="1" applyProtection="1">
      <alignment horizontal="right" vertical="center" wrapText="1"/>
      <protection hidden="1"/>
    </xf>
    <xf numFmtId="0" fontId="5" fillId="0" borderId="0" xfId="7" applyFont="1" applyFill="1" applyBorder="1" applyAlignment="1" applyProtection="1">
      <alignment horizontal="right" vertical="center" wrapText="1"/>
      <protection hidden="1"/>
    </xf>
    <xf numFmtId="0" fontId="39" fillId="0" borderId="0" xfId="7" applyFont="1" applyFill="1" applyBorder="1" applyAlignment="1" applyProtection="1">
      <alignment horizontal="right" vertical="center" wrapText="1"/>
      <protection hidden="1"/>
    </xf>
    <xf numFmtId="0" fontId="36" fillId="0" borderId="7" xfId="3" applyFont="1" applyFill="1" applyBorder="1" applyAlignment="1" applyProtection="1">
      <alignment horizontal="right" vertical="center" wrapText="1"/>
      <protection hidden="1"/>
    </xf>
    <xf numFmtId="0" fontId="19" fillId="0" borderId="0" xfId="3" applyFont="1" applyFill="1" applyBorder="1" applyAlignment="1" applyProtection="1">
      <alignment horizontal="distributed" vertical="center"/>
      <protection hidden="1"/>
    </xf>
    <xf numFmtId="0" fontId="8" fillId="0" borderId="0" xfId="3" applyFont="1" applyFill="1" applyBorder="1" applyAlignment="1" applyProtection="1">
      <alignment horizontal="distributed" vertical="center"/>
      <protection hidden="1"/>
    </xf>
    <xf numFmtId="0" fontId="3" fillId="0" borderId="13" xfId="3" applyFont="1" applyFill="1" applyBorder="1" applyAlignment="1" applyProtection="1">
      <alignment horizontal="right" vertical="center" wrapText="1"/>
      <protection hidden="1"/>
    </xf>
    <xf numFmtId="0" fontId="5" fillId="0" borderId="14" xfId="3" applyFont="1" applyFill="1" applyBorder="1" applyAlignment="1" applyProtection="1">
      <alignment horizontal="distributed" vertical="center" wrapText="1"/>
      <protection hidden="1"/>
    </xf>
    <xf numFmtId="0" fontId="3" fillId="0" borderId="15" xfId="3" applyFont="1" applyFill="1" applyBorder="1" applyAlignment="1" applyProtection="1">
      <alignment horizontal="right" vertical="center" wrapText="1"/>
      <protection hidden="1"/>
    </xf>
    <xf numFmtId="0" fontId="5" fillId="0" borderId="14" xfId="7" applyFont="1" applyFill="1" applyBorder="1" applyAlignment="1" applyProtection="1">
      <alignment horizontal="right" vertical="center" wrapText="1"/>
      <protection hidden="1"/>
    </xf>
    <xf numFmtId="0" fontId="5" fillId="0" borderId="15" xfId="3" applyFont="1" applyBorder="1" applyAlignment="1" applyProtection="1">
      <alignment horizontal="right" vertical="center" wrapText="1"/>
      <protection hidden="1"/>
    </xf>
    <xf numFmtId="0" fontId="39" fillId="0" borderId="14" xfId="7" applyFont="1" applyFill="1" applyBorder="1" applyAlignment="1" applyProtection="1">
      <alignment horizontal="right" vertical="center" wrapText="1"/>
      <protection hidden="1"/>
    </xf>
    <xf numFmtId="0" fontId="3" fillId="0" borderId="6" xfId="3" applyFont="1" applyFill="1" applyBorder="1" applyAlignment="1" applyProtection="1">
      <alignment horizontal="right" vertical="center" wrapText="1"/>
      <protection hidden="1"/>
    </xf>
    <xf numFmtId="0" fontId="5" fillId="0" borderId="5" xfId="3" applyFont="1" applyFill="1" applyBorder="1" applyAlignment="1" applyProtection="1">
      <alignment horizontal="center" vertical="center" wrapText="1"/>
      <protection hidden="1"/>
    </xf>
    <xf numFmtId="0" fontId="3" fillId="0" borderId="1" xfId="3" applyFont="1" applyFill="1" applyBorder="1" applyAlignment="1" applyProtection="1">
      <alignment horizontal="right" vertical="center" wrapText="1"/>
      <protection hidden="1"/>
    </xf>
    <xf numFmtId="0" fontId="5" fillId="0" borderId="18" xfId="3" applyFont="1" applyFill="1" applyBorder="1" applyAlignment="1" applyProtection="1">
      <alignment vertical="center" wrapText="1"/>
      <protection hidden="1"/>
    </xf>
    <xf numFmtId="0" fontId="5" fillId="0" borderId="1" xfId="3" applyFont="1" applyBorder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left" vertical="center"/>
      <protection hidden="1"/>
    </xf>
    <xf numFmtId="0" fontId="5" fillId="0" borderId="0" xfId="3" applyFont="1" applyBorder="1" applyAlignment="1" applyProtection="1">
      <alignment horizontal="right" vertical="center" wrapText="1"/>
      <protection hidden="1"/>
    </xf>
    <xf numFmtId="0" fontId="37" fillId="0" borderId="0" xfId="3" applyFont="1" applyBorder="1" applyAlignment="1" applyProtection="1">
      <alignment vertical="center"/>
      <protection hidden="1"/>
    </xf>
    <xf numFmtId="0" fontId="0" fillId="0" borderId="5" xfId="3" applyFont="1" applyBorder="1" applyAlignment="1" applyProtection="1">
      <alignment horizontal="left" vertical="center"/>
      <protection hidden="1"/>
    </xf>
    <xf numFmtId="0" fontId="1" fillId="0" borderId="0" xfId="3" applyBorder="1" applyAlignment="1" applyProtection="1">
      <alignment horizontal="left" vertical="center"/>
      <protection hidden="1"/>
    </xf>
    <xf numFmtId="0" fontId="8" fillId="0" borderId="9" xfId="3" applyFont="1" applyBorder="1" applyAlignment="1" applyProtection="1">
      <alignment horizontal="center" vertical="center" wrapText="1"/>
      <protection hidden="1"/>
    </xf>
    <xf numFmtId="0" fontId="8" fillId="0" borderId="10" xfId="3" applyFont="1" applyBorder="1" applyAlignment="1" applyProtection="1">
      <alignment horizontal="center" vertical="center" wrapText="1"/>
      <protection hidden="1"/>
    </xf>
    <xf numFmtId="0" fontId="8" fillId="0" borderId="12" xfId="3" applyFont="1" applyBorder="1" applyAlignment="1" applyProtection="1">
      <alignment horizontal="center" vertical="center" wrapText="1"/>
      <protection hidden="1"/>
    </xf>
    <xf numFmtId="0" fontId="8" fillId="0" borderId="11" xfId="3" applyFont="1" applyBorder="1" applyAlignment="1" applyProtection="1">
      <alignment horizontal="center" vertical="center" wrapText="1"/>
      <protection hidden="1"/>
    </xf>
    <xf numFmtId="0" fontId="8" fillId="0" borderId="29" xfId="3" applyFont="1" applyBorder="1" applyAlignment="1" applyProtection="1">
      <alignment horizontal="center" vertical="center" wrapText="1"/>
      <protection hidden="1"/>
    </xf>
    <xf numFmtId="177" fontId="5" fillId="0" borderId="2" xfId="3" applyNumberFormat="1" applyFont="1" applyFill="1" applyBorder="1" applyAlignment="1" applyProtection="1">
      <alignment horizontal="center" vertical="center" wrapText="1"/>
      <protection hidden="1"/>
    </xf>
    <xf numFmtId="38" fontId="5" fillId="0" borderId="0" xfId="8" applyFont="1" applyFill="1" applyBorder="1" applyAlignment="1" applyProtection="1">
      <alignment horizontal="right" vertical="center" wrapText="1"/>
      <protection hidden="1"/>
    </xf>
    <xf numFmtId="38" fontId="5" fillId="0" borderId="7" xfId="8" applyFont="1" applyFill="1" applyBorder="1" applyAlignment="1" applyProtection="1">
      <alignment horizontal="right" vertical="center" wrapText="1"/>
      <protection hidden="1"/>
    </xf>
    <xf numFmtId="38" fontId="5" fillId="0" borderId="24" xfId="8" applyFont="1" applyFill="1" applyBorder="1" applyAlignment="1" applyProtection="1">
      <alignment horizontal="right" vertical="center" wrapText="1"/>
      <protection hidden="1"/>
    </xf>
    <xf numFmtId="0" fontId="1" fillId="0" borderId="3" xfId="3" applyFont="1" applyFill="1" applyBorder="1" applyAlignment="1" applyProtection="1">
      <alignment vertical="center"/>
      <protection hidden="1"/>
    </xf>
    <xf numFmtId="0" fontId="1" fillId="0" borderId="0" xfId="3" applyFont="1" applyAlignment="1" applyProtection="1">
      <alignment vertical="center"/>
      <protection hidden="1"/>
    </xf>
    <xf numFmtId="177" fontId="39" fillId="0" borderId="2" xfId="3" applyNumberFormat="1" applyFont="1" applyFill="1" applyBorder="1" applyAlignment="1" applyProtection="1">
      <alignment horizontal="center" vertical="center" wrapText="1"/>
      <protection hidden="1"/>
    </xf>
    <xf numFmtId="38" fontId="39" fillId="0" borderId="0" xfId="8" applyFont="1" applyFill="1" applyBorder="1" applyAlignment="1" applyProtection="1">
      <alignment horizontal="right" vertical="center" wrapText="1"/>
      <protection hidden="1"/>
    </xf>
    <xf numFmtId="38" fontId="39" fillId="0" borderId="7" xfId="8" applyFont="1" applyFill="1" applyBorder="1" applyAlignment="1" applyProtection="1">
      <alignment horizontal="right" vertical="center" wrapText="1"/>
      <protection hidden="1"/>
    </xf>
    <xf numFmtId="38" fontId="39" fillId="0" borderId="24" xfId="8" applyFont="1" applyFill="1" applyBorder="1" applyAlignment="1" applyProtection="1">
      <alignment horizontal="right" vertical="center" wrapText="1"/>
      <protection hidden="1"/>
    </xf>
    <xf numFmtId="0" fontId="1" fillId="0" borderId="0" xfId="3" applyFont="1" applyBorder="1" applyAlignment="1" applyProtection="1">
      <alignment vertical="center"/>
      <protection hidden="1"/>
    </xf>
    <xf numFmtId="177" fontId="39" fillId="0" borderId="4" xfId="3" applyNumberFormat="1" applyFont="1" applyFill="1" applyBorder="1" applyAlignment="1" applyProtection="1">
      <alignment horizontal="center" vertical="center" wrapText="1"/>
      <protection hidden="1"/>
    </xf>
    <xf numFmtId="38" fontId="39" fillId="0" borderId="5" xfId="8" applyFont="1" applyFill="1" applyBorder="1" applyAlignment="1" applyProtection="1">
      <alignment horizontal="right" vertical="center" wrapText="1"/>
      <protection hidden="1"/>
    </xf>
    <xf numFmtId="38" fontId="39" fillId="0" borderId="6" xfId="8" applyFont="1" applyFill="1" applyBorder="1" applyAlignment="1" applyProtection="1">
      <alignment horizontal="right" vertical="center" wrapText="1"/>
      <protection hidden="1"/>
    </xf>
    <xf numFmtId="38" fontId="39" fillId="0" borderId="25" xfId="8" applyFont="1" applyFill="1" applyBorder="1" applyAlignment="1" applyProtection="1">
      <alignment horizontal="right" vertical="center" wrapText="1"/>
      <protection hidden="1"/>
    </xf>
    <xf numFmtId="0" fontId="40" fillId="0" borderId="1" xfId="3" applyFont="1" applyFill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1" fillId="0" borderId="0" xfId="3" applyFont="1" applyFill="1" applyBorder="1" applyAlignment="1" applyProtection="1">
      <alignment vertical="center"/>
      <protection hidden="1"/>
    </xf>
    <xf numFmtId="0" fontId="0" fillId="0" borderId="5" xfId="3" applyFont="1" applyBorder="1" applyAlignment="1" applyProtection="1">
      <alignment vertical="center"/>
      <protection hidden="1"/>
    </xf>
    <xf numFmtId="0" fontId="1" fillId="0" borderId="5" xfId="3" applyBorder="1" applyAlignment="1" applyProtection="1">
      <alignment vertical="center"/>
      <protection hidden="1"/>
    </xf>
    <xf numFmtId="0" fontId="5" fillId="0" borderId="9" xfId="3" applyFont="1" applyBorder="1" applyAlignment="1" applyProtection="1">
      <alignment horizontal="center" vertical="center" wrapText="1"/>
      <protection hidden="1"/>
    </xf>
    <xf numFmtId="38" fontId="5" fillId="0" borderId="10" xfId="8" applyFont="1" applyBorder="1" applyAlignment="1" applyProtection="1">
      <alignment horizontal="center" vertical="center"/>
      <protection hidden="1"/>
    </xf>
    <xf numFmtId="38" fontId="5" fillId="0" borderId="12" xfId="8" applyFont="1" applyBorder="1" applyAlignment="1" applyProtection="1">
      <alignment horizontal="center" vertical="center"/>
      <protection hidden="1"/>
    </xf>
    <xf numFmtId="38" fontId="5" fillId="0" borderId="10" xfId="8" applyFont="1" applyFill="1" applyBorder="1" applyAlignment="1" applyProtection="1">
      <alignment horizontal="center" vertical="center" shrinkToFit="1"/>
      <protection hidden="1"/>
    </xf>
    <xf numFmtId="38" fontId="5" fillId="0" borderId="12" xfId="8" applyFont="1" applyFill="1" applyBorder="1" applyAlignment="1" applyProtection="1">
      <alignment horizontal="center" vertical="center" shrinkToFit="1"/>
      <protection hidden="1"/>
    </xf>
    <xf numFmtId="0" fontId="5" fillId="0" borderId="10" xfId="3" applyFont="1" applyBorder="1" applyAlignment="1" applyProtection="1">
      <alignment horizontal="center" vertical="center"/>
      <protection hidden="1"/>
    </xf>
    <xf numFmtId="0" fontId="5" fillId="0" borderId="12" xfId="3" applyFont="1" applyBorder="1" applyAlignment="1" applyProtection="1">
      <alignment horizontal="center" vertical="center"/>
      <protection hidden="1"/>
    </xf>
    <xf numFmtId="0" fontId="5" fillId="0" borderId="28" xfId="3" applyFont="1" applyBorder="1" applyAlignment="1" applyProtection="1">
      <alignment horizontal="center" vertical="center"/>
      <protection hidden="1"/>
    </xf>
    <xf numFmtId="0" fontId="5" fillId="0" borderId="29" xfId="3" applyFont="1" applyBorder="1" applyAlignment="1" applyProtection="1">
      <alignment horizontal="center" vertical="center" wrapText="1"/>
      <protection hidden="1"/>
    </xf>
    <xf numFmtId="38" fontId="5" fillId="0" borderId="7" xfId="8" applyFont="1" applyFill="1" applyBorder="1" applyAlignment="1" applyProtection="1">
      <alignment vertical="center" wrapText="1"/>
      <protection hidden="1"/>
    </xf>
    <xf numFmtId="38" fontId="5" fillId="0" borderId="3" xfId="8" applyFont="1" applyFill="1" applyBorder="1" applyAlignment="1" applyProtection="1">
      <alignment vertical="center" wrapText="1"/>
      <protection hidden="1"/>
    </xf>
    <xf numFmtId="38" fontId="5" fillId="0" borderId="3" xfId="8" applyFont="1" applyFill="1" applyBorder="1" applyAlignment="1" applyProtection="1">
      <alignment horizontal="right" vertical="center" wrapText="1"/>
      <protection hidden="1"/>
    </xf>
    <xf numFmtId="38" fontId="5" fillId="0" borderId="20" xfId="8" applyFont="1" applyFill="1" applyBorder="1" applyAlignment="1" applyProtection="1">
      <alignment horizontal="right" vertical="center" wrapText="1"/>
      <protection hidden="1"/>
    </xf>
    <xf numFmtId="0" fontId="1" fillId="0" borderId="3" xfId="3" applyBorder="1" applyAlignment="1" applyProtection="1">
      <alignment vertical="center"/>
      <protection hidden="1"/>
    </xf>
    <xf numFmtId="0" fontId="1" fillId="0" borderId="3" xfId="3" applyFont="1" applyBorder="1" applyAlignment="1" applyProtection="1">
      <alignment vertical="center"/>
      <protection hidden="1"/>
    </xf>
    <xf numFmtId="38" fontId="39" fillId="0" borderId="7" xfId="8" applyFont="1" applyFill="1" applyBorder="1" applyAlignment="1" applyProtection="1">
      <alignment vertical="center" wrapText="1"/>
      <protection hidden="1"/>
    </xf>
    <xf numFmtId="38" fontId="39" fillId="0" borderId="3" xfId="8" applyFont="1" applyFill="1" applyBorder="1" applyAlignment="1" applyProtection="1">
      <alignment vertical="center" wrapText="1"/>
      <protection hidden="1"/>
    </xf>
    <xf numFmtId="38" fontId="39" fillId="0" borderId="3" xfId="8" applyFont="1" applyFill="1" applyBorder="1" applyAlignment="1" applyProtection="1">
      <alignment horizontal="right" vertical="center" wrapText="1"/>
      <protection hidden="1"/>
    </xf>
    <xf numFmtId="38" fontId="39" fillId="0" borderId="20" xfId="8" applyFont="1" applyFill="1" applyBorder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left" vertical="center"/>
      <protection hidden="1"/>
    </xf>
    <xf numFmtId="0" fontId="1" fillId="0" borderId="19" xfId="3" applyBorder="1" applyAlignment="1" applyProtection="1">
      <alignment vertical="center"/>
      <protection hidden="1"/>
    </xf>
    <xf numFmtId="0" fontId="4" fillId="0" borderId="0" xfId="3" applyFont="1" applyBorder="1" applyAlignment="1" applyProtection="1">
      <alignment horizontal="left" vertical="center"/>
      <protection hidden="1"/>
    </xf>
    <xf numFmtId="0" fontId="4" fillId="0" borderId="0" xfId="3" applyFont="1" applyBorder="1" applyAlignment="1" applyProtection="1">
      <alignment horizontal="left" vertical="center"/>
      <protection hidden="1"/>
    </xf>
    <xf numFmtId="38" fontId="5" fillId="0" borderId="0" xfId="8" applyFont="1" applyFill="1" applyBorder="1" applyAlignment="1" applyProtection="1">
      <alignment vertical="center" wrapText="1"/>
      <protection hidden="1"/>
    </xf>
    <xf numFmtId="0" fontId="1" fillId="0" borderId="7" xfId="3" applyFont="1" applyBorder="1" applyAlignment="1" applyProtection="1">
      <alignment vertical="center"/>
      <protection hidden="1"/>
    </xf>
    <xf numFmtId="38" fontId="39" fillId="0" borderId="0" xfId="8" applyFont="1" applyFill="1" applyBorder="1" applyAlignment="1" applyProtection="1">
      <alignment vertical="center" wrapText="1"/>
      <protection hidden="1"/>
    </xf>
    <xf numFmtId="0" fontId="1" fillId="0" borderId="7" xfId="3" applyBorder="1" applyAlignment="1" applyProtection="1">
      <alignment vertical="center"/>
      <protection hidden="1"/>
    </xf>
    <xf numFmtId="38" fontId="39" fillId="0" borderId="6" xfId="8" applyFont="1" applyFill="1" applyBorder="1" applyAlignment="1" applyProtection="1">
      <alignment vertical="center" wrapText="1"/>
      <protection hidden="1"/>
    </xf>
    <xf numFmtId="38" fontId="39" fillId="0" borderId="1" xfId="8" applyFont="1" applyFill="1" applyBorder="1" applyAlignment="1" applyProtection="1">
      <alignment vertical="center" wrapText="1"/>
      <protection hidden="1"/>
    </xf>
    <xf numFmtId="38" fontId="39" fillId="0" borderId="5" xfId="8" applyFont="1" applyFill="1" applyBorder="1" applyAlignment="1" applyProtection="1">
      <alignment vertical="center" wrapText="1"/>
      <protection hidden="1"/>
    </xf>
    <xf numFmtId="38" fontId="39" fillId="0" borderId="1" xfId="8" applyFont="1" applyFill="1" applyBorder="1" applyAlignment="1" applyProtection="1">
      <alignment horizontal="right" vertical="center" wrapText="1"/>
      <protection hidden="1"/>
    </xf>
    <xf numFmtId="0" fontId="40" fillId="0" borderId="1" xfId="3" applyFont="1" applyBorder="1" applyAlignment="1" applyProtection="1">
      <alignment vertical="center"/>
      <protection hidden="1"/>
    </xf>
    <xf numFmtId="0" fontId="1" fillId="0" borderId="0" xfId="3" applyBorder="1" applyAlignment="1" applyProtection="1">
      <alignment horizontal="right"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0" fillId="0" borderId="5" xfId="7" applyFont="1" applyBorder="1" applyAlignment="1" applyProtection="1">
      <alignment horizontal="left" vertical="center"/>
      <protection hidden="1"/>
    </xf>
    <xf numFmtId="0" fontId="6" fillId="0" borderId="16" xfId="3" applyFont="1" applyBorder="1" applyAlignment="1" applyProtection="1">
      <alignment horizontal="center" vertical="center" wrapText="1"/>
      <protection hidden="1"/>
    </xf>
    <xf numFmtId="0" fontId="6" fillId="0" borderId="8" xfId="3" applyFont="1" applyBorder="1" applyAlignment="1" applyProtection="1">
      <alignment horizontal="center" vertical="center"/>
      <protection hidden="1"/>
    </xf>
    <xf numFmtId="0" fontId="6" fillId="0" borderId="17" xfId="3" applyFont="1" applyBorder="1" applyAlignment="1" applyProtection="1">
      <alignment horizontal="center" vertical="center"/>
      <protection hidden="1"/>
    </xf>
    <xf numFmtId="0" fontId="6" fillId="0" borderId="10" xfId="3" applyFont="1" applyBorder="1" applyAlignment="1" applyProtection="1">
      <alignment horizontal="center" vertical="center" wrapText="1"/>
      <protection hidden="1"/>
    </xf>
    <xf numFmtId="0" fontId="6" fillId="0" borderId="11" xfId="3" applyFont="1" applyBorder="1" applyAlignment="1" applyProtection="1">
      <alignment horizontal="center" vertical="center" wrapText="1"/>
      <protection hidden="1"/>
    </xf>
    <xf numFmtId="0" fontId="6" fillId="0" borderId="12" xfId="3" applyFont="1" applyBorder="1" applyAlignment="1" applyProtection="1">
      <alignment horizontal="center" vertical="center" wrapText="1"/>
      <protection hidden="1"/>
    </xf>
    <xf numFmtId="0" fontId="6" fillId="0" borderId="4" xfId="3" applyFont="1" applyBorder="1" applyAlignment="1" applyProtection="1">
      <alignment horizontal="center" vertical="center" wrapText="1"/>
      <protection hidden="1"/>
    </xf>
    <xf numFmtId="0" fontId="6" fillId="0" borderId="6" xfId="3" applyFont="1" applyBorder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horizontal="center" vertical="center"/>
      <protection hidden="1"/>
    </xf>
    <xf numFmtId="0" fontId="6" fillId="0" borderId="9" xfId="3" applyFont="1" applyBorder="1" applyAlignment="1" applyProtection="1">
      <alignment horizontal="center" vertical="center" wrapText="1"/>
      <protection hidden="1"/>
    </xf>
    <xf numFmtId="0" fontId="6" fillId="0" borderId="12" xfId="3" applyFont="1" applyBorder="1" applyAlignment="1" applyProtection="1">
      <alignment horizontal="center" vertical="center" wrapText="1"/>
      <protection hidden="1"/>
    </xf>
    <xf numFmtId="0" fontId="6" fillId="0" borderId="28" xfId="3" applyFont="1" applyBorder="1" applyAlignment="1" applyProtection="1">
      <alignment horizontal="center" vertical="center" wrapText="1"/>
      <protection hidden="1"/>
    </xf>
    <xf numFmtId="0" fontId="6" fillId="0" borderId="22" xfId="3" applyFont="1" applyBorder="1" applyAlignment="1" applyProtection="1">
      <alignment horizontal="center" vertical="center" wrapText="1"/>
      <protection hidden="1"/>
    </xf>
    <xf numFmtId="0" fontId="6" fillId="0" borderId="2" xfId="7" applyFont="1" applyFill="1" applyBorder="1" applyAlignment="1" applyProtection="1">
      <alignment horizontal="center" vertical="center" shrinkToFit="1"/>
      <protection hidden="1"/>
    </xf>
    <xf numFmtId="3" fontId="6" fillId="0" borderId="7" xfId="7" applyNumberFormat="1" applyFont="1" applyFill="1" applyBorder="1" applyAlignment="1" applyProtection="1">
      <alignment horizontal="right" vertical="center" wrapText="1"/>
      <protection hidden="1"/>
    </xf>
    <xf numFmtId="3" fontId="6" fillId="0" borderId="3" xfId="7" applyNumberFormat="1" applyFont="1" applyFill="1" applyBorder="1" applyAlignment="1" applyProtection="1">
      <alignment horizontal="center" vertical="center" wrapText="1"/>
      <protection hidden="1"/>
    </xf>
    <xf numFmtId="176" fontId="6" fillId="0" borderId="2" xfId="7" applyNumberFormat="1" applyFont="1" applyFill="1" applyBorder="1" applyAlignment="1" applyProtection="1">
      <alignment horizontal="right" vertical="center" wrapText="1"/>
      <protection hidden="1"/>
    </xf>
    <xf numFmtId="176" fontId="6" fillId="0" borderId="3" xfId="7" applyNumberFormat="1" applyFont="1" applyFill="1" applyBorder="1" applyAlignment="1" applyProtection="1">
      <alignment horizontal="right" vertical="center" wrapText="1"/>
      <protection hidden="1"/>
    </xf>
    <xf numFmtId="176" fontId="6" fillId="0" borderId="2" xfId="3" applyNumberFormat="1" applyFont="1" applyFill="1" applyBorder="1" applyAlignment="1" applyProtection="1">
      <alignment horizontal="right" vertical="center" wrapText="1"/>
      <protection hidden="1"/>
    </xf>
    <xf numFmtId="176" fontId="6" fillId="0" borderId="20" xfId="7" applyNumberFormat="1" applyFont="1" applyFill="1" applyBorder="1" applyAlignment="1" applyProtection="1">
      <alignment horizontal="right" vertical="center" wrapText="1"/>
      <protection hidden="1"/>
    </xf>
    <xf numFmtId="176" fontId="6" fillId="0" borderId="23" xfId="3" applyNumberFormat="1" applyFont="1" applyFill="1" applyBorder="1" applyAlignment="1" applyProtection="1">
      <alignment horizontal="right" vertical="center" wrapText="1"/>
      <protection hidden="1"/>
    </xf>
    <xf numFmtId="3" fontId="6" fillId="0" borderId="3" xfId="7" applyNumberFormat="1" applyFont="1" applyFill="1" applyBorder="1" applyAlignment="1" applyProtection="1">
      <alignment horizontal="right" vertical="center" wrapText="1"/>
      <protection hidden="1"/>
    </xf>
    <xf numFmtId="0" fontId="38" fillId="0" borderId="2" xfId="7" applyFont="1" applyFill="1" applyBorder="1" applyAlignment="1" applyProtection="1">
      <alignment horizontal="center" vertical="center" shrinkToFit="1"/>
      <protection hidden="1"/>
    </xf>
    <xf numFmtId="3" fontId="38" fillId="0" borderId="7" xfId="7" applyNumberFormat="1" applyFont="1" applyFill="1" applyBorder="1" applyAlignment="1" applyProtection="1">
      <alignment horizontal="right" vertical="center" wrapText="1"/>
      <protection hidden="1"/>
    </xf>
    <xf numFmtId="3" fontId="38" fillId="0" borderId="3" xfId="7" applyNumberFormat="1" applyFont="1" applyFill="1" applyBorder="1" applyAlignment="1" applyProtection="1">
      <alignment horizontal="right" vertical="center" wrapText="1"/>
      <protection hidden="1"/>
    </xf>
    <xf numFmtId="176" fontId="38" fillId="0" borderId="2" xfId="7" applyNumberFormat="1" applyFont="1" applyFill="1" applyBorder="1" applyAlignment="1" applyProtection="1">
      <alignment horizontal="right" vertical="center" wrapText="1"/>
      <protection hidden="1"/>
    </xf>
    <xf numFmtId="176" fontId="38" fillId="0" borderId="3" xfId="7" applyNumberFormat="1" applyFont="1" applyFill="1" applyBorder="1" applyAlignment="1" applyProtection="1">
      <alignment horizontal="right" vertical="center" wrapText="1"/>
      <protection hidden="1"/>
    </xf>
    <xf numFmtId="176" fontId="38" fillId="0" borderId="2" xfId="3" applyNumberFormat="1" applyFont="1" applyFill="1" applyBorder="1" applyAlignment="1" applyProtection="1">
      <alignment horizontal="right" vertical="center" wrapText="1"/>
      <protection hidden="1"/>
    </xf>
    <xf numFmtId="176" fontId="38" fillId="0" borderId="20" xfId="7" applyNumberFormat="1" applyFont="1" applyFill="1" applyBorder="1" applyAlignment="1" applyProtection="1">
      <alignment horizontal="right" vertical="center" wrapText="1"/>
      <protection hidden="1"/>
    </xf>
    <xf numFmtId="176" fontId="38" fillId="0" borderId="23" xfId="3" applyNumberFormat="1" applyFont="1" applyFill="1" applyBorder="1" applyAlignment="1" applyProtection="1">
      <alignment horizontal="right" vertical="center" wrapText="1"/>
      <protection hidden="1"/>
    </xf>
    <xf numFmtId="0" fontId="5" fillId="0" borderId="9" xfId="3" applyFont="1" applyFill="1" applyBorder="1" applyAlignment="1" applyProtection="1">
      <alignment horizontal="center" vertical="center" wrapText="1"/>
      <protection hidden="1"/>
    </xf>
    <xf numFmtId="0" fontId="5" fillId="0" borderId="11" xfId="3" applyFont="1" applyFill="1" applyBorder="1" applyAlignment="1" applyProtection="1">
      <alignment horizontal="center" vertical="center" wrapText="1"/>
      <protection hidden="1"/>
    </xf>
    <xf numFmtId="0" fontId="5" fillId="0" borderId="10" xfId="3" applyFont="1" applyFill="1" applyBorder="1" applyAlignment="1" applyProtection="1">
      <alignment horizontal="center" vertical="center" wrapText="1"/>
      <protection hidden="1"/>
    </xf>
    <xf numFmtId="0" fontId="5" fillId="0" borderId="12" xfId="3" applyFont="1" applyFill="1" applyBorder="1" applyAlignment="1" applyProtection="1">
      <alignment horizontal="center" vertical="center" wrapText="1"/>
      <protection hidden="1"/>
    </xf>
    <xf numFmtId="0" fontId="5" fillId="0" borderId="12" xfId="3" applyFont="1" applyFill="1" applyBorder="1" applyAlignment="1" applyProtection="1">
      <alignment horizontal="center" vertical="center" wrapText="1"/>
      <protection hidden="1"/>
    </xf>
    <xf numFmtId="0" fontId="5" fillId="0" borderId="16" xfId="3" applyFont="1" applyFill="1" applyBorder="1" applyAlignment="1" applyProtection="1">
      <alignment horizontal="center" vertical="center" wrapText="1"/>
      <protection hidden="1"/>
    </xf>
    <xf numFmtId="0" fontId="14" fillId="0" borderId="11" xfId="3" applyFont="1" applyFill="1" applyBorder="1" applyAlignment="1" applyProtection="1">
      <alignment horizontal="distributed" vertical="center" wrapText="1"/>
      <protection hidden="1"/>
    </xf>
    <xf numFmtId="0" fontId="8" fillId="0" borderId="11" xfId="3" applyFont="1" applyFill="1" applyBorder="1" applyAlignment="1" applyProtection="1">
      <alignment horizontal="distributed" vertical="center"/>
      <protection hidden="1"/>
    </xf>
    <xf numFmtId="0" fontId="14" fillId="0" borderId="10" xfId="3" applyFont="1" applyFill="1" applyBorder="1" applyAlignment="1" applyProtection="1">
      <alignment horizontal="right" vertical="center" wrapText="1"/>
      <protection hidden="1"/>
    </xf>
    <xf numFmtId="0" fontId="14" fillId="0" borderId="12" xfId="3" applyFont="1" applyFill="1" applyBorder="1" applyAlignment="1" applyProtection="1">
      <alignment horizontal="right" vertical="center" wrapText="1"/>
      <protection hidden="1"/>
    </xf>
    <xf numFmtId="0" fontId="14" fillId="0" borderId="12" xfId="3" applyFont="1" applyFill="1" applyBorder="1" applyAlignment="1" applyProtection="1">
      <alignment horizontal="justify" vertical="center" wrapText="1"/>
      <protection hidden="1"/>
    </xf>
    <xf numFmtId="0" fontId="5" fillId="0" borderId="2" xfId="3" applyFont="1" applyFill="1" applyBorder="1" applyAlignment="1" applyProtection="1">
      <alignment horizontal="center" vertical="center" wrapText="1"/>
      <protection hidden="1"/>
    </xf>
    <xf numFmtId="0" fontId="14" fillId="0" borderId="12" xfId="3" applyFont="1" applyFill="1" applyBorder="1" applyAlignment="1" applyProtection="1">
      <alignment horizontal="distributed" vertical="center" wrapText="1"/>
      <protection hidden="1"/>
    </xf>
    <xf numFmtId="0" fontId="14" fillId="0" borderId="9" xfId="3" applyFont="1" applyFill="1" applyBorder="1" applyAlignment="1" applyProtection="1">
      <alignment horizontal="justify" vertical="center" wrapText="1"/>
      <protection hidden="1"/>
    </xf>
    <xf numFmtId="0" fontId="8" fillId="0" borderId="11" xfId="7" applyFont="1" applyFill="1" applyBorder="1" applyAlignment="1" applyProtection="1">
      <alignment horizontal="distributed" vertical="center"/>
      <protection hidden="1"/>
    </xf>
    <xf numFmtId="0" fontId="14" fillId="0" borderId="12" xfId="7" applyFont="1" applyFill="1" applyBorder="1" applyAlignment="1" applyProtection="1">
      <alignment horizontal="distributed" vertical="center" wrapText="1"/>
      <protection hidden="1"/>
    </xf>
    <xf numFmtId="0" fontId="14" fillId="0" borderId="10" xfId="7" applyFont="1" applyFill="1" applyBorder="1" applyAlignment="1" applyProtection="1">
      <alignment horizontal="right" vertical="center" wrapText="1"/>
      <protection hidden="1"/>
    </xf>
    <xf numFmtId="0" fontId="14" fillId="0" borderId="12" xfId="7" applyFont="1" applyFill="1" applyBorder="1" applyAlignment="1" applyProtection="1">
      <alignment horizontal="right" vertical="center" wrapText="1"/>
      <protection hidden="1"/>
    </xf>
    <xf numFmtId="0" fontId="14" fillId="0" borderId="9" xfId="7" applyFont="1" applyFill="1" applyBorder="1" applyAlignment="1" applyProtection="1">
      <alignment horizontal="justify" vertical="center" wrapText="1"/>
      <protection hidden="1"/>
    </xf>
    <xf numFmtId="0" fontId="14" fillId="0" borderId="5" xfId="3" applyFont="1" applyFill="1" applyBorder="1" applyAlignment="1" applyProtection="1">
      <alignment horizontal="distributed" vertical="center" wrapText="1"/>
      <protection hidden="1"/>
    </xf>
    <xf numFmtId="0" fontId="44" fillId="0" borderId="11" xfId="7" applyFont="1" applyFill="1" applyBorder="1" applyAlignment="1" applyProtection="1">
      <alignment horizontal="distributed" vertical="center"/>
      <protection hidden="1"/>
    </xf>
    <xf numFmtId="0" fontId="46" fillId="0" borderId="12" xfId="7" applyFont="1" applyFill="1" applyBorder="1" applyAlignment="1" applyProtection="1">
      <alignment horizontal="distributed" vertical="center" wrapText="1"/>
      <protection hidden="1"/>
    </xf>
    <xf numFmtId="0" fontId="46" fillId="0" borderId="10" xfId="7" applyFont="1" applyFill="1" applyBorder="1" applyAlignment="1" applyProtection="1">
      <alignment horizontal="right" vertical="center" wrapText="1"/>
      <protection hidden="1"/>
    </xf>
    <xf numFmtId="0" fontId="46" fillId="0" borderId="12" xfId="7" applyFont="1" applyFill="1" applyBorder="1" applyAlignment="1" applyProtection="1">
      <alignment horizontal="right" vertical="center" wrapText="1"/>
      <protection hidden="1"/>
    </xf>
    <xf numFmtId="0" fontId="46" fillId="0" borderId="9" xfId="3" applyFont="1" applyBorder="1" applyAlignment="1" applyProtection="1">
      <alignment horizontal="left" vertical="center"/>
      <protection hidden="1"/>
    </xf>
    <xf numFmtId="0" fontId="40" fillId="0" borderId="12" xfId="3" applyFont="1" applyBorder="1" applyAlignment="1" applyProtection="1">
      <alignment vertical="center"/>
      <protection hidden="1"/>
    </xf>
    <xf numFmtId="0" fontId="40" fillId="0" borderId="11" xfId="3" applyFont="1" applyBorder="1" applyAlignment="1" applyProtection="1">
      <alignment vertical="center"/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0" fontId="14" fillId="0" borderId="10" xfId="3" applyFont="1" applyFill="1" applyBorder="1" applyAlignment="1" applyProtection="1">
      <alignment horizontal="distributed" vertical="center" wrapText="1"/>
      <protection hidden="1"/>
    </xf>
    <xf numFmtId="0" fontId="46" fillId="0" borderId="9" xfId="7" applyFont="1" applyFill="1" applyBorder="1" applyAlignment="1" applyProtection="1">
      <alignment horizontal="justify" vertical="center" wrapText="1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14" fillId="0" borderId="0" xfId="3" applyFont="1" applyFill="1" applyBorder="1" applyAlignment="1" applyProtection="1">
      <alignment horizontal="distributed" vertical="center" wrapText="1"/>
      <protection hidden="1"/>
    </xf>
    <xf numFmtId="0" fontId="35" fillId="0" borderId="0" xfId="7" applyFont="1" applyFill="1" applyBorder="1" applyAlignment="1" applyProtection="1">
      <alignment horizontal="distributed" vertical="center" wrapText="1"/>
      <protection hidden="1"/>
    </xf>
    <xf numFmtId="0" fontId="35" fillId="0" borderId="0" xfId="7" applyFont="1" applyFill="1" applyBorder="1" applyAlignment="1" applyProtection="1">
      <alignment horizontal="right" vertical="center" wrapText="1"/>
      <protection hidden="1"/>
    </xf>
    <xf numFmtId="0" fontId="35" fillId="0" borderId="0" xfId="3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vertical="center"/>
      <protection hidden="1"/>
    </xf>
    <xf numFmtId="0" fontId="16" fillId="0" borderId="0" xfId="3" applyFont="1" applyBorder="1" applyAlignment="1" applyProtection="1">
      <alignment vertical="center"/>
      <protection hidden="1"/>
    </xf>
    <xf numFmtId="0" fontId="0" fillId="0" borderId="0" xfId="3" applyFont="1" applyAlignment="1" applyProtection="1">
      <alignment vertical="center"/>
      <protection hidden="1"/>
    </xf>
    <xf numFmtId="0" fontId="0" fillId="0" borderId="5" xfId="3" applyFont="1" applyBorder="1" applyAlignment="1" applyProtection="1">
      <alignment horizontal="right" vertical="center"/>
      <protection hidden="1"/>
    </xf>
    <xf numFmtId="0" fontId="1" fillId="0" borderId="5" xfId="3" applyFont="1" applyBorder="1" applyAlignment="1" applyProtection="1">
      <alignment horizontal="right" vertical="center"/>
      <protection hidden="1"/>
    </xf>
    <xf numFmtId="0" fontId="8" fillId="0" borderId="9" xfId="3" applyFont="1" applyBorder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center" vertical="center" wrapText="1"/>
      <protection hidden="1"/>
    </xf>
    <xf numFmtId="0" fontId="8" fillId="0" borderId="16" xfId="3" applyFont="1" applyBorder="1" applyAlignment="1" applyProtection="1">
      <alignment horizontal="center" vertical="center" wrapText="1"/>
      <protection hidden="1"/>
    </xf>
    <xf numFmtId="0" fontId="8" fillId="0" borderId="11" xfId="3" applyFont="1" applyFill="1" applyBorder="1" applyAlignment="1" applyProtection="1">
      <alignment vertical="center" wrapText="1"/>
      <protection hidden="1"/>
    </xf>
    <xf numFmtId="0" fontId="8" fillId="0" borderId="6" xfId="3" applyFont="1" applyFill="1" applyBorder="1" applyAlignment="1" applyProtection="1">
      <alignment horizontal="right" vertical="center" wrapText="1"/>
      <protection hidden="1"/>
    </xf>
    <xf numFmtId="0" fontId="8" fillId="0" borderId="12" xfId="3" applyFont="1" applyBorder="1" applyAlignment="1" applyProtection="1">
      <alignment horizontal="center" vertical="center" wrapText="1"/>
      <protection hidden="1"/>
    </xf>
    <xf numFmtId="0" fontId="8" fillId="0" borderId="1" xfId="3" applyFont="1" applyFill="1" applyBorder="1" applyAlignment="1" applyProtection="1">
      <alignment horizontal="justify" vertical="center" wrapText="1"/>
      <protection hidden="1"/>
    </xf>
    <xf numFmtId="0" fontId="8" fillId="0" borderId="2" xfId="3" applyFont="1" applyBorder="1" applyAlignment="1" applyProtection="1">
      <alignment horizontal="center" vertical="center" wrapText="1"/>
      <protection hidden="1"/>
    </xf>
    <xf numFmtId="0" fontId="8" fillId="0" borderId="4" xfId="3" applyFont="1" applyBorder="1" applyAlignment="1" applyProtection="1">
      <alignment horizontal="center" vertical="center" wrapText="1"/>
      <protection hidden="1"/>
    </xf>
    <xf numFmtId="0" fontId="8" fillId="0" borderId="19" xfId="3" applyFont="1" applyFill="1" applyBorder="1" applyAlignment="1" applyProtection="1">
      <alignment vertical="center" wrapText="1"/>
      <protection hidden="1"/>
    </xf>
    <xf numFmtId="0" fontId="8" fillId="0" borderId="8" xfId="3" applyFont="1" applyFill="1" applyBorder="1" applyAlignment="1" applyProtection="1">
      <alignment horizontal="right" vertical="center" wrapText="1"/>
      <protection hidden="1"/>
    </xf>
    <xf numFmtId="0" fontId="8" fillId="0" borderId="12" xfId="3" applyFont="1" applyFill="1" applyBorder="1" applyAlignment="1" applyProtection="1">
      <alignment vertical="center" wrapText="1"/>
      <protection hidden="1"/>
    </xf>
    <xf numFmtId="0" fontId="8" fillId="0" borderId="10" xfId="3" applyFont="1" applyFill="1" applyBorder="1" applyAlignment="1" applyProtection="1">
      <alignment horizontal="right" vertical="center" wrapText="1"/>
      <protection hidden="1"/>
    </xf>
    <xf numFmtId="0" fontId="8" fillId="0" borderId="12" xfId="3" applyFont="1" applyFill="1" applyBorder="1" applyAlignment="1" applyProtection="1">
      <alignment vertical="center"/>
      <protection hidden="1"/>
    </xf>
    <xf numFmtId="0" fontId="8" fillId="0" borderId="11" xfId="3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2" applyFont="1" applyBorder="1" applyAlignment="1" applyProtection="1">
      <alignment horizontal="left" vertical="center"/>
      <protection hidden="1"/>
    </xf>
    <xf numFmtId="0" fontId="0" fillId="0" borderId="0" xfId="2" applyFont="1" applyBorder="1" applyAlignment="1" applyProtection="1">
      <alignment vertical="center"/>
      <protection hidden="1"/>
    </xf>
    <xf numFmtId="0" fontId="15" fillId="0" borderId="0" xfId="2" applyAlignment="1" applyProtection="1">
      <alignment vertical="center"/>
      <protection hidden="1"/>
    </xf>
    <xf numFmtId="0" fontId="8" fillId="0" borderId="10" xfId="2" applyFont="1" applyBorder="1" applyAlignment="1" applyProtection="1">
      <alignment horizontal="center" vertical="center" wrapText="1"/>
      <protection hidden="1"/>
    </xf>
    <xf numFmtId="0" fontId="8" fillId="0" borderId="9" xfId="2" applyFont="1" applyBorder="1" applyAlignment="1" applyProtection="1">
      <alignment horizontal="center" vertical="center" wrapText="1"/>
      <protection hidden="1"/>
    </xf>
    <xf numFmtId="0" fontId="8" fillId="0" borderId="12" xfId="2" applyFont="1" applyBorder="1" applyAlignment="1" applyProtection="1">
      <alignment horizontal="center" vertical="center" wrapText="1"/>
      <protection hidden="1"/>
    </xf>
    <xf numFmtId="0" fontId="8" fillId="0" borderId="16" xfId="2" applyFont="1" applyBorder="1" applyAlignment="1" applyProtection="1">
      <alignment horizontal="center" vertical="center" wrapText="1"/>
      <protection hidden="1"/>
    </xf>
    <xf numFmtId="0" fontId="44" fillId="0" borderId="2" xfId="2" applyFont="1" applyFill="1" applyBorder="1" applyAlignment="1" applyProtection="1">
      <alignment horizontal="justify" vertical="center" wrapText="1"/>
      <protection hidden="1"/>
    </xf>
    <xf numFmtId="0" fontId="44" fillId="0" borderId="2" xfId="2" applyFont="1" applyFill="1" applyBorder="1" applyAlignment="1" applyProtection="1">
      <alignment horizontal="center" vertical="center" wrapText="1"/>
      <protection hidden="1"/>
    </xf>
    <xf numFmtId="0" fontId="44" fillId="0" borderId="3" xfId="2" applyFont="1" applyFill="1" applyBorder="1" applyAlignment="1" applyProtection="1">
      <alignment vertical="center" wrapText="1"/>
      <protection hidden="1"/>
    </xf>
    <xf numFmtId="0" fontId="34" fillId="0" borderId="0" xfId="2" applyFont="1" applyAlignment="1" applyProtection="1">
      <alignment vertical="center"/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0" fontId="44" fillId="0" borderId="30" xfId="2" applyFont="1" applyFill="1" applyBorder="1" applyAlignment="1" applyProtection="1">
      <alignment horizontal="justify" vertical="center" wrapText="1"/>
      <protection hidden="1"/>
    </xf>
    <xf numFmtId="0" fontId="44" fillId="0" borderId="30" xfId="2" applyFont="1" applyFill="1" applyBorder="1" applyAlignment="1" applyProtection="1">
      <alignment horizontal="center" vertical="center" wrapText="1"/>
      <protection hidden="1"/>
    </xf>
    <xf numFmtId="0" fontId="44" fillId="0" borderId="36" xfId="2" applyFont="1" applyFill="1" applyBorder="1" applyAlignment="1" applyProtection="1">
      <alignment horizontal="left" vertical="center" wrapText="1"/>
      <protection hidden="1"/>
    </xf>
    <xf numFmtId="0" fontId="44" fillId="0" borderId="32" xfId="2" applyFont="1" applyFill="1" applyBorder="1" applyAlignment="1" applyProtection="1">
      <alignment horizontal="justify" vertical="center" wrapText="1"/>
      <protection hidden="1"/>
    </xf>
    <xf numFmtId="0" fontId="44" fillId="0" borderId="3" xfId="2" applyFont="1" applyFill="1" applyBorder="1" applyAlignment="1" applyProtection="1">
      <alignment horizontal="left" vertical="center" wrapText="1"/>
      <protection hidden="1"/>
    </xf>
    <xf numFmtId="0" fontId="44" fillId="0" borderId="37" xfId="2" applyFont="1" applyFill="1" applyBorder="1" applyAlignment="1" applyProtection="1">
      <alignment horizontal="left" vertical="center" wrapText="1"/>
      <protection hidden="1"/>
    </xf>
    <xf numFmtId="0" fontId="34" fillId="0" borderId="0" xfId="2" applyFont="1" applyFill="1" applyAlignment="1" applyProtection="1">
      <alignment vertical="center"/>
      <protection hidden="1"/>
    </xf>
    <xf numFmtId="0" fontId="44" fillId="0" borderId="30" xfId="2" applyFont="1" applyFill="1" applyBorder="1" applyAlignment="1" applyProtection="1">
      <alignment vertical="center" wrapText="1"/>
      <protection hidden="1"/>
    </xf>
    <xf numFmtId="0" fontId="44" fillId="0" borderId="36" xfId="2" applyFont="1" applyFill="1" applyBorder="1" applyAlignment="1" applyProtection="1">
      <alignment vertical="center" wrapText="1"/>
      <protection hidden="1"/>
    </xf>
    <xf numFmtId="0" fontId="44" fillId="0" borderId="2" xfId="2" applyFont="1" applyFill="1" applyBorder="1" applyAlignment="1" applyProtection="1">
      <alignment vertical="center" wrapText="1"/>
      <protection hidden="1"/>
    </xf>
    <xf numFmtId="0" fontId="34" fillId="0" borderId="0" xfId="2" applyFont="1" applyFill="1" applyBorder="1" applyAlignment="1" applyProtection="1">
      <alignment vertical="center"/>
      <protection hidden="1"/>
    </xf>
    <xf numFmtId="0" fontId="8" fillId="0" borderId="4" xfId="2" applyFont="1" applyBorder="1" applyAlignment="1" applyProtection="1">
      <alignment horizontal="center" vertical="center" wrapText="1"/>
      <protection hidden="1"/>
    </xf>
    <xf numFmtId="0" fontId="44" fillId="0" borderId="31" xfId="2" applyFont="1" applyFill="1" applyBorder="1" applyAlignment="1" applyProtection="1">
      <alignment vertical="center" wrapText="1"/>
      <protection hidden="1"/>
    </xf>
    <xf numFmtId="0" fontId="44" fillId="0" borderId="31" xfId="2" applyFont="1" applyFill="1" applyBorder="1" applyAlignment="1" applyProtection="1">
      <alignment horizontal="center" vertical="center" wrapText="1"/>
      <protection hidden="1"/>
    </xf>
    <xf numFmtId="0" fontId="44" fillId="0" borderId="38" xfId="2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 applyProtection="1">
      <alignment horizontal="justify" vertical="center" wrapText="1"/>
      <protection hidden="1"/>
    </xf>
    <xf numFmtId="0" fontId="6" fillId="0" borderId="0" xfId="2" applyFont="1" applyFill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44" fillId="0" borderId="32" xfId="2" applyFont="1" applyFill="1" applyBorder="1" applyAlignment="1" applyProtection="1">
      <alignment horizontal="center" vertical="center" wrapText="1"/>
      <protection hidden="1"/>
    </xf>
    <xf numFmtId="0" fontId="44" fillId="0" borderId="39" xfId="2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 applyProtection="1">
      <alignment vertical="center" wrapText="1"/>
      <protection hidden="1"/>
    </xf>
    <xf numFmtId="0" fontId="6" fillId="0" borderId="0" xfId="2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44" fillId="0" borderId="4" xfId="2" applyFont="1" applyFill="1" applyBorder="1" applyAlignment="1" applyProtection="1">
      <alignment horizontal="justify" vertical="center" wrapText="1"/>
      <protection hidden="1"/>
    </xf>
    <xf numFmtId="0" fontId="44" fillId="0" borderId="1" xfId="0" applyFont="1" applyFill="1" applyBorder="1" applyAlignment="1" applyProtection="1">
      <alignment horizontal="left" vertical="center"/>
      <protection hidden="1"/>
    </xf>
    <xf numFmtId="0" fontId="6" fillId="0" borderId="0" xfId="2" applyFont="1" applyBorder="1" applyAlignment="1" applyProtection="1">
      <alignment horizontal="justify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17" xfId="0" applyFont="1" applyBorder="1" applyAlignment="1" applyProtection="1">
      <alignment horizontal="right" vertical="center" wrapText="1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8" fillId="0" borderId="16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distributed" vertical="center" wrapText="1"/>
      <protection hidden="1"/>
    </xf>
    <xf numFmtId="0" fontId="8" fillId="0" borderId="17" xfId="0" applyFont="1" applyBorder="1" applyAlignment="1" applyProtection="1">
      <alignment horizontal="distributed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distributed" vertical="center" wrapText="1"/>
      <protection hidden="1"/>
    </xf>
    <xf numFmtId="0" fontId="8" fillId="0" borderId="3" xfId="0" applyFont="1" applyBorder="1" applyAlignment="1" applyProtection="1">
      <alignment horizontal="distributed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distributed" vertical="center" wrapText="1"/>
      <protection hidden="1"/>
    </xf>
    <xf numFmtId="0" fontId="8" fillId="0" borderId="1" xfId="0" applyFont="1" applyBorder="1" applyAlignment="1" applyProtection="1">
      <alignment horizontal="distributed" vertical="center" wrapText="1"/>
      <protection hidden="1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7" xfId="0" applyFont="1" applyBorder="1" applyAlignment="1" applyProtection="1">
      <alignment horizontal="right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3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7" xfId="0" applyNumberFormat="1" applyFont="1" applyFill="1" applyBorder="1" applyAlignment="1" applyProtection="1">
      <alignment horizontal="right" vertical="center" wrapText="1"/>
      <protection hidden="1"/>
    </xf>
    <xf numFmtId="176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7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3" xfId="0" applyFont="1" applyFill="1" applyBorder="1" applyAlignment="1" applyProtection="1">
      <alignment vertical="center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3" fontId="8" fillId="0" borderId="5" xfId="0" applyNumberFormat="1" applyFont="1" applyBorder="1" applyAlignment="1" applyProtection="1">
      <alignment horizontal="right" vertical="center" wrapText="1"/>
      <protection hidden="1"/>
    </xf>
    <xf numFmtId="3" fontId="8" fillId="0" borderId="1" xfId="0" applyNumberFormat="1" applyFont="1" applyBorder="1" applyAlignment="1" applyProtection="1">
      <alignment horizontal="right" vertical="center" wrapText="1"/>
      <protection hidden="1"/>
    </xf>
    <xf numFmtId="3" fontId="26" fillId="0" borderId="6" xfId="0" applyNumberFormat="1" applyFont="1" applyBorder="1" applyAlignment="1" applyProtection="1">
      <alignment horizontal="right" vertical="center" wrapText="1"/>
      <protection hidden="1"/>
    </xf>
    <xf numFmtId="176" fontId="8" fillId="0" borderId="5" xfId="0" applyNumberFormat="1" applyFont="1" applyBorder="1" applyAlignment="1" applyProtection="1">
      <alignment horizontal="right" vertical="center" wrapText="1"/>
      <protection hidden="1"/>
    </xf>
    <xf numFmtId="0" fontId="8" fillId="0" borderId="1" xfId="0" applyFont="1" applyBorder="1" applyAlignment="1" applyProtection="1">
      <alignment horizontal="right" vertical="center" wrapText="1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3" fontId="8" fillId="0" borderId="6" xfId="0" applyNumberFormat="1" applyFont="1" applyBorder="1" applyAlignment="1" applyProtection="1">
      <alignment horizontal="right" vertical="center" wrapText="1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0" fontId="4" fillId="0" borderId="0" xfId="4" applyFont="1" applyAlignment="1" applyProtection="1">
      <alignment horizontal="left" vertical="center"/>
      <protection hidden="1"/>
    </xf>
    <xf numFmtId="0" fontId="0" fillId="0" borderId="5" xfId="4" applyFont="1" applyBorder="1" applyAlignment="1" applyProtection="1">
      <alignment vertical="center"/>
      <protection hidden="1"/>
    </xf>
    <xf numFmtId="0" fontId="0" fillId="0" borderId="0" xfId="4" applyFont="1" applyBorder="1" applyAlignment="1" applyProtection="1">
      <alignment vertical="center"/>
      <protection hidden="1"/>
    </xf>
    <xf numFmtId="0" fontId="1" fillId="0" borderId="0" xfId="4" applyFont="1" applyBorder="1" applyAlignment="1" applyProtection="1">
      <alignment vertical="center"/>
      <protection hidden="1"/>
    </xf>
    <xf numFmtId="0" fontId="8" fillId="0" borderId="8" xfId="4" applyFont="1" applyFill="1" applyBorder="1" applyAlignment="1" applyProtection="1">
      <alignment horizontal="center" vertical="center" wrapText="1"/>
      <protection hidden="1"/>
    </xf>
    <xf numFmtId="0" fontId="8" fillId="0" borderId="17" xfId="4" applyFont="1" applyFill="1" applyBorder="1" applyAlignment="1" applyProtection="1">
      <alignment horizontal="center" vertical="center" wrapText="1"/>
      <protection hidden="1"/>
    </xf>
    <xf numFmtId="0" fontId="8" fillId="0" borderId="8" xfId="4" applyFont="1" applyBorder="1" applyAlignment="1" applyProtection="1">
      <alignment horizontal="center" vertical="center" wrapText="1"/>
      <protection hidden="1"/>
    </xf>
    <xf numFmtId="0" fontId="8" fillId="0" borderId="19" xfId="4" applyFont="1" applyBorder="1" applyAlignment="1" applyProtection="1">
      <alignment horizontal="center" vertical="center" wrapText="1"/>
      <protection hidden="1"/>
    </xf>
    <xf numFmtId="0" fontId="8" fillId="0" borderId="17" xfId="4" applyFont="1" applyBorder="1" applyAlignment="1" applyProtection="1">
      <alignment horizontal="center" vertical="center" wrapText="1"/>
      <protection hidden="1"/>
    </xf>
    <xf numFmtId="0" fontId="8" fillId="0" borderId="6" xfId="4" applyFont="1" applyFill="1" applyBorder="1" applyAlignment="1" applyProtection="1">
      <alignment horizontal="center" vertical="center" wrapText="1"/>
      <protection hidden="1"/>
    </xf>
    <xf numFmtId="0" fontId="8" fillId="0" borderId="5" xfId="4" applyFont="1" applyFill="1" applyBorder="1" applyAlignment="1" applyProtection="1">
      <alignment horizontal="center" vertical="center" wrapText="1"/>
      <protection hidden="1"/>
    </xf>
    <xf numFmtId="0" fontId="3" fillId="0" borderId="8" xfId="4" applyFont="1" applyBorder="1" applyAlignment="1" applyProtection="1">
      <alignment horizontal="right" vertical="center" wrapText="1"/>
      <protection hidden="1"/>
    </xf>
    <xf numFmtId="0" fontId="3" fillId="0" borderId="0" xfId="4" applyFont="1" applyBorder="1" applyAlignment="1" applyProtection="1">
      <alignment horizontal="right" vertical="center" wrapText="1"/>
      <protection hidden="1"/>
    </xf>
    <xf numFmtId="0" fontId="1" fillId="0" borderId="8" xfId="3" applyFont="1" applyBorder="1" applyAlignment="1" applyProtection="1">
      <alignment vertical="center"/>
      <protection hidden="1"/>
    </xf>
    <xf numFmtId="0" fontId="8" fillId="0" borderId="19" xfId="4" applyFont="1" applyBorder="1" applyAlignment="1" applyProtection="1">
      <alignment horizontal="right" vertical="center" wrapText="1"/>
      <protection hidden="1"/>
    </xf>
    <xf numFmtId="0" fontId="8" fillId="0" borderId="17" xfId="4" applyFont="1" applyBorder="1" applyAlignment="1" applyProtection="1">
      <alignment horizontal="right" vertical="center" wrapText="1"/>
      <protection hidden="1"/>
    </xf>
    <xf numFmtId="0" fontId="1" fillId="0" borderId="17" xfId="4" applyFont="1" applyBorder="1" applyAlignment="1" applyProtection="1">
      <alignment vertical="center"/>
      <protection hidden="1"/>
    </xf>
    <xf numFmtId="0" fontId="5" fillId="0" borderId="7" xfId="4" applyFont="1" applyFill="1" applyBorder="1" applyAlignment="1" applyProtection="1">
      <alignment horizontal="right" vertical="center" wrapText="1"/>
      <protection hidden="1"/>
    </xf>
    <xf numFmtId="0" fontId="5" fillId="0" borderId="0" xfId="4" applyFont="1" applyFill="1" applyBorder="1" applyAlignment="1" applyProtection="1">
      <alignment horizontal="right" vertical="center" wrapText="1"/>
      <protection hidden="1"/>
    </xf>
    <xf numFmtId="3" fontId="8" fillId="0" borderId="7" xfId="4" applyNumberFormat="1" applyFont="1" applyFill="1" applyBorder="1" applyAlignment="1" applyProtection="1">
      <alignment horizontal="right" vertical="center" wrapText="1"/>
      <protection hidden="1"/>
    </xf>
    <xf numFmtId="3" fontId="8" fillId="0" borderId="0" xfId="4" applyNumberFormat="1" applyFont="1" applyFill="1" applyBorder="1" applyAlignment="1" applyProtection="1">
      <alignment horizontal="right" vertical="center" wrapText="1"/>
      <protection hidden="1"/>
    </xf>
    <xf numFmtId="3" fontId="8" fillId="0" borderId="3" xfId="4" applyNumberFormat="1" applyFont="1" applyFill="1" applyBorder="1" applyAlignment="1" applyProtection="1">
      <alignment horizontal="right" vertical="center" wrapText="1"/>
      <protection hidden="1"/>
    </xf>
    <xf numFmtId="0" fontId="1" fillId="0" borderId="3" xfId="4" applyFont="1" applyBorder="1" applyAlignment="1" applyProtection="1">
      <alignment vertical="center"/>
      <protection hidden="1"/>
    </xf>
    <xf numFmtId="38" fontId="8" fillId="0" borderId="0" xfId="14" applyFont="1" applyFill="1" applyBorder="1" applyAlignment="1" applyProtection="1">
      <alignment horizontal="right" vertical="center" wrapText="1"/>
      <protection hidden="1"/>
    </xf>
    <xf numFmtId="0" fontId="5" fillId="0" borderId="6" xfId="4" applyFont="1" applyFill="1" applyBorder="1" applyAlignment="1" applyProtection="1">
      <alignment horizontal="right" vertical="center" wrapText="1"/>
      <protection hidden="1"/>
    </xf>
    <xf numFmtId="0" fontId="5" fillId="0" borderId="5" xfId="4" applyFont="1" applyFill="1" applyBorder="1" applyAlignment="1" applyProtection="1">
      <alignment horizontal="right" vertical="center" wrapText="1"/>
      <protection hidden="1"/>
    </xf>
    <xf numFmtId="3" fontId="8" fillId="0" borderId="6" xfId="4" applyNumberFormat="1" applyFont="1" applyFill="1" applyBorder="1" applyAlignment="1" applyProtection="1">
      <alignment horizontal="right" vertical="center" wrapText="1"/>
      <protection hidden="1"/>
    </xf>
    <xf numFmtId="3" fontId="8" fillId="0" borderId="5" xfId="4" applyNumberFormat="1" applyFont="1" applyFill="1" applyBorder="1" applyAlignment="1" applyProtection="1">
      <alignment horizontal="right" vertical="center" wrapText="1"/>
      <protection hidden="1"/>
    </xf>
    <xf numFmtId="3" fontId="8" fillId="0" borderId="1" xfId="4" applyNumberFormat="1" applyFont="1" applyFill="1" applyBorder="1" applyAlignment="1" applyProtection="1">
      <alignment horizontal="right" vertical="center" wrapText="1"/>
      <protection hidden="1"/>
    </xf>
    <xf numFmtId="38" fontId="8" fillId="0" borderId="5" xfId="14" applyFont="1" applyFill="1" applyBorder="1" applyAlignment="1" applyProtection="1">
      <alignment horizontal="right" vertical="center" wrapText="1"/>
      <protection hidden="1"/>
    </xf>
    <xf numFmtId="0" fontId="1" fillId="0" borderId="1" xfId="4" applyFont="1" applyBorder="1" applyAlignment="1" applyProtection="1">
      <alignment vertical="center"/>
      <protection hidden="1"/>
    </xf>
    <xf numFmtId="0" fontId="43" fillId="0" borderId="0" xfId="4" applyFont="1" applyBorder="1" applyAlignment="1" applyProtection="1">
      <alignment horizontal="left" vertical="center"/>
      <protection hidden="1"/>
    </xf>
    <xf numFmtId="0" fontId="3" fillId="0" borderId="0" xfId="4" applyFont="1" applyBorder="1" applyAlignment="1" applyProtection="1">
      <alignment horizontal="justify" vertical="center" wrapText="1"/>
      <protection hidden="1"/>
    </xf>
    <xf numFmtId="3" fontId="8" fillId="0" borderId="0" xfId="4" applyNumberFormat="1" applyFont="1" applyBorder="1" applyAlignment="1" applyProtection="1">
      <alignment horizontal="right" vertical="center" wrapText="1"/>
      <protection hidden="1"/>
    </xf>
    <xf numFmtId="0" fontId="8" fillId="0" borderId="0" xfId="4" applyFont="1" applyBorder="1" applyAlignment="1" applyProtection="1">
      <alignment horizontal="right" vertical="center" wrapText="1"/>
      <protection hidden="1"/>
    </xf>
    <xf numFmtId="0" fontId="1" fillId="0" borderId="0" xfId="4" applyBorder="1" applyAlignment="1" applyProtection="1">
      <alignment vertical="center"/>
      <protection hidden="1"/>
    </xf>
    <xf numFmtId="0" fontId="1" fillId="0" borderId="0" xfId="4" applyFont="1" applyAlignment="1" applyProtection="1">
      <alignment vertical="center"/>
      <protection hidden="1"/>
    </xf>
    <xf numFmtId="0" fontId="1" fillId="0" borderId="5" xfId="4" applyFont="1" applyBorder="1" applyAlignment="1" applyProtection="1">
      <alignment vertical="center"/>
      <protection hidden="1"/>
    </xf>
    <xf numFmtId="0" fontId="1" fillId="0" borderId="5" xfId="4" applyFont="1" applyBorder="1" applyAlignment="1" applyProtection="1">
      <alignment horizontal="right" vertical="center"/>
      <protection hidden="1"/>
    </xf>
    <xf numFmtId="0" fontId="8" fillId="0" borderId="11" xfId="4" applyFont="1" applyFill="1" applyBorder="1" applyAlignment="1" applyProtection="1">
      <alignment horizontal="center" vertical="center" wrapText="1"/>
      <protection hidden="1"/>
    </xf>
    <xf numFmtId="0" fontId="8" fillId="0" borderId="12" xfId="4" applyFont="1" applyFill="1" applyBorder="1" applyAlignment="1" applyProtection="1">
      <alignment horizontal="center" vertical="center" wrapText="1"/>
      <protection hidden="1"/>
    </xf>
    <xf numFmtId="0" fontId="8" fillId="0" borderId="10" xfId="4" applyFont="1" applyFill="1" applyBorder="1" applyAlignment="1" applyProtection="1">
      <alignment horizontal="center" vertical="center" wrapText="1"/>
      <protection hidden="1"/>
    </xf>
    <xf numFmtId="0" fontId="8" fillId="0" borderId="1" xfId="4" applyFont="1" applyFill="1" applyBorder="1" applyAlignment="1" applyProtection="1">
      <alignment horizontal="center" vertical="center" wrapText="1"/>
      <protection hidden="1"/>
    </xf>
    <xf numFmtId="0" fontId="10" fillId="0" borderId="8" xfId="4" applyFont="1" applyBorder="1" applyAlignment="1" applyProtection="1">
      <alignment horizontal="right" vertical="center" wrapText="1"/>
      <protection hidden="1"/>
    </xf>
    <xf numFmtId="0" fontId="10" fillId="0" borderId="3" xfId="4" applyFont="1" applyBorder="1" applyAlignment="1" applyProtection="1">
      <alignment horizontal="right" vertical="center" wrapText="1"/>
      <protection hidden="1"/>
    </xf>
    <xf numFmtId="0" fontId="8" fillId="0" borderId="3" xfId="4" applyFont="1" applyBorder="1" applyAlignment="1" applyProtection="1">
      <alignment horizontal="right" vertical="center" wrapText="1"/>
      <protection hidden="1"/>
    </xf>
    <xf numFmtId="0" fontId="8" fillId="0" borderId="7" xfId="4" applyFont="1" applyFill="1" applyBorder="1" applyAlignment="1" applyProtection="1">
      <alignment horizontal="right" vertical="center" wrapText="1"/>
      <protection hidden="1"/>
    </xf>
    <xf numFmtId="0" fontId="8" fillId="0" borderId="3" xfId="4" applyFont="1" applyFill="1" applyBorder="1" applyAlignment="1" applyProtection="1">
      <alignment horizontal="right" vertical="center" wrapText="1"/>
      <protection hidden="1"/>
    </xf>
    <xf numFmtId="38" fontId="8" fillId="0" borderId="0" xfId="8" applyFont="1" applyFill="1" applyBorder="1" applyAlignment="1" applyProtection="1">
      <alignment vertical="center"/>
      <protection hidden="1"/>
    </xf>
    <xf numFmtId="38" fontId="8" fillId="0" borderId="3" xfId="8" applyFont="1" applyFill="1" applyBorder="1" applyAlignment="1" applyProtection="1">
      <alignment vertical="center"/>
      <protection hidden="1"/>
    </xf>
    <xf numFmtId="38" fontId="8" fillId="0" borderId="7" xfId="8" applyFont="1" applyFill="1" applyBorder="1" applyAlignment="1" applyProtection="1">
      <alignment vertical="center"/>
      <protection hidden="1"/>
    </xf>
    <xf numFmtId="38" fontId="8" fillId="0" borderId="3" xfId="8" applyFont="1" applyFill="1" applyBorder="1" applyAlignment="1" applyProtection="1">
      <alignment horizontal="right" vertical="center" wrapText="1"/>
      <protection hidden="1"/>
    </xf>
    <xf numFmtId="0" fontId="10" fillId="0" borderId="7" xfId="4" applyFont="1" applyBorder="1" applyAlignment="1" applyProtection="1">
      <alignment horizontal="right" vertical="center" wrapText="1"/>
      <protection hidden="1"/>
    </xf>
    <xf numFmtId="0" fontId="8" fillId="0" borderId="7" xfId="4" applyFont="1" applyBorder="1" applyAlignment="1" applyProtection="1">
      <alignment horizontal="right" vertical="center" wrapText="1"/>
      <protection hidden="1"/>
    </xf>
    <xf numFmtId="0" fontId="8" fillId="0" borderId="3" xfId="4" applyFont="1" applyBorder="1" applyAlignment="1" applyProtection="1">
      <alignment vertical="center"/>
      <protection hidden="1"/>
    </xf>
    <xf numFmtId="0" fontId="8" fillId="0" borderId="6" xfId="4" applyFont="1" applyFill="1" applyBorder="1" applyAlignment="1" applyProtection="1">
      <alignment horizontal="right" vertical="center" wrapText="1"/>
      <protection hidden="1"/>
    </xf>
    <xf numFmtId="0" fontId="8" fillId="0" borderId="1" xfId="4" applyFont="1" applyFill="1" applyBorder="1" applyAlignment="1" applyProtection="1">
      <alignment horizontal="right" vertical="center" wrapText="1"/>
      <protection hidden="1"/>
    </xf>
    <xf numFmtId="38" fontId="8" fillId="0" borderId="5" xfId="8" applyFont="1" applyFill="1" applyBorder="1" applyAlignment="1" applyProtection="1">
      <alignment vertical="center"/>
      <protection hidden="1"/>
    </xf>
    <xf numFmtId="38" fontId="8" fillId="0" borderId="1" xfId="8" applyFont="1" applyFill="1" applyBorder="1" applyAlignment="1" applyProtection="1">
      <alignment vertical="center"/>
      <protection hidden="1"/>
    </xf>
    <xf numFmtId="38" fontId="8" fillId="0" borderId="6" xfId="8" applyFont="1" applyFill="1" applyBorder="1" applyAlignment="1" applyProtection="1">
      <alignment vertical="center"/>
      <protection hidden="1"/>
    </xf>
    <xf numFmtId="38" fontId="8" fillId="0" borderId="1" xfId="8" applyFont="1" applyFill="1" applyBorder="1" applyAlignment="1" applyProtection="1">
      <alignment horizontal="right" vertical="center" wrapText="1"/>
      <protection hidden="1"/>
    </xf>
    <xf numFmtId="0" fontId="8" fillId="0" borderId="1" xfId="4" applyFont="1" applyBorder="1" applyAlignment="1" applyProtection="1">
      <alignment vertical="center"/>
      <protection hidden="1"/>
    </xf>
    <xf numFmtId="0" fontId="1" fillId="0" borderId="0" xfId="4" applyAlignment="1" applyProtection="1">
      <alignment vertical="center"/>
      <protection hidden="1"/>
    </xf>
    <xf numFmtId="0" fontId="0" fillId="0" borderId="5" xfId="4" applyFont="1" applyBorder="1" applyAlignment="1" applyProtection="1">
      <alignment horizontal="left" vertical="center"/>
      <protection hidden="1"/>
    </xf>
    <xf numFmtId="0" fontId="1" fillId="0" borderId="5" xfId="4" applyBorder="1" applyAlignment="1" applyProtection="1">
      <alignment horizontal="left" vertical="center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0" fontId="5" fillId="0" borderId="8" xfId="4" applyFont="1" applyBorder="1" applyAlignment="1" applyProtection="1">
      <alignment horizontal="center" vertical="center" wrapText="1"/>
      <protection hidden="1"/>
    </xf>
    <xf numFmtId="0" fontId="5" fillId="0" borderId="26" xfId="4" applyFont="1" applyBorder="1" applyAlignment="1" applyProtection="1">
      <alignment horizontal="center" vertical="center" wrapText="1"/>
      <protection hidden="1"/>
    </xf>
    <xf numFmtId="0" fontId="5" fillId="0" borderId="29" xfId="4" applyFont="1" applyBorder="1" applyAlignment="1" applyProtection="1">
      <alignment horizontal="center" vertical="center" wrapText="1"/>
      <protection hidden="1"/>
    </xf>
    <xf numFmtId="0" fontId="5" fillId="0" borderId="11" xfId="4" applyFont="1" applyBorder="1" applyAlignment="1" applyProtection="1">
      <alignment horizontal="center" vertical="center" wrapText="1"/>
      <protection hidden="1"/>
    </xf>
    <xf numFmtId="0" fontId="5" fillId="0" borderId="12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horizontal="center" vertical="center" wrapText="1"/>
      <protection hidden="1"/>
    </xf>
    <xf numFmtId="0" fontId="5" fillId="0" borderId="4" xfId="4" applyFont="1" applyBorder="1" applyAlignment="1" applyProtection="1">
      <alignment horizontal="center" vertical="center" wrapText="1"/>
      <protection hidden="1"/>
    </xf>
    <xf numFmtId="0" fontId="5" fillId="0" borderId="6" xfId="4" applyFont="1" applyBorder="1" applyAlignment="1" applyProtection="1">
      <alignment horizontal="center" vertical="center" wrapText="1"/>
      <protection hidden="1"/>
    </xf>
    <xf numFmtId="0" fontId="5" fillId="0" borderId="21" xfId="4" applyFont="1" applyBorder="1" applyAlignment="1" applyProtection="1">
      <alignment horizontal="center" vertical="center" wrapText="1"/>
      <protection hidden="1"/>
    </xf>
    <xf numFmtId="0" fontId="5" fillId="0" borderId="10" xfId="4" applyFont="1" applyBorder="1" applyAlignment="1" applyProtection="1">
      <alignment horizontal="center" vertical="center" wrapText="1"/>
      <protection hidden="1"/>
    </xf>
    <xf numFmtId="0" fontId="5" fillId="0" borderId="1" xfId="4" applyFont="1" applyBorder="1" applyAlignment="1" applyProtection="1">
      <alignment horizontal="center" vertical="center" wrapText="1"/>
      <protection hidden="1"/>
    </xf>
    <xf numFmtId="0" fontId="3" fillId="0" borderId="2" xfId="4" applyFont="1" applyBorder="1" applyAlignment="1" applyProtection="1">
      <alignment horizontal="right" vertical="center" wrapText="1"/>
      <protection hidden="1"/>
    </xf>
    <xf numFmtId="0" fontId="5" fillId="0" borderId="7" xfId="4" applyFont="1" applyBorder="1" applyAlignment="1" applyProtection="1">
      <alignment horizontal="right" vertical="center" wrapText="1"/>
      <protection hidden="1"/>
    </xf>
    <xf numFmtId="0" fontId="5" fillId="0" borderId="20" xfId="4" applyFont="1" applyBorder="1" applyAlignment="1" applyProtection="1">
      <alignment horizontal="right" vertical="center" wrapText="1"/>
      <protection hidden="1"/>
    </xf>
    <xf numFmtId="0" fontId="5" fillId="0" borderId="0" xfId="4" applyFont="1" applyBorder="1" applyAlignment="1" applyProtection="1">
      <alignment horizontal="right" vertical="center" wrapText="1"/>
      <protection hidden="1"/>
    </xf>
    <xf numFmtId="0" fontId="5" fillId="0" borderId="3" xfId="4" applyFont="1" applyBorder="1" applyAlignment="1" applyProtection="1">
      <alignment horizontal="right" vertical="center" wrapText="1"/>
      <protection hidden="1"/>
    </xf>
    <xf numFmtId="0" fontId="5" fillId="0" borderId="2" xfId="4" applyFont="1" applyBorder="1" applyAlignment="1" applyProtection="1">
      <alignment horizontal="center" vertical="center" wrapText="1"/>
      <protection hidden="1"/>
    </xf>
    <xf numFmtId="3" fontId="5" fillId="0" borderId="7" xfId="4" applyNumberFormat="1" applyFont="1" applyBorder="1" applyAlignment="1" applyProtection="1">
      <alignment horizontal="right" vertical="center" wrapText="1"/>
      <protection hidden="1"/>
    </xf>
    <xf numFmtId="3" fontId="5" fillId="0" borderId="20" xfId="4" applyNumberFormat="1" applyFont="1" applyBorder="1" applyAlignment="1" applyProtection="1">
      <alignment horizontal="right" vertical="center" wrapText="1"/>
      <protection hidden="1"/>
    </xf>
    <xf numFmtId="3" fontId="5" fillId="0" borderId="0" xfId="4" applyNumberFormat="1" applyFont="1" applyBorder="1" applyAlignment="1" applyProtection="1">
      <alignment horizontal="right" vertical="center" wrapText="1"/>
      <protection hidden="1"/>
    </xf>
    <xf numFmtId="3" fontId="5" fillId="0" borderId="3" xfId="4" applyNumberFormat="1" applyFont="1" applyBorder="1" applyAlignment="1" applyProtection="1">
      <alignment horizontal="right" vertical="center" wrapText="1"/>
      <protection hidden="1"/>
    </xf>
    <xf numFmtId="0" fontId="5" fillId="0" borderId="4" xfId="4" applyFont="1" applyBorder="1" applyAlignment="1" applyProtection="1">
      <alignment horizontal="center" vertical="center" wrapText="1"/>
      <protection hidden="1"/>
    </xf>
    <xf numFmtId="3" fontId="5" fillId="0" borderId="6" xfId="4" applyNumberFormat="1" applyFont="1" applyBorder="1" applyAlignment="1" applyProtection="1">
      <alignment horizontal="right" vertical="center" wrapText="1"/>
      <protection hidden="1"/>
    </xf>
    <xf numFmtId="3" fontId="5" fillId="0" borderId="21" xfId="4" applyNumberFormat="1" applyFont="1" applyBorder="1" applyAlignment="1" applyProtection="1">
      <alignment horizontal="right" vertical="center" wrapText="1"/>
      <protection hidden="1"/>
    </xf>
    <xf numFmtId="3" fontId="5" fillId="0" borderId="5" xfId="4" applyNumberFormat="1" applyFont="1" applyBorder="1" applyAlignment="1" applyProtection="1">
      <alignment horizontal="right" vertical="center" wrapText="1"/>
      <protection hidden="1"/>
    </xf>
    <xf numFmtId="3" fontId="5" fillId="0" borderId="1" xfId="4" applyNumberFormat="1" applyFont="1" applyBorder="1" applyAlignment="1" applyProtection="1">
      <alignment horizontal="right" vertical="center" wrapText="1"/>
      <protection hidden="1"/>
    </xf>
    <xf numFmtId="0" fontId="5" fillId="0" borderId="6" xfId="4" applyFont="1" applyBorder="1" applyAlignment="1" applyProtection="1">
      <alignment horizontal="right" vertical="center" wrapText="1"/>
      <protection hidden="1"/>
    </xf>
    <xf numFmtId="0" fontId="5" fillId="0" borderId="1" xfId="4" applyFont="1" applyBorder="1" applyAlignment="1" applyProtection="1">
      <alignment horizontal="right" vertical="center" wrapText="1"/>
      <protection hidden="1"/>
    </xf>
    <xf numFmtId="0" fontId="12" fillId="0" borderId="5" xfId="4" applyFont="1" applyBorder="1" applyAlignment="1" applyProtection="1">
      <alignment horizontal="left" vertical="center"/>
      <protection hidden="1"/>
    </xf>
    <xf numFmtId="0" fontId="8" fillId="0" borderId="16" xfId="4" applyFont="1" applyBorder="1" applyAlignment="1" applyProtection="1">
      <alignment horizontal="center" vertical="center" wrapText="1"/>
      <protection hidden="1"/>
    </xf>
    <xf numFmtId="0" fontId="8" fillId="0" borderId="10" xfId="4" applyFont="1" applyBorder="1" applyAlignment="1" applyProtection="1">
      <alignment horizontal="center" vertical="center" wrapText="1"/>
      <protection hidden="1"/>
    </xf>
    <xf numFmtId="0" fontId="8" fillId="0" borderId="11" xfId="4" applyFont="1" applyBorder="1" applyAlignment="1" applyProtection="1">
      <alignment horizontal="center" vertical="center" wrapText="1"/>
      <protection hidden="1"/>
    </xf>
    <xf numFmtId="0" fontId="8" fillId="0" borderId="28" xfId="4" applyFont="1" applyBorder="1" applyAlignment="1" applyProtection="1">
      <alignment horizontal="center" vertical="center" wrapText="1"/>
      <protection hidden="1"/>
    </xf>
    <xf numFmtId="0" fontId="8" fillId="0" borderId="29" xfId="4" applyFont="1" applyBorder="1" applyAlignment="1" applyProtection="1">
      <alignment horizontal="center" vertical="center" wrapText="1"/>
      <protection hidden="1"/>
    </xf>
    <xf numFmtId="0" fontId="8" fillId="0" borderId="12" xfId="4" applyFont="1" applyBorder="1" applyAlignment="1" applyProtection="1">
      <alignment horizontal="center" vertical="center" wrapText="1"/>
      <protection hidden="1"/>
    </xf>
    <xf numFmtId="0" fontId="8" fillId="0" borderId="4" xfId="4" applyFont="1" applyBorder="1" applyAlignment="1" applyProtection="1">
      <alignment horizontal="center" vertical="center" wrapText="1"/>
      <protection hidden="1"/>
    </xf>
    <xf numFmtId="0" fontId="8" fillId="0" borderId="20" xfId="4" applyFont="1" applyBorder="1" applyAlignment="1" applyProtection="1">
      <alignment horizontal="right" vertical="center" wrapText="1"/>
      <protection hidden="1"/>
    </xf>
    <xf numFmtId="0" fontId="8" fillId="0" borderId="2" xfId="4" applyFont="1" applyFill="1" applyBorder="1" applyAlignment="1" applyProtection="1">
      <alignment horizontal="center" vertical="center" wrapText="1"/>
      <protection hidden="1"/>
    </xf>
    <xf numFmtId="38" fontId="8" fillId="0" borderId="7" xfId="8" applyFont="1" applyFill="1" applyBorder="1" applyAlignment="1" applyProtection="1">
      <alignment horizontal="right" vertical="center" wrapText="1"/>
      <protection hidden="1"/>
    </xf>
    <xf numFmtId="3" fontId="8" fillId="0" borderId="0" xfId="4" applyNumberFormat="1" applyFont="1" applyFill="1" applyBorder="1" applyAlignment="1" applyProtection="1">
      <alignment horizontal="right" vertical="center" wrapText="1"/>
      <protection hidden="1"/>
    </xf>
    <xf numFmtId="3" fontId="8" fillId="0" borderId="20" xfId="4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4" applyFont="1" applyFill="1" applyBorder="1" applyAlignment="1" applyProtection="1">
      <alignment horizontal="right" vertical="center" wrapText="1"/>
      <protection hidden="1"/>
    </xf>
    <xf numFmtId="0" fontId="8" fillId="2" borderId="0" xfId="4" applyFont="1" applyFill="1" applyBorder="1" applyAlignment="1" applyProtection="1">
      <alignment horizontal="right" vertical="center" wrapText="1"/>
      <protection hidden="1"/>
    </xf>
    <xf numFmtId="0" fontId="3" fillId="0" borderId="4" xfId="4" applyFont="1" applyBorder="1" applyAlignment="1" applyProtection="1">
      <alignment horizontal="center" vertical="center" wrapText="1"/>
      <protection hidden="1"/>
    </xf>
    <xf numFmtId="0" fontId="3" fillId="0" borderId="6" xfId="4" applyFont="1" applyBorder="1" applyAlignment="1" applyProtection="1">
      <alignment horizontal="right" vertical="center" wrapText="1"/>
      <protection hidden="1"/>
    </xf>
    <xf numFmtId="0" fontId="3" fillId="0" borderId="1" xfId="4" applyFont="1" applyBorder="1" applyAlignment="1" applyProtection="1">
      <alignment horizontal="right" vertical="center" wrapText="1"/>
      <protection hidden="1"/>
    </xf>
    <xf numFmtId="0" fontId="3" fillId="0" borderId="5" xfId="4" applyFont="1" applyBorder="1" applyAlignment="1" applyProtection="1">
      <alignment horizontal="right" vertical="center" wrapText="1"/>
      <protection hidden="1"/>
    </xf>
    <xf numFmtId="0" fontId="3" fillId="0" borderId="21" xfId="4" applyFont="1" applyBorder="1" applyAlignment="1" applyProtection="1">
      <alignment horizontal="right" vertical="center" wrapText="1"/>
      <protection hidden="1"/>
    </xf>
    <xf numFmtId="0" fontId="4" fillId="0" borderId="0" xfId="4" applyFont="1" applyAlignment="1" applyProtection="1">
      <alignment horizontal="justify" vertical="center"/>
      <protection hidden="1"/>
    </xf>
    <xf numFmtId="0" fontId="8" fillId="0" borderId="6" xfId="4" applyFont="1" applyBorder="1" applyAlignment="1" applyProtection="1">
      <alignment horizontal="center" vertical="center" wrapText="1"/>
      <protection hidden="1"/>
    </xf>
    <xf numFmtId="0" fontId="8" fillId="0" borderId="1" xfId="4" applyFont="1" applyBorder="1" applyAlignment="1" applyProtection="1">
      <alignment horizontal="center" vertical="center" wrapText="1"/>
      <protection hidden="1"/>
    </xf>
    <xf numFmtId="0" fontId="29" fillId="0" borderId="2" xfId="4" applyFont="1" applyFill="1" applyBorder="1" applyAlignment="1" applyProtection="1">
      <alignment horizontal="center" vertical="center" wrapText="1"/>
      <protection hidden="1"/>
    </xf>
    <xf numFmtId="3" fontId="8" fillId="0" borderId="7" xfId="4" applyNumberFormat="1" applyFont="1" applyFill="1" applyBorder="1" applyAlignment="1" applyProtection="1">
      <alignment horizontal="right" vertical="center" wrapText="1"/>
      <protection hidden="1"/>
    </xf>
    <xf numFmtId="0" fontId="7" fillId="0" borderId="19" xfId="4" applyFont="1" applyFill="1" applyBorder="1" applyAlignment="1" applyProtection="1">
      <alignment horizontal="left" vertical="center"/>
      <protection hidden="1"/>
    </xf>
    <xf numFmtId="0" fontId="7" fillId="0" borderId="0" xfId="4" applyFont="1" applyBorder="1" applyAlignment="1" applyProtection="1">
      <alignment horizontal="left" vertical="center"/>
      <protection hidden="1"/>
    </xf>
    <xf numFmtId="0" fontId="16" fillId="0" borderId="0" xfId="4" applyFont="1" applyAlignment="1" applyProtection="1">
      <alignment vertical="center"/>
      <protection hidden="1"/>
    </xf>
    <xf numFmtId="0" fontId="1" fillId="0" borderId="3" xfId="4" applyBorder="1" applyAlignment="1" applyProtection="1">
      <alignment vertical="center"/>
      <protection hidden="1"/>
    </xf>
    <xf numFmtId="179" fontId="8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4" applyBorder="1" applyAlignment="1" applyProtection="1">
      <alignment vertical="center"/>
      <protection hidden="1"/>
    </xf>
    <xf numFmtId="0" fontId="7" fillId="0" borderId="0" xfId="4" applyFont="1" applyFill="1" applyBorder="1" applyAlignment="1" applyProtection="1">
      <alignment horizontal="left" vertical="center"/>
      <protection hidden="1"/>
    </xf>
    <xf numFmtId="0" fontId="8" fillId="0" borderId="5" xfId="4" applyFont="1" applyBorder="1" applyAlignment="1" applyProtection="1">
      <alignment horizontal="center" vertical="center" wrapText="1"/>
      <protection hidden="1"/>
    </xf>
    <xf numFmtId="179" fontId="8" fillId="0" borderId="7" xfId="4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4" applyFont="1" applyBorder="1" applyAlignment="1" applyProtection="1">
      <alignment horizontal="center" vertical="center" wrapText="1"/>
      <protection hidden="1"/>
    </xf>
    <xf numFmtId="3" fontId="8" fillId="0" borderId="5" xfId="4" applyNumberFormat="1" applyFont="1" applyBorder="1" applyAlignment="1" applyProtection="1">
      <alignment horizontal="right" vertical="center" wrapText="1"/>
      <protection hidden="1"/>
    </xf>
    <xf numFmtId="3" fontId="8" fillId="0" borderId="1" xfId="4" applyNumberFormat="1" applyFont="1" applyBorder="1" applyAlignment="1" applyProtection="1">
      <alignment horizontal="right" vertical="center" wrapText="1"/>
      <protection hidden="1"/>
    </xf>
    <xf numFmtId="3" fontId="8" fillId="0" borderId="6" xfId="4" applyNumberFormat="1" applyFont="1" applyBorder="1" applyAlignment="1" applyProtection="1">
      <alignment horizontal="right" vertical="center" wrapText="1"/>
      <protection hidden="1"/>
    </xf>
    <xf numFmtId="0" fontId="8" fillId="0" borderId="6" xfId="4" applyFont="1" applyBorder="1" applyAlignment="1" applyProtection="1">
      <alignment horizontal="right" vertical="center" wrapText="1"/>
      <protection hidden="1"/>
    </xf>
    <xf numFmtId="0" fontId="8" fillId="0" borderId="1" xfId="4" applyFont="1" applyBorder="1" applyAlignment="1" applyProtection="1">
      <alignment horizontal="right" vertical="center" wrapText="1"/>
      <protection hidden="1"/>
    </xf>
    <xf numFmtId="0" fontId="1" fillId="0" borderId="1" xfId="4" applyBorder="1" applyAlignment="1" applyProtection="1">
      <alignment horizontal="right" vertical="center"/>
      <protection hidden="1"/>
    </xf>
    <xf numFmtId="0" fontId="8" fillId="0" borderId="0" xfId="4" applyFont="1" applyBorder="1" applyAlignment="1" applyProtection="1">
      <alignment horizontal="center" vertical="center" wrapText="1"/>
      <protection hidden="1"/>
    </xf>
    <xf numFmtId="0" fontId="1" fillId="0" borderId="0" xfId="4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38" fontId="8" fillId="0" borderId="7" xfId="6" applyFont="1" applyFill="1" applyBorder="1" applyAlignment="1" applyProtection="1">
      <alignment horizontal="right" vertical="center"/>
      <protection hidden="1"/>
    </xf>
    <xf numFmtId="0" fontId="8" fillId="0" borderId="24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horizontal="right" vertical="center"/>
      <protection hidden="1"/>
    </xf>
    <xf numFmtId="0" fontId="8" fillId="0" borderId="7" xfId="0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0" fontId="8" fillId="0" borderId="7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38" fontId="8" fillId="0" borderId="0" xfId="6" applyFont="1" applyFill="1" applyBorder="1" applyAlignment="1" applyProtection="1">
      <alignment horizontal="right" vertical="center"/>
      <protection hidden="1"/>
    </xf>
    <xf numFmtId="38" fontId="8" fillId="0" borderId="24" xfId="6" applyFont="1" applyFill="1" applyBorder="1" applyAlignment="1" applyProtection="1">
      <alignment horizontal="right" vertical="center"/>
      <protection hidden="1"/>
    </xf>
    <xf numFmtId="38" fontId="8" fillId="0" borderId="3" xfId="6" applyFont="1" applyFill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38" fontId="8" fillId="0" borderId="7" xfId="8" applyFont="1" applyBorder="1" applyAlignment="1" applyProtection="1">
      <alignment horizontal="right" vertical="center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38" fontId="8" fillId="0" borderId="6" xfId="8" applyFont="1" applyBorder="1" applyAlignment="1" applyProtection="1">
      <alignment horizontal="right" vertical="center"/>
      <protection hidden="1"/>
    </xf>
    <xf numFmtId="38" fontId="8" fillId="0" borderId="5" xfId="8" applyFont="1" applyBorder="1" applyAlignment="1" applyProtection="1">
      <alignment horizontal="right" vertical="center"/>
      <protection hidden="1"/>
    </xf>
    <xf numFmtId="38" fontId="8" fillId="0" borderId="25" xfId="8" applyFont="1" applyBorder="1" applyAlignment="1" applyProtection="1">
      <alignment horizontal="right" vertical="center"/>
      <protection hidden="1"/>
    </xf>
    <xf numFmtId="38" fontId="8" fillId="0" borderId="1" xfId="8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vertical="center"/>
      <protection hidden="1"/>
    </xf>
    <xf numFmtId="0" fontId="7" fillId="0" borderId="19" xfId="3" applyFont="1" applyFill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38" fontId="8" fillId="0" borderId="7" xfId="6" applyFont="1" applyFill="1" applyBorder="1" applyAlignment="1" applyProtection="1">
      <alignment vertical="center"/>
      <protection hidden="1"/>
    </xf>
    <xf numFmtId="38" fontId="8" fillId="0" borderId="20" xfId="6" applyFont="1" applyFill="1" applyBorder="1" applyAlignment="1" applyProtection="1">
      <alignment vertical="center"/>
      <protection hidden="1"/>
    </xf>
    <xf numFmtId="38" fontId="8" fillId="0" borderId="0" xfId="6" applyFont="1" applyFill="1" applyBorder="1" applyAlignment="1" applyProtection="1">
      <alignment vertical="center"/>
      <protection hidden="1"/>
    </xf>
    <xf numFmtId="38" fontId="8" fillId="0" borderId="3" xfId="6" applyFont="1" applyFill="1" applyBorder="1" applyAlignment="1" applyProtection="1">
      <alignment vertical="center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38" fontId="8" fillId="0" borderId="7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3" fontId="8" fillId="0" borderId="24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38" fontId="8" fillId="0" borderId="6" xfId="0" applyNumberFormat="1" applyFont="1" applyBorder="1" applyAlignment="1" applyProtection="1">
      <alignment vertical="center"/>
      <protection hidden="1"/>
    </xf>
    <xf numFmtId="0" fontId="8" fillId="0" borderId="21" xfId="0" applyFont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right" vertical="center" wrapText="1"/>
      <protection hidden="1"/>
    </xf>
    <xf numFmtId="38" fontId="8" fillId="0" borderId="0" xfId="14" applyFont="1" applyFill="1" applyBorder="1" applyAlignment="1" applyProtection="1">
      <alignment horizontal="right" vertical="center" wrapText="1"/>
      <protection hidden="1"/>
    </xf>
    <xf numFmtId="38" fontId="8" fillId="0" borderId="3" xfId="14" applyFont="1" applyFill="1" applyBorder="1" applyAlignment="1" applyProtection="1">
      <alignment horizontal="right" vertical="center" wrapText="1"/>
      <protection hidden="1"/>
    </xf>
    <xf numFmtId="38" fontId="8" fillId="0" borderId="7" xfId="14" applyFont="1" applyFill="1" applyBorder="1" applyAlignment="1" applyProtection="1">
      <alignment horizontal="right"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0" fontId="33" fillId="0" borderId="20" xfId="0" applyFont="1" applyFill="1" applyBorder="1" applyAlignment="1" applyProtection="1">
      <alignment horizontal="right" vertical="center" wrapText="1"/>
      <protection hidden="1"/>
    </xf>
    <xf numFmtId="38" fontId="44" fillId="0" borderId="7" xfId="8" applyFont="1" applyFill="1" applyBorder="1" applyAlignment="1" applyProtection="1">
      <alignment horizontal="right" vertical="center" wrapText="1"/>
      <protection hidden="1"/>
    </xf>
    <xf numFmtId="0" fontId="44" fillId="0" borderId="20" xfId="0" applyFont="1" applyFill="1" applyBorder="1" applyAlignment="1" applyProtection="1">
      <alignment horizontal="right" vertical="center" wrapText="1"/>
      <protection hidden="1"/>
    </xf>
    <xf numFmtId="38" fontId="44" fillId="0" borderId="0" xfId="14" applyFont="1" applyFill="1" applyBorder="1" applyAlignment="1" applyProtection="1">
      <alignment horizontal="right" vertical="center" wrapText="1"/>
      <protection hidden="1"/>
    </xf>
    <xf numFmtId="38" fontId="44" fillId="0" borderId="3" xfId="14" applyFont="1" applyFill="1" applyBorder="1" applyAlignment="1" applyProtection="1">
      <alignment horizontal="right" vertical="center" wrapText="1"/>
      <protection hidden="1"/>
    </xf>
    <xf numFmtId="38" fontId="44" fillId="0" borderId="7" xfId="14" applyFont="1" applyFill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right" vertical="center" wrapText="1"/>
      <protection hidden="1"/>
    </xf>
    <xf numFmtId="0" fontId="8" fillId="0" borderId="21" xfId="0" applyFont="1" applyBorder="1" applyAlignment="1" applyProtection="1">
      <alignment horizontal="right" vertical="center" wrapText="1"/>
      <protection hidden="1"/>
    </xf>
    <xf numFmtId="38" fontId="8" fillId="0" borderId="5" xfId="14" applyFont="1" applyFill="1" applyBorder="1" applyAlignment="1" applyProtection="1">
      <alignment horizontal="right" vertical="center" wrapText="1"/>
      <protection hidden="1"/>
    </xf>
    <xf numFmtId="38" fontId="8" fillId="0" borderId="1" xfId="14" applyFont="1" applyFill="1" applyBorder="1" applyAlignment="1" applyProtection="1">
      <alignment horizontal="right" vertical="center" wrapText="1"/>
      <protection hidden="1"/>
    </xf>
    <xf numFmtId="38" fontId="8" fillId="0" borderId="6" xfId="14" applyFont="1" applyFill="1" applyBorder="1" applyAlignment="1" applyProtection="1">
      <alignment horizontal="right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0" fillId="0" borderId="8" xfId="0" applyFill="1" applyBorder="1" applyAlignment="1" applyProtection="1">
      <alignment vertical="center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17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29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3" fontId="8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Fill="1" applyBorder="1" applyAlignment="1" applyProtection="1">
      <alignment vertical="center"/>
      <protection hidden="1"/>
    </xf>
    <xf numFmtId="3" fontId="8" fillId="0" borderId="2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7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3" xfId="0" applyFont="1" applyFill="1" applyBorder="1" applyAlignment="1" applyProtection="1">
      <alignment horizontal="center" vertical="center" wrapText="1"/>
      <protection hidden="1"/>
    </xf>
    <xf numFmtId="3" fontId="45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45" fillId="0" borderId="20" xfId="0" applyNumberFormat="1" applyFont="1" applyFill="1" applyBorder="1" applyAlignment="1" applyProtection="1">
      <alignment horizontal="right" vertical="center" wrapText="1"/>
      <protection hidden="1"/>
    </xf>
    <xf numFmtId="3" fontId="45" fillId="0" borderId="24" xfId="0" applyNumberFormat="1" applyFont="1" applyFill="1" applyBorder="1" applyAlignment="1" applyProtection="1">
      <alignment horizontal="right" vertical="center" wrapText="1"/>
      <protection hidden="1"/>
    </xf>
    <xf numFmtId="3" fontId="45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21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44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44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44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distributed" vertical="center" wrapText="1"/>
      <protection hidden="1"/>
    </xf>
    <xf numFmtId="0" fontId="6" fillId="0" borderId="3" xfId="0" applyFont="1" applyFill="1" applyBorder="1" applyAlignment="1" applyProtection="1">
      <alignment horizontal="justify" vertical="center" wrapText="1"/>
      <protection hidden="1"/>
    </xf>
    <xf numFmtId="3" fontId="44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45" fillId="0" borderId="20" xfId="0" applyFont="1" applyFill="1" applyBorder="1" applyAlignment="1" applyProtection="1">
      <alignment horizontal="right" vertical="center" wrapText="1"/>
      <protection hidden="1"/>
    </xf>
    <xf numFmtId="0" fontId="44" fillId="0" borderId="0" xfId="0" applyFont="1" applyFill="1" applyBorder="1" applyAlignment="1" applyProtection="1">
      <alignment horizontal="right" vertical="center" wrapText="1"/>
      <protection hidden="1"/>
    </xf>
    <xf numFmtId="0" fontId="44" fillId="0" borderId="7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distributed" vertical="center" wrapText="1"/>
      <protection hidden="1"/>
    </xf>
    <xf numFmtId="0" fontId="44" fillId="0" borderId="0" xfId="0" applyFont="1" applyFill="1" applyBorder="1" applyAlignment="1" applyProtection="1">
      <alignment horizontal="right" vertical="center" wrapText="1" shrinkToFit="1"/>
      <protection hidden="1"/>
    </xf>
    <xf numFmtId="0" fontId="8" fillId="0" borderId="5" xfId="0" applyFont="1" applyFill="1" applyBorder="1" applyAlignment="1" applyProtection="1">
      <alignment horizontal="distributed" vertical="center" wrapText="1"/>
      <protection hidden="1"/>
    </xf>
    <xf numFmtId="0" fontId="6" fillId="0" borderId="1" xfId="0" applyFont="1" applyFill="1" applyBorder="1" applyAlignment="1" applyProtection="1">
      <alignment horizontal="justify" vertical="center" wrapText="1"/>
      <protection hidden="1"/>
    </xf>
    <xf numFmtId="3" fontId="44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45" fillId="0" borderId="21" xfId="0" applyFont="1" applyFill="1" applyBorder="1" applyAlignment="1" applyProtection="1">
      <alignment horizontal="right" vertical="center" wrapText="1"/>
      <protection hidden="1"/>
    </xf>
    <xf numFmtId="176" fontId="44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44" fillId="0" borderId="1" xfId="0" applyFont="1" applyFill="1" applyBorder="1" applyAlignment="1" applyProtection="1">
      <alignment horizontal="right" vertical="center" wrapText="1"/>
      <protection hidden="1"/>
    </xf>
    <xf numFmtId="0" fontId="44" fillId="0" borderId="5" xfId="0" applyFont="1" applyFill="1" applyBorder="1" applyAlignment="1" applyProtection="1">
      <alignment horizontal="right" vertical="center" wrapText="1"/>
      <protection hidden="1"/>
    </xf>
    <xf numFmtId="0" fontId="44" fillId="0" borderId="6" xfId="0" applyFont="1" applyFill="1" applyBorder="1" applyAlignment="1" applyProtection="1">
      <alignment horizontal="right" vertical="center" wrapText="1"/>
      <protection hidden="1"/>
    </xf>
    <xf numFmtId="3" fontId="44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28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right" vertical="center" wrapText="1"/>
      <protection hidden="1"/>
    </xf>
    <xf numFmtId="0" fontId="8" fillId="0" borderId="5" xfId="0" applyFont="1" applyFill="1" applyBorder="1" applyAlignment="1" applyProtection="1">
      <alignment horizontal="right" vertical="center" wrapText="1"/>
      <protection hidden="1"/>
    </xf>
    <xf numFmtId="0" fontId="8" fillId="0" borderId="6" xfId="0" applyFont="1" applyFill="1" applyBorder="1" applyAlignment="1" applyProtection="1">
      <alignment horizontal="right" vertical="center" wrapText="1"/>
      <protection hidden="1"/>
    </xf>
    <xf numFmtId="0" fontId="5" fillId="0" borderId="2" xfId="3" applyFont="1" applyBorder="1" applyAlignment="1" applyProtection="1">
      <alignment horizontal="center" vertical="center" wrapText="1"/>
      <protection hidden="1"/>
    </xf>
    <xf numFmtId="0" fontId="5" fillId="0" borderId="7" xfId="3" applyFont="1" applyFill="1" applyBorder="1" applyAlignment="1" applyProtection="1">
      <alignment horizontal="left" vertical="center" wrapText="1"/>
      <protection hidden="1"/>
    </xf>
    <xf numFmtId="0" fontId="5" fillId="0" borderId="2" xfId="3" applyFont="1" applyFill="1" applyBorder="1" applyAlignment="1" applyProtection="1">
      <alignment horizontal="center" vertical="center" wrapText="1"/>
      <protection hidden="1"/>
    </xf>
    <xf numFmtId="0" fontId="39" fillId="0" borderId="2" xfId="3" applyFont="1" applyFill="1" applyBorder="1" applyAlignment="1" applyProtection="1">
      <alignment horizontal="center" vertical="center" wrapText="1"/>
      <protection hidden="1"/>
    </xf>
    <xf numFmtId="0" fontId="24" fillId="0" borderId="6" xfId="3" applyFont="1" applyBorder="1" applyAlignment="1" applyProtection="1">
      <alignment horizontal="left" vertical="center" wrapText="1"/>
      <protection hidden="1"/>
    </xf>
    <xf numFmtId="0" fontId="5" fillId="0" borderId="4" xfId="3" applyFont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/>
      <protection hidden="1"/>
    </xf>
    <xf numFmtId="0" fontId="3" fillId="0" borderId="2" xfId="3" applyFont="1" applyBorder="1" applyAlignment="1" applyProtection="1">
      <alignment horizontal="center" vertical="center"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3" xfId="3" applyFont="1" applyBorder="1" applyAlignment="1" applyProtection="1">
      <alignment horizontal="right" vertical="center" wrapText="1"/>
      <protection hidden="1"/>
    </xf>
    <xf numFmtId="0" fontId="3" fillId="0" borderId="7" xfId="3" applyFont="1" applyBorder="1" applyAlignment="1" applyProtection="1">
      <alignment horizontal="right" vertical="center" wrapText="1"/>
      <protection hidden="1"/>
    </xf>
    <xf numFmtId="0" fontId="8" fillId="0" borderId="2" xfId="3" applyFont="1" applyBorder="1" applyAlignment="1" applyProtection="1">
      <alignment horizontal="center" vertical="center" wrapText="1"/>
      <protection hidden="1"/>
    </xf>
    <xf numFmtId="0" fontId="8" fillId="0" borderId="0" xfId="7" applyFont="1" applyBorder="1" applyAlignment="1" applyProtection="1">
      <alignment horizontal="right" vertical="center" wrapText="1"/>
      <protection hidden="1"/>
    </xf>
    <xf numFmtId="0" fontId="8" fillId="0" borderId="3" xfId="7" applyFont="1" applyBorder="1" applyAlignment="1" applyProtection="1">
      <alignment horizontal="right" vertical="center" wrapText="1"/>
      <protection hidden="1"/>
    </xf>
    <xf numFmtId="176" fontId="8" fillId="0" borderId="7" xfId="7" applyNumberFormat="1" applyFont="1" applyBorder="1" applyAlignment="1" applyProtection="1">
      <alignment horizontal="right" vertical="center" wrapText="1"/>
      <protection hidden="1"/>
    </xf>
    <xf numFmtId="3" fontId="8" fillId="0" borderId="3" xfId="7" applyNumberFormat="1" applyFont="1" applyBorder="1" applyAlignment="1" applyProtection="1">
      <alignment horizontal="right" vertical="center" wrapText="1"/>
      <protection hidden="1"/>
    </xf>
    <xf numFmtId="38" fontId="8" fillId="0" borderId="0" xfId="8" applyFont="1" applyBorder="1" applyAlignment="1" applyProtection="1">
      <alignment horizontal="right" vertical="center" wrapText="1"/>
      <protection hidden="1"/>
    </xf>
    <xf numFmtId="3" fontId="8" fillId="0" borderId="0" xfId="7" applyNumberFormat="1" applyFont="1" applyBorder="1" applyAlignment="1" applyProtection="1">
      <alignment horizontal="right" vertical="center" wrapText="1"/>
      <protection hidden="1"/>
    </xf>
    <xf numFmtId="3" fontId="44" fillId="0" borderId="3" xfId="7" applyNumberFormat="1" applyFont="1" applyBorder="1" applyAlignment="1" applyProtection="1">
      <alignment horizontal="right" vertical="center" wrapText="1"/>
      <protection hidden="1"/>
    </xf>
    <xf numFmtId="3" fontId="44" fillId="0" borderId="0" xfId="7" applyNumberFormat="1" applyFont="1" applyBorder="1" applyAlignment="1" applyProtection="1">
      <alignment horizontal="right" vertical="center" wrapText="1"/>
      <protection hidden="1"/>
    </xf>
    <xf numFmtId="0" fontId="44" fillId="0" borderId="3" xfId="7" applyFont="1" applyBorder="1" applyAlignment="1" applyProtection="1">
      <alignment horizontal="right" vertical="center" wrapText="1"/>
      <protection hidden="1"/>
    </xf>
    <xf numFmtId="38" fontId="44" fillId="0" borderId="0" xfId="8" applyFont="1" applyBorder="1" applyAlignment="1" applyProtection="1">
      <alignment horizontal="right" vertical="center" wrapText="1"/>
      <protection hidden="1"/>
    </xf>
    <xf numFmtId="0" fontId="1" fillId="0" borderId="4" xfId="3" applyFont="1" applyBorder="1" applyAlignment="1" applyProtection="1">
      <alignment vertical="center"/>
      <protection hidden="1"/>
    </xf>
    <xf numFmtId="0" fontId="1" fillId="0" borderId="6" xfId="3" applyFont="1" applyBorder="1" applyAlignment="1" applyProtection="1">
      <alignment vertical="center"/>
      <protection hidden="1"/>
    </xf>
    <xf numFmtId="0" fontId="1" fillId="0" borderId="1" xfId="3" applyFont="1" applyBorder="1" applyAlignment="1" applyProtection="1">
      <alignment vertic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18" fillId="0" borderId="10" xfId="3" applyFont="1" applyBorder="1" applyAlignment="1" applyProtection="1">
      <alignment horizontal="center" vertical="center" wrapText="1"/>
      <protection hidden="1"/>
    </xf>
    <xf numFmtId="0" fontId="18" fillId="0" borderId="12" xfId="3" applyFont="1" applyBorder="1" applyAlignment="1" applyProtection="1">
      <alignment horizontal="center" vertical="center" wrapText="1"/>
      <protection hidden="1"/>
    </xf>
    <xf numFmtId="0" fontId="3" fillId="0" borderId="3" xfId="3" applyFont="1" applyBorder="1" applyAlignment="1" applyProtection="1">
      <alignment horizontal="center" vertical="center" wrapText="1"/>
      <protection hidden="1"/>
    </xf>
    <xf numFmtId="0" fontId="22" fillId="0" borderId="0" xfId="3" applyFont="1" applyBorder="1" applyAlignment="1" applyProtection="1">
      <alignment horizontal="center" vertical="center" wrapText="1"/>
      <protection hidden="1"/>
    </xf>
    <xf numFmtId="0" fontId="22" fillId="0" borderId="3" xfId="3" applyFont="1" applyBorder="1" applyAlignment="1" applyProtection="1">
      <alignment horizontal="center" vertical="center" wrapText="1"/>
      <protection hidden="1"/>
    </xf>
    <xf numFmtId="0" fontId="3" fillId="0" borderId="0" xfId="3" applyFont="1" applyBorder="1" applyAlignment="1" applyProtection="1">
      <alignment horizontal="center" vertical="center" wrapText="1"/>
      <protection hidden="1"/>
    </xf>
    <xf numFmtId="0" fontId="3" fillId="0" borderId="7" xfId="3" applyFont="1" applyBorder="1" applyAlignment="1" applyProtection="1">
      <alignment horizontal="center" vertical="center" wrapText="1"/>
      <protection hidden="1"/>
    </xf>
    <xf numFmtId="0" fontId="8" fillId="0" borderId="2" xfId="3" applyFont="1" applyBorder="1" applyAlignment="1" applyProtection="1">
      <alignment horizontal="distributed" vertical="center" wrapText="1"/>
      <protection hidden="1"/>
    </xf>
    <xf numFmtId="0" fontId="8" fillId="0" borderId="3" xfId="3" applyFont="1" applyBorder="1" applyAlignment="1" applyProtection="1">
      <alignment horizontal="center" vertical="center" wrapText="1"/>
      <protection hidden="1"/>
    </xf>
    <xf numFmtId="176" fontId="21" fillId="0" borderId="0" xfId="3" applyNumberFormat="1" applyFont="1" applyFill="1" applyBorder="1" applyAlignment="1" applyProtection="1">
      <alignment horizontal="right" vertical="center" wrapText="1"/>
      <protection hidden="1"/>
    </xf>
    <xf numFmtId="3" fontId="21" fillId="0" borderId="3" xfId="3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3" applyFont="1" applyBorder="1" applyAlignment="1" applyProtection="1">
      <alignment horizontal="right" vertical="center" wrapText="1"/>
      <protection hidden="1"/>
    </xf>
    <xf numFmtId="0" fontId="8" fillId="0" borderId="3" xfId="3" applyFont="1" applyBorder="1" applyAlignment="1" applyProtection="1">
      <alignment horizontal="right" vertical="center" wrapText="1"/>
      <protection hidden="1"/>
    </xf>
    <xf numFmtId="0" fontId="8" fillId="0" borderId="7" xfId="3" applyFont="1" applyBorder="1" applyAlignment="1" applyProtection="1">
      <alignment horizontal="right" vertical="center" wrapText="1"/>
      <protection hidden="1"/>
    </xf>
    <xf numFmtId="3" fontId="8" fillId="0" borderId="7" xfId="7" applyNumberFormat="1" applyFont="1" applyFill="1" applyBorder="1" applyAlignment="1" applyProtection="1">
      <alignment horizontal="right" vertical="center" wrapText="1"/>
      <protection hidden="1"/>
    </xf>
    <xf numFmtId="3" fontId="8" fillId="0" borderId="3" xfId="7" applyNumberFormat="1" applyFont="1" applyFill="1" applyBorder="1" applyAlignment="1" applyProtection="1">
      <alignment horizontal="right" vertical="center" wrapText="1"/>
      <protection hidden="1"/>
    </xf>
    <xf numFmtId="3" fontId="8" fillId="0" borderId="0" xfId="7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7" applyFont="1" applyFill="1" applyBorder="1" applyAlignment="1" applyProtection="1">
      <alignment horizontal="right" vertical="center" wrapText="1"/>
      <protection hidden="1"/>
    </xf>
    <xf numFmtId="0" fontId="8" fillId="0" borderId="3" xfId="7" applyFont="1" applyFill="1" applyBorder="1" applyAlignment="1" applyProtection="1">
      <alignment horizontal="right" vertical="center" wrapText="1"/>
      <protection hidden="1"/>
    </xf>
    <xf numFmtId="0" fontId="44" fillId="0" borderId="0" xfId="3" applyFont="1" applyBorder="1" applyAlignment="1" applyProtection="1">
      <alignment horizontal="right" vertical="center" wrapText="1"/>
      <protection hidden="1"/>
    </xf>
    <xf numFmtId="0" fontId="44" fillId="0" borderId="3" xfId="3" applyFont="1" applyBorder="1" applyAlignment="1" applyProtection="1">
      <alignment horizontal="right" vertical="center" wrapText="1"/>
      <protection hidden="1"/>
    </xf>
    <xf numFmtId="0" fontId="44" fillId="0" borderId="7" xfId="3" applyFont="1" applyBorder="1" applyAlignment="1" applyProtection="1">
      <alignment horizontal="right" vertical="center" wrapText="1"/>
      <protection hidden="1"/>
    </xf>
    <xf numFmtId="3" fontId="44" fillId="0" borderId="7" xfId="7" applyNumberFormat="1" applyFont="1" applyFill="1" applyBorder="1" applyAlignment="1" applyProtection="1">
      <alignment horizontal="right" vertical="center" wrapText="1"/>
      <protection hidden="1"/>
    </xf>
    <xf numFmtId="3" fontId="44" fillId="0" borderId="3" xfId="7" applyNumberFormat="1" applyFont="1" applyFill="1" applyBorder="1" applyAlignment="1" applyProtection="1">
      <alignment horizontal="right" vertical="center" wrapText="1"/>
      <protection hidden="1"/>
    </xf>
    <xf numFmtId="3" fontId="44" fillId="0" borderId="0" xfId="7" applyNumberFormat="1" applyFont="1" applyFill="1" applyBorder="1" applyAlignment="1" applyProtection="1">
      <alignment horizontal="right" vertical="center" wrapText="1"/>
      <protection hidden="1"/>
    </xf>
    <xf numFmtId="0" fontId="44" fillId="0" borderId="0" xfId="7" applyFont="1" applyFill="1" applyBorder="1" applyAlignment="1" applyProtection="1">
      <alignment horizontal="right" vertical="center" wrapText="1"/>
      <protection hidden="1"/>
    </xf>
    <xf numFmtId="0" fontId="44" fillId="0" borderId="3" xfId="7" applyFont="1" applyFill="1" applyBorder="1" applyAlignment="1" applyProtection="1">
      <alignment horizontal="right" vertical="center" wrapText="1"/>
      <protection hidden="1"/>
    </xf>
    <xf numFmtId="0" fontId="3" fillId="0" borderId="4" xfId="3" applyFont="1" applyBorder="1" applyAlignment="1" applyProtection="1">
      <alignment horizontal="right" vertical="center" wrapText="1"/>
      <protection hidden="1"/>
    </xf>
    <xf numFmtId="0" fontId="3" fillId="0" borderId="1" xfId="3" applyFont="1" applyBorder="1" applyAlignment="1" applyProtection="1">
      <alignment horizontal="center" vertical="center" wrapText="1"/>
      <protection hidden="1"/>
    </xf>
    <xf numFmtId="0" fontId="22" fillId="0" borderId="5" xfId="3" applyFont="1" applyBorder="1" applyAlignment="1" applyProtection="1">
      <alignment horizontal="right" vertical="center" wrapText="1"/>
      <protection hidden="1"/>
    </xf>
    <xf numFmtId="0" fontId="22" fillId="0" borderId="1" xfId="3" applyFont="1" applyBorder="1" applyAlignment="1" applyProtection="1">
      <alignment horizontal="right" vertical="center" wrapText="1"/>
      <protection hidden="1"/>
    </xf>
    <xf numFmtId="0" fontId="3" fillId="0" borderId="5" xfId="3" applyFont="1" applyBorder="1" applyAlignment="1" applyProtection="1">
      <alignment horizontal="right" vertical="center" wrapText="1"/>
      <protection hidden="1"/>
    </xf>
    <xf numFmtId="0" fontId="3" fillId="0" borderId="1" xfId="3" applyFont="1" applyBorder="1" applyAlignment="1" applyProtection="1">
      <alignment horizontal="right" vertical="center" wrapText="1"/>
      <protection hidden="1"/>
    </xf>
    <xf numFmtId="0" fontId="3" fillId="0" borderId="6" xfId="3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justify" vertical="top" wrapText="1"/>
      <protection hidden="1"/>
    </xf>
    <xf numFmtId="0" fontId="13" fillId="0" borderId="7" xfId="0" applyFont="1" applyBorder="1" applyAlignment="1" applyProtection="1">
      <alignment vertical="top"/>
      <protection hidden="1"/>
    </xf>
    <xf numFmtId="0" fontId="13" fillId="0" borderId="0" xfId="0" applyFont="1" applyBorder="1" applyAlignment="1" applyProtection="1">
      <alignment horizontal="right" vertical="top" wrapText="1"/>
      <protection hidden="1"/>
    </xf>
    <xf numFmtId="0" fontId="13" fillId="0" borderId="0" xfId="0" applyFont="1" applyBorder="1" applyAlignment="1" applyProtection="1">
      <alignment vertical="top"/>
      <protection hidden="1"/>
    </xf>
    <xf numFmtId="0" fontId="13" fillId="0" borderId="3" xfId="0" applyFont="1" applyBorder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1" fillId="0" borderId="7" xfId="0" applyFont="1" applyBorder="1" applyAlignment="1" applyProtection="1">
      <alignment vertical="center"/>
      <protection hidden="1"/>
    </xf>
    <xf numFmtId="38" fontId="8" fillId="0" borderId="0" xfId="6" applyFont="1" applyFill="1" applyBorder="1" applyAlignment="1" applyProtection="1">
      <alignment horizontal="right" vertical="center" wrapText="1" shrinkToFit="1"/>
      <protection hidden="1"/>
    </xf>
    <xf numFmtId="38" fontId="8" fillId="0" borderId="0" xfId="6" applyFont="1" applyFill="1" applyBorder="1" applyAlignment="1" applyProtection="1">
      <alignment horizontal="center" vertical="center" wrapText="1" shrinkToFit="1"/>
      <protection hidden="1"/>
    </xf>
    <xf numFmtId="38" fontId="19" fillId="0" borderId="0" xfId="6" applyFont="1" applyFill="1" applyBorder="1" applyAlignment="1" applyProtection="1">
      <alignment horizontal="right" vertical="center" wrapText="1" shrinkToFit="1"/>
      <protection hidden="1"/>
    </xf>
    <xf numFmtId="38" fontId="32" fillId="0" borderId="0" xfId="6" applyFont="1" applyFill="1" applyBorder="1" applyAlignment="1" applyProtection="1">
      <alignment horizontal="right" vertical="center" wrapText="1" shrinkToFit="1"/>
      <protection hidden="1"/>
    </xf>
    <xf numFmtId="38" fontId="8" fillId="0" borderId="0" xfId="14" applyFont="1" applyBorder="1" applyAlignment="1" applyProtection="1">
      <alignment horizontal="right" vertical="center" wrapText="1"/>
      <protection hidden="1"/>
    </xf>
    <xf numFmtId="38" fontId="8" fillId="0" borderId="0" xfId="14" applyFont="1" applyBorder="1" applyAlignment="1" applyProtection="1">
      <alignment horizontal="center" vertical="center" wrapText="1"/>
      <protection hidden="1"/>
    </xf>
    <xf numFmtId="38" fontId="19" fillId="0" borderId="0" xfId="14" applyFon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justify" vertical="center" wrapText="1"/>
      <protection hidden="1"/>
    </xf>
    <xf numFmtId="0" fontId="20" fillId="0" borderId="5" xfId="0" applyFont="1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justify" vertical="center" wrapText="1"/>
      <protection hidden="1"/>
    </xf>
    <xf numFmtId="0" fontId="1" fillId="0" borderId="5" xfId="5" applyFont="1" applyBorder="1" applyAlignment="1" applyProtection="1">
      <alignment vertical="center"/>
      <protection hidden="1"/>
    </xf>
    <xf numFmtId="0" fontId="8" fillId="0" borderId="16" xfId="5" applyFont="1" applyBorder="1" applyAlignment="1" applyProtection="1">
      <alignment horizontal="center" vertical="center" wrapText="1"/>
      <protection hidden="1"/>
    </xf>
    <xf numFmtId="0" fontId="8" fillId="0" borderId="8" xfId="5" applyFont="1" applyBorder="1" applyAlignment="1" applyProtection="1">
      <alignment horizontal="center" vertical="center" wrapText="1"/>
      <protection hidden="1"/>
    </xf>
    <xf numFmtId="0" fontId="8" fillId="0" borderId="19" xfId="5" applyFont="1" applyBorder="1" applyAlignment="1" applyProtection="1">
      <alignment horizontal="center" vertical="center" wrapText="1"/>
      <protection hidden="1"/>
    </xf>
    <xf numFmtId="0" fontId="8" fillId="0" borderId="26" xfId="5" applyFont="1" applyBorder="1" applyAlignment="1" applyProtection="1">
      <alignment horizontal="center" vertical="center" wrapText="1"/>
      <protection hidden="1"/>
    </xf>
    <xf numFmtId="0" fontId="8" fillId="0" borderId="11" xfId="5" applyFont="1" applyBorder="1" applyAlignment="1" applyProtection="1">
      <alignment horizontal="center" vertical="center" wrapText="1"/>
      <protection hidden="1"/>
    </xf>
    <xf numFmtId="0" fontId="8" fillId="0" borderId="12" xfId="5" applyFont="1" applyBorder="1" applyAlignment="1" applyProtection="1">
      <alignment horizontal="center" vertical="center" wrapText="1"/>
      <protection hidden="1"/>
    </xf>
    <xf numFmtId="0" fontId="8" fillId="0" borderId="10" xfId="5" applyFont="1" applyBorder="1" applyAlignment="1" applyProtection="1">
      <alignment horizontal="center" vertical="center" wrapText="1"/>
      <protection hidden="1"/>
    </xf>
    <xf numFmtId="0" fontId="8" fillId="0" borderId="10" xfId="5" applyFont="1" applyFill="1" applyBorder="1" applyAlignment="1" applyProtection="1">
      <alignment horizontal="center" vertical="center" wrapText="1"/>
      <protection hidden="1"/>
    </xf>
    <xf numFmtId="0" fontId="8" fillId="0" borderId="11" xfId="5" applyFont="1" applyFill="1" applyBorder="1" applyAlignment="1" applyProtection="1">
      <alignment horizontal="center" vertical="center" wrapText="1"/>
      <protection hidden="1"/>
    </xf>
    <xf numFmtId="0" fontId="8" fillId="0" borderId="12" xfId="5" applyFont="1" applyFill="1" applyBorder="1" applyAlignment="1" applyProtection="1">
      <alignment horizontal="center" vertical="center" wrapText="1"/>
      <protection hidden="1"/>
    </xf>
    <xf numFmtId="0" fontId="8" fillId="0" borderId="4" xfId="5" applyFont="1" applyBorder="1" applyAlignment="1" applyProtection="1">
      <alignment horizontal="center" vertical="center" wrapText="1"/>
      <protection hidden="1"/>
    </xf>
    <xf numFmtId="0" fontId="8" fillId="0" borderId="6" xfId="5" applyFont="1" applyBorder="1" applyAlignment="1" applyProtection="1">
      <alignment horizontal="center" vertical="center" wrapText="1"/>
      <protection hidden="1"/>
    </xf>
    <xf numFmtId="0" fontId="8" fillId="0" borderId="5" xfId="5" applyFont="1" applyBorder="1" applyAlignment="1" applyProtection="1">
      <alignment horizontal="center" vertical="center" wrapText="1"/>
      <protection hidden="1"/>
    </xf>
    <xf numFmtId="0" fontId="8" fillId="0" borderId="21" xfId="5" applyFont="1" applyBorder="1" applyAlignment="1" applyProtection="1">
      <alignment horizontal="center" vertical="center" wrapText="1"/>
      <protection hidden="1"/>
    </xf>
    <xf numFmtId="3" fontId="8" fillId="0" borderId="11" xfId="5" applyNumberFormat="1" applyFont="1" applyBorder="1" applyAlignment="1" applyProtection="1">
      <alignment horizontal="center" vertical="center" shrinkToFit="1"/>
      <protection hidden="1"/>
    </xf>
    <xf numFmtId="3" fontId="8" fillId="0" borderId="12" xfId="5" applyNumberFormat="1" applyFont="1" applyBorder="1" applyAlignment="1" applyProtection="1">
      <alignment horizontal="center" vertical="center" shrinkToFit="1"/>
      <protection hidden="1"/>
    </xf>
    <xf numFmtId="3" fontId="8" fillId="0" borderId="10" xfId="5" applyNumberFormat="1" applyFont="1" applyBorder="1" applyAlignment="1" applyProtection="1">
      <alignment horizontal="center" vertical="center" shrinkToFit="1"/>
      <protection hidden="1"/>
    </xf>
    <xf numFmtId="3" fontId="8" fillId="0" borderId="10" xfId="5" applyNumberFormat="1" applyFont="1" applyFill="1" applyBorder="1" applyAlignment="1" applyProtection="1">
      <alignment horizontal="center" vertical="center" shrinkToFit="1"/>
      <protection hidden="1"/>
    </xf>
    <xf numFmtId="3" fontId="8" fillId="0" borderId="12" xfId="5" applyNumberFormat="1" applyFont="1" applyFill="1" applyBorder="1" applyAlignment="1" applyProtection="1">
      <alignment horizontal="center" vertical="center" shrinkToFit="1"/>
      <protection hidden="1"/>
    </xf>
    <xf numFmtId="0" fontId="13" fillId="0" borderId="2" xfId="5" applyFont="1" applyBorder="1" applyAlignment="1" applyProtection="1">
      <alignment horizontal="justify" vertical="top" wrapText="1"/>
      <protection hidden="1"/>
    </xf>
    <xf numFmtId="0" fontId="13" fillId="0" borderId="8" xfId="5" applyFont="1" applyBorder="1" applyAlignment="1" applyProtection="1">
      <alignment horizontal="justify" vertical="top" wrapText="1"/>
      <protection hidden="1"/>
    </xf>
    <xf numFmtId="0" fontId="13" fillId="0" borderId="19" xfId="5" applyFont="1" applyBorder="1" applyAlignment="1" applyProtection="1">
      <alignment horizontal="justify" vertical="top" wrapText="1"/>
      <protection hidden="1"/>
    </xf>
    <xf numFmtId="0" fontId="13" fillId="0" borderId="19" xfId="5" applyFont="1" applyBorder="1" applyAlignment="1" applyProtection="1">
      <alignment horizontal="right" vertical="top"/>
      <protection hidden="1"/>
    </xf>
    <xf numFmtId="0" fontId="13" fillId="0" borderId="20" xfId="5" applyFont="1" applyBorder="1" applyAlignment="1" applyProtection="1">
      <alignment vertical="top"/>
      <protection hidden="1"/>
    </xf>
    <xf numFmtId="0" fontId="13" fillId="0" borderId="0" xfId="5" applyFont="1" applyBorder="1" applyAlignment="1" applyProtection="1">
      <alignment horizontal="right" vertical="top" wrapText="1"/>
      <protection hidden="1"/>
    </xf>
    <xf numFmtId="0" fontId="13" fillId="0" borderId="3" xfId="5" applyFont="1" applyBorder="1" applyAlignment="1" applyProtection="1">
      <alignment horizontal="right" vertical="top" wrapText="1"/>
      <protection hidden="1"/>
    </xf>
    <xf numFmtId="0" fontId="13" fillId="0" borderId="17" xfId="5" applyFont="1" applyBorder="1" applyAlignment="1" applyProtection="1">
      <alignment horizontal="right" vertical="top" wrapText="1"/>
      <protection hidden="1"/>
    </xf>
    <xf numFmtId="0" fontId="13" fillId="0" borderId="3" xfId="5" applyFont="1" applyFill="1" applyBorder="1" applyAlignment="1" applyProtection="1">
      <alignment horizontal="right" vertical="top" wrapText="1"/>
      <protection hidden="1"/>
    </xf>
    <xf numFmtId="0" fontId="13" fillId="0" borderId="0" xfId="5" applyFont="1" applyBorder="1" applyAlignment="1" applyProtection="1">
      <alignment vertical="top"/>
      <protection hidden="1"/>
    </xf>
    <xf numFmtId="0" fontId="6" fillId="0" borderId="2" xfId="5" applyFont="1" applyFill="1" applyBorder="1" applyAlignment="1" applyProtection="1">
      <alignment horizontal="center" vertical="center"/>
      <protection hidden="1"/>
    </xf>
    <xf numFmtId="38" fontId="6" fillId="0" borderId="7" xfId="6" applyFont="1" applyFill="1" applyBorder="1" applyAlignment="1" applyProtection="1">
      <alignment horizontal="right" vertical="center" shrinkToFit="1"/>
      <protection hidden="1"/>
    </xf>
    <xf numFmtId="38" fontId="6" fillId="0" borderId="0" xfId="6" applyFont="1" applyFill="1" applyBorder="1" applyAlignment="1" applyProtection="1">
      <alignment horizontal="right" vertical="center" shrinkToFit="1"/>
      <protection hidden="1"/>
    </xf>
    <xf numFmtId="0" fontId="6" fillId="0" borderId="20" xfId="5" applyFont="1" applyBorder="1" applyAlignment="1" applyProtection="1">
      <alignment vertical="center"/>
      <protection hidden="1"/>
    </xf>
    <xf numFmtId="38" fontId="6" fillId="0" borderId="0" xfId="6" applyFont="1" applyFill="1" applyBorder="1" applyAlignment="1" applyProtection="1">
      <alignment horizontal="right" vertical="center" wrapText="1" shrinkToFit="1"/>
      <protection hidden="1"/>
    </xf>
    <xf numFmtId="38" fontId="6" fillId="0" borderId="3" xfId="6" applyFont="1" applyFill="1" applyBorder="1" applyAlignment="1" applyProtection="1">
      <alignment horizontal="right" vertical="center" wrapText="1" shrinkToFit="1"/>
      <protection hidden="1"/>
    </xf>
    <xf numFmtId="38" fontId="6" fillId="0" borderId="0" xfId="6" applyFont="1" applyFill="1" applyBorder="1" applyAlignment="1" applyProtection="1">
      <alignment horizontal="right" vertical="center" shrinkToFit="1"/>
      <protection hidden="1"/>
    </xf>
    <xf numFmtId="38" fontId="6" fillId="0" borderId="7" xfId="6" applyFont="1" applyFill="1" applyBorder="1" applyAlignment="1" applyProtection="1">
      <alignment horizontal="right" vertical="center" wrapText="1" shrinkToFit="1"/>
      <protection hidden="1"/>
    </xf>
    <xf numFmtId="38" fontId="6" fillId="0" borderId="3" xfId="6" applyFont="1" applyFill="1" applyBorder="1" applyAlignment="1" applyProtection="1">
      <alignment horizontal="right" vertical="center" wrapText="1"/>
      <protection hidden="1"/>
    </xf>
    <xf numFmtId="0" fontId="6" fillId="0" borderId="2" xfId="5" applyFont="1" applyFill="1" applyBorder="1" applyAlignment="1" applyProtection="1">
      <alignment horizontal="center" vertical="center" shrinkToFit="1"/>
      <protection hidden="1"/>
    </xf>
    <xf numFmtId="38" fontId="6" fillId="0" borderId="0" xfId="1" applyFont="1" applyBorder="1" applyAlignment="1" applyProtection="1">
      <alignment horizontal="right" vertical="center" wrapText="1"/>
      <protection hidden="1"/>
    </xf>
    <xf numFmtId="38" fontId="6" fillId="0" borderId="3" xfId="1" applyFont="1" applyBorder="1" applyAlignment="1" applyProtection="1">
      <alignment horizontal="right" vertical="center" wrapText="1"/>
      <protection hidden="1"/>
    </xf>
    <xf numFmtId="38" fontId="6" fillId="0" borderId="7" xfId="1" applyFont="1" applyBorder="1" applyAlignment="1" applyProtection="1">
      <alignment horizontal="right" vertical="center" wrapText="1"/>
      <protection hidden="1"/>
    </xf>
    <xf numFmtId="38" fontId="6" fillId="0" borderId="3" xfId="1" applyFont="1" applyFill="1" applyBorder="1" applyAlignment="1" applyProtection="1">
      <alignment horizontal="right" vertical="center" wrapText="1"/>
      <protection hidden="1"/>
    </xf>
    <xf numFmtId="38" fontId="6" fillId="0" borderId="7" xfId="1" applyFont="1" applyFill="1" applyBorder="1" applyAlignment="1" applyProtection="1">
      <alignment horizontal="right" vertical="center" wrapText="1" shrinkToFit="1"/>
      <protection hidden="1"/>
    </xf>
    <xf numFmtId="38" fontId="6" fillId="0" borderId="3" xfId="1" applyFont="1" applyFill="1" applyBorder="1" applyAlignment="1" applyProtection="1">
      <alignment horizontal="right" vertical="center" wrapText="1" shrinkToFit="1"/>
      <protection hidden="1"/>
    </xf>
    <xf numFmtId="3" fontId="6" fillId="0" borderId="7" xfId="5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5" applyFont="1" applyFill="1" applyBorder="1" applyAlignment="1" applyProtection="1">
      <alignment horizontal="right" vertical="center" shrinkToFit="1"/>
      <protection hidden="1"/>
    </xf>
    <xf numFmtId="38" fontId="6" fillId="0" borderId="0" xfId="1" applyFont="1" applyFill="1" applyBorder="1" applyAlignment="1" applyProtection="1">
      <alignment horizontal="right" vertical="center" wrapText="1" shrinkToFit="1"/>
      <protection hidden="1"/>
    </xf>
    <xf numFmtId="0" fontId="10" fillId="0" borderId="2" xfId="5" applyFont="1" applyBorder="1" applyAlignment="1" applyProtection="1">
      <alignment horizontal="justify" vertical="center" wrapText="1"/>
      <protection hidden="1"/>
    </xf>
    <xf numFmtId="0" fontId="10" fillId="0" borderId="6" xfId="5" applyFont="1" applyBorder="1" applyAlignment="1" applyProtection="1">
      <alignment horizontal="justify" vertical="center" wrapText="1"/>
      <protection hidden="1"/>
    </xf>
    <xf numFmtId="0" fontId="10" fillId="0" borderId="5" xfId="5" applyFont="1" applyBorder="1" applyAlignment="1" applyProtection="1">
      <alignment horizontal="justify" vertical="center" wrapText="1"/>
      <protection hidden="1"/>
    </xf>
    <xf numFmtId="0" fontId="6" fillId="0" borderId="5" xfId="5" applyFont="1" applyBorder="1" applyAlignment="1" applyProtection="1">
      <alignment vertical="center"/>
      <protection hidden="1"/>
    </xf>
    <xf numFmtId="0" fontId="6" fillId="0" borderId="21" xfId="5" applyFont="1" applyBorder="1" applyAlignment="1" applyProtection="1">
      <alignment vertical="center"/>
      <protection hidden="1"/>
    </xf>
    <xf numFmtId="0" fontId="30" fillId="0" borderId="5" xfId="5" applyFont="1" applyBorder="1" applyAlignment="1" applyProtection="1">
      <alignment horizontal="right" vertical="center" wrapText="1"/>
      <protection hidden="1"/>
    </xf>
    <xf numFmtId="0" fontId="30" fillId="0" borderId="1" xfId="5" applyFont="1" applyBorder="1" applyAlignment="1" applyProtection="1">
      <alignment horizontal="right" vertical="center" wrapText="1"/>
      <protection hidden="1"/>
    </xf>
    <xf numFmtId="0" fontId="30" fillId="0" borderId="6" xfId="5" applyFont="1" applyBorder="1" applyAlignment="1" applyProtection="1">
      <alignment horizontal="right" vertical="center" wrapText="1"/>
      <protection hidden="1"/>
    </xf>
    <xf numFmtId="0" fontId="30" fillId="0" borderId="6" xfId="5" applyFont="1" applyFill="1" applyBorder="1" applyAlignment="1" applyProtection="1">
      <alignment horizontal="right" vertical="center" wrapText="1"/>
      <protection hidden="1"/>
    </xf>
    <xf numFmtId="0" fontId="30" fillId="0" borderId="1" xfId="5" applyFont="1" applyFill="1" applyBorder="1" applyAlignment="1" applyProtection="1">
      <alignment horizontal="right" vertical="center" wrapText="1"/>
      <protection hidden="1"/>
    </xf>
    <xf numFmtId="0" fontId="30" fillId="0" borderId="5" xfId="5" applyFont="1" applyFill="1" applyBorder="1" applyAlignment="1" applyProtection="1">
      <alignment horizontal="right" vertical="center" wrapText="1"/>
      <protection hidden="1"/>
    </xf>
    <xf numFmtId="0" fontId="6" fillId="0" borderId="10" xfId="5" applyFont="1" applyBorder="1" applyAlignment="1" applyProtection="1">
      <alignment horizontal="center" vertical="center" wrapText="1"/>
      <protection hidden="1"/>
    </xf>
    <xf numFmtId="0" fontId="6" fillId="0" borderId="11" xfId="5" applyFont="1" applyBorder="1" applyAlignment="1" applyProtection="1">
      <alignment horizontal="center" vertical="center" wrapText="1"/>
      <protection hidden="1"/>
    </xf>
    <xf numFmtId="0" fontId="6" fillId="0" borderId="12" xfId="5" applyFont="1" applyBorder="1" applyAlignment="1" applyProtection="1">
      <alignment horizontal="center" vertical="center" wrapText="1"/>
      <protection hidden="1"/>
    </xf>
    <xf numFmtId="0" fontId="6" fillId="0" borderId="8" xfId="5" applyFont="1" applyBorder="1" applyAlignment="1" applyProtection="1">
      <alignment horizontal="center" vertical="center" wrapText="1"/>
      <protection hidden="1"/>
    </xf>
    <xf numFmtId="0" fontId="6" fillId="0" borderId="17" xfId="5" applyFont="1" applyBorder="1" applyAlignment="1" applyProtection="1">
      <alignment horizontal="center" vertical="center" wrapText="1"/>
      <protection hidden="1"/>
    </xf>
    <xf numFmtId="3" fontId="6" fillId="0" borderId="10" xfId="5" applyNumberFormat="1" applyFont="1" applyFill="1" applyBorder="1" applyAlignment="1" applyProtection="1">
      <alignment horizontal="center" vertical="center" shrinkToFit="1"/>
      <protection hidden="1"/>
    </xf>
    <xf numFmtId="3" fontId="6" fillId="0" borderId="12" xfId="5" applyNumberFormat="1" applyFont="1" applyFill="1" applyBorder="1" applyAlignment="1" applyProtection="1">
      <alignment horizontal="center" vertical="center" shrinkToFit="1"/>
      <protection hidden="1"/>
    </xf>
    <xf numFmtId="3" fontId="6" fillId="0" borderId="10" xfId="5" applyNumberFormat="1" applyFont="1" applyBorder="1" applyAlignment="1" applyProtection="1">
      <alignment horizontal="center" vertical="center" shrinkToFit="1"/>
      <protection hidden="1"/>
    </xf>
    <xf numFmtId="3" fontId="6" fillId="0" borderId="12" xfId="5" applyNumberFormat="1" applyFont="1" applyBorder="1" applyAlignment="1" applyProtection="1">
      <alignment horizontal="center" vertical="center" shrinkToFit="1"/>
      <protection hidden="1"/>
    </xf>
    <xf numFmtId="3" fontId="6" fillId="0" borderId="11" xfId="5" applyNumberFormat="1" applyFont="1" applyFill="1" applyBorder="1" applyAlignment="1" applyProtection="1">
      <alignment horizontal="center" vertical="center" shrinkToFit="1"/>
      <protection hidden="1"/>
    </xf>
    <xf numFmtId="0" fontId="6" fillId="0" borderId="6" xfId="5" applyFont="1" applyBorder="1" applyAlignment="1" applyProtection="1">
      <alignment horizontal="center" vertical="center" wrapText="1"/>
      <protection hidden="1"/>
    </xf>
    <xf numFmtId="0" fontId="6" fillId="0" borderId="1" xfId="5" applyFont="1" applyBorder="1" applyAlignment="1" applyProtection="1">
      <alignment horizontal="center" vertical="center" wrapText="1"/>
      <protection hidden="1"/>
    </xf>
    <xf numFmtId="0" fontId="13" fillId="0" borderId="8" xfId="5" applyFont="1" applyBorder="1" applyAlignment="1" applyProtection="1">
      <alignment horizontal="right" vertical="top" wrapText="1"/>
      <protection hidden="1"/>
    </xf>
    <xf numFmtId="0" fontId="13" fillId="0" borderId="0" xfId="5" applyFont="1" applyFill="1" applyBorder="1" applyAlignment="1" applyProtection="1">
      <alignment horizontal="right" vertical="top" wrapText="1"/>
      <protection hidden="1"/>
    </xf>
    <xf numFmtId="0" fontId="13" fillId="0" borderId="7" xfId="5" applyFont="1" applyBorder="1" applyAlignment="1" applyProtection="1">
      <alignment horizontal="right" vertical="top" wrapText="1"/>
      <protection hidden="1"/>
    </xf>
    <xf numFmtId="0" fontId="13" fillId="0" borderId="3" xfId="5" applyFont="1" applyBorder="1" applyAlignment="1" applyProtection="1">
      <alignment vertical="top"/>
      <protection hidden="1"/>
    </xf>
    <xf numFmtId="0" fontId="6" fillId="0" borderId="0" xfId="5" applyFont="1" applyFill="1" applyBorder="1" applyAlignment="1" applyProtection="1">
      <alignment horizontal="right" vertical="center" shrinkToFit="1"/>
      <protection hidden="1"/>
    </xf>
    <xf numFmtId="0" fontId="6" fillId="0" borderId="0" xfId="5" applyFont="1" applyBorder="1" applyAlignment="1" applyProtection="1">
      <alignment vertical="center"/>
      <protection hidden="1"/>
    </xf>
    <xf numFmtId="0" fontId="6" fillId="0" borderId="0" xfId="5" applyFont="1" applyFill="1" applyBorder="1" applyAlignment="1" applyProtection="1">
      <alignment vertical="center"/>
      <protection hidden="1"/>
    </xf>
    <xf numFmtId="0" fontId="6" fillId="0" borderId="3" xfId="5" applyFont="1" applyBorder="1" applyAlignment="1" applyProtection="1">
      <alignment vertical="center"/>
      <protection hidden="1"/>
    </xf>
    <xf numFmtId="0" fontId="6" fillId="0" borderId="0" xfId="5" applyFont="1" applyFill="1" applyBorder="1" applyAlignment="1" applyProtection="1">
      <alignment horizontal="right" vertical="center" wrapText="1" shrinkToFit="1"/>
      <protection hidden="1"/>
    </xf>
    <xf numFmtId="38" fontId="8" fillId="0" borderId="3" xfId="1" applyFont="1" applyFill="1" applyBorder="1" applyAlignment="1" applyProtection="1">
      <alignment horizontal="right" vertical="center" wrapText="1" shrinkToFit="1"/>
      <protection hidden="1"/>
    </xf>
    <xf numFmtId="0" fontId="8" fillId="0" borderId="3" xfId="5" applyFont="1" applyBorder="1" applyAlignment="1" applyProtection="1">
      <alignment vertical="center"/>
      <protection hidden="1"/>
    </xf>
    <xf numFmtId="0" fontId="10" fillId="0" borderId="4" xfId="5" applyFont="1" applyBorder="1" applyAlignment="1" applyProtection="1">
      <alignment horizontal="justify" vertical="center" wrapText="1"/>
      <protection hidden="1"/>
    </xf>
    <xf numFmtId="178" fontId="10" fillId="0" borderId="6" xfId="5" applyNumberFormat="1" applyFont="1" applyFill="1" applyBorder="1" applyAlignment="1" applyProtection="1">
      <alignment horizontal="right" vertical="center" wrapText="1"/>
      <protection hidden="1"/>
    </xf>
    <xf numFmtId="178" fontId="10" fillId="0" borderId="1" xfId="5" applyNumberFormat="1" applyFont="1" applyFill="1" applyBorder="1" applyAlignment="1" applyProtection="1">
      <alignment horizontal="right" vertical="center" wrapText="1"/>
      <protection hidden="1"/>
    </xf>
    <xf numFmtId="178" fontId="10" fillId="0" borderId="5" xfId="5" applyNumberFormat="1" applyFont="1" applyFill="1" applyBorder="1" applyAlignment="1" applyProtection="1">
      <alignment horizontal="right" vertical="center" wrapText="1"/>
      <protection hidden="1"/>
    </xf>
    <xf numFmtId="0" fontId="10" fillId="0" borderId="1" xfId="5" applyFont="1" applyFill="1" applyBorder="1" applyAlignment="1" applyProtection="1">
      <alignment horizontal="right" vertical="center" wrapText="1"/>
      <protection hidden="1"/>
    </xf>
    <xf numFmtId="0" fontId="10" fillId="0" borderId="5" xfId="5" applyFont="1" applyFill="1" applyBorder="1" applyAlignment="1" applyProtection="1">
      <alignment horizontal="right" vertical="center" wrapText="1"/>
      <protection hidden="1"/>
    </xf>
    <xf numFmtId="0" fontId="20" fillId="0" borderId="1" xfId="5" applyFont="1" applyFill="1" applyBorder="1" applyAlignment="1" applyProtection="1">
      <alignment horizontal="right" vertical="center" wrapText="1"/>
      <protection hidden="1"/>
    </xf>
    <xf numFmtId="0" fontId="20" fillId="0" borderId="5" xfId="5" applyFont="1" applyFill="1" applyBorder="1" applyAlignment="1" applyProtection="1">
      <alignment horizontal="right" vertical="center" wrapText="1"/>
      <protection hidden="1"/>
    </xf>
    <xf numFmtId="0" fontId="20" fillId="0" borderId="1" xfId="5" applyFont="1" applyBorder="1" applyAlignment="1" applyProtection="1">
      <alignment horizontal="right" vertical="center" wrapText="1"/>
      <protection hidden="1"/>
    </xf>
    <xf numFmtId="0" fontId="20" fillId="0" borderId="5" xfId="5" applyFont="1" applyBorder="1" applyAlignment="1" applyProtection="1">
      <alignment horizontal="right" vertical="center" wrapText="1"/>
      <protection hidden="1"/>
    </xf>
    <xf numFmtId="0" fontId="20" fillId="0" borderId="6" xfId="5" applyFont="1" applyBorder="1" applyAlignment="1" applyProtection="1">
      <alignment horizontal="right" vertical="center" wrapText="1"/>
      <protection hidden="1"/>
    </xf>
    <xf numFmtId="0" fontId="8" fillId="0" borderId="1" xfId="5" applyFont="1" applyBorder="1" applyAlignment="1" applyProtection="1">
      <alignment vertical="center"/>
      <protection hidden="1"/>
    </xf>
    <xf numFmtId="0" fontId="7" fillId="0" borderId="0" xfId="5" applyFont="1" applyBorder="1" applyAlignment="1" applyProtection="1">
      <alignment vertical="center"/>
      <protection hidden="1"/>
    </xf>
    <xf numFmtId="0" fontId="20" fillId="0" borderId="0" xfId="5" applyFont="1" applyBorder="1" applyAlignment="1" applyProtection="1">
      <alignment horizontal="right" vertical="center" wrapText="1"/>
      <protection hidden="1"/>
    </xf>
    <xf numFmtId="0" fontId="41" fillId="0" borderId="0" xfId="5" applyFont="1" applyBorder="1" applyAlignment="1" applyProtection="1">
      <alignment vertical="center"/>
      <protection hidden="1"/>
    </xf>
    <xf numFmtId="0" fontId="42" fillId="0" borderId="0" xfId="5" applyFont="1" applyBorder="1" applyAlignment="1" applyProtection="1">
      <alignment horizontal="right" vertical="center" wrapText="1"/>
      <protection hidden="1"/>
    </xf>
    <xf numFmtId="0" fontId="40" fillId="0" borderId="0" xfId="5" applyFont="1" applyBorder="1" applyAlignment="1" applyProtection="1">
      <alignment vertical="center"/>
      <protection hidden="1"/>
    </xf>
  </cellXfs>
  <cellStyles count="15">
    <cellStyle name="桁区切り" xfId="14" builtinId="6"/>
    <cellStyle name="桁区切り 2" xfId="1"/>
    <cellStyle name="桁区切り 2 2" xfId="8"/>
    <cellStyle name="桁区切り 3" xfId="6"/>
    <cellStyle name="桁区切り 3 2" xfId="10"/>
    <cellStyle name="桁区切り 4" xfId="11"/>
    <cellStyle name="桁区切り 5" xfId="9"/>
    <cellStyle name="標準" xfId="0" builtinId="0"/>
    <cellStyle name="標準 2" xfId="5"/>
    <cellStyle name="標準 2 2" xfId="12"/>
    <cellStyle name="標準 3" xfId="13"/>
    <cellStyle name="標準_１１６，１２３，１２４，１２５，１３５(障害福祉)" xfId="2"/>
    <cellStyle name="標準_⑬　福祉・社会保障" xfId="3"/>
    <cellStyle name="標準_⑬　福祉・社会保障 2 2 2" xfId="7"/>
    <cellStyle name="標準_⑬　福祉・社会保障(1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228600</xdr:rowOff>
        </xdr:from>
        <xdr:to>
          <xdr:col>16</xdr:col>
          <xdr:colOff>22860</xdr:colOff>
          <xdr:row>31</xdr:row>
          <xdr:rowOff>64770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08'!$A$1:$M$14" spid="_x0000_s2698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948940"/>
              <a:ext cx="5943600" cy="29756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15</xdr:col>
          <xdr:colOff>0</xdr:colOff>
          <xdr:row>48</xdr:row>
          <xdr:rowOff>106680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09'!$A$1:$B$12" spid="_x0000_s26984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195060"/>
              <a:ext cx="5859780" cy="2621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10</xdr:col>
          <xdr:colOff>15240</xdr:colOff>
          <xdr:row>50</xdr:row>
          <xdr:rowOff>114300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29'!$A$1:$I$28" spid="_x0000_s3532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960557"/>
              <a:ext cx="5905125" cy="65225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19</xdr:col>
          <xdr:colOff>449580</xdr:colOff>
          <xdr:row>38</xdr:row>
          <xdr:rowOff>198120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11'!$A$1:$U$20" spid="_x0000_s2439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85160"/>
              <a:ext cx="5951220" cy="4305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7</xdr:col>
          <xdr:colOff>1127760</xdr:colOff>
          <xdr:row>51</xdr:row>
          <xdr:rowOff>99060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13（1）（2）'!$A$1:$O$29" spid="_x0000_s2613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933700"/>
              <a:ext cx="5913120" cy="6469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11</xdr:col>
          <xdr:colOff>22860</xdr:colOff>
          <xdr:row>32</xdr:row>
          <xdr:rowOff>38100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5'!$A$1:$K$15" spid="_x0000_s255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91840"/>
              <a:ext cx="5981700" cy="31775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14</xdr:col>
          <xdr:colOff>22860</xdr:colOff>
          <xdr:row>31</xdr:row>
          <xdr:rowOff>68580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117'!$A$1:$M$13" spid="_x0000_s3328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84220"/>
              <a:ext cx="6019800" cy="2872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8</xdr:col>
          <xdr:colOff>57150</xdr:colOff>
          <xdr:row>49</xdr:row>
          <xdr:rowOff>47625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9'!$A$1:$R$32" spid="_x0000_s2388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62300"/>
              <a:ext cx="6734175" cy="6267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17</xdr:col>
          <xdr:colOff>7620</xdr:colOff>
          <xdr:row>33</xdr:row>
          <xdr:rowOff>15240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21'!$A$1:$G$13" spid="_x0000_s1928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482340"/>
              <a:ext cx="6065520" cy="28651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15240</xdr:colOff>
          <xdr:row>40</xdr:row>
          <xdr:rowOff>38100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23'!$A$1:$F$17" spid="_x0000_s2971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665220"/>
              <a:ext cx="6065520" cy="4396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11</xdr:col>
          <xdr:colOff>19050</xdr:colOff>
          <xdr:row>45</xdr:row>
          <xdr:rowOff>123825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26・127'!$A$1:$S$22" spid="_x0000_s3154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409950"/>
              <a:ext cx="6791325" cy="553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8"/>
  <sheetViews>
    <sheetView showGridLines="0" zoomScaleNormal="100" zoomScaleSheetLayoutView="142" workbookViewId="0"/>
  </sheetViews>
  <sheetFormatPr defaultColWidth="9" defaultRowHeight="13.2" x14ac:dyDescent="0.2"/>
  <cols>
    <col min="1" max="1" width="0.44140625" style="3" customWidth="1"/>
    <col min="2" max="2" width="11.44140625" style="49" customWidth="1"/>
    <col min="3" max="3" width="0.44140625" style="49" customWidth="1"/>
    <col min="4" max="4" width="11.6640625" style="3" customWidth="1"/>
    <col min="5" max="5" width="8.109375" style="49" customWidth="1"/>
    <col min="6" max="6" width="0.44140625" style="3" customWidth="1"/>
    <col min="7" max="7" width="8.109375" style="49" customWidth="1"/>
    <col min="8" max="8" width="0.44140625" style="3" customWidth="1"/>
    <col min="9" max="9" width="7.109375" style="49" customWidth="1"/>
    <col min="10" max="10" width="0.44140625" style="3" customWidth="1"/>
    <col min="11" max="11" width="7.109375" style="49" customWidth="1"/>
    <col min="12" max="12" width="0.44140625" style="3" customWidth="1"/>
    <col min="13" max="13" width="7.109375" style="49" customWidth="1"/>
    <col min="14" max="14" width="0.44140625" style="3" customWidth="1"/>
    <col min="15" max="15" width="7.109375" style="49" customWidth="1"/>
    <col min="16" max="16" width="0.44140625" style="3" customWidth="1"/>
    <col min="17" max="17" width="7.109375" style="49" customWidth="1"/>
    <col min="18" max="18" width="0.44140625" style="3" customWidth="1"/>
    <col min="19" max="19" width="6.6640625" style="49" customWidth="1"/>
    <col min="20" max="20" width="0.44140625" style="3" customWidth="1"/>
    <col min="21" max="16384" width="9" style="3"/>
  </cols>
  <sheetData>
    <row r="1" spans="1:20" ht="23.1" customHeight="1" x14ac:dyDescent="0.2">
      <c r="A1" s="1"/>
      <c r="B1" s="2" t="s">
        <v>233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23.1" customHeight="1" x14ac:dyDescent="0.2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"/>
    </row>
    <row r="3" spans="1:20" ht="23.1" customHeight="1" x14ac:dyDescent="0.2">
      <c r="A3" s="1"/>
      <c r="B3" s="5" t="s">
        <v>198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"/>
    </row>
    <row r="4" spans="1:20" ht="17.100000000000001" customHeight="1" x14ac:dyDescent="0.2">
      <c r="A4" s="6" t="s">
        <v>3</v>
      </c>
      <c r="B4" s="7"/>
      <c r="C4" s="8"/>
      <c r="D4" s="9"/>
      <c r="E4" s="6" t="s">
        <v>411</v>
      </c>
      <c r="F4" s="8"/>
      <c r="G4" s="6" t="s">
        <v>199</v>
      </c>
      <c r="H4" s="8"/>
      <c r="I4" s="6" t="s">
        <v>4</v>
      </c>
      <c r="J4" s="8"/>
      <c r="K4" s="10" t="s">
        <v>197</v>
      </c>
      <c r="L4" s="11"/>
      <c r="M4" s="11"/>
      <c r="N4" s="11"/>
      <c r="O4" s="11"/>
      <c r="P4" s="11"/>
      <c r="Q4" s="11"/>
      <c r="R4" s="12"/>
      <c r="S4" s="6" t="s">
        <v>14</v>
      </c>
      <c r="T4" s="8"/>
    </row>
    <row r="5" spans="1:20" ht="17.100000000000001" customHeight="1" x14ac:dyDescent="0.2">
      <c r="A5" s="13"/>
      <c r="B5" s="14"/>
      <c r="C5" s="15"/>
      <c r="D5" s="16"/>
      <c r="E5" s="13"/>
      <c r="F5" s="15"/>
      <c r="G5" s="13"/>
      <c r="H5" s="15"/>
      <c r="I5" s="13"/>
      <c r="J5" s="15"/>
      <c r="K5" s="10" t="s">
        <v>5</v>
      </c>
      <c r="L5" s="12"/>
      <c r="M5" s="10" t="s">
        <v>6</v>
      </c>
      <c r="N5" s="12"/>
      <c r="O5" s="10" t="s">
        <v>260</v>
      </c>
      <c r="P5" s="12"/>
      <c r="Q5" s="10" t="s">
        <v>7</v>
      </c>
      <c r="R5" s="12"/>
      <c r="S5" s="13"/>
      <c r="T5" s="15"/>
    </row>
    <row r="6" spans="1:20" ht="14.1" customHeight="1" x14ac:dyDescent="0.2">
      <c r="A6" s="17"/>
      <c r="B6" s="18"/>
      <c r="C6" s="18"/>
      <c r="D6" s="19"/>
      <c r="E6" s="20" t="s">
        <v>196</v>
      </c>
      <c r="F6" s="21"/>
      <c r="G6" s="20" t="s">
        <v>1</v>
      </c>
      <c r="H6" s="21"/>
      <c r="I6" s="20" t="s">
        <v>1</v>
      </c>
      <c r="J6" s="21"/>
      <c r="K6" s="20" t="s">
        <v>1</v>
      </c>
      <c r="L6" s="21"/>
      <c r="M6" s="20" t="s">
        <v>1</v>
      </c>
      <c r="N6" s="21"/>
      <c r="O6" s="20" t="s">
        <v>1</v>
      </c>
      <c r="P6" s="21"/>
      <c r="Q6" s="20" t="s">
        <v>1</v>
      </c>
      <c r="R6" s="21"/>
      <c r="S6" s="22" t="s">
        <v>1</v>
      </c>
      <c r="T6" s="23"/>
    </row>
    <row r="7" spans="1:20" ht="15" customHeight="1" x14ac:dyDescent="0.15">
      <c r="A7" s="17"/>
      <c r="B7" s="24" t="s">
        <v>478</v>
      </c>
      <c r="C7" s="25"/>
      <c r="D7" s="26" t="s">
        <v>200</v>
      </c>
      <c r="E7" s="27">
        <v>22</v>
      </c>
      <c r="F7" s="28"/>
      <c r="G7" s="29">
        <v>300</v>
      </c>
      <c r="H7" s="30"/>
      <c r="I7" s="31">
        <v>1629</v>
      </c>
      <c r="J7" s="30"/>
      <c r="K7" s="31">
        <v>1558</v>
      </c>
      <c r="L7" s="30"/>
      <c r="M7" s="29">
        <v>614</v>
      </c>
      <c r="N7" s="30"/>
      <c r="O7" s="29">
        <v>334</v>
      </c>
      <c r="P7" s="30"/>
      <c r="Q7" s="29">
        <v>610</v>
      </c>
      <c r="R7" s="30"/>
      <c r="S7" s="32">
        <v>33</v>
      </c>
      <c r="T7" s="23"/>
    </row>
    <row r="8" spans="1:20" ht="15" customHeight="1" x14ac:dyDescent="0.2">
      <c r="A8" s="17"/>
      <c r="B8" s="22"/>
      <c r="C8" s="25"/>
      <c r="D8" s="33" t="s">
        <v>234</v>
      </c>
      <c r="E8" s="34">
        <v>9</v>
      </c>
      <c r="F8" s="35"/>
      <c r="G8" s="36">
        <v>227</v>
      </c>
      <c r="H8" s="37"/>
      <c r="I8" s="38">
        <v>1578</v>
      </c>
      <c r="J8" s="37"/>
      <c r="K8" s="38">
        <v>1211</v>
      </c>
      <c r="L8" s="37"/>
      <c r="M8" s="36">
        <v>286</v>
      </c>
      <c r="N8" s="37"/>
      <c r="O8" s="36">
        <v>213</v>
      </c>
      <c r="P8" s="37"/>
      <c r="Q8" s="36">
        <v>712</v>
      </c>
      <c r="R8" s="37"/>
      <c r="S8" s="39">
        <v>5</v>
      </c>
      <c r="T8" s="23"/>
    </row>
    <row r="9" spans="1:20" ht="15" customHeight="1" x14ac:dyDescent="0.2">
      <c r="A9" s="17"/>
      <c r="B9" s="22"/>
      <c r="C9" s="25"/>
      <c r="D9" s="40" t="s">
        <v>201</v>
      </c>
      <c r="E9" s="41">
        <f>SUM(E4:E8)</f>
        <v>31</v>
      </c>
      <c r="F9" s="42"/>
      <c r="G9" s="43">
        <f>SUM(G4:G8)</f>
        <v>527</v>
      </c>
      <c r="H9" s="42"/>
      <c r="I9" s="44">
        <f>SUM(I4:I8)</f>
        <v>3207</v>
      </c>
      <c r="J9" s="45"/>
      <c r="K9" s="44">
        <f>SUM(K4:K8)</f>
        <v>2769</v>
      </c>
      <c r="L9" s="45"/>
      <c r="M9" s="44">
        <f>SUM(M4:M8)</f>
        <v>900</v>
      </c>
      <c r="N9" s="45"/>
      <c r="O9" s="44">
        <f>SUM(O4:O8)</f>
        <v>547</v>
      </c>
      <c r="P9" s="45"/>
      <c r="Q9" s="44">
        <f>SUM(Q4:Q8)</f>
        <v>1322</v>
      </c>
      <c r="R9" s="45"/>
      <c r="S9" s="46">
        <f>SUM(S4:S8)</f>
        <v>38</v>
      </c>
      <c r="T9" s="47"/>
    </row>
    <row r="10" spans="1:20" ht="15" customHeight="1" x14ac:dyDescent="0.2">
      <c r="A10" s="17"/>
      <c r="B10" s="22"/>
      <c r="C10" s="25"/>
      <c r="D10" s="48"/>
      <c r="F10" s="50"/>
      <c r="G10" s="51"/>
      <c r="H10" s="50"/>
      <c r="I10" s="51"/>
      <c r="J10" s="50"/>
      <c r="K10" s="51"/>
      <c r="L10" s="50"/>
      <c r="M10" s="51"/>
      <c r="N10" s="50"/>
      <c r="O10" s="51"/>
      <c r="P10" s="50"/>
      <c r="Q10" s="51"/>
      <c r="R10" s="50"/>
      <c r="T10" s="23"/>
    </row>
    <row r="11" spans="1:20" ht="15" customHeight="1" x14ac:dyDescent="0.15">
      <c r="A11" s="17"/>
      <c r="B11" s="24" t="s">
        <v>363</v>
      </c>
      <c r="C11" s="25"/>
      <c r="D11" s="26" t="s">
        <v>200</v>
      </c>
      <c r="E11" s="27">
        <v>22</v>
      </c>
      <c r="F11" s="28"/>
      <c r="G11" s="29">
        <v>290</v>
      </c>
      <c r="H11" s="30"/>
      <c r="I11" s="31">
        <v>1624</v>
      </c>
      <c r="J11" s="30"/>
      <c r="K11" s="31">
        <v>1632</v>
      </c>
      <c r="L11" s="30"/>
      <c r="M11" s="29">
        <v>616</v>
      </c>
      <c r="N11" s="30"/>
      <c r="O11" s="29">
        <v>343</v>
      </c>
      <c r="P11" s="30"/>
      <c r="Q11" s="29">
        <v>673</v>
      </c>
      <c r="R11" s="30"/>
      <c r="S11" s="32">
        <v>34</v>
      </c>
      <c r="T11" s="23"/>
    </row>
    <row r="12" spans="1:20" ht="15" customHeight="1" x14ac:dyDescent="0.2">
      <c r="A12" s="17"/>
      <c r="B12" s="22"/>
      <c r="C12" s="25"/>
      <c r="D12" s="33" t="s">
        <v>234</v>
      </c>
      <c r="E12" s="34">
        <v>9</v>
      </c>
      <c r="F12" s="35"/>
      <c r="G12" s="36">
        <v>241</v>
      </c>
      <c r="H12" s="37"/>
      <c r="I12" s="52">
        <v>1352</v>
      </c>
      <c r="J12" s="37"/>
      <c r="K12" s="38">
        <v>1240</v>
      </c>
      <c r="L12" s="37"/>
      <c r="M12" s="36">
        <v>296</v>
      </c>
      <c r="N12" s="37"/>
      <c r="O12" s="36">
        <v>228</v>
      </c>
      <c r="P12" s="37"/>
      <c r="Q12" s="36">
        <v>716</v>
      </c>
      <c r="R12" s="37"/>
      <c r="S12" s="36">
        <v>8</v>
      </c>
      <c r="T12" s="47"/>
    </row>
    <row r="13" spans="1:20" ht="15" customHeight="1" x14ac:dyDescent="0.2">
      <c r="A13" s="17"/>
      <c r="B13" s="53"/>
      <c r="C13" s="25"/>
      <c r="D13" s="40" t="s">
        <v>201</v>
      </c>
      <c r="E13" s="41">
        <f>SUM(E11:E12)</f>
        <v>31</v>
      </c>
      <c r="F13" s="42"/>
      <c r="G13" s="41">
        <f t="shared" ref="G13" si="0">SUM(G11:G12)</f>
        <v>531</v>
      </c>
      <c r="H13" s="42"/>
      <c r="I13" s="44">
        <f>SUM(I11:I12)</f>
        <v>2976</v>
      </c>
      <c r="J13" s="45"/>
      <c r="K13" s="44">
        <f t="shared" ref="K13" si="1">SUM(K11:K12)</f>
        <v>2872</v>
      </c>
      <c r="L13" s="45"/>
      <c r="M13" s="44">
        <f t="shared" ref="M13" si="2">SUM(M11:M12)</f>
        <v>912</v>
      </c>
      <c r="N13" s="45"/>
      <c r="O13" s="44">
        <f t="shared" ref="O13" si="3">SUM(O11:O12)</f>
        <v>571</v>
      </c>
      <c r="P13" s="45"/>
      <c r="Q13" s="44">
        <f t="shared" ref="Q13" si="4">SUM(Q11:Q12)</f>
        <v>1389</v>
      </c>
      <c r="R13" s="45"/>
      <c r="S13" s="44">
        <f t="shared" ref="S13" si="5">SUM(S11:S12)</f>
        <v>42</v>
      </c>
      <c r="T13" s="23"/>
    </row>
    <row r="14" spans="1:20" ht="15" customHeight="1" x14ac:dyDescent="0.2">
      <c r="A14" s="17"/>
      <c r="B14" s="53"/>
      <c r="C14" s="25"/>
      <c r="D14" s="33"/>
      <c r="E14" s="34"/>
      <c r="F14" s="35"/>
      <c r="G14" s="39"/>
      <c r="H14" s="37"/>
      <c r="I14" s="38"/>
      <c r="J14" s="37"/>
      <c r="K14" s="38"/>
      <c r="L14" s="37"/>
      <c r="M14" s="36"/>
      <c r="N14" s="37"/>
      <c r="O14" s="36"/>
      <c r="P14" s="37"/>
      <c r="Q14" s="36"/>
      <c r="R14" s="37"/>
      <c r="S14" s="36"/>
      <c r="T14" s="23"/>
    </row>
    <row r="15" spans="1:20" ht="15" customHeight="1" x14ac:dyDescent="0.15">
      <c r="A15" s="17"/>
      <c r="B15" s="24" t="s">
        <v>425</v>
      </c>
      <c r="C15" s="25"/>
      <c r="D15" s="54" t="s">
        <v>200</v>
      </c>
      <c r="E15" s="29">
        <v>23</v>
      </c>
      <c r="F15" s="30"/>
      <c r="G15" s="32">
        <v>355</v>
      </c>
      <c r="H15" s="30"/>
      <c r="I15" s="31">
        <v>1674</v>
      </c>
      <c r="J15" s="30"/>
      <c r="K15" s="31">
        <v>1552</v>
      </c>
      <c r="L15" s="30"/>
      <c r="M15" s="55">
        <v>597</v>
      </c>
      <c r="N15" s="30"/>
      <c r="O15" s="29">
        <v>312</v>
      </c>
      <c r="P15" s="30"/>
      <c r="Q15" s="29">
        <v>643</v>
      </c>
      <c r="R15" s="30"/>
      <c r="S15" s="29">
        <v>29</v>
      </c>
      <c r="T15" s="47"/>
    </row>
    <row r="16" spans="1:20" ht="15" customHeight="1" x14ac:dyDescent="0.2">
      <c r="A16" s="17"/>
      <c r="B16" s="53"/>
      <c r="C16" s="25"/>
      <c r="D16" s="56" t="s">
        <v>234</v>
      </c>
      <c r="E16" s="36">
        <v>9</v>
      </c>
      <c r="F16" s="37"/>
      <c r="G16" s="39">
        <v>267</v>
      </c>
      <c r="H16" s="37"/>
      <c r="I16" s="38">
        <v>1350</v>
      </c>
      <c r="J16" s="37"/>
      <c r="K16" s="38">
        <v>1134</v>
      </c>
      <c r="L16" s="37"/>
      <c r="M16" s="57">
        <v>291</v>
      </c>
      <c r="N16" s="37"/>
      <c r="O16" s="36">
        <v>209</v>
      </c>
      <c r="P16" s="37"/>
      <c r="Q16" s="36">
        <v>634</v>
      </c>
      <c r="R16" s="37"/>
      <c r="S16" s="36">
        <v>8</v>
      </c>
      <c r="T16" s="47"/>
    </row>
    <row r="17" spans="1:21" s="49" customFormat="1" ht="15" customHeight="1" x14ac:dyDescent="0.2">
      <c r="A17" s="17"/>
      <c r="B17" s="22"/>
      <c r="C17" s="25"/>
      <c r="D17" s="56" t="s">
        <v>201</v>
      </c>
      <c r="E17" s="58">
        <f>SUM(E15:E16)</f>
        <v>32</v>
      </c>
      <c r="F17" s="59"/>
      <c r="G17" s="60">
        <f>SUM(G15:G16)</f>
        <v>622</v>
      </c>
      <c r="H17" s="59"/>
      <c r="I17" s="61">
        <f>SUM(I15:I16)</f>
        <v>3024</v>
      </c>
      <c r="J17" s="62"/>
      <c r="K17" s="38">
        <f>SUM(K15:K16)</f>
        <v>2686</v>
      </c>
      <c r="L17" s="59"/>
      <c r="M17" s="63">
        <f>SUM(M15:M16)</f>
        <v>888</v>
      </c>
      <c r="N17" s="59"/>
      <c r="O17" s="58">
        <f>SUM(O11:O12)</f>
        <v>571</v>
      </c>
      <c r="P17" s="59"/>
      <c r="Q17" s="38">
        <f>SUM(Q15:Q16)</f>
        <v>1277</v>
      </c>
      <c r="R17" s="59"/>
      <c r="S17" s="58">
        <f>SUM(S15:S16)</f>
        <v>37</v>
      </c>
      <c r="T17" s="47"/>
    </row>
    <row r="18" spans="1:21" ht="15" customHeight="1" x14ac:dyDescent="0.2">
      <c r="A18" s="17"/>
      <c r="B18" s="22"/>
      <c r="C18" s="25"/>
      <c r="D18" s="64"/>
      <c r="E18" s="43"/>
      <c r="F18" s="42"/>
      <c r="G18" s="41"/>
      <c r="H18" s="42"/>
      <c r="I18" s="44"/>
      <c r="J18" s="45"/>
      <c r="K18" s="44"/>
      <c r="L18" s="45"/>
      <c r="M18" s="44"/>
      <c r="N18" s="45"/>
      <c r="O18" s="44"/>
      <c r="P18" s="45"/>
      <c r="Q18" s="44"/>
      <c r="R18" s="45"/>
      <c r="S18" s="44"/>
      <c r="T18" s="42"/>
    </row>
    <row r="19" spans="1:21" ht="15" customHeight="1" x14ac:dyDescent="0.15">
      <c r="A19" s="17"/>
      <c r="B19" s="65" t="s">
        <v>479</v>
      </c>
      <c r="C19" s="25"/>
      <c r="D19" s="66" t="s">
        <v>200</v>
      </c>
      <c r="E19" s="67">
        <f>SUM(E24,E28,E32,E36,E40,E44,E48)</f>
        <v>23</v>
      </c>
      <c r="F19" s="68"/>
      <c r="G19" s="69">
        <f>SUM(G24,G28,G32,G36,G40,G44,G48)</f>
        <v>348</v>
      </c>
      <c r="H19" s="68"/>
      <c r="I19" s="70">
        <f>SUM(I24,I28,I32,I36,I40,I44,I48)</f>
        <v>1658</v>
      </c>
      <c r="J19" s="68"/>
      <c r="K19" s="70">
        <f>SUM(K24,K28,K32,K36,K40,K44,K48)</f>
        <v>1561</v>
      </c>
      <c r="L19" s="68"/>
      <c r="M19" s="71">
        <f>SUM(M24,M28,M32,M36,M40,M44,M48)</f>
        <v>628</v>
      </c>
      <c r="N19" s="68"/>
      <c r="O19" s="67">
        <f>SUM(O24,O28,O32,O36,O40,O44,O48)</f>
        <v>295</v>
      </c>
      <c r="P19" s="68"/>
      <c r="Q19" s="67">
        <f>SUM(Q24,Q28,Q32,Q36,Q40,Q44,Q48)</f>
        <v>638</v>
      </c>
      <c r="R19" s="68"/>
      <c r="S19" s="67">
        <f>SUM(S24,S28,S32,S36,S40,S44,S48)</f>
        <v>28</v>
      </c>
      <c r="T19" s="72"/>
    </row>
    <row r="20" spans="1:21" ht="15" customHeight="1" x14ac:dyDescent="0.2">
      <c r="A20" s="17"/>
      <c r="B20" s="53"/>
      <c r="C20" s="25"/>
      <c r="D20" s="73" t="s">
        <v>234</v>
      </c>
      <c r="E20" s="74">
        <f>SUM(E25,E29,E33,E37,E41,E45,E49)</f>
        <v>9</v>
      </c>
      <c r="F20" s="75"/>
      <c r="G20" s="76">
        <f>SUM(G25,G29,G33,G37,G41,G45,G49)</f>
        <v>263</v>
      </c>
      <c r="H20" s="75"/>
      <c r="I20" s="77">
        <f>SUM(I25,I29,I33,I37,I41,I45,I49)</f>
        <v>1350</v>
      </c>
      <c r="J20" s="75"/>
      <c r="K20" s="77">
        <f>SUM(K25,K29,K33,K37,K41,K45,K49)</f>
        <v>1071</v>
      </c>
      <c r="L20" s="75"/>
      <c r="M20" s="78">
        <f>SUM(M25,M29,M33,M37,M41,M45,M49)</f>
        <v>296</v>
      </c>
      <c r="N20" s="75"/>
      <c r="O20" s="74">
        <f>SUM(O25,O29,O33,O37,O41,O45,O49)</f>
        <v>186</v>
      </c>
      <c r="P20" s="75"/>
      <c r="Q20" s="74">
        <f>SUM(Q25,Q29,Q33,Q37,Q41,Q45,Q49)</f>
        <v>589</v>
      </c>
      <c r="R20" s="75"/>
      <c r="S20" s="74">
        <f>SUM(S25,S29,S33,S37,S41,S45,S49)</f>
        <v>8</v>
      </c>
      <c r="T20" s="72"/>
    </row>
    <row r="21" spans="1:21" ht="15" customHeight="1" x14ac:dyDescent="0.2">
      <c r="A21" s="17"/>
      <c r="B21" s="79"/>
      <c r="C21" s="80"/>
      <c r="D21" s="81" t="s">
        <v>235</v>
      </c>
      <c r="E21" s="82"/>
      <c r="F21" s="83"/>
      <c r="G21" s="76"/>
      <c r="H21" s="75"/>
      <c r="I21" s="74">
        <f>SUM(I26,I30,I34,I38,I42,I46,I50)</f>
        <v>465</v>
      </c>
      <c r="J21" s="75"/>
      <c r="K21" s="74">
        <f>SUM(K26,K30,K34,K38,K42,K46,K50)</f>
        <v>258</v>
      </c>
      <c r="L21" s="84"/>
      <c r="M21" s="74">
        <f>SUM(M26,M30,M34,M38,M42,M46,M50)</f>
        <v>0</v>
      </c>
      <c r="N21" s="84"/>
      <c r="O21" s="74">
        <f>SUM(O26,O30,O34,O38,O42,O46,O50)</f>
        <v>18</v>
      </c>
      <c r="P21" s="84"/>
      <c r="Q21" s="74">
        <f>SUM(Q26,Q30,Q34,Q38,Q42,Q46,Q50)</f>
        <v>240</v>
      </c>
      <c r="R21" s="84"/>
      <c r="S21" s="74">
        <f>SUM(S26,S30,S34,S38,S42,S46,S50)</f>
        <v>2</v>
      </c>
      <c r="T21" s="72"/>
    </row>
    <row r="22" spans="1:21" ht="15" customHeight="1" x14ac:dyDescent="0.2">
      <c r="A22" s="17"/>
      <c r="B22" s="79"/>
      <c r="C22" s="80"/>
      <c r="D22" s="85" t="s">
        <v>236</v>
      </c>
      <c r="E22" s="82"/>
      <c r="F22" s="83"/>
      <c r="G22" s="76"/>
      <c r="H22" s="75"/>
      <c r="I22" s="74">
        <f>SUM(I27,I31,I35,I39,I43,I47,I51)</f>
        <v>885</v>
      </c>
      <c r="J22" s="75"/>
      <c r="K22" s="74">
        <f>SUM(K27,K31,K35,K39,K43,K47,K51)</f>
        <v>813</v>
      </c>
      <c r="L22" s="84"/>
      <c r="M22" s="74">
        <f>SUM(M27,M31,M35,M39,M43,M47,M51)</f>
        <v>296</v>
      </c>
      <c r="N22" s="84"/>
      <c r="O22" s="74">
        <f>SUM(O27,O31,O35,O39,O43,O47,O51)</f>
        <v>168</v>
      </c>
      <c r="P22" s="84"/>
      <c r="Q22" s="74">
        <f>SUM(Q27,Q31,Q35,Q39,Q43,Q47,Q51)</f>
        <v>349</v>
      </c>
      <c r="R22" s="84"/>
      <c r="S22" s="74">
        <f>SUM(S27,S31,S35,S39,S43,S47,S51)</f>
        <v>6</v>
      </c>
      <c r="T22" s="72"/>
    </row>
    <row r="23" spans="1:21" ht="15" customHeight="1" thickBot="1" x14ac:dyDescent="0.25">
      <c r="A23" s="86"/>
      <c r="B23" s="87"/>
      <c r="C23" s="88"/>
      <c r="D23" s="89" t="s">
        <v>201</v>
      </c>
      <c r="E23" s="90">
        <f>SUM(E19:E20)</f>
        <v>32</v>
      </c>
      <c r="F23" s="91"/>
      <c r="G23" s="92">
        <f>SUM(G19:G20)</f>
        <v>611</v>
      </c>
      <c r="H23" s="91"/>
      <c r="I23" s="93">
        <f>SUM(I19:I20)</f>
        <v>3008</v>
      </c>
      <c r="J23" s="94"/>
      <c r="K23" s="95">
        <f>SUM(K19:K20)</f>
        <v>2632</v>
      </c>
      <c r="L23" s="91"/>
      <c r="M23" s="96">
        <f>SUM(M19:M20)</f>
        <v>924</v>
      </c>
      <c r="N23" s="91"/>
      <c r="O23" s="90">
        <f>SUM(O19:O20)</f>
        <v>481</v>
      </c>
      <c r="P23" s="91"/>
      <c r="Q23" s="95">
        <f>SUM(Q19:Q20)</f>
        <v>1227</v>
      </c>
      <c r="R23" s="91"/>
      <c r="S23" s="90">
        <f>SUM(S19:S20)</f>
        <v>36</v>
      </c>
      <c r="T23" s="97"/>
    </row>
    <row r="24" spans="1:21" ht="12.9" customHeight="1" thickTop="1" x14ac:dyDescent="0.2">
      <c r="A24" s="17"/>
      <c r="B24" s="98" t="s">
        <v>292</v>
      </c>
      <c r="C24" s="99"/>
      <c r="D24" s="56" t="s">
        <v>200</v>
      </c>
      <c r="E24" s="100">
        <v>2</v>
      </c>
      <c r="F24" s="101"/>
      <c r="G24" s="22">
        <v>30</v>
      </c>
      <c r="H24" s="101"/>
      <c r="I24" s="22">
        <v>155</v>
      </c>
      <c r="J24" s="101"/>
      <c r="K24" s="102">
        <v>126</v>
      </c>
      <c r="L24" s="101"/>
      <c r="M24" s="102">
        <v>52</v>
      </c>
      <c r="N24" s="101"/>
      <c r="O24" s="22">
        <v>27</v>
      </c>
      <c r="P24" s="101"/>
      <c r="Q24" s="22">
        <v>47</v>
      </c>
      <c r="R24" s="101"/>
      <c r="S24" s="100">
        <v>1</v>
      </c>
      <c r="T24" s="23"/>
      <c r="U24" s="103"/>
    </row>
    <row r="25" spans="1:21" ht="12.9" customHeight="1" x14ac:dyDescent="0.2">
      <c r="A25" s="17"/>
      <c r="B25" s="104"/>
      <c r="C25" s="99"/>
      <c r="D25" s="105" t="s">
        <v>234</v>
      </c>
      <c r="E25" s="100">
        <v>1</v>
      </c>
      <c r="F25" s="101"/>
      <c r="G25" s="22">
        <v>37</v>
      </c>
      <c r="H25" s="101"/>
      <c r="I25" s="22">
        <v>180</v>
      </c>
      <c r="J25" s="101"/>
      <c r="K25" s="22">
        <v>153</v>
      </c>
      <c r="L25" s="101"/>
      <c r="M25" s="22">
        <v>33</v>
      </c>
      <c r="N25" s="101"/>
      <c r="O25" s="22">
        <v>27</v>
      </c>
      <c r="P25" s="101"/>
      <c r="Q25" s="22">
        <v>93</v>
      </c>
      <c r="R25" s="101"/>
      <c r="S25" s="22">
        <v>0</v>
      </c>
      <c r="T25" s="23"/>
      <c r="U25" s="103"/>
    </row>
    <row r="26" spans="1:21" ht="12.9" customHeight="1" x14ac:dyDescent="0.2">
      <c r="A26" s="17"/>
      <c r="B26" s="104"/>
      <c r="C26" s="99"/>
      <c r="D26" s="100" t="s">
        <v>235</v>
      </c>
      <c r="E26" s="100"/>
      <c r="F26" s="101"/>
      <c r="G26" s="22"/>
      <c r="H26" s="101"/>
      <c r="I26" s="34">
        <v>60</v>
      </c>
      <c r="J26" s="106"/>
      <c r="K26" s="34">
        <v>44</v>
      </c>
      <c r="L26" s="106"/>
      <c r="M26" s="34">
        <v>0</v>
      </c>
      <c r="N26" s="106"/>
      <c r="O26" s="34">
        <v>0</v>
      </c>
      <c r="P26" s="106"/>
      <c r="Q26" s="34">
        <v>44</v>
      </c>
      <c r="R26" s="106"/>
      <c r="S26" s="34">
        <v>0</v>
      </c>
      <c r="T26" s="23"/>
      <c r="U26" s="103"/>
    </row>
    <row r="27" spans="1:21" ht="12.9" customHeight="1" x14ac:dyDescent="0.2">
      <c r="A27" s="107"/>
      <c r="B27" s="108"/>
      <c r="C27" s="109"/>
      <c r="D27" s="110" t="s">
        <v>236</v>
      </c>
      <c r="E27" s="110"/>
      <c r="F27" s="111"/>
      <c r="G27" s="112"/>
      <c r="H27" s="111"/>
      <c r="I27" s="113">
        <v>120</v>
      </c>
      <c r="J27" s="114"/>
      <c r="K27" s="113">
        <v>109</v>
      </c>
      <c r="L27" s="114"/>
      <c r="M27" s="113">
        <v>33</v>
      </c>
      <c r="N27" s="114"/>
      <c r="O27" s="113">
        <v>27</v>
      </c>
      <c r="P27" s="114"/>
      <c r="Q27" s="113">
        <v>49</v>
      </c>
      <c r="R27" s="114"/>
      <c r="S27" s="115">
        <v>0</v>
      </c>
      <c r="T27" s="116"/>
      <c r="U27" s="103"/>
    </row>
    <row r="28" spans="1:21" ht="12.9" customHeight="1" x14ac:dyDescent="0.2">
      <c r="A28" s="17"/>
      <c r="B28" s="117" t="s">
        <v>293</v>
      </c>
      <c r="C28" s="99"/>
      <c r="D28" s="56" t="s">
        <v>200</v>
      </c>
      <c r="E28" s="100">
        <v>9</v>
      </c>
      <c r="F28" s="101"/>
      <c r="G28" s="22">
        <v>127</v>
      </c>
      <c r="H28" s="101"/>
      <c r="I28" s="22">
        <v>570</v>
      </c>
      <c r="J28" s="101"/>
      <c r="K28" s="118">
        <v>556</v>
      </c>
      <c r="L28" s="101"/>
      <c r="M28" s="102">
        <v>225</v>
      </c>
      <c r="N28" s="101"/>
      <c r="O28" s="22">
        <v>101</v>
      </c>
      <c r="P28" s="101"/>
      <c r="Q28" s="22">
        <v>230</v>
      </c>
      <c r="R28" s="101"/>
      <c r="S28" s="100">
        <v>7</v>
      </c>
      <c r="T28" s="23"/>
      <c r="U28" s="103"/>
    </row>
    <row r="29" spans="1:21" ht="12.9" customHeight="1" x14ac:dyDescent="0.2">
      <c r="A29" s="17"/>
      <c r="B29" s="104"/>
      <c r="C29" s="99"/>
      <c r="D29" s="105" t="s">
        <v>234</v>
      </c>
      <c r="E29" s="100">
        <v>4</v>
      </c>
      <c r="F29" s="101"/>
      <c r="G29" s="22">
        <v>102</v>
      </c>
      <c r="H29" s="101"/>
      <c r="I29" s="22">
        <v>555</v>
      </c>
      <c r="J29" s="101"/>
      <c r="K29" s="22">
        <v>444</v>
      </c>
      <c r="L29" s="101"/>
      <c r="M29" s="22">
        <v>127</v>
      </c>
      <c r="N29" s="101"/>
      <c r="O29" s="22">
        <v>73</v>
      </c>
      <c r="P29" s="101"/>
      <c r="Q29" s="22">
        <v>244</v>
      </c>
      <c r="R29" s="101"/>
      <c r="S29" s="22">
        <v>2</v>
      </c>
      <c r="T29" s="23"/>
      <c r="U29" s="103"/>
    </row>
    <row r="30" spans="1:21" ht="12.9" customHeight="1" x14ac:dyDescent="0.2">
      <c r="A30" s="17"/>
      <c r="B30" s="104"/>
      <c r="C30" s="99"/>
      <c r="D30" s="100" t="s">
        <v>235</v>
      </c>
      <c r="E30" s="100"/>
      <c r="F30" s="101"/>
      <c r="G30" s="22"/>
      <c r="H30" s="101"/>
      <c r="I30" s="34">
        <v>220</v>
      </c>
      <c r="J30" s="106"/>
      <c r="K30" s="34">
        <v>113</v>
      </c>
      <c r="L30" s="106"/>
      <c r="M30" s="34">
        <v>0</v>
      </c>
      <c r="N30" s="106"/>
      <c r="O30" s="34">
        <v>14</v>
      </c>
      <c r="P30" s="106"/>
      <c r="Q30" s="34">
        <v>99</v>
      </c>
      <c r="R30" s="106"/>
      <c r="S30" s="34">
        <v>0</v>
      </c>
      <c r="T30" s="23"/>
      <c r="U30" s="103"/>
    </row>
    <row r="31" spans="1:21" ht="12.9" customHeight="1" x14ac:dyDescent="0.2">
      <c r="A31" s="107"/>
      <c r="B31" s="108"/>
      <c r="C31" s="109"/>
      <c r="D31" s="110" t="s">
        <v>236</v>
      </c>
      <c r="E31" s="110"/>
      <c r="F31" s="111"/>
      <c r="G31" s="112"/>
      <c r="H31" s="111"/>
      <c r="I31" s="113">
        <v>335</v>
      </c>
      <c r="J31" s="114"/>
      <c r="K31" s="113">
        <v>331</v>
      </c>
      <c r="L31" s="114"/>
      <c r="M31" s="110">
        <v>127</v>
      </c>
      <c r="N31" s="111"/>
      <c r="O31" s="112">
        <v>59</v>
      </c>
      <c r="P31" s="111"/>
      <c r="Q31" s="112">
        <v>145</v>
      </c>
      <c r="R31" s="114"/>
      <c r="S31" s="113">
        <v>2</v>
      </c>
      <c r="T31" s="116"/>
      <c r="U31" s="103"/>
    </row>
    <row r="32" spans="1:21" ht="12.9" customHeight="1" x14ac:dyDescent="0.2">
      <c r="A32" s="17"/>
      <c r="B32" s="117" t="s">
        <v>9</v>
      </c>
      <c r="C32" s="99"/>
      <c r="D32" s="56" t="s">
        <v>200</v>
      </c>
      <c r="E32" s="100">
        <v>2</v>
      </c>
      <c r="F32" s="101"/>
      <c r="G32" s="22">
        <v>29</v>
      </c>
      <c r="H32" s="101"/>
      <c r="I32" s="22">
        <v>150</v>
      </c>
      <c r="J32" s="101"/>
      <c r="K32" s="118">
        <v>133</v>
      </c>
      <c r="L32" s="101"/>
      <c r="M32" s="102">
        <v>50</v>
      </c>
      <c r="N32" s="101"/>
      <c r="O32" s="22">
        <v>28</v>
      </c>
      <c r="P32" s="101"/>
      <c r="Q32" s="22">
        <v>55</v>
      </c>
      <c r="R32" s="101"/>
      <c r="S32" s="119">
        <v>8</v>
      </c>
      <c r="T32" s="23"/>
      <c r="U32" s="103"/>
    </row>
    <row r="33" spans="1:21" ht="12.9" customHeight="1" x14ac:dyDescent="0.2">
      <c r="A33" s="17"/>
      <c r="B33" s="104"/>
      <c r="C33" s="99"/>
      <c r="D33" s="105" t="s">
        <v>234</v>
      </c>
      <c r="E33" s="119">
        <v>0</v>
      </c>
      <c r="F33" s="120"/>
      <c r="G33" s="119">
        <v>0</v>
      </c>
      <c r="H33" s="120"/>
      <c r="I33" s="22">
        <v>0</v>
      </c>
      <c r="J33" s="120"/>
      <c r="K33" s="102">
        <v>0</v>
      </c>
      <c r="L33" s="120"/>
      <c r="M33" s="22">
        <v>0</v>
      </c>
      <c r="N33" s="101"/>
      <c r="O33" s="22">
        <v>0</v>
      </c>
      <c r="P33" s="101"/>
      <c r="Q33" s="22">
        <v>0</v>
      </c>
      <c r="R33" s="120"/>
      <c r="S33" s="22">
        <v>0</v>
      </c>
      <c r="T33" s="23"/>
      <c r="U33" s="103"/>
    </row>
    <row r="34" spans="1:21" s="49" customFormat="1" ht="12.9" customHeight="1" x14ac:dyDescent="0.2">
      <c r="A34" s="17"/>
      <c r="B34" s="104"/>
      <c r="C34" s="99"/>
      <c r="D34" s="100" t="s">
        <v>235</v>
      </c>
      <c r="E34" s="119"/>
      <c r="F34" s="120"/>
      <c r="G34" s="119"/>
      <c r="H34" s="120"/>
      <c r="I34" s="34">
        <v>0</v>
      </c>
      <c r="J34" s="121"/>
      <c r="K34" s="34">
        <v>0</v>
      </c>
      <c r="L34" s="121"/>
      <c r="M34" s="34">
        <v>0</v>
      </c>
      <c r="N34" s="121"/>
      <c r="O34" s="34">
        <v>0</v>
      </c>
      <c r="P34" s="121"/>
      <c r="Q34" s="34">
        <v>0</v>
      </c>
      <c r="R34" s="121"/>
      <c r="S34" s="34">
        <v>0</v>
      </c>
      <c r="T34" s="120"/>
      <c r="U34" s="122"/>
    </row>
    <row r="35" spans="1:21" ht="12.9" customHeight="1" x14ac:dyDescent="0.2">
      <c r="A35" s="107"/>
      <c r="B35" s="108"/>
      <c r="C35" s="109"/>
      <c r="D35" s="110" t="s">
        <v>236</v>
      </c>
      <c r="E35" s="115"/>
      <c r="F35" s="123"/>
      <c r="G35" s="115"/>
      <c r="H35" s="123"/>
      <c r="I35" s="115">
        <v>0</v>
      </c>
      <c r="J35" s="124"/>
      <c r="K35" s="113">
        <v>0</v>
      </c>
      <c r="L35" s="124"/>
      <c r="M35" s="113">
        <v>0</v>
      </c>
      <c r="N35" s="124"/>
      <c r="O35" s="113">
        <v>0</v>
      </c>
      <c r="P35" s="124"/>
      <c r="Q35" s="113">
        <v>0</v>
      </c>
      <c r="R35" s="124"/>
      <c r="S35" s="113">
        <v>0</v>
      </c>
      <c r="T35" s="123"/>
      <c r="U35" s="103"/>
    </row>
    <row r="36" spans="1:21" ht="12.9" customHeight="1" x14ac:dyDescent="0.2">
      <c r="A36" s="125"/>
      <c r="B36" s="117" t="s">
        <v>10</v>
      </c>
      <c r="C36" s="126"/>
      <c r="D36" s="56" t="s">
        <v>200</v>
      </c>
      <c r="E36" s="100">
        <v>2</v>
      </c>
      <c r="F36" s="101"/>
      <c r="G36" s="22">
        <v>35</v>
      </c>
      <c r="H36" s="101"/>
      <c r="I36" s="22">
        <v>195</v>
      </c>
      <c r="J36" s="101"/>
      <c r="K36" s="102">
        <v>183</v>
      </c>
      <c r="L36" s="101"/>
      <c r="M36" s="102">
        <v>74</v>
      </c>
      <c r="N36" s="101"/>
      <c r="O36" s="102">
        <v>31</v>
      </c>
      <c r="P36" s="101"/>
      <c r="Q36" s="22">
        <v>78</v>
      </c>
      <c r="R36" s="101"/>
      <c r="S36" s="100">
        <v>4</v>
      </c>
      <c r="T36" s="23"/>
      <c r="U36" s="103"/>
    </row>
    <row r="37" spans="1:21" ht="12.9" customHeight="1" x14ac:dyDescent="0.2">
      <c r="A37" s="17"/>
      <c r="B37" s="104"/>
      <c r="C37" s="127"/>
      <c r="D37" s="105" t="s">
        <v>234</v>
      </c>
      <c r="E37" s="119">
        <v>0</v>
      </c>
      <c r="F37" s="23"/>
      <c r="G37" s="119">
        <v>0</v>
      </c>
      <c r="H37" s="23"/>
      <c r="I37" s="22">
        <v>0</v>
      </c>
      <c r="J37" s="23"/>
      <c r="K37" s="102">
        <v>0</v>
      </c>
      <c r="L37" s="23"/>
      <c r="M37" s="22">
        <v>0</v>
      </c>
      <c r="N37" s="101"/>
      <c r="O37" s="22">
        <v>0</v>
      </c>
      <c r="P37" s="101"/>
      <c r="Q37" s="22">
        <v>0</v>
      </c>
      <c r="R37" s="23"/>
      <c r="S37" s="22">
        <v>0</v>
      </c>
      <c r="T37" s="23"/>
      <c r="U37" s="103"/>
    </row>
    <row r="38" spans="1:21" ht="12.9" customHeight="1" x14ac:dyDescent="0.2">
      <c r="A38" s="17"/>
      <c r="B38" s="104"/>
      <c r="C38" s="127"/>
      <c r="D38" s="100" t="s">
        <v>235</v>
      </c>
      <c r="E38" s="119"/>
      <c r="F38" s="120"/>
      <c r="G38" s="119"/>
      <c r="H38" s="120"/>
      <c r="I38" s="34">
        <v>0</v>
      </c>
      <c r="J38" s="121"/>
      <c r="K38" s="34">
        <v>0</v>
      </c>
      <c r="L38" s="121"/>
      <c r="M38" s="34">
        <v>0</v>
      </c>
      <c r="N38" s="121"/>
      <c r="O38" s="34">
        <v>0</v>
      </c>
      <c r="P38" s="121"/>
      <c r="Q38" s="34">
        <v>0</v>
      </c>
      <c r="R38" s="121"/>
      <c r="S38" s="34">
        <v>0</v>
      </c>
      <c r="T38" s="120"/>
      <c r="U38" s="103"/>
    </row>
    <row r="39" spans="1:21" ht="12.9" customHeight="1" x14ac:dyDescent="0.2">
      <c r="A39" s="107"/>
      <c r="B39" s="108"/>
      <c r="C39" s="128"/>
      <c r="D39" s="110" t="s">
        <v>236</v>
      </c>
      <c r="E39" s="115"/>
      <c r="F39" s="123"/>
      <c r="G39" s="115"/>
      <c r="H39" s="123"/>
      <c r="I39" s="115">
        <v>0</v>
      </c>
      <c r="J39" s="124"/>
      <c r="K39" s="113">
        <v>0</v>
      </c>
      <c r="L39" s="124"/>
      <c r="M39" s="113">
        <v>0</v>
      </c>
      <c r="N39" s="124"/>
      <c r="O39" s="113">
        <v>0</v>
      </c>
      <c r="P39" s="124"/>
      <c r="Q39" s="113">
        <v>0</v>
      </c>
      <c r="R39" s="124"/>
      <c r="S39" s="113">
        <v>0</v>
      </c>
      <c r="T39" s="123"/>
      <c r="U39" s="103"/>
    </row>
    <row r="40" spans="1:21" ht="12.9" customHeight="1" x14ac:dyDescent="0.2">
      <c r="A40" s="17"/>
      <c r="B40" s="7" t="s">
        <v>151</v>
      </c>
      <c r="C40" s="99"/>
      <c r="D40" s="56" t="s">
        <v>200</v>
      </c>
      <c r="E40" s="100">
        <v>4</v>
      </c>
      <c r="F40" s="101"/>
      <c r="G40" s="22">
        <v>59</v>
      </c>
      <c r="H40" s="101"/>
      <c r="I40" s="22">
        <v>278</v>
      </c>
      <c r="J40" s="101"/>
      <c r="K40" s="118">
        <v>245</v>
      </c>
      <c r="L40" s="101"/>
      <c r="M40" s="129">
        <v>98</v>
      </c>
      <c r="N40" s="21"/>
      <c r="O40" s="130">
        <v>47</v>
      </c>
      <c r="P40" s="21"/>
      <c r="Q40" s="130">
        <v>100</v>
      </c>
      <c r="R40" s="101"/>
      <c r="S40" s="100">
        <v>3</v>
      </c>
      <c r="T40" s="23"/>
      <c r="U40" s="103"/>
    </row>
    <row r="41" spans="1:21" ht="12.9" customHeight="1" x14ac:dyDescent="0.2">
      <c r="A41" s="17"/>
      <c r="B41" s="131"/>
      <c r="C41" s="99"/>
      <c r="D41" s="105" t="s">
        <v>234</v>
      </c>
      <c r="E41" s="100">
        <v>2</v>
      </c>
      <c r="F41" s="101"/>
      <c r="G41" s="22">
        <v>63</v>
      </c>
      <c r="H41" s="101"/>
      <c r="I41" s="22">
        <v>300</v>
      </c>
      <c r="J41" s="101"/>
      <c r="K41" s="22">
        <v>216</v>
      </c>
      <c r="L41" s="101"/>
      <c r="M41" s="100">
        <v>64</v>
      </c>
      <c r="N41" s="101"/>
      <c r="O41" s="22">
        <v>37</v>
      </c>
      <c r="P41" s="101"/>
      <c r="Q41" s="22">
        <v>115</v>
      </c>
      <c r="R41" s="101"/>
      <c r="S41" s="22">
        <v>3</v>
      </c>
      <c r="T41" s="23"/>
      <c r="U41" s="103"/>
    </row>
    <row r="42" spans="1:21" ht="12.9" customHeight="1" x14ac:dyDescent="0.2">
      <c r="A42" s="17"/>
      <c r="B42" s="131"/>
      <c r="C42" s="99"/>
      <c r="D42" s="100" t="s">
        <v>235</v>
      </c>
      <c r="E42" s="100"/>
      <c r="F42" s="101"/>
      <c r="G42" s="22"/>
      <c r="H42" s="101"/>
      <c r="I42" s="34">
        <v>80</v>
      </c>
      <c r="J42" s="106"/>
      <c r="K42" s="34">
        <v>38</v>
      </c>
      <c r="L42" s="106"/>
      <c r="M42" s="34">
        <v>0</v>
      </c>
      <c r="N42" s="106"/>
      <c r="O42" s="34">
        <v>0</v>
      </c>
      <c r="P42" s="106"/>
      <c r="Q42" s="34">
        <v>38</v>
      </c>
      <c r="R42" s="106"/>
      <c r="S42" s="34">
        <v>0</v>
      </c>
      <c r="T42" s="23"/>
      <c r="U42" s="103"/>
    </row>
    <row r="43" spans="1:21" ht="12.9" customHeight="1" x14ac:dyDescent="0.2">
      <c r="A43" s="107"/>
      <c r="B43" s="14"/>
      <c r="C43" s="109"/>
      <c r="D43" s="110" t="s">
        <v>236</v>
      </c>
      <c r="E43" s="110"/>
      <c r="F43" s="111"/>
      <c r="G43" s="112"/>
      <c r="H43" s="111"/>
      <c r="I43" s="113">
        <v>220</v>
      </c>
      <c r="J43" s="114"/>
      <c r="K43" s="113">
        <v>178</v>
      </c>
      <c r="L43" s="114"/>
      <c r="M43" s="110">
        <v>64</v>
      </c>
      <c r="N43" s="111"/>
      <c r="O43" s="112">
        <v>37</v>
      </c>
      <c r="P43" s="111"/>
      <c r="Q43" s="112">
        <v>77</v>
      </c>
      <c r="R43" s="114"/>
      <c r="S43" s="115">
        <v>3</v>
      </c>
      <c r="T43" s="116"/>
      <c r="U43" s="103"/>
    </row>
    <row r="44" spans="1:21" ht="12.9" customHeight="1" x14ac:dyDescent="0.2">
      <c r="A44" s="17"/>
      <c r="B44" s="117" t="s">
        <v>12</v>
      </c>
      <c r="C44" s="99"/>
      <c r="D44" s="56" t="s">
        <v>200</v>
      </c>
      <c r="E44" s="100">
        <v>4</v>
      </c>
      <c r="F44" s="101"/>
      <c r="G44" s="22">
        <v>68</v>
      </c>
      <c r="H44" s="101"/>
      <c r="I44" s="22">
        <v>310</v>
      </c>
      <c r="J44" s="101"/>
      <c r="K44" s="118">
        <v>318</v>
      </c>
      <c r="L44" s="101"/>
      <c r="M44" s="102">
        <v>129</v>
      </c>
      <c r="N44" s="101"/>
      <c r="O44" s="22">
        <v>61</v>
      </c>
      <c r="P44" s="101"/>
      <c r="Q44" s="22">
        <v>128</v>
      </c>
      <c r="R44" s="101"/>
      <c r="S44" s="100">
        <v>5</v>
      </c>
      <c r="T44" s="23"/>
      <c r="U44" s="103"/>
    </row>
    <row r="45" spans="1:21" ht="12.9" customHeight="1" x14ac:dyDescent="0.2">
      <c r="A45" s="17"/>
      <c r="B45" s="104"/>
      <c r="C45" s="99"/>
      <c r="D45" s="105" t="s">
        <v>234</v>
      </c>
      <c r="E45" s="119">
        <v>2</v>
      </c>
      <c r="F45" s="23"/>
      <c r="G45" s="119">
        <v>61</v>
      </c>
      <c r="H45" s="23"/>
      <c r="I45" s="22">
        <v>315</v>
      </c>
      <c r="J45" s="101"/>
      <c r="K45" s="22">
        <v>258</v>
      </c>
      <c r="L45" s="101"/>
      <c r="M45" s="100">
        <v>72</v>
      </c>
      <c r="N45" s="101"/>
      <c r="O45" s="22">
        <v>49</v>
      </c>
      <c r="P45" s="101"/>
      <c r="Q45" s="22">
        <v>137</v>
      </c>
      <c r="R45" s="101"/>
      <c r="S45" s="22">
        <v>3</v>
      </c>
      <c r="T45" s="23"/>
      <c r="U45" s="103"/>
    </row>
    <row r="46" spans="1:21" ht="12.9" customHeight="1" x14ac:dyDescent="0.2">
      <c r="A46" s="17"/>
      <c r="B46" s="104"/>
      <c r="C46" s="99"/>
      <c r="D46" s="100" t="s">
        <v>235</v>
      </c>
      <c r="E46" s="119"/>
      <c r="F46" s="23"/>
      <c r="G46" s="119"/>
      <c r="H46" s="23"/>
      <c r="I46" s="119">
        <v>105</v>
      </c>
      <c r="J46" s="132"/>
      <c r="K46" s="34">
        <v>63</v>
      </c>
      <c r="L46" s="132"/>
      <c r="M46" s="34">
        <v>0</v>
      </c>
      <c r="N46" s="132"/>
      <c r="O46" s="34">
        <v>4</v>
      </c>
      <c r="P46" s="132"/>
      <c r="Q46" s="119">
        <v>59</v>
      </c>
      <c r="R46" s="132"/>
      <c r="S46" s="34">
        <v>2</v>
      </c>
      <c r="T46" s="23"/>
      <c r="U46" s="103"/>
    </row>
    <row r="47" spans="1:21" ht="12.9" customHeight="1" x14ac:dyDescent="0.2">
      <c r="A47" s="107"/>
      <c r="B47" s="108"/>
      <c r="C47" s="109"/>
      <c r="D47" s="110" t="s">
        <v>236</v>
      </c>
      <c r="E47" s="115"/>
      <c r="F47" s="116"/>
      <c r="G47" s="115"/>
      <c r="H47" s="116"/>
      <c r="I47" s="115">
        <v>210</v>
      </c>
      <c r="J47" s="133"/>
      <c r="K47" s="113">
        <v>195</v>
      </c>
      <c r="L47" s="133"/>
      <c r="M47" s="110">
        <v>72</v>
      </c>
      <c r="N47" s="111"/>
      <c r="O47" s="112">
        <v>45</v>
      </c>
      <c r="P47" s="111"/>
      <c r="Q47" s="112">
        <v>78</v>
      </c>
      <c r="R47" s="133"/>
      <c r="S47" s="115">
        <v>1</v>
      </c>
      <c r="T47" s="116"/>
      <c r="U47" s="103"/>
    </row>
    <row r="48" spans="1:21" ht="12.9" customHeight="1" x14ac:dyDescent="0.2">
      <c r="A48" s="17"/>
      <c r="B48" s="134" t="s">
        <v>13</v>
      </c>
      <c r="C48" s="99"/>
      <c r="D48" s="56" t="s">
        <v>200</v>
      </c>
      <c r="E48" s="119">
        <v>0</v>
      </c>
      <c r="F48" s="101"/>
      <c r="G48" s="119">
        <v>0</v>
      </c>
      <c r="H48" s="101"/>
      <c r="I48" s="119">
        <v>0</v>
      </c>
      <c r="J48" s="101"/>
      <c r="K48" s="102">
        <v>0</v>
      </c>
      <c r="L48" s="101"/>
      <c r="M48" s="34">
        <v>0</v>
      </c>
      <c r="N48" s="101"/>
      <c r="O48" s="34">
        <v>0</v>
      </c>
      <c r="P48" s="101"/>
      <c r="Q48" s="34">
        <v>0</v>
      </c>
      <c r="R48" s="101"/>
      <c r="S48" s="119">
        <v>0</v>
      </c>
      <c r="T48" s="101"/>
      <c r="U48" s="103"/>
    </row>
    <row r="49" spans="1:21" ht="12.9" customHeight="1" x14ac:dyDescent="0.2">
      <c r="A49" s="17"/>
      <c r="B49" s="135"/>
      <c r="C49" s="99"/>
      <c r="D49" s="56" t="s">
        <v>234</v>
      </c>
      <c r="E49" s="119">
        <v>0</v>
      </c>
      <c r="F49" s="23"/>
      <c r="G49" s="119">
        <v>0</v>
      </c>
      <c r="H49" s="23"/>
      <c r="I49" s="22">
        <v>0</v>
      </c>
      <c r="J49" s="23"/>
      <c r="K49" s="102">
        <v>0</v>
      </c>
      <c r="L49" s="23"/>
      <c r="M49" s="22">
        <v>0</v>
      </c>
      <c r="N49" s="101"/>
      <c r="O49" s="22">
        <v>0</v>
      </c>
      <c r="P49" s="101"/>
      <c r="Q49" s="22">
        <v>0</v>
      </c>
      <c r="R49" s="23"/>
      <c r="S49" s="22">
        <v>0</v>
      </c>
      <c r="T49" s="23"/>
      <c r="U49" s="103"/>
    </row>
    <row r="50" spans="1:21" ht="12.9" customHeight="1" x14ac:dyDescent="0.2">
      <c r="A50" s="17"/>
      <c r="B50" s="135"/>
      <c r="C50" s="99"/>
      <c r="D50" s="100" t="s">
        <v>235</v>
      </c>
      <c r="E50" s="119"/>
      <c r="F50" s="23"/>
      <c r="G50" s="119"/>
      <c r="H50" s="23"/>
      <c r="I50" s="34">
        <v>0</v>
      </c>
      <c r="J50" s="121"/>
      <c r="K50" s="34">
        <v>0</v>
      </c>
      <c r="L50" s="121"/>
      <c r="M50" s="34">
        <v>0</v>
      </c>
      <c r="N50" s="121"/>
      <c r="O50" s="34">
        <v>0</v>
      </c>
      <c r="P50" s="121"/>
      <c r="Q50" s="34">
        <v>0</v>
      </c>
      <c r="R50" s="121"/>
      <c r="S50" s="34">
        <v>0</v>
      </c>
      <c r="T50" s="23"/>
      <c r="U50" s="103"/>
    </row>
    <row r="51" spans="1:21" ht="12.9" customHeight="1" x14ac:dyDescent="0.2">
      <c r="A51" s="107"/>
      <c r="B51" s="136"/>
      <c r="C51" s="109"/>
      <c r="D51" s="110" t="s">
        <v>236</v>
      </c>
      <c r="E51" s="100"/>
      <c r="F51" s="101"/>
      <c r="G51" s="22"/>
      <c r="H51" s="101"/>
      <c r="I51" s="22">
        <v>0</v>
      </c>
      <c r="J51" s="101"/>
      <c r="K51" s="102">
        <v>0</v>
      </c>
      <c r="L51" s="101"/>
      <c r="M51" s="34">
        <v>0</v>
      </c>
      <c r="N51" s="101"/>
      <c r="O51" s="34">
        <v>0</v>
      </c>
      <c r="P51" s="101"/>
      <c r="Q51" s="34">
        <v>0</v>
      </c>
      <c r="R51" s="101"/>
      <c r="S51" s="100">
        <v>0</v>
      </c>
      <c r="T51" s="116"/>
      <c r="U51" s="103"/>
    </row>
    <row r="52" spans="1:21" ht="13.5" customHeight="1" x14ac:dyDescent="0.2">
      <c r="A52" s="137" t="s">
        <v>202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8"/>
    </row>
    <row r="53" spans="1:21" ht="13.5" customHeight="1" x14ac:dyDescent="0.2">
      <c r="A53" s="139" t="s">
        <v>395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</row>
    <row r="54" spans="1:21" x14ac:dyDescent="0.2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</row>
    <row r="55" spans="1:2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</row>
    <row r="58" spans="1:21" x14ac:dyDescent="0.2">
      <c r="B58" s="49" t="s">
        <v>237</v>
      </c>
    </row>
  </sheetData>
  <sheetProtection sheet="1" objects="1" scenarios="1"/>
  <mergeCells count="24">
    <mergeCell ref="B1:S1"/>
    <mergeCell ref="B3:S3"/>
    <mergeCell ref="E4:F5"/>
    <mergeCell ref="G4:H5"/>
    <mergeCell ref="I4:J5"/>
    <mergeCell ref="K4:R4"/>
    <mergeCell ref="S4:T5"/>
    <mergeCell ref="A4:C5"/>
    <mergeCell ref="D4:D5"/>
    <mergeCell ref="K5:L5"/>
    <mergeCell ref="M5:N5"/>
    <mergeCell ref="O5:P5"/>
    <mergeCell ref="Q5:R5"/>
    <mergeCell ref="A55:S55"/>
    <mergeCell ref="A54:S54"/>
    <mergeCell ref="A52:S52"/>
    <mergeCell ref="A53:S53"/>
    <mergeCell ref="B24:B27"/>
    <mergeCell ref="B48:B51"/>
    <mergeCell ref="B32:B35"/>
    <mergeCell ref="B36:B39"/>
    <mergeCell ref="B28:B31"/>
    <mergeCell ref="B40:B43"/>
    <mergeCell ref="B44:B47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15"/>
  <sheetViews>
    <sheetView showGridLines="0" zoomScaleNormal="100" zoomScaleSheetLayoutView="100" workbookViewId="0">
      <selection sqref="A1:J1"/>
    </sheetView>
  </sheetViews>
  <sheetFormatPr defaultColWidth="9" defaultRowHeight="13.2" x14ac:dyDescent="0.2"/>
  <cols>
    <col min="1" max="1" width="13.88671875" style="143" customWidth="1"/>
    <col min="2" max="2" width="13.88671875" style="142" customWidth="1"/>
    <col min="3" max="3" width="0.88671875" style="143" customWidth="1"/>
    <col min="4" max="4" width="13.6640625" style="142" customWidth="1"/>
    <col min="5" max="5" width="0.88671875" style="143" customWidth="1"/>
    <col min="6" max="6" width="13.6640625" style="142" customWidth="1"/>
    <col min="7" max="7" width="0.88671875" style="143" customWidth="1"/>
    <col min="8" max="8" width="13.6640625" style="142" customWidth="1"/>
    <col min="9" max="9" width="0.88671875" style="143" customWidth="1"/>
    <col min="10" max="10" width="13.6640625" style="142" customWidth="1"/>
    <col min="11" max="11" width="0.88671875" style="143" customWidth="1"/>
    <col min="12" max="12" width="1.21875" style="143" customWidth="1"/>
    <col min="13" max="16384" width="9" style="143"/>
  </cols>
  <sheetData>
    <row r="1" spans="1:11" s="143" customFormat="1" ht="22.95" customHeight="1" x14ac:dyDescent="0.2">
      <c r="A1" s="432" t="s">
        <v>396</v>
      </c>
      <c r="B1" s="432"/>
      <c r="C1" s="432"/>
      <c r="D1" s="432"/>
      <c r="E1" s="432"/>
      <c r="F1" s="432"/>
      <c r="G1" s="432"/>
      <c r="H1" s="432"/>
      <c r="I1" s="432"/>
      <c r="J1" s="432"/>
      <c r="K1" s="494"/>
    </row>
    <row r="2" spans="1:11" s="143" customFormat="1" ht="22.95" customHeight="1" x14ac:dyDescent="0.2">
      <c r="A2" s="494"/>
      <c r="B2" s="467"/>
      <c r="C2" s="494"/>
      <c r="D2" s="467"/>
      <c r="E2" s="494"/>
      <c r="F2" s="467"/>
      <c r="G2" s="494"/>
      <c r="H2" s="467"/>
      <c r="I2" s="494"/>
      <c r="J2" s="467"/>
      <c r="K2" s="494"/>
    </row>
    <row r="3" spans="1:11" s="143" customFormat="1" ht="22.95" customHeight="1" x14ac:dyDescent="0.2">
      <c r="A3" s="496" t="s">
        <v>232</v>
      </c>
      <c r="B3" s="496"/>
      <c r="C3" s="496"/>
      <c r="D3" s="496"/>
      <c r="E3" s="496"/>
      <c r="F3" s="496"/>
      <c r="G3" s="496"/>
      <c r="H3" s="496"/>
      <c r="I3" s="496"/>
      <c r="J3" s="496"/>
      <c r="K3" s="494"/>
    </row>
    <row r="4" spans="1:11" s="143" customFormat="1" ht="18" customHeight="1" x14ac:dyDescent="0.2">
      <c r="A4" s="527" t="s">
        <v>0</v>
      </c>
      <c r="B4" s="439" t="s">
        <v>61</v>
      </c>
      <c r="C4" s="440"/>
      <c r="D4" s="438" t="s">
        <v>57</v>
      </c>
      <c r="E4" s="440"/>
      <c r="F4" s="438" t="s">
        <v>58</v>
      </c>
      <c r="G4" s="440"/>
      <c r="H4" s="438" t="s">
        <v>62</v>
      </c>
      <c r="I4" s="440"/>
      <c r="J4" s="438" t="s">
        <v>59</v>
      </c>
      <c r="K4" s="440"/>
    </row>
    <row r="5" spans="1:11" s="143" customFormat="1" ht="18" customHeight="1" x14ac:dyDescent="0.2">
      <c r="A5" s="533"/>
      <c r="B5" s="558"/>
      <c r="C5" s="548"/>
      <c r="D5" s="547"/>
      <c r="E5" s="548"/>
      <c r="F5" s="547"/>
      <c r="G5" s="548"/>
      <c r="H5" s="547"/>
      <c r="I5" s="548"/>
      <c r="J5" s="547"/>
      <c r="K5" s="548"/>
    </row>
    <row r="6" spans="1:11" s="143" customFormat="1" ht="12" customHeight="1" x14ac:dyDescent="0.2">
      <c r="A6" s="509"/>
      <c r="B6" s="446" t="s">
        <v>2</v>
      </c>
      <c r="C6" s="477"/>
      <c r="D6" s="466" t="s">
        <v>2</v>
      </c>
      <c r="E6" s="477"/>
      <c r="F6" s="466" t="s">
        <v>60</v>
      </c>
      <c r="G6" s="477"/>
      <c r="H6" s="466" t="s">
        <v>1</v>
      </c>
      <c r="I6" s="477"/>
      <c r="J6" s="485" t="s">
        <v>1</v>
      </c>
      <c r="K6" s="454"/>
    </row>
    <row r="7" spans="1:11" s="143" customFormat="1" ht="18" customHeight="1" x14ac:dyDescent="0.2">
      <c r="A7" s="535" t="s">
        <v>429</v>
      </c>
      <c r="B7" s="537">
        <v>71982</v>
      </c>
      <c r="C7" s="453"/>
      <c r="D7" s="550">
        <v>25388</v>
      </c>
      <c r="E7" s="453"/>
      <c r="F7" s="559">
        <v>35.270000000000003</v>
      </c>
      <c r="G7" s="479"/>
      <c r="H7" s="550">
        <v>161792</v>
      </c>
      <c r="I7" s="453"/>
      <c r="J7" s="550">
        <v>40699</v>
      </c>
      <c r="K7" s="454"/>
    </row>
    <row r="8" spans="1:11" s="143" customFormat="1" ht="18" customHeight="1" x14ac:dyDescent="0.2">
      <c r="A8" s="535" t="s">
        <v>252</v>
      </c>
      <c r="B8" s="537">
        <v>72601</v>
      </c>
      <c r="C8" s="453"/>
      <c r="D8" s="550">
        <v>24699</v>
      </c>
      <c r="E8" s="453"/>
      <c r="F8" s="559">
        <v>34.020000000000003</v>
      </c>
      <c r="G8" s="479"/>
      <c r="H8" s="550">
        <v>161230</v>
      </c>
      <c r="I8" s="453"/>
      <c r="J8" s="550">
        <v>38824</v>
      </c>
      <c r="K8" s="454"/>
    </row>
    <row r="9" spans="1:11" s="143" customFormat="1" ht="18" customHeight="1" x14ac:dyDescent="0.2">
      <c r="A9" s="535" t="s">
        <v>283</v>
      </c>
      <c r="B9" s="537">
        <v>73381</v>
      </c>
      <c r="C9" s="453"/>
      <c r="D9" s="550">
        <v>24384</v>
      </c>
      <c r="E9" s="453"/>
      <c r="F9" s="559">
        <v>33.22</v>
      </c>
      <c r="G9" s="479"/>
      <c r="H9" s="550">
        <v>160730</v>
      </c>
      <c r="I9" s="453"/>
      <c r="J9" s="550">
        <v>37788</v>
      </c>
      <c r="K9" s="454"/>
    </row>
    <row r="10" spans="1:11" s="143" customFormat="1" ht="18" customHeight="1" x14ac:dyDescent="0.2">
      <c r="A10" s="535" t="s">
        <v>364</v>
      </c>
      <c r="B10" s="537">
        <v>73762</v>
      </c>
      <c r="C10" s="453"/>
      <c r="D10" s="550">
        <v>24264</v>
      </c>
      <c r="E10" s="453"/>
      <c r="F10" s="559">
        <f>D10/B10*100</f>
        <v>32.894986578455033</v>
      </c>
      <c r="G10" s="479"/>
      <c r="H10" s="550">
        <v>159968</v>
      </c>
      <c r="I10" s="453"/>
      <c r="J10" s="550">
        <v>37302</v>
      </c>
      <c r="K10" s="454"/>
    </row>
    <row r="11" spans="1:11" s="188" customFormat="1" ht="18" customHeight="1" x14ac:dyDescent="0.2">
      <c r="A11" s="535" t="s">
        <v>426</v>
      </c>
      <c r="B11" s="537">
        <v>74651</v>
      </c>
      <c r="C11" s="453"/>
      <c r="D11" s="550">
        <v>23990</v>
      </c>
      <c r="E11" s="453"/>
      <c r="F11" s="559">
        <f>D11/B11*100</f>
        <v>32.13620715060749</v>
      </c>
      <c r="G11" s="479"/>
      <c r="H11" s="550">
        <v>159675</v>
      </c>
      <c r="I11" s="453"/>
      <c r="J11" s="550">
        <v>36386</v>
      </c>
      <c r="K11" s="454"/>
    </row>
    <row r="12" spans="1:11" s="188" customFormat="1" ht="18" customHeight="1" x14ac:dyDescent="0.2">
      <c r="A12" s="535" t="s">
        <v>490</v>
      </c>
      <c r="B12" s="537">
        <v>75579</v>
      </c>
      <c r="C12" s="453"/>
      <c r="D12" s="550">
        <v>22969</v>
      </c>
      <c r="E12" s="453"/>
      <c r="F12" s="559">
        <f>D12/B12*100</f>
        <v>30.390716998107941</v>
      </c>
      <c r="G12" s="479"/>
      <c r="H12" s="550">
        <v>159315</v>
      </c>
      <c r="I12" s="453"/>
      <c r="J12" s="550">
        <v>34181</v>
      </c>
      <c r="K12" s="454"/>
    </row>
    <row r="13" spans="1:11" s="143" customFormat="1" ht="12" customHeight="1" x14ac:dyDescent="0.2">
      <c r="A13" s="560"/>
      <c r="B13" s="561"/>
      <c r="C13" s="562"/>
      <c r="D13" s="563"/>
      <c r="E13" s="562"/>
      <c r="F13" s="564"/>
      <c r="G13" s="565"/>
      <c r="H13" s="563"/>
      <c r="I13" s="562"/>
      <c r="J13" s="563"/>
      <c r="K13" s="566"/>
    </row>
    <row r="14" spans="1:11" s="143" customFormat="1" ht="23.1" customHeight="1" x14ac:dyDescent="0.2">
      <c r="A14" s="567"/>
      <c r="B14" s="465"/>
      <c r="C14" s="465"/>
      <c r="D14" s="465"/>
      <c r="E14" s="465"/>
      <c r="F14" s="466"/>
      <c r="G14" s="466"/>
      <c r="H14" s="465"/>
      <c r="I14" s="465"/>
      <c r="J14" s="465"/>
      <c r="K14" s="568"/>
    </row>
    <row r="15" spans="1:11" s="143" customFormat="1" ht="23.1" customHeight="1" x14ac:dyDescent="0.2">
      <c r="A15" s="567"/>
      <c r="B15" s="465"/>
      <c r="C15" s="465"/>
      <c r="D15" s="465"/>
      <c r="E15" s="465"/>
      <c r="F15" s="466"/>
      <c r="G15" s="466"/>
      <c r="H15" s="465"/>
      <c r="I15" s="465"/>
      <c r="J15" s="465"/>
      <c r="K15" s="568"/>
    </row>
  </sheetData>
  <sheetProtection sheet="1" objects="1" scenarios="1"/>
  <mergeCells count="8">
    <mergeCell ref="B4:C5"/>
    <mergeCell ref="A1:J1"/>
    <mergeCell ref="A3:J3"/>
    <mergeCell ref="J4:K5"/>
    <mergeCell ref="F4:G5"/>
    <mergeCell ref="D4:E5"/>
    <mergeCell ref="H4:I5"/>
    <mergeCell ref="A4:A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6"/>
  <sheetViews>
    <sheetView showGridLines="0" zoomScaleNormal="100" workbookViewId="0">
      <selection sqref="A1:J1"/>
    </sheetView>
  </sheetViews>
  <sheetFormatPr defaultColWidth="9" defaultRowHeight="13.2" x14ac:dyDescent="0.2"/>
  <cols>
    <col min="1" max="1" width="14.33203125" style="143" customWidth="1"/>
    <col min="2" max="2" width="13.6640625" style="142" customWidth="1"/>
    <col min="3" max="3" width="0.88671875" style="143" customWidth="1"/>
    <col min="4" max="4" width="13.6640625" style="142" customWidth="1"/>
    <col min="5" max="5" width="0.88671875" style="143" customWidth="1"/>
    <col min="6" max="6" width="13.6640625" style="142" customWidth="1"/>
    <col min="7" max="7" width="0.88671875" style="143" customWidth="1"/>
    <col min="8" max="8" width="13.6640625" style="142" customWidth="1"/>
    <col min="9" max="9" width="0.88671875" style="143" customWidth="1"/>
    <col min="10" max="10" width="13.6640625" style="142" customWidth="1"/>
    <col min="11" max="12" width="0.88671875" style="143" customWidth="1"/>
    <col min="13" max="16384" width="9" style="143"/>
  </cols>
  <sheetData>
    <row r="1" spans="1:11" s="143" customFormat="1" ht="22.95" customHeight="1" x14ac:dyDescent="0.2">
      <c r="A1" s="432" t="s">
        <v>397</v>
      </c>
      <c r="B1" s="432"/>
      <c r="C1" s="432"/>
      <c r="D1" s="432"/>
      <c r="E1" s="432"/>
      <c r="F1" s="432"/>
      <c r="G1" s="432"/>
      <c r="H1" s="432"/>
      <c r="I1" s="432"/>
      <c r="J1" s="432"/>
      <c r="K1" s="494"/>
    </row>
    <row r="2" spans="1:11" s="143" customFormat="1" ht="22.95" customHeight="1" x14ac:dyDescent="0.2">
      <c r="A2" s="494"/>
      <c r="B2" s="467"/>
      <c r="C2" s="494"/>
      <c r="D2" s="467"/>
      <c r="E2" s="494"/>
      <c r="F2" s="467"/>
      <c r="G2" s="494"/>
      <c r="H2" s="467"/>
      <c r="I2" s="494"/>
      <c r="J2" s="467"/>
      <c r="K2" s="494"/>
    </row>
    <row r="3" spans="1:11" s="143" customFormat="1" ht="22.95" customHeight="1" x14ac:dyDescent="0.2">
      <c r="A3" s="495" t="s">
        <v>467</v>
      </c>
      <c r="B3" s="495"/>
      <c r="C3" s="495"/>
      <c r="D3" s="495"/>
      <c r="E3" s="495"/>
      <c r="F3" s="495"/>
      <c r="G3" s="495"/>
      <c r="H3" s="495"/>
      <c r="I3" s="495"/>
      <c r="J3" s="495"/>
      <c r="K3" s="494"/>
    </row>
    <row r="4" spans="1:11" s="143" customFormat="1" ht="18" customHeight="1" x14ac:dyDescent="0.2">
      <c r="A4" s="527" t="s">
        <v>0</v>
      </c>
      <c r="B4" s="438" t="s">
        <v>63</v>
      </c>
      <c r="C4" s="440"/>
      <c r="D4" s="438" t="s">
        <v>64</v>
      </c>
      <c r="E4" s="440"/>
      <c r="F4" s="438" t="s">
        <v>65</v>
      </c>
      <c r="G4" s="440"/>
      <c r="H4" s="438" t="s">
        <v>68</v>
      </c>
      <c r="I4" s="440"/>
      <c r="J4" s="438" t="s">
        <v>69</v>
      </c>
      <c r="K4" s="440"/>
    </row>
    <row r="5" spans="1:11" s="143" customFormat="1" ht="18" customHeight="1" x14ac:dyDescent="0.2">
      <c r="A5" s="533"/>
      <c r="B5" s="547"/>
      <c r="C5" s="548"/>
      <c r="D5" s="547"/>
      <c r="E5" s="548"/>
      <c r="F5" s="547"/>
      <c r="G5" s="548"/>
      <c r="H5" s="547"/>
      <c r="I5" s="548"/>
      <c r="J5" s="547"/>
      <c r="K5" s="548"/>
    </row>
    <row r="6" spans="1:11" s="143" customFormat="1" ht="12" customHeight="1" x14ac:dyDescent="0.2">
      <c r="A6" s="509"/>
      <c r="B6" s="466" t="s">
        <v>66</v>
      </c>
      <c r="C6" s="477"/>
      <c r="D6" s="466" t="s">
        <v>66</v>
      </c>
      <c r="E6" s="477"/>
      <c r="F6" s="466" t="s">
        <v>60</v>
      </c>
      <c r="G6" s="477"/>
      <c r="H6" s="466" t="s">
        <v>67</v>
      </c>
      <c r="I6" s="477"/>
      <c r="J6" s="485" t="s">
        <v>67</v>
      </c>
      <c r="K6" s="554"/>
    </row>
    <row r="7" spans="1:11" s="143" customFormat="1" ht="15.9" customHeight="1" x14ac:dyDescent="0.2">
      <c r="A7" s="535" t="s">
        <v>429</v>
      </c>
      <c r="B7" s="537">
        <v>3646525</v>
      </c>
      <c r="C7" s="453"/>
      <c r="D7" s="537">
        <v>3328796</v>
      </c>
      <c r="E7" s="453"/>
      <c r="F7" s="555">
        <v>91.29</v>
      </c>
      <c r="G7" s="479"/>
      <c r="H7" s="537">
        <v>79361</v>
      </c>
      <c r="I7" s="453"/>
      <c r="J7" s="550">
        <v>128580</v>
      </c>
      <c r="K7" s="554"/>
    </row>
    <row r="8" spans="1:11" s="143" customFormat="1" ht="15.9" customHeight="1" x14ac:dyDescent="0.2">
      <c r="A8" s="535" t="s">
        <v>252</v>
      </c>
      <c r="B8" s="537">
        <v>3469247</v>
      </c>
      <c r="C8" s="453"/>
      <c r="D8" s="537">
        <v>3177813</v>
      </c>
      <c r="E8" s="453"/>
      <c r="F8" s="555">
        <v>91.6</v>
      </c>
      <c r="G8" s="479"/>
      <c r="H8" s="537">
        <v>79054</v>
      </c>
      <c r="I8" s="453"/>
      <c r="J8" s="550">
        <v>125729</v>
      </c>
      <c r="K8" s="554"/>
    </row>
    <row r="9" spans="1:11" s="143" customFormat="1" ht="15.9" customHeight="1" x14ac:dyDescent="0.2">
      <c r="A9" s="535" t="s">
        <v>283</v>
      </c>
      <c r="B9" s="537">
        <v>3325046</v>
      </c>
      <c r="C9" s="453"/>
      <c r="D9" s="537">
        <v>3025118</v>
      </c>
      <c r="E9" s="453"/>
      <c r="F9" s="555">
        <v>91.08</v>
      </c>
      <c r="G9" s="479"/>
      <c r="H9" s="537">
        <v>78434</v>
      </c>
      <c r="I9" s="453"/>
      <c r="J9" s="550">
        <v>122643</v>
      </c>
      <c r="K9" s="554"/>
    </row>
    <row r="10" spans="1:11" s="143" customFormat="1" ht="15.9" customHeight="1" x14ac:dyDescent="0.2">
      <c r="A10" s="535" t="s">
        <v>364</v>
      </c>
      <c r="B10" s="537">
        <v>3483319</v>
      </c>
      <c r="C10" s="453"/>
      <c r="D10" s="537">
        <v>3187471</v>
      </c>
      <c r="E10" s="453"/>
      <c r="F10" s="555">
        <v>91.51</v>
      </c>
      <c r="G10" s="479"/>
      <c r="H10" s="537">
        <v>84712</v>
      </c>
      <c r="I10" s="453"/>
      <c r="J10" s="550">
        <v>130709</v>
      </c>
      <c r="K10" s="554"/>
    </row>
    <row r="11" spans="1:11" s="143" customFormat="1" ht="15.9" customHeight="1" x14ac:dyDescent="0.2">
      <c r="A11" s="535" t="s">
        <v>426</v>
      </c>
      <c r="B11" s="537">
        <v>3362721</v>
      </c>
      <c r="C11" s="453"/>
      <c r="D11" s="537">
        <v>3089813</v>
      </c>
      <c r="E11" s="453"/>
      <c r="F11" s="555">
        <v>91.88</v>
      </c>
      <c r="G11" s="479"/>
      <c r="H11" s="537">
        <v>83432</v>
      </c>
      <c r="I11" s="453"/>
      <c r="J11" s="550">
        <v>127425</v>
      </c>
      <c r="K11" s="554"/>
    </row>
    <row r="12" spans="1:11" s="143" customFormat="1" ht="15.9" customHeight="1" x14ac:dyDescent="0.2">
      <c r="A12" s="535" t="s">
        <v>490</v>
      </c>
      <c r="B12" s="537">
        <v>3508048</v>
      </c>
      <c r="C12" s="453"/>
      <c r="D12" s="537">
        <v>3222026</v>
      </c>
      <c r="E12" s="453"/>
      <c r="F12" s="555">
        <v>91.85</v>
      </c>
      <c r="G12" s="479"/>
      <c r="H12" s="537">
        <v>90382</v>
      </c>
      <c r="I12" s="453"/>
      <c r="J12" s="550">
        <v>140277</v>
      </c>
      <c r="K12" s="554"/>
    </row>
    <row r="13" spans="1:11" s="143" customFormat="1" ht="12" customHeight="1" x14ac:dyDescent="0.2">
      <c r="A13" s="541"/>
      <c r="B13" s="544"/>
      <c r="C13" s="543"/>
      <c r="D13" s="544"/>
      <c r="E13" s="543"/>
      <c r="F13" s="544"/>
      <c r="G13" s="543"/>
      <c r="H13" s="544"/>
      <c r="I13" s="543"/>
      <c r="J13" s="542"/>
      <c r="K13" s="556"/>
    </row>
    <row r="14" spans="1:11" s="143" customFormat="1" ht="13.5" customHeight="1" x14ac:dyDescent="0.2">
      <c r="A14" s="551" t="s">
        <v>398</v>
      </c>
      <c r="B14" s="551"/>
      <c r="C14" s="551"/>
      <c r="D14" s="551"/>
      <c r="E14" s="551"/>
      <c r="F14" s="551"/>
      <c r="G14" s="551"/>
      <c r="H14" s="551"/>
      <c r="I14" s="551"/>
      <c r="J14" s="551"/>
      <c r="K14" s="494"/>
    </row>
    <row r="15" spans="1:11" s="143" customFormat="1" ht="13.5" customHeight="1" x14ac:dyDescent="0.2">
      <c r="A15" s="557" t="s">
        <v>399</v>
      </c>
      <c r="B15" s="557"/>
      <c r="C15" s="557"/>
      <c r="D15" s="557"/>
      <c r="E15" s="557"/>
      <c r="F15" s="557"/>
      <c r="G15" s="557"/>
      <c r="H15" s="557"/>
      <c r="I15" s="557"/>
      <c r="J15" s="557"/>
      <c r="K15" s="494"/>
    </row>
    <row r="16" spans="1:11" s="143" customFormat="1" ht="23.1" customHeight="1" x14ac:dyDescent="0.2">
      <c r="B16" s="142"/>
      <c r="D16" s="142"/>
      <c r="F16" s="142"/>
      <c r="H16" s="142"/>
      <c r="J16" s="142"/>
    </row>
  </sheetData>
  <sheetProtection sheet="1" objects="1" scenarios="1"/>
  <mergeCells count="10">
    <mergeCell ref="J4:K5"/>
    <mergeCell ref="A14:J14"/>
    <mergeCell ref="A15:J15"/>
    <mergeCell ref="A1:J1"/>
    <mergeCell ref="A3:J3"/>
    <mergeCell ref="B4:C5"/>
    <mergeCell ref="D4:E5"/>
    <mergeCell ref="F4:G5"/>
    <mergeCell ref="H4:I5"/>
    <mergeCell ref="A4:A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16"/>
  <sheetViews>
    <sheetView showGridLines="0" zoomScaleNormal="100" zoomScaleSheetLayoutView="130" zoomScalePageLayoutView="131" workbookViewId="0">
      <selection sqref="A1:N1"/>
    </sheetView>
  </sheetViews>
  <sheetFormatPr defaultColWidth="9" defaultRowHeight="13.2" x14ac:dyDescent="0.2"/>
  <cols>
    <col min="1" max="1" width="11.109375" style="303" customWidth="1"/>
    <col min="2" max="2" width="9" style="304"/>
    <col min="3" max="3" width="0.44140625" style="303" customWidth="1"/>
    <col min="4" max="4" width="12.77734375" style="304" customWidth="1"/>
    <col min="5" max="5" width="0.44140625" style="303" customWidth="1"/>
    <col min="6" max="6" width="9" style="304"/>
    <col min="7" max="7" width="0.44140625" style="303" customWidth="1"/>
    <col min="8" max="8" width="12.109375" style="304" customWidth="1"/>
    <col min="9" max="9" width="0.44140625" style="303" customWidth="1"/>
    <col min="10" max="10" width="9" style="304"/>
    <col min="11" max="11" width="0.44140625" style="303" customWidth="1"/>
    <col min="12" max="12" width="12.77734375" style="304" customWidth="1"/>
    <col min="13" max="13" width="0.44140625" style="303" customWidth="1"/>
    <col min="14" max="14" width="9" style="304"/>
    <col min="15" max="15" width="0.44140625" style="303" customWidth="1"/>
    <col min="16" max="16384" width="9" style="303"/>
  </cols>
  <sheetData>
    <row r="1" spans="1:15" s="188" customFormat="1" ht="22.95" customHeight="1" x14ac:dyDescent="0.2">
      <c r="A1" s="432" t="s">
        <v>413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68"/>
    </row>
    <row r="2" spans="1:15" s="188" customFormat="1" ht="22.95" customHeight="1" x14ac:dyDescent="0.2">
      <c r="A2" s="546"/>
      <c r="B2" s="435"/>
      <c r="C2" s="468"/>
      <c r="D2" s="435"/>
      <c r="E2" s="468"/>
      <c r="F2" s="435"/>
      <c r="G2" s="468"/>
      <c r="H2" s="435"/>
      <c r="I2" s="468"/>
      <c r="J2" s="435"/>
      <c r="K2" s="468"/>
      <c r="L2" s="435"/>
      <c r="M2" s="468"/>
      <c r="N2" s="435"/>
      <c r="O2" s="468"/>
    </row>
    <row r="3" spans="1:15" s="188" customFormat="1" ht="22.95" customHeight="1" x14ac:dyDescent="0.2">
      <c r="A3" s="495" t="s">
        <v>400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68"/>
    </row>
    <row r="4" spans="1:15" s="188" customFormat="1" ht="18" customHeight="1" x14ac:dyDescent="0.2">
      <c r="A4" s="527" t="s">
        <v>0</v>
      </c>
      <c r="B4" s="528" t="s">
        <v>70</v>
      </c>
      <c r="C4" s="529"/>
      <c r="D4" s="529"/>
      <c r="E4" s="532"/>
      <c r="F4" s="528" t="s">
        <v>71</v>
      </c>
      <c r="G4" s="529"/>
      <c r="H4" s="529"/>
      <c r="I4" s="532"/>
      <c r="J4" s="528" t="s">
        <v>72</v>
      </c>
      <c r="K4" s="529"/>
      <c r="L4" s="529"/>
      <c r="M4" s="532"/>
      <c r="N4" s="438" t="s">
        <v>76</v>
      </c>
      <c r="O4" s="440"/>
    </row>
    <row r="5" spans="1:15" s="188" customFormat="1" ht="18" customHeight="1" x14ac:dyDescent="0.2">
      <c r="A5" s="533"/>
      <c r="B5" s="528" t="s">
        <v>74</v>
      </c>
      <c r="C5" s="532"/>
      <c r="D5" s="528" t="s">
        <v>73</v>
      </c>
      <c r="E5" s="532"/>
      <c r="F5" s="528" t="s">
        <v>74</v>
      </c>
      <c r="G5" s="532"/>
      <c r="H5" s="528" t="s">
        <v>73</v>
      </c>
      <c r="I5" s="532"/>
      <c r="J5" s="528" t="s">
        <v>74</v>
      </c>
      <c r="K5" s="532"/>
      <c r="L5" s="528" t="s">
        <v>73</v>
      </c>
      <c r="M5" s="532"/>
      <c r="N5" s="547"/>
      <c r="O5" s="548"/>
    </row>
    <row r="6" spans="1:15" s="188" customFormat="1" ht="12" customHeight="1" x14ac:dyDescent="0.2">
      <c r="A6" s="509"/>
      <c r="B6" s="466" t="s">
        <v>75</v>
      </c>
      <c r="C6" s="477"/>
      <c r="D6" s="466" t="s">
        <v>67</v>
      </c>
      <c r="E6" s="477"/>
      <c r="F6" s="466" t="s">
        <v>75</v>
      </c>
      <c r="G6" s="477"/>
      <c r="H6" s="466" t="s">
        <v>67</v>
      </c>
      <c r="I6" s="477"/>
      <c r="J6" s="466" t="s">
        <v>75</v>
      </c>
      <c r="K6" s="477"/>
      <c r="L6" s="466" t="s">
        <v>67</v>
      </c>
      <c r="M6" s="477"/>
      <c r="N6" s="485" t="s">
        <v>67</v>
      </c>
      <c r="O6" s="454"/>
    </row>
    <row r="7" spans="1:15" s="188" customFormat="1" ht="15.9" customHeight="1" x14ac:dyDescent="0.2">
      <c r="A7" s="549" t="s">
        <v>429</v>
      </c>
      <c r="B7" s="537">
        <v>662108</v>
      </c>
      <c r="C7" s="453"/>
      <c r="D7" s="537">
        <v>14285357742</v>
      </c>
      <c r="E7" s="453"/>
      <c r="F7" s="537">
        <v>14267</v>
      </c>
      <c r="G7" s="453"/>
      <c r="H7" s="537">
        <v>137528677</v>
      </c>
      <c r="I7" s="453"/>
      <c r="J7" s="537">
        <f t="shared" ref="J7:J12" si="0">B7+F7</f>
        <v>676375</v>
      </c>
      <c r="K7" s="453"/>
      <c r="L7" s="537">
        <f t="shared" ref="L7:L12" si="1">D7+H7</f>
        <v>14422886419</v>
      </c>
      <c r="M7" s="453"/>
      <c r="N7" s="550">
        <v>343852</v>
      </c>
      <c r="O7" s="454"/>
    </row>
    <row r="8" spans="1:15" s="188" customFormat="1" ht="15.9" customHeight="1" x14ac:dyDescent="0.2">
      <c r="A8" s="549" t="s">
        <v>252</v>
      </c>
      <c r="B8" s="537">
        <f>636589+3486</f>
        <v>640075</v>
      </c>
      <c r="C8" s="453"/>
      <c r="D8" s="537">
        <f>13885121138+79048604</f>
        <v>13964169742</v>
      </c>
      <c r="E8" s="453"/>
      <c r="F8" s="537">
        <f>13189+65</f>
        <v>13254</v>
      </c>
      <c r="G8" s="453"/>
      <c r="H8" s="537">
        <f>127974042+533912</f>
        <v>128507954</v>
      </c>
      <c r="I8" s="453"/>
      <c r="J8" s="537">
        <f t="shared" si="0"/>
        <v>653329</v>
      </c>
      <c r="K8" s="453"/>
      <c r="L8" s="537">
        <f t="shared" si="1"/>
        <v>14092677696</v>
      </c>
      <c r="M8" s="453"/>
      <c r="N8" s="550">
        <v>350582</v>
      </c>
      <c r="O8" s="454"/>
    </row>
    <row r="9" spans="1:15" s="188" customFormat="1" ht="15.9" customHeight="1" x14ac:dyDescent="0.2">
      <c r="A9" s="549" t="s">
        <v>283</v>
      </c>
      <c r="B9" s="537">
        <v>624162</v>
      </c>
      <c r="C9" s="453"/>
      <c r="D9" s="537">
        <v>13858286351</v>
      </c>
      <c r="E9" s="453"/>
      <c r="F9" s="537">
        <v>12418</v>
      </c>
      <c r="G9" s="453"/>
      <c r="H9" s="537">
        <v>117264105</v>
      </c>
      <c r="I9" s="453"/>
      <c r="J9" s="537">
        <f t="shared" si="0"/>
        <v>636580</v>
      </c>
      <c r="K9" s="453"/>
      <c r="L9" s="537">
        <f t="shared" si="1"/>
        <v>13975550456</v>
      </c>
      <c r="M9" s="453"/>
      <c r="N9" s="550">
        <v>362352</v>
      </c>
      <c r="O9" s="454"/>
    </row>
    <row r="10" spans="1:15" s="188" customFormat="1" ht="15.9" customHeight="1" x14ac:dyDescent="0.2">
      <c r="A10" s="549" t="s">
        <v>364</v>
      </c>
      <c r="B10" s="537">
        <v>562435</v>
      </c>
      <c r="C10" s="453"/>
      <c r="D10" s="537">
        <v>13010062690</v>
      </c>
      <c r="E10" s="453"/>
      <c r="F10" s="537">
        <v>10910</v>
      </c>
      <c r="G10" s="453"/>
      <c r="H10" s="537">
        <v>115504156</v>
      </c>
      <c r="I10" s="453"/>
      <c r="J10" s="537">
        <f t="shared" si="0"/>
        <v>573345</v>
      </c>
      <c r="K10" s="453"/>
      <c r="L10" s="537">
        <f t="shared" si="1"/>
        <v>13125566846</v>
      </c>
      <c r="M10" s="453"/>
      <c r="N10" s="550">
        <v>348834</v>
      </c>
      <c r="O10" s="454"/>
    </row>
    <row r="11" spans="1:15" s="188" customFormat="1" ht="15.9" customHeight="1" x14ac:dyDescent="0.2">
      <c r="A11" s="549" t="s">
        <v>426</v>
      </c>
      <c r="B11" s="537">
        <v>587052</v>
      </c>
      <c r="C11" s="453"/>
      <c r="D11" s="537">
        <v>13791748261</v>
      </c>
      <c r="E11" s="453"/>
      <c r="F11" s="537">
        <v>11699</v>
      </c>
      <c r="G11" s="453"/>
      <c r="H11" s="537">
        <v>118775750</v>
      </c>
      <c r="I11" s="453"/>
      <c r="J11" s="537">
        <f t="shared" si="0"/>
        <v>598751</v>
      </c>
      <c r="K11" s="453"/>
      <c r="L11" s="537">
        <f t="shared" si="1"/>
        <v>13910524011</v>
      </c>
      <c r="M11" s="453"/>
      <c r="N11" s="550">
        <v>375615</v>
      </c>
      <c r="O11" s="454"/>
    </row>
    <row r="12" spans="1:15" s="188" customFormat="1" ht="15.9" customHeight="1" x14ac:dyDescent="0.2">
      <c r="A12" s="549" t="s">
        <v>500</v>
      </c>
      <c r="B12" s="537">
        <v>576399</v>
      </c>
      <c r="C12" s="453"/>
      <c r="D12" s="537">
        <v>13295432566</v>
      </c>
      <c r="E12" s="453"/>
      <c r="F12" s="537">
        <v>12385</v>
      </c>
      <c r="G12" s="453"/>
      <c r="H12" s="537">
        <v>114984525</v>
      </c>
      <c r="I12" s="453"/>
      <c r="J12" s="537">
        <f t="shared" si="0"/>
        <v>588784</v>
      </c>
      <c r="K12" s="453"/>
      <c r="L12" s="537">
        <f t="shared" si="1"/>
        <v>13410417091</v>
      </c>
      <c r="M12" s="453"/>
      <c r="N12" s="550">
        <v>376179</v>
      </c>
      <c r="O12" s="454"/>
    </row>
    <row r="13" spans="1:15" s="188" customFormat="1" ht="12" customHeight="1" x14ac:dyDescent="0.2">
      <c r="A13" s="541"/>
      <c r="B13" s="544"/>
      <c r="C13" s="543"/>
      <c r="D13" s="544"/>
      <c r="E13" s="543"/>
      <c r="F13" s="544"/>
      <c r="G13" s="543"/>
      <c r="H13" s="544"/>
      <c r="I13" s="543"/>
      <c r="J13" s="544"/>
      <c r="K13" s="543"/>
      <c r="L13" s="544"/>
      <c r="M13" s="543"/>
      <c r="N13" s="542"/>
      <c r="O13" s="462"/>
    </row>
    <row r="14" spans="1:15" s="188" customFormat="1" ht="13.5" customHeight="1" x14ac:dyDescent="0.2">
      <c r="A14" s="551" t="s">
        <v>414</v>
      </c>
      <c r="B14" s="551"/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468"/>
    </row>
    <row r="15" spans="1:15" ht="22.95" customHeight="1" x14ac:dyDescent="0.2">
      <c r="A15" s="552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3"/>
    </row>
    <row r="16" spans="1:15" ht="23.1" customHeight="1" x14ac:dyDescent="0.2"/>
  </sheetData>
  <sheetProtection sheet="1" objects="1" scenarios="1"/>
  <mergeCells count="14">
    <mergeCell ref="A14:N14"/>
    <mergeCell ref="A1:N1"/>
    <mergeCell ref="A3:N3"/>
    <mergeCell ref="N4:O5"/>
    <mergeCell ref="J4:M4"/>
    <mergeCell ref="L5:M5"/>
    <mergeCell ref="J5:K5"/>
    <mergeCell ref="F4:I4"/>
    <mergeCell ref="H5:I5"/>
    <mergeCell ref="A4:A5"/>
    <mergeCell ref="F5:G5"/>
    <mergeCell ref="B4:E4"/>
    <mergeCell ref="D5:E5"/>
    <mergeCell ref="B5:C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3"/>
  <sheetViews>
    <sheetView showGridLines="0" zoomScaleNormal="100" workbookViewId="0">
      <selection sqref="A1:L1"/>
    </sheetView>
  </sheetViews>
  <sheetFormatPr defaultColWidth="9" defaultRowHeight="13.2" x14ac:dyDescent="0.2"/>
  <cols>
    <col min="1" max="1" width="12.33203125" style="303" customWidth="1"/>
    <col min="2" max="2" width="11.6640625" style="304" customWidth="1"/>
    <col min="3" max="3" width="0.88671875" style="303" customWidth="1"/>
    <col min="4" max="4" width="11.6640625" style="304" customWidth="1"/>
    <col min="5" max="5" width="0.88671875" style="303" customWidth="1"/>
    <col min="6" max="6" width="11.6640625" style="304" customWidth="1"/>
    <col min="7" max="7" width="0.88671875" style="303" customWidth="1"/>
    <col min="8" max="8" width="11.6640625" style="304" customWidth="1"/>
    <col min="9" max="9" width="0.88671875" style="303" customWidth="1"/>
    <col min="10" max="10" width="11.6640625" style="304" customWidth="1"/>
    <col min="11" max="11" width="0.88671875" style="303" customWidth="1"/>
    <col min="12" max="12" width="11.6640625" style="304" customWidth="1"/>
    <col min="13" max="13" width="0.88671875" style="303" customWidth="1"/>
    <col min="14" max="16384" width="9" style="303"/>
  </cols>
  <sheetData>
    <row r="1" spans="1:13" s="188" customFormat="1" ht="22.95" customHeight="1" x14ac:dyDescent="0.2">
      <c r="A1" s="432" t="s">
        <v>401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68"/>
    </row>
    <row r="2" spans="1:13" s="188" customFormat="1" ht="22.95" customHeight="1" x14ac:dyDescent="0.2">
      <c r="A2" s="468"/>
      <c r="B2" s="435"/>
      <c r="C2" s="468"/>
      <c r="D2" s="435"/>
      <c r="E2" s="468"/>
      <c r="F2" s="435"/>
      <c r="G2" s="468"/>
      <c r="H2" s="435"/>
      <c r="I2" s="468"/>
      <c r="J2" s="435"/>
      <c r="K2" s="468"/>
      <c r="L2" s="435"/>
      <c r="M2" s="468"/>
    </row>
    <row r="3" spans="1:13" s="188" customFormat="1" ht="22.95" customHeight="1" x14ac:dyDescent="0.2">
      <c r="A3" s="526" t="s">
        <v>142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468"/>
    </row>
    <row r="4" spans="1:13" s="188" customFormat="1" ht="20.100000000000001" customHeight="1" x14ac:dyDescent="0.2">
      <c r="A4" s="527" t="s">
        <v>77</v>
      </c>
      <c r="B4" s="528" t="s">
        <v>78</v>
      </c>
      <c r="C4" s="529"/>
      <c r="D4" s="529"/>
      <c r="E4" s="530"/>
      <c r="F4" s="531" t="s">
        <v>79</v>
      </c>
      <c r="G4" s="529"/>
      <c r="H4" s="529"/>
      <c r="I4" s="532"/>
      <c r="J4" s="528" t="s">
        <v>80</v>
      </c>
      <c r="K4" s="529"/>
      <c r="L4" s="529"/>
      <c r="M4" s="532"/>
    </row>
    <row r="5" spans="1:13" s="188" customFormat="1" ht="20.100000000000001" customHeight="1" x14ac:dyDescent="0.2">
      <c r="A5" s="533"/>
      <c r="B5" s="528" t="s">
        <v>81</v>
      </c>
      <c r="C5" s="532"/>
      <c r="D5" s="528" t="s">
        <v>82</v>
      </c>
      <c r="E5" s="530"/>
      <c r="F5" s="531" t="s">
        <v>81</v>
      </c>
      <c r="G5" s="532"/>
      <c r="H5" s="528" t="s">
        <v>82</v>
      </c>
      <c r="I5" s="532"/>
      <c r="J5" s="528" t="s">
        <v>81</v>
      </c>
      <c r="K5" s="532"/>
      <c r="L5" s="528" t="s">
        <v>82</v>
      </c>
      <c r="M5" s="532"/>
    </row>
    <row r="6" spans="1:13" s="188" customFormat="1" ht="12" customHeight="1" x14ac:dyDescent="0.2">
      <c r="A6" s="509"/>
      <c r="B6" s="485" t="s">
        <v>75</v>
      </c>
      <c r="C6" s="477"/>
      <c r="D6" s="466" t="s">
        <v>66</v>
      </c>
      <c r="E6" s="534"/>
      <c r="F6" s="466" t="s">
        <v>75</v>
      </c>
      <c r="G6" s="477"/>
      <c r="H6" s="466" t="s">
        <v>66</v>
      </c>
      <c r="I6" s="477"/>
      <c r="J6" s="485" t="s">
        <v>75</v>
      </c>
      <c r="K6" s="477"/>
      <c r="L6" s="466" t="s">
        <v>66</v>
      </c>
      <c r="M6" s="454"/>
    </row>
    <row r="7" spans="1:13" s="188" customFormat="1" ht="15.9" customHeight="1" x14ac:dyDescent="0.2">
      <c r="A7" s="535" t="s">
        <v>429</v>
      </c>
      <c r="B7" s="536">
        <f>SUM(F7,J7)</f>
        <v>379</v>
      </c>
      <c r="C7" s="479"/>
      <c r="D7" s="537">
        <f>SUM(H7,L7)</f>
        <v>60825</v>
      </c>
      <c r="E7" s="538"/>
      <c r="F7" s="539">
        <v>115</v>
      </c>
      <c r="G7" s="479"/>
      <c r="H7" s="537">
        <v>47625</v>
      </c>
      <c r="I7" s="453"/>
      <c r="J7" s="478">
        <v>264</v>
      </c>
      <c r="K7" s="479"/>
      <c r="L7" s="537">
        <v>13200</v>
      </c>
      <c r="M7" s="454"/>
    </row>
    <row r="8" spans="1:13" s="188" customFormat="1" ht="15.9" customHeight="1" x14ac:dyDescent="0.2">
      <c r="A8" s="535" t="s">
        <v>252</v>
      </c>
      <c r="B8" s="536">
        <f>SUM(F8,J8)</f>
        <v>360</v>
      </c>
      <c r="C8" s="479"/>
      <c r="D8" s="537">
        <f>SUM(H8,L8)</f>
        <v>58467</v>
      </c>
      <c r="E8" s="538"/>
      <c r="F8" s="540">
        <v>112</v>
      </c>
      <c r="G8" s="479"/>
      <c r="H8" s="537">
        <v>46067</v>
      </c>
      <c r="I8" s="453"/>
      <c r="J8" s="478">
        <v>248</v>
      </c>
      <c r="K8" s="479"/>
      <c r="L8" s="537">
        <v>12400</v>
      </c>
      <c r="M8" s="454"/>
    </row>
    <row r="9" spans="1:13" s="188" customFormat="1" ht="15.9" customHeight="1" x14ac:dyDescent="0.2">
      <c r="A9" s="535" t="s">
        <v>283</v>
      </c>
      <c r="B9" s="536">
        <f t="shared" ref="B9:B10" si="0">SUM(F9,J9)</f>
        <v>320</v>
      </c>
      <c r="C9" s="479"/>
      <c r="D9" s="537">
        <f t="shared" ref="D9:D10" si="1">SUM(H9,L9)</f>
        <v>49592</v>
      </c>
      <c r="E9" s="538"/>
      <c r="F9" s="540">
        <v>92</v>
      </c>
      <c r="G9" s="479"/>
      <c r="H9" s="537">
        <v>38192</v>
      </c>
      <c r="I9" s="453"/>
      <c r="J9" s="478">
        <v>228</v>
      </c>
      <c r="K9" s="479"/>
      <c r="L9" s="537">
        <v>11400</v>
      </c>
      <c r="M9" s="454"/>
    </row>
    <row r="10" spans="1:13" s="188" customFormat="1" ht="15.9" customHeight="1" x14ac:dyDescent="0.2">
      <c r="A10" s="535" t="s">
        <v>364</v>
      </c>
      <c r="B10" s="536">
        <f t="shared" si="0"/>
        <v>313</v>
      </c>
      <c r="C10" s="479"/>
      <c r="D10" s="537">
        <f t="shared" si="1"/>
        <v>42110</v>
      </c>
      <c r="E10" s="538"/>
      <c r="F10" s="540">
        <v>71</v>
      </c>
      <c r="G10" s="479"/>
      <c r="H10" s="537">
        <v>30010</v>
      </c>
      <c r="I10" s="453"/>
      <c r="J10" s="478">
        <v>242</v>
      </c>
      <c r="K10" s="479"/>
      <c r="L10" s="537">
        <v>12100</v>
      </c>
      <c r="M10" s="454"/>
    </row>
    <row r="11" spans="1:13" s="188" customFormat="1" ht="15.9" customHeight="1" x14ac:dyDescent="0.2">
      <c r="A11" s="535" t="s">
        <v>426</v>
      </c>
      <c r="B11" s="536">
        <f>SUM(F11,J11)</f>
        <v>351</v>
      </c>
      <c r="C11" s="479"/>
      <c r="D11" s="537">
        <f>SUM(H11,L11)</f>
        <v>51342</v>
      </c>
      <c r="E11" s="538"/>
      <c r="F11" s="540">
        <v>94</v>
      </c>
      <c r="G11" s="479"/>
      <c r="H11" s="537">
        <v>38492</v>
      </c>
      <c r="I11" s="453"/>
      <c r="J11" s="478">
        <v>257</v>
      </c>
      <c r="K11" s="479"/>
      <c r="L11" s="537">
        <v>12850</v>
      </c>
      <c r="M11" s="454"/>
    </row>
    <row r="12" spans="1:13" s="188" customFormat="1" ht="15.9" customHeight="1" x14ac:dyDescent="0.2">
      <c r="A12" s="535" t="s">
        <v>490</v>
      </c>
      <c r="B12" s="536">
        <f>SUM(F12,J12)</f>
        <v>326</v>
      </c>
      <c r="C12" s="479"/>
      <c r="D12" s="537">
        <f>SUM(H12,L12)</f>
        <v>45014</v>
      </c>
      <c r="E12" s="538"/>
      <c r="F12" s="540">
        <v>79</v>
      </c>
      <c r="G12" s="479"/>
      <c r="H12" s="537">
        <v>32664</v>
      </c>
      <c r="I12" s="453"/>
      <c r="J12" s="478">
        <v>247</v>
      </c>
      <c r="K12" s="479"/>
      <c r="L12" s="537">
        <v>12350</v>
      </c>
      <c r="M12" s="454"/>
    </row>
    <row r="13" spans="1:13" s="188" customFormat="1" ht="12" customHeight="1" x14ac:dyDescent="0.2">
      <c r="A13" s="541"/>
      <c r="B13" s="542"/>
      <c r="C13" s="543"/>
      <c r="D13" s="544"/>
      <c r="E13" s="545"/>
      <c r="F13" s="544"/>
      <c r="G13" s="543"/>
      <c r="H13" s="544"/>
      <c r="I13" s="543"/>
      <c r="J13" s="542"/>
      <c r="K13" s="543"/>
      <c r="L13" s="544"/>
      <c r="M13" s="462"/>
    </row>
  </sheetData>
  <sheetProtection sheet="1" objects="1" scenarios="1"/>
  <mergeCells count="12">
    <mergeCell ref="A1:L1"/>
    <mergeCell ref="A3:L3"/>
    <mergeCell ref="B4:E4"/>
    <mergeCell ref="B5:C5"/>
    <mergeCell ref="D5:E5"/>
    <mergeCell ref="F5:G5"/>
    <mergeCell ref="H5:I5"/>
    <mergeCell ref="F4:I4"/>
    <mergeCell ref="J4:M4"/>
    <mergeCell ref="L5:M5"/>
    <mergeCell ref="A4:A5"/>
    <mergeCell ref="J5:K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I52"/>
  <sheetViews>
    <sheetView showGridLines="0" zoomScaleNormal="100" zoomScaleSheetLayoutView="100" workbookViewId="0">
      <selection sqref="A1:H1"/>
    </sheetView>
  </sheetViews>
  <sheetFormatPr defaultColWidth="9" defaultRowHeight="13.2" x14ac:dyDescent="0.2"/>
  <cols>
    <col min="1" max="1" width="17.33203125" style="143" customWidth="1"/>
    <col min="2" max="2" width="17.33203125" style="142" customWidth="1"/>
    <col min="3" max="3" width="0.88671875" style="143" customWidth="1"/>
    <col min="4" max="4" width="16.77734375" style="142" customWidth="1"/>
    <col min="5" max="5" width="0.88671875" style="143" customWidth="1"/>
    <col min="6" max="6" width="16.77734375" style="142" customWidth="1"/>
    <col min="7" max="7" width="0.88671875" style="143" customWidth="1"/>
    <col min="8" max="8" width="16.77734375" style="142" customWidth="1"/>
    <col min="9" max="9" width="0.88671875" style="143" customWidth="1"/>
    <col min="10" max="18" width="9" style="143"/>
    <col min="19" max="19" width="5.77734375" style="143" customWidth="1"/>
    <col min="20" max="16384" width="9" style="143"/>
  </cols>
  <sheetData>
    <row r="1" spans="1:9" s="143" customFormat="1" ht="22.95" customHeight="1" x14ac:dyDescent="0.2">
      <c r="A1" s="432" t="s">
        <v>402</v>
      </c>
      <c r="B1" s="432"/>
      <c r="C1" s="432"/>
      <c r="D1" s="432"/>
      <c r="E1" s="432"/>
      <c r="F1" s="432"/>
      <c r="G1" s="432"/>
      <c r="H1" s="432"/>
      <c r="I1" s="494"/>
    </row>
    <row r="2" spans="1:9" s="143" customFormat="1" ht="22.95" customHeight="1" x14ac:dyDescent="0.2">
      <c r="A2" s="494"/>
      <c r="B2" s="467"/>
      <c r="C2" s="494"/>
      <c r="D2" s="467"/>
      <c r="E2" s="494"/>
      <c r="F2" s="467"/>
      <c r="G2" s="494"/>
      <c r="H2" s="467"/>
      <c r="I2" s="494"/>
    </row>
    <row r="3" spans="1:9" s="143" customFormat="1" ht="22.95" customHeight="1" x14ac:dyDescent="0.2">
      <c r="A3" s="495" t="s">
        <v>462</v>
      </c>
      <c r="B3" s="496"/>
      <c r="C3" s="496"/>
      <c r="D3" s="496"/>
      <c r="E3" s="496"/>
      <c r="F3" s="496"/>
      <c r="G3" s="496"/>
      <c r="H3" s="496"/>
      <c r="I3" s="494"/>
    </row>
    <row r="4" spans="1:9" s="143" customFormat="1" ht="20.100000000000001" customHeight="1" x14ac:dyDescent="0.2">
      <c r="A4" s="497" t="s">
        <v>83</v>
      </c>
      <c r="B4" s="498" t="s">
        <v>23</v>
      </c>
      <c r="C4" s="499"/>
      <c r="D4" s="500" t="s">
        <v>459</v>
      </c>
      <c r="E4" s="501"/>
      <c r="F4" s="501"/>
      <c r="G4" s="502"/>
      <c r="H4" s="498" t="s">
        <v>84</v>
      </c>
      <c r="I4" s="503"/>
    </row>
    <row r="5" spans="1:9" s="143" customFormat="1" ht="20.100000000000001" customHeight="1" x14ac:dyDescent="0.2">
      <c r="A5" s="504"/>
      <c r="B5" s="505"/>
      <c r="C5" s="506"/>
      <c r="D5" s="500" t="s">
        <v>460</v>
      </c>
      <c r="E5" s="502"/>
      <c r="F5" s="507" t="s">
        <v>461</v>
      </c>
      <c r="G5" s="502"/>
      <c r="H5" s="505"/>
      <c r="I5" s="508"/>
    </row>
    <row r="6" spans="1:9" s="143" customFormat="1" ht="12" customHeight="1" x14ac:dyDescent="0.2">
      <c r="A6" s="509"/>
      <c r="B6" s="510" t="s">
        <v>1</v>
      </c>
      <c r="C6" s="511"/>
      <c r="D6" s="512" t="s">
        <v>1</v>
      </c>
      <c r="E6" s="513"/>
      <c r="F6" s="512" t="s">
        <v>1</v>
      </c>
      <c r="G6" s="513"/>
      <c r="H6" s="510" t="s">
        <v>1</v>
      </c>
      <c r="I6" s="454"/>
    </row>
    <row r="7" spans="1:9" s="143" customFormat="1" ht="18" customHeight="1" x14ac:dyDescent="0.2">
      <c r="A7" s="514" t="s">
        <v>429</v>
      </c>
      <c r="B7" s="515">
        <f t="shared" ref="B7:B10" si="0">SUM(D7:H7)</f>
        <v>30644</v>
      </c>
      <c r="C7" s="516"/>
      <c r="D7" s="517">
        <v>18254</v>
      </c>
      <c r="E7" s="518"/>
      <c r="F7" s="510">
        <v>256</v>
      </c>
      <c r="G7" s="513"/>
      <c r="H7" s="515">
        <v>12134</v>
      </c>
      <c r="I7" s="454"/>
    </row>
    <row r="8" spans="1:9" s="143" customFormat="1" ht="18" customHeight="1" x14ac:dyDescent="0.2">
      <c r="A8" s="514" t="s">
        <v>252</v>
      </c>
      <c r="B8" s="515">
        <f t="shared" si="0"/>
        <v>30072</v>
      </c>
      <c r="C8" s="516"/>
      <c r="D8" s="517">
        <v>17950</v>
      </c>
      <c r="E8" s="518"/>
      <c r="F8" s="510">
        <v>248</v>
      </c>
      <c r="G8" s="513"/>
      <c r="H8" s="515">
        <v>11874</v>
      </c>
      <c r="I8" s="454"/>
    </row>
    <row r="9" spans="1:9" s="143" customFormat="1" ht="18" customHeight="1" x14ac:dyDescent="0.2">
      <c r="A9" s="514" t="s">
        <v>283</v>
      </c>
      <c r="B9" s="515">
        <f t="shared" si="0"/>
        <v>29639</v>
      </c>
      <c r="C9" s="516"/>
      <c r="D9" s="517">
        <v>17917</v>
      </c>
      <c r="E9" s="518"/>
      <c r="F9" s="510">
        <v>262</v>
      </c>
      <c r="G9" s="513"/>
      <c r="H9" s="515">
        <v>11460</v>
      </c>
      <c r="I9" s="454"/>
    </row>
    <row r="10" spans="1:9" s="143" customFormat="1" ht="18" customHeight="1" x14ac:dyDescent="0.2">
      <c r="A10" s="514" t="s">
        <v>364</v>
      </c>
      <c r="B10" s="515">
        <f t="shared" si="0"/>
        <v>29471</v>
      </c>
      <c r="C10" s="516"/>
      <c r="D10" s="517">
        <v>18154</v>
      </c>
      <c r="E10" s="518"/>
      <c r="F10" s="510">
        <v>241</v>
      </c>
      <c r="G10" s="513"/>
      <c r="H10" s="515">
        <v>11076</v>
      </c>
      <c r="I10" s="454"/>
    </row>
    <row r="11" spans="1:9" s="193" customFormat="1" ht="18" customHeight="1" x14ac:dyDescent="0.2">
      <c r="A11" s="514" t="s">
        <v>426</v>
      </c>
      <c r="B11" s="515">
        <f>SUM(D11:H11)</f>
        <v>29011</v>
      </c>
      <c r="C11" s="516"/>
      <c r="D11" s="517">
        <v>18086</v>
      </c>
      <c r="E11" s="518"/>
      <c r="F11" s="510">
        <v>218</v>
      </c>
      <c r="G11" s="513"/>
      <c r="H11" s="515">
        <v>10707</v>
      </c>
      <c r="I11" s="454"/>
    </row>
    <row r="12" spans="1:9" s="188" customFormat="1" ht="18" customHeight="1" x14ac:dyDescent="0.2">
      <c r="A12" s="519" t="s">
        <v>490</v>
      </c>
      <c r="B12" s="520">
        <f>SUM(D12:H12)</f>
        <v>28238</v>
      </c>
      <c r="C12" s="521"/>
      <c r="D12" s="522">
        <v>17883</v>
      </c>
      <c r="E12" s="523"/>
      <c r="F12" s="524">
        <v>229</v>
      </c>
      <c r="G12" s="525"/>
      <c r="H12" s="520">
        <v>10126</v>
      </c>
      <c r="I12" s="462"/>
    </row>
    <row r="13" spans="1:9" s="143" customFormat="1" ht="23.1" customHeight="1" x14ac:dyDescent="0.2">
      <c r="B13" s="142"/>
      <c r="D13" s="142"/>
      <c r="F13" s="142"/>
      <c r="H13" s="142"/>
    </row>
    <row r="30" spans="2:8" s="143" customFormat="1" ht="8.25" customHeight="1" x14ac:dyDescent="0.2">
      <c r="B30" s="142"/>
      <c r="D30" s="142"/>
      <c r="F30" s="142"/>
      <c r="H30" s="142"/>
    </row>
    <row r="31" spans="2:8" s="143" customFormat="1" ht="23.1" customHeight="1" x14ac:dyDescent="0.2">
      <c r="B31" s="142"/>
      <c r="D31" s="142"/>
      <c r="F31" s="142"/>
      <c r="H31" s="142"/>
    </row>
    <row r="52" spans="2:8" s="143" customFormat="1" ht="9.6" customHeight="1" x14ac:dyDescent="0.2">
      <c r="B52" s="142"/>
      <c r="D52" s="142"/>
      <c r="F52" s="142"/>
      <c r="H52" s="142"/>
    </row>
  </sheetData>
  <sheetProtection sheet="1" objects="1" scenarios="1"/>
  <mergeCells count="8">
    <mergeCell ref="A1:H1"/>
    <mergeCell ref="A3:H3"/>
    <mergeCell ref="A4:A5"/>
    <mergeCell ref="B4:C5"/>
    <mergeCell ref="D4:G4"/>
    <mergeCell ref="H4:I5"/>
    <mergeCell ref="D5:E5"/>
    <mergeCell ref="F5:G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10.77734375" style="188" customWidth="1"/>
    <col min="2" max="2" width="0.44140625" style="188" customWidth="1"/>
    <col min="3" max="3" width="5.6640625" style="193" customWidth="1"/>
    <col min="4" max="4" width="0.33203125" style="188" customWidth="1"/>
    <col min="5" max="5" width="12.33203125" style="193" customWidth="1"/>
    <col min="6" max="6" width="0.33203125" style="188" customWidth="1"/>
    <col min="7" max="7" width="6.6640625" style="193" bestFit="1" customWidth="1"/>
    <col min="8" max="8" width="0.33203125" style="188" customWidth="1"/>
    <col min="9" max="9" width="14.109375" style="193" bestFit="1" customWidth="1"/>
    <col min="10" max="10" width="0.33203125" style="188" customWidth="1"/>
    <col min="11" max="11" width="5.6640625" style="193" customWidth="1"/>
    <col min="12" max="12" width="0.33203125" style="188" customWidth="1"/>
    <col min="13" max="13" width="12.33203125" style="193" customWidth="1"/>
    <col min="14" max="14" width="0.33203125" style="188" customWidth="1"/>
    <col min="15" max="15" width="5.6640625" style="193" customWidth="1"/>
    <col min="16" max="16" width="0.33203125" style="188" customWidth="1"/>
    <col min="17" max="17" width="11.6640625" style="193" customWidth="1"/>
    <col min="18" max="18" width="0.33203125" style="188" customWidth="1"/>
    <col min="19" max="16384" width="9" style="188"/>
  </cols>
  <sheetData>
    <row r="1" spans="1:19" s="143" customFormat="1" ht="23.1" customHeight="1" x14ac:dyDescent="0.2">
      <c r="A1" s="432" t="s">
        <v>250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9" ht="23.1" customHeight="1" x14ac:dyDescent="0.2"/>
    <row r="3" spans="1:19" ht="23.1" customHeight="1" x14ac:dyDescent="0.2">
      <c r="A3" s="433" t="s">
        <v>449</v>
      </c>
      <c r="B3" s="433"/>
      <c r="C3" s="433"/>
      <c r="D3" s="433"/>
      <c r="E3" s="433"/>
      <c r="F3" s="433"/>
      <c r="G3" s="433"/>
      <c r="H3" s="433"/>
      <c r="I3" s="433"/>
      <c r="J3" s="433"/>
      <c r="K3" s="434"/>
      <c r="L3" s="434"/>
      <c r="M3" s="434"/>
      <c r="N3" s="434"/>
      <c r="O3" s="434"/>
      <c r="P3" s="434"/>
      <c r="Q3" s="434"/>
      <c r="R3" s="435"/>
      <c r="S3" s="193"/>
    </row>
    <row r="4" spans="1:19" ht="15" customHeight="1" x14ac:dyDescent="0.2">
      <c r="A4" s="436" t="s">
        <v>77</v>
      </c>
      <c r="B4" s="437"/>
      <c r="C4" s="438" t="s">
        <v>448</v>
      </c>
      <c r="D4" s="439"/>
      <c r="E4" s="439"/>
      <c r="F4" s="439"/>
      <c r="G4" s="439"/>
      <c r="H4" s="439"/>
      <c r="I4" s="439"/>
      <c r="J4" s="440"/>
      <c r="L4" s="193"/>
      <c r="N4" s="193"/>
      <c r="P4" s="193"/>
      <c r="R4" s="193"/>
      <c r="S4" s="193"/>
    </row>
    <row r="5" spans="1:19" ht="15" customHeight="1" x14ac:dyDescent="0.2">
      <c r="A5" s="441"/>
      <c r="B5" s="442"/>
      <c r="C5" s="438" t="s">
        <v>447</v>
      </c>
      <c r="D5" s="439"/>
      <c r="E5" s="439"/>
      <c r="F5" s="440"/>
      <c r="G5" s="439" t="s">
        <v>85</v>
      </c>
      <c r="H5" s="439"/>
      <c r="I5" s="439"/>
      <c r="J5" s="440"/>
      <c r="L5" s="193"/>
      <c r="N5" s="193"/>
      <c r="P5" s="193"/>
      <c r="R5" s="193"/>
      <c r="S5" s="193"/>
    </row>
    <row r="6" spans="1:19" ht="13.2" customHeight="1" x14ac:dyDescent="0.2">
      <c r="A6" s="443"/>
      <c r="B6" s="444"/>
      <c r="C6" s="445"/>
      <c r="D6" s="446"/>
      <c r="E6" s="446" t="s">
        <v>75</v>
      </c>
      <c r="F6" s="447"/>
      <c r="G6" s="446"/>
      <c r="H6" s="446"/>
      <c r="I6" s="446" t="s">
        <v>67</v>
      </c>
      <c r="J6" s="448"/>
      <c r="L6" s="193"/>
      <c r="N6" s="193"/>
      <c r="P6" s="193"/>
      <c r="R6" s="193"/>
      <c r="S6" s="193"/>
    </row>
    <row r="7" spans="1:19" ht="14.85" customHeight="1" x14ac:dyDescent="0.2">
      <c r="A7" s="449" t="s">
        <v>436</v>
      </c>
      <c r="B7" s="450"/>
      <c r="C7" s="451">
        <v>1552</v>
      </c>
      <c r="D7" s="452"/>
      <c r="E7" s="452"/>
      <c r="F7" s="453"/>
      <c r="G7" s="451">
        <v>1357433825</v>
      </c>
      <c r="H7" s="452"/>
      <c r="I7" s="452"/>
      <c r="J7" s="454"/>
      <c r="L7" s="193"/>
      <c r="N7" s="193"/>
      <c r="P7" s="193"/>
      <c r="R7" s="193"/>
      <c r="S7" s="193"/>
    </row>
    <row r="8" spans="1:19" ht="14.85" customHeight="1" x14ac:dyDescent="0.2">
      <c r="A8" s="449" t="s">
        <v>267</v>
      </c>
      <c r="B8" s="450"/>
      <c r="C8" s="451">
        <v>1577</v>
      </c>
      <c r="D8" s="452"/>
      <c r="E8" s="452"/>
      <c r="F8" s="453"/>
      <c r="G8" s="451">
        <v>1379863925</v>
      </c>
      <c r="H8" s="452"/>
      <c r="I8" s="452"/>
      <c r="J8" s="454"/>
      <c r="L8" s="193"/>
      <c r="N8" s="193"/>
      <c r="P8" s="193"/>
      <c r="R8" s="193"/>
      <c r="S8" s="193"/>
    </row>
    <row r="9" spans="1:19" ht="14.85" customHeight="1" x14ac:dyDescent="0.2">
      <c r="A9" s="449" t="s">
        <v>289</v>
      </c>
      <c r="B9" s="450"/>
      <c r="C9" s="451">
        <v>1616</v>
      </c>
      <c r="D9" s="452"/>
      <c r="E9" s="452"/>
      <c r="F9" s="453"/>
      <c r="G9" s="451">
        <v>1411281700</v>
      </c>
      <c r="H9" s="452"/>
      <c r="I9" s="452"/>
      <c r="J9" s="454"/>
      <c r="L9" s="193"/>
      <c r="N9" s="193"/>
      <c r="P9" s="193"/>
      <c r="R9" s="193"/>
      <c r="S9" s="193"/>
    </row>
    <row r="10" spans="1:19" ht="14.85" customHeight="1" x14ac:dyDescent="0.2">
      <c r="A10" s="449" t="s">
        <v>369</v>
      </c>
      <c r="B10" s="450"/>
      <c r="C10" s="451">
        <v>1644</v>
      </c>
      <c r="D10" s="452"/>
      <c r="E10" s="452"/>
      <c r="F10" s="453"/>
      <c r="G10" s="451">
        <v>1434590475</v>
      </c>
      <c r="H10" s="452"/>
      <c r="I10" s="452"/>
      <c r="J10" s="454"/>
      <c r="P10" s="193"/>
      <c r="R10" s="193"/>
      <c r="S10" s="193"/>
    </row>
    <row r="11" spans="1:19" s="193" customFormat="1" ht="14.85" customHeight="1" x14ac:dyDescent="0.2">
      <c r="A11" s="449" t="s">
        <v>432</v>
      </c>
      <c r="B11" s="450"/>
      <c r="C11" s="451">
        <v>1665</v>
      </c>
      <c r="D11" s="452"/>
      <c r="E11" s="452"/>
      <c r="F11" s="453"/>
      <c r="G11" s="455">
        <v>1447137075</v>
      </c>
      <c r="H11" s="455"/>
      <c r="I11" s="455"/>
      <c r="J11" s="454"/>
    </row>
    <row r="12" spans="1:19" ht="14.85" customHeight="1" x14ac:dyDescent="0.2">
      <c r="A12" s="456" t="s">
        <v>477</v>
      </c>
      <c r="B12" s="457"/>
      <c r="C12" s="458">
        <v>1729</v>
      </c>
      <c r="D12" s="459"/>
      <c r="E12" s="459"/>
      <c r="F12" s="460"/>
      <c r="G12" s="461">
        <v>1493693900</v>
      </c>
      <c r="H12" s="461"/>
      <c r="I12" s="461"/>
      <c r="J12" s="462"/>
      <c r="K12" s="188"/>
      <c r="M12" s="188"/>
      <c r="O12" s="188"/>
      <c r="Q12" s="188"/>
    </row>
    <row r="13" spans="1:19" ht="18" customHeight="1" x14ac:dyDescent="0.2">
      <c r="A13" s="463"/>
      <c r="B13" s="464"/>
      <c r="C13" s="465"/>
      <c r="D13" s="466"/>
      <c r="E13" s="465"/>
      <c r="F13" s="465"/>
      <c r="G13" s="466"/>
      <c r="H13" s="466"/>
      <c r="I13" s="465"/>
      <c r="J13" s="467"/>
      <c r="K13" s="435"/>
      <c r="L13" s="468"/>
      <c r="M13" s="435"/>
      <c r="N13" s="468"/>
      <c r="O13" s="435"/>
      <c r="P13" s="468"/>
      <c r="Q13" s="435"/>
      <c r="R13" s="468"/>
    </row>
    <row r="14" spans="1:19" ht="23.1" customHeight="1" x14ac:dyDescent="0.2">
      <c r="A14" s="469" t="s">
        <v>181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70" t="s">
        <v>403</v>
      </c>
      <c r="N14" s="470"/>
      <c r="O14" s="470"/>
      <c r="P14" s="470"/>
      <c r="Q14" s="470"/>
      <c r="R14" s="469"/>
    </row>
    <row r="15" spans="1:19" ht="15" customHeight="1" x14ac:dyDescent="0.2">
      <c r="A15" s="436" t="s">
        <v>77</v>
      </c>
      <c r="B15" s="437"/>
      <c r="C15" s="471" t="s">
        <v>517</v>
      </c>
      <c r="D15" s="471"/>
      <c r="E15" s="471"/>
      <c r="F15" s="472"/>
      <c r="G15" s="473" t="s">
        <v>86</v>
      </c>
      <c r="H15" s="471"/>
      <c r="I15" s="471"/>
      <c r="J15" s="472"/>
      <c r="K15" s="473" t="s">
        <v>87</v>
      </c>
      <c r="L15" s="471"/>
      <c r="M15" s="471"/>
      <c r="N15" s="472"/>
      <c r="O15" s="473" t="s">
        <v>88</v>
      </c>
      <c r="P15" s="471"/>
      <c r="Q15" s="471"/>
      <c r="R15" s="472"/>
    </row>
    <row r="16" spans="1:19" ht="15" customHeight="1" x14ac:dyDescent="0.2">
      <c r="A16" s="441"/>
      <c r="B16" s="474"/>
      <c r="C16" s="471" t="s">
        <v>90</v>
      </c>
      <c r="D16" s="472"/>
      <c r="E16" s="473" t="s">
        <v>85</v>
      </c>
      <c r="F16" s="472"/>
      <c r="G16" s="473" t="s">
        <v>90</v>
      </c>
      <c r="H16" s="472"/>
      <c r="I16" s="473" t="s">
        <v>85</v>
      </c>
      <c r="J16" s="472"/>
      <c r="K16" s="473" t="s">
        <v>90</v>
      </c>
      <c r="L16" s="472"/>
      <c r="M16" s="473" t="s">
        <v>85</v>
      </c>
      <c r="N16" s="472"/>
      <c r="O16" s="473" t="s">
        <v>90</v>
      </c>
      <c r="P16" s="472"/>
      <c r="Q16" s="473" t="s">
        <v>85</v>
      </c>
      <c r="R16" s="472"/>
    </row>
    <row r="17" spans="1:18" ht="13.2" customHeight="1" x14ac:dyDescent="0.2">
      <c r="A17" s="475"/>
      <c r="B17" s="476"/>
      <c r="C17" s="466" t="s">
        <v>75</v>
      </c>
      <c r="D17" s="477"/>
      <c r="E17" s="466" t="s">
        <v>67</v>
      </c>
      <c r="F17" s="477"/>
      <c r="G17" s="466" t="s">
        <v>75</v>
      </c>
      <c r="H17" s="477"/>
      <c r="I17" s="466" t="s">
        <v>67</v>
      </c>
      <c r="J17" s="477"/>
      <c r="K17" s="466" t="s">
        <v>75</v>
      </c>
      <c r="L17" s="477"/>
      <c r="M17" s="466" t="s">
        <v>67</v>
      </c>
      <c r="N17" s="477"/>
      <c r="O17" s="466" t="s">
        <v>75</v>
      </c>
      <c r="P17" s="477"/>
      <c r="Q17" s="466" t="s">
        <v>67</v>
      </c>
      <c r="R17" s="477"/>
    </row>
    <row r="18" spans="1:18" ht="14.85" customHeight="1" x14ac:dyDescent="0.2">
      <c r="A18" s="478" t="s">
        <v>480</v>
      </c>
      <c r="B18" s="479"/>
      <c r="C18" s="480">
        <v>515</v>
      </c>
      <c r="D18" s="481"/>
      <c r="E18" s="482">
        <v>245898060</v>
      </c>
      <c r="F18" s="481"/>
      <c r="G18" s="482">
        <v>43130</v>
      </c>
      <c r="H18" s="481"/>
      <c r="I18" s="482">
        <v>28839075693</v>
      </c>
      <c r="J18" s="481"/>
      <c r="K18" s="482">
        <v>454</v>
      </c>
      <c r="L18" s="481"/>
      <c r="M18" s="482">
        <v>103263979</v>
      </c>
      <c r="N18" s="483"/>
      <c r="O18" s="482">
        <v>36</v>
      </c>
      <c r="P18" s="481"/>
      <c r="Q18" s="482">
        <v>30587525</v>
      </c>
      <c r="R18" s="481"/>
    </row>
    <row r="19" spans="1:18" ht="14.85" customHeight="1" x14ac:dyDescent="0.2">
      <c r="A19" s="478" t="s">
        <v>267</v>
      </c>
      <c r="B19" s="479"/>
      <c r="C19" s="480">
        <v>426</v>
      </c>
      <c r="D19" s="481"/>
      <c r="E19" s="482">
        <v>204103376</v>
      </c>
      <c r="F19" s="481"/>
      <c r="G19" s="482">
        <v>44189</v>
      </c>
      <c r="H19" s="481"/>
      <c r="I19" s="482">
        <v>29591708927</v>
      </c>
      <c r="J19" s="481"/>
      <c r="K19" s="482">
        <v>381</v>
      </c>
      <c r="L19" s="481"/>
      <c r="M19" s="482">
        <v>87026049</v>
      </c>
      <c r="N19" s="483"/>
      <c r="O19" s="482">
        <v>29</v>
      </c>
      <c r="P19" s="481"/>
      <c r="Q19" s="482">
        <v>24353125</v>
      </c>
      <c r="R19" s="481"/>
    </row>
    <row r="20" spans="1:18" ht="14.85" customHeight="1" x14ac:dyDescent="0.2">
      <c r="A20" s="478" t="s">
        <v>289</v>
      </c>
      <c r="B20" s="479"/>
      <c r="C20" s="480">
        <v>349</v>
      </c>
      <c r="D20" s="481"/>
      <c r="E20" s="482">
        <v>165769685</v>
      </c>
      <c r="F20" s="481"/>
      <c r="G20" s="482">
        <v>45173</v>
      </c>
      <c r="H20" s="481"/>
      <c r="I20" s="482">
        <v>30345924796</v>
      </c>
      <c r="J20" s="481"/>
      <c r="K20" s="482">
        <v>323</v>
      </c>
      <c r="L20" s="481"/>
      <c r="M20" s="482">
        <v>75154080</v>
      </c>
      <c r="N20" s="483"/>
      <c r="O20" s="482">
        <v>27</v>
      </c>
      <c r="P20" s="481"/>
      <c r="Q20" s="482">
        <v>22427875</v>
      </c>
      <c r="R20" s="481"/>
    </row>
    <row r="21" spans="1:18" ht="14.85" customHeight="1" x14ac:dyDescent="0.2">
      <c r="A21" s="478" t="s">
        <v>369</v>
      </c>
      <c r="B21" s="479"/>
      <c r="C21" s="480">
        <v>280</v>
      </c>
      <c r="D21" s="481"/>
      <c r="E21" s="482">
        <v>134054793</v>
      </c>
      <c r="F21" s="481"/>
      <c r="G21" s="482">
        <v>46134</v>
      </c>
      <c r="H21" s="481"/>
      <c r="I21" s="482">
        <v>31124482865</v>
      </c>
      <c r="J21" s="481"/>
      <c r="K21" s="482">
        <v>258</v>
      </c>
      <c r="L21" s="481"/>
      <c r="M21" s="482">
        <v>61317992</v>
      </c>
      <c r="N21" s="483"/>
      <c r="O21" s="482">
        <v>24</v>
      </c>
      <c r="P21" s="481"/>
      <c r="Q21" s="482">
        <v>20324200</v>
      </c>
      <c r="R21" s="481"/>
    </row>
    <row r="22" spans="1:18" ht="14.85" customHeight="1" x14ac:dyDescent="0.2">
      <c r="A22" s="478" t="s">
        <v>432</v>
      </c>
      <c r="B22" s="479"/>
      <c r="C22" s="480">
        <v>226</v>
      </c>
      <c r="D22" s="481"/>
      <c r="E22" s="482">
        <v>107931596</v>
      </c>
      <c r="F22" s="481"/>
      <c r="G22" s="482">
        <v>46800</v>
      </c>
      <c r="H22" s="481"/>
      <c r="I22" s="482">
        <v>31602680800</v>
      </c>
      <c r="J22" s="481"/>
      <c r="K22" s="482">
        <v>217</v>
      </c>
      <c r="L22" s="481"/>
      <c r="M22" s="482">
        <v>51588846</v>
      </c>
      <c r="N22" s="483"/>
      <c r="O22" s="482">
        <v>22</v>
      </c>
      <c r="P22" s="481"/>
      <c r="Q22" s="482">
        <v>18546375</v>
      </c>
      <c r="R22" s="481"/>
    </row>
    <row r="23" spans="1:18" ht="14.85" customHeight="1" x14ac:dyDescent="0.2">
      <c r="A23" s="478" t="s">
        <v>477</v>
      </c>
      <c r="B23" s="479"/>
      <c r="C23" s="480">
        <v>188</v>
      </c>
      <c r="D23" s="481"/>
      <c r="E23" s="482">
        <v>88117547</v>
      </c>
      <c r="F23" s="481"/>
      <c r="G23" s="482">
        <v>47151</v>
      </c>
      <c r="H23" s="481"/>
      <c r="I23" s="482">
        <v>31781791337</v>
      </c>
      <c r="J23" s="481"/>
      <c r="K23" s="482">
        <v>172</v>
      </c>
      <c r="L23" s="481"/>
      <c r="M23" s="482">
        <v>41141534</v>
      </c>
      <c r="N23" s="483"/>
      <c r="O23" s="482">
        <v>21</v>
      </c>
      <c r="P23" s="481"/>
      <c r="Q23" s="482">
        <v>17694950</v>
      </c>
      <c r="R23" s="481"/>
    </row>
    <row r="24" spans="1:18" ht="15" customHeight="1" x14ac:dyDescent="0.2">
      <c r="A24" s="436" t="s">
        <v>77</v>
      </c>
      <c r="B24" s="437"/>
      <c r="C24" s="471" t="s">
        <v>89</v>
      </c>
      <c r="D24" s="471"/>
      <c r="E24" s="471"/>
      <c r="F24" s="472"/>
      <c r="G24" s="473" t="s">
        <v>91</v>
      </c>
      <c r="H24" s="471"/>
      <c r="I24" s="471"/>
      <c r="J24" s="472"/>
      <c r="K24" s="473" t="s">
        <v>92</v>
      </c>
      <c r="L24" s="471"/>
      <c r="M24" s="471"/>
      <c r="N24" s="472"/>
      <c r="O24" s="473" t="s">
        <v>93</v>
      </c>
      <c r="P24" s="471"/>
      <c r="Q24" s="471"/>
      <c r="R24" s="472"/>
    </row>
    <row r="25" spans="1:18" ht="15" customHeight="1" x14ac:dyDescent="0.2">
      <c r="A25" s="441"/>
      <c r="B25" s="474"/>
      <c r="C25" s="471" t="s">
        <v>90</v>
      </c>
      <c r="D25" s="472"/>
      <c r="E25" s="473" t="s">
        <v>85</v>
      </c>
      <c r="F25" s="472"/>
      <c r="G25" s="473" t="s">
        <v>90</v>
      </c>
      <c r="H25" s="472"/>
      <c r="I25" s="473" t="s">
        <v>85</v>
      </c>
      <c r="J25" s="472"/>
      <c r="K25" s="473" t="s">
        <v>90</v>
      </c>
      <c r="L25" s="472"/>
      <c r="M25" s="473" t="s">
        <v>85</v>
      </c>
      <c r="N25" s="472"/>
      <c r="O25" s="473" t="s">
        <v>90</v>
      </c>
      <c r="P25" s="472"/>
      <c r="Q25" s="473" t="s">
        <v>85</v>
      </c>
      <c r="R25" s="472"/>
    </row>
    <row r="26" spans="1:18" ht="13.2" customHeight="1" x14ac:dyDescent="0.2">
      <c r="A26" s="484"/>
      <c r="B26" s="476"/>
      <c r="C26" s="466" t="s">
        <v>75</v>
      </c>
      <c r="D26" s="477"/>
      <c r="E26" s="466" t="s">
        <v>67</v>
      </c>
      <c r="F26" s="477"/>
      <c r="G26" s="466" t="s">
        <v>75</v>
      </c>
      <c r="H26" s="477"/>
      <c r="I26" s="466" t="s">
        <v>67</v>
      </c>
      <c r="J26" s="477"/>
      <c r="K26" s="466" t="s">
        <v>75</v>
      </c>
      <c r="L26" s="477"/>
      <c r="M26" s="466" t="s">
        <v>67</v>
      </c>
      <c r="N26" s="477"/>
      <c r="O26" s="485" t="s">
        <v>75</v>
      </c>
      <c r="P26" s="477"/>
      <c r="Q26" s="466" t="s">
        <v>67</v>
      </c>
      <c r="R26" s="486"/>
    </row>
    <row r="27" spans="1:18" ht="14.85" customHeight="1" x14ac:dyDescent="0.2">
      <c r="A27" s="478" t="s">
        <v>480</v>
      </c>
      <c r="B27" s="479"/>
      <c r="C27" s="480">
        <v>1076</v>
      </c>
      <c r="D27" s="481"/>
      <c r="E27" s="482">
        <v>916488700</v>
      </c>
      <c r="F27" s="481"/>
      <c r="G27" s="482">
        <v>279</v>
      </c>
      <c r="H27" s="481"/>
      <c r="I27" s="482">
        <v>215836507</v>
      </c>
      <c r="J27" s="483"/>
      <c r="K27" s="482">
        <v>6</v>
      </c>
      <c r="L27" s="481"/>
      <c r="M27" s="482">
        <v>2818876</v>
      </c>
      <c r="N27" s="481"/>
      <c r="O27" s="482">
        <v>23</v>
      </c>
      <c r="P27" s="481"/>
      <c r="Q27" s="482">
        <v>3344000</v>
      </c>
      <c r="R27" s="486"/>
    </row>
    <row r="28" spans="1:18" ht="14.85" customHeight="1" x14ac:dyDescent="0.2">
      <c r="A28" s="478" t="s">
        <v>267</v>
      </c>
      <c r="B28" s="479"/>
      <c r="C28" s="480">
        <v>1134</v>
      </c>
      <c r="D28" s="481"/>
      <c r="E28" s="482">
        <v>969078500</v>
      </c>
      <c r="F28" s="481"/>
      <c r="G28" s="482">
        <v>280</v>
      </c>
      <c r="H28" s="481"/>
      <c r="I28" s="482">
        <v>217255909</v>
      </c>
      <c r="J28" s="483"/>
      <c r="K28" s="482">
        <v>8</v>
      </c>
      <c r="L28" s="481"/>
      <c r="M28" s="482">
        <v>3633488</v>
      </c>
      <c r="N28" s="481"/>
      <c r="O28" s="482">
        <v>20</v>
      </c>
      <c r="P28" s="481"/>
      <c r="Q28" s="482">
        <v>2758500</v>
      </c>
      <c r="R28" s="486"/>
    </row>
    <row r="29" spans="1:18" ht="14.85" customHeight="1" x14ac:dyDescent="0.2">
      <c r="A29" s="478" t="s">
        <v>289</v>
      </c>
      <c r="B29" s="479"/>
      <c r="C29" s="480">
        <v>1180</v>
      </c>
      <c r="D29" s="481"/>
      <c r="E29" s="482">
        <v>1007135350</v>
      </c>
      <c r="F29" s="481"/>
      <c r="G29" s="482">
        <v>278</v>
      </c>
      <c r="H29" s="481"/>
      <c r="I29" s="482">
        <v>219426400</v>
      </c>
      <c r="J29" s="483"/>
      <c r="K29" s="482">
        <v>8</v>
      </c>
      <c r="L29" s="481"/>
      <c r="M29" s="482">
        <v>3709134</v>
      </c>
      <c r="N29" s="481"/>
      <c r="O29" s="482">
        <v>16</v>
      </c>
      <c r="P29" s="481"/>
      <c r="Q29" s="482">
        <v>2537000</v>
      </c>
      <c r="R29" s="486"/>
    </row>
    <row r="30" spans="1:18" ht="14.85" customHeight="1" x14ac:dyDescent="0.2">
      <c r="A30" s="478" t="s">
        <v>369</v>
      </c>
      <c r="B30" s="479"/>
      <c r="C30" s="480">
        <v>1235</v>
      </c>
      <c r="D30" s="481"/>
      <c r="E30" s="482">
        <v>1057454325</v>
      </c>
      <c r="F30" s="481"/>
      <c r="G30" s="482">
        <v>286</v>
      </c>
      <c r="H30" s="481"/>
      <c r="I30" s="482">
        <v>226613192</v>
      </c>
      <c r="J30" s="483"/>
      <c r="K30" s="482">
        <v>9</v>
      </c>
      <c r="L30" s="481"/>
      <c r="M30" s="482">
        <v>3768344</v>
      </c>
      <c r="N30" s="481"/>
      <c r="O30" s="482">
        <v>22</v>
      </c>
      <c r="P30" s="481"/>
      <c r="Q30" s="482">
        <v>3399000</v>
      </c>
      <c r="R30" s="486"/>
    </row>
    <row r="31" spans="1:18" s="193" customFormat="1" ht="14.85" customHeight="1" x14ac:dyDescent="0.2">
      <c r="A31" s="478" t="s">
        <v>432</v>
      </c>
      <c r="B31" s="479"/>
      <c r="C31" s="480">
        <v>1307</v>
      </c>
      <c r="D31" s="481"/>
      <c r="E31" s="482">
        <v>1118479475</v>
      </c>
      <c r="F31" s="481"/>
      <c r="G31" s="482">
        <v>265</v>
      </c>
      <c r="H31" s="481"/>
      <c r="I31" s="482">
        <v>209237608</v>
      </c>
      <c r="J31" s="483"/>
      <c r="K31" s="482">
        <v>9</v>
      </c>
      <c r="L31" s="481"/>
      <c r="M31" s="482">
        <v>3692497</v>
      </c>
      <c r="N31" s="481"/>
      <c r="O31" s="482">
        <v>23</v>
      </c>
      <c r="P31" s="481"/>
      <c r="Q31" s="482">
        <v>3643500</v>
      </c>
      <c r="R31" s="486"/>
    </row>
    <row r="32" spans="1:18" ht="14.85" customHeight="1" x14ac:dyDescent="0.2">
      <c r="A32" s="487" t="s">
        <v>477</v>
      </c>
      <c r="B32" s="488"/>
      <c r="C32" s="489">
        <v>1361</v>
      </c>
      <c r="D32" s="490"/>
      <c r="E32" s="491">
        <v>1159550450</v>
      </c>
      <c r="F32" s="490"/>
      <c r="G32" s="491">
        <v>262</v>
      </c>
      <c r="H32" s="490"/>
      <c r="I32" s="491">
        <v>204143593</v>
      </c>
      <c r="J32" s="492"/>
      <c r="K32" s="491">
        <v>8</v>
      </c>
      <c r="L32" s="490"/>
      <c r="M32" s="491">
        <v>3181993</v>
      </c>
      <c r="N32" s="490"/>
      <c r="O32" s="491">
        <v>29</v>
      </c>
      <c r="P32" s="490"/>
      <c r="Q32" s="491">
        <v>3988500</v>
      </c>
      <c r="R32" s="493"/>
    </row>
  </sheetData>
  <sheetProtection sheet="1" objects="1" scenarios="1"/>
  <mergeCells count="44">
    <mergeCell ref="A1:Q1"/>
    <mergeCell ref="C7:E7"/>
    <mergeCell ref="G7:I7"/>
    <mergeCell ref="A4:B5"/>
    <mergeCell ref="C4:J4"/>
    <mergeCell ref="C5:F5"/>
    <mergeCell ref="G5:J5"/>
    <mergeCell ref="C8:E8"/>
    <mergeCell ref="G8:I8"/>
    <mergeCell ref="C9:E9"/>
    <mergeCell ref="G9:I9"/>
    <mergeCell ref="C10:E10"/>
    <mergeCell ref="G10:I10"/>
    <mergeCell ref="A15:B16"/>
    <mergeCell ref="C15:F15"/>
    <mergeCell ref="G15:J15"/>
    <mergeCell ref="K15:N15"/>
    <mergeCell ref="O15:R15"/>
    <mergeCell ref="O16:P16"/>
    <mergeCell ref="Q16:R16"/>
    <mergeCell ref="C16:D16"/>
    <mergeCell ref="E16:F16"/>
    <mergeCell ref="G16:H16"/>
    <mergeCell ref="I16:J16"/>
    <mergeCell ref="K16:L16"/>
    <mergeCell ref="M16:N16"/>
    <mergeCell ref="C11:E11"/>
    <mergeCell ref="G11:I11"/>
    <mergeCell ref="C12:E12"/>
    <mergeCell ref="G12:I12"/>
    <mergeCell ref="M14:Q14"/>
    <mergeCell ref="A24:B25"/>
    <mergeCell ref="C24:F24"/>
    <mergeCell ref="G24:J24"/>
    <mergeCell ref="K24:N24"/>
    <mergeCell ref="O24:R24"/>
    <mergeCell ref="C25:D25"/>
    <mergeCell ref="E25:F25"/>
    <mergeCell ref="G25:H25"/>
    <mergeCell ref="I25:J25"/>
    <mergeCell ref="K25:L25"/>
    <mergeCell ref="M25:N25"/>
    <mergeCell ref="O25:P25"/>
    <mergeCell ref="Q25:R25"/>
  </mergeCells>
  <phoneticPr fontId="9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R16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9.6640625" style="386" customWidth="1"/>
    <col min="2" max="2" width="9.6640625" style="387" customWidth="1"/>
    <col min="3" max="3" width="0.33203125" style="386" customWidth="1"/>
    <col min="4" max="4" width="8.6640625" style="387" customWidth="1"/>
    <col min="5" max="5" width="0.33203125" style="386" customWidth="1"/>
    <col min="6" max="6" width="8.6640625" style="387" customWidth="1"/>
    <col min="7" max="7" width="0.33203125" style="386" customWidth="1"/>
    <col min="8" max="8" width="8.6640625" style="387" customWidth="1"/>
    <col min="9" max="9" width="0.33203125" style="386" customWidth="1"/>
    <col min="10" max="10" width="9.77734375" style="387" customWidth="1"/>
    <col min="11" max="11" width="0.33203125" style="386" customWidth="1"/>
    <col min="12" max="12" width="9.44140625" style="387" customWidth="1"/>
    <col min="13" max="13" width="0.33203125" style="386" customWidth="1"/>
    <col min="14" max="14" width="10.33203125" style="387" customWidth="1"/>
    <col min="15" max="15" width="0.33203125" style="386" customWidth="1"/>
    <col min="16" max="16" width="10.77734375" style="387" customWidth="1"/>
    <col min="17" max="17" width="0.33203125" style="386" customWidth="1"/>
    <col min="18" max="16384" width="9" style="386"/>
  </cols>
  <sheetData>
    <row r="1" spans="1:18" s="366" customFormat="1" ht="23.1" customHeight="1" x14ac:dyDescent="0.2">
      <c r="A1" s="365" t="s">
        <v>258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8" s="366" customFormat="1" ht="23.1" customHeight="1" x14ac:dyDescent="0.2">
      <c r="B2" s="367"/>
      <c r="D2" s="367"/>
      <c r="F2" s="367"/>
      <c r="H2" s="367"/>
      <c r="J2" s="367"/>
      <c r="L2" s="367"/>
      <c r="N2" s="367"/>
      <c r="P2" s="367"/>
    </row>
    <row r="3" spans="1:18" s="366" customFormat="1" ht="23.1" customHeight="1" x14ac:dyDescent="0.2">
      <c r="A3" s="388" t="s">
        <v>332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</row>
    <row r="4" spans="1:18" s="366" customFormat="1" ht="18.600000000000001" customHeight="1" x14ac:dyDescent="0.2">
      <c r="A4" s="389" t="s">
        <v>103</v>
      </c>
      <c r="B4" s="390" t="s">
        <v>94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  <c r="P4" s="393" t="s">
        <v>259</v>
      </c>
      <c r="Q4" s="394"/>
    </row>
    <row r="5" spans="1:18" s="366" customFormat="1" ht="18.600000000000001" customHeight="1" x14ac:dyDescent="0.2">
      <c r="A5" s="395"/>
      <c r="B5" s="396" t="s">
        <v>102</v>
      </c>
      <c r="C5" s="397"/>
      <c r="D5" s="390" t="s">
        <v>95</v>
      </c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2"/>
      <c r="P5" s="398"/>
      <c r="Q5" s="399"/>
    </row>
    <row r="6" spans="1:18" s="366" customFormat="1" ht="18.600000000000001" customHeight="1" x14ac:dyDescent="0.2">
      <c r="A6" s="400"/>
      <c r="B6" s="401"/>
      <c r="C6" s="402"/>
      <c r="D6" s="390" t="s">
        <v>96</v>
      </c>
      <c r="E6" s="392"/>
      <c r="F6" s="390" t="s">
        <v>97</v>
      </c>
      <c r="G6" s="392"/>
      <c r="H6" s="390" t="s">
        <v>98</v>
      </c>
      <c r="I6" s="392"/>
      <c r="J6" s="403" t="s">
        <v>99</v>
      </c>
      <c r="K6" s="404"/>
      <c r="L6" s="390" t="s">
        <v>100</v>
      </c>
      <c r="M6" s="392"/>
      <c r="N6" s="405" t="s">
        <v>101</v>
      </c>
      <c r="O6" s="406"/>
      <c r="P6" s="407"/>
      <c r="Q6" s="408"/>
    </row>
    <row r="7" spans="1:18" s="366" customFormat="1" ht="12" customHeight="1" x14ac:dyDescent="0.2">
      <c r="A7" s="409"/>
      <c r="B7" s="410" t="s">
        <v>67</v>
      </c>
      <c r="C7" s="411"/>
      <c r="D7" s="410" t="s">
        <v>66</v>
      </c>
      <c r="E7" s="411"/>
      <c r="F7" s="410" t="s">
        <v>66</v>
      </c>
      <c r="G7" s="411"/>
      <c r="H7" s="410" t="s">
        <v>66</v>
      </c>
      <c r="I7" s="411"/>
      <c r="J7" s="410" t="s">
        <v>66</v>
      </c>
      <c r="K7" s="411"/>
      <c r="L7" s="410" t="s">
        <v>66</v>
      </c>
      <c r="M7" s="411"/>
      <c r="N7" s="410" t="s">
        <v>66</v>
      </c>
      <c r="O7" s="411"/>
      <c r="P7" s="412" t="s">
        <v>67</v>
      </c>
      <c r="Q7" s="381"/>
    </row>
    <row r="8" spans="1:18" s="366" customFormat="1" ht="15" customHeight="1" x14ac:dyDescent="0.2">
      <c r="A8" s="413" t="s">
        <v>436</v>
      </c>
      <c r="B8" s="414">
        <v>17471913</v>
      </c>
      <c r="C8" s="415"/>
      <c r="D8" s="416">
        <f t="shared" ref="D8:D12" si="0">SUM(F8:N8)</f>
        <v>21040</v>
      </c>
      <c r="E8" s="415"/>
      <c r="F8" s="417">
        <v>1380</v>
      </c>
      <c r="G8" s="418"/>
      <c r="H8" s="414">
        <v>13200</v>
      </c>
      <c r="I8" s="415"/>
      <c r="J8" s="417">
        <v>100</v>
      </c>
      <c r="K8" s="418"/>
      <c r="L8" s="419" t="s">
        <v>195</v>
      </c>
      <c r="M8" s="418"/>
      <c r="N8" s="414">
        <v>6360</v>
      </c>
      <c r="O8" s="415"/>
      <c r="P8" s="416">
        <v>14423361</v>
      </c>
      <c r="Q8" s="381"/>
    </row>
    <row r="9" spans="1:18" s="366" customFormat="1" ht="15" customHeight="1" x14ac:dyDescent="0.2">
      <c r="A9" s="413" t="s">
        <v>267</v>
      </c>
      <c r="B9" s="414">
        <v>17057978</v>
      </c>
      <c r="C9" s="415"/>
      <c r="D9" s="416">
        <f t="shared" si="0"/>
        <v>15080</v>
      </c>
      <c r="E9" s="415"/>
      <c r="F9" s="417">
        <v>640</v>
      </c>
      <c r="G9" s="418"/>
      <c r="H9" s="414">
        <v>8180</v>
      </c>
      <c r="I9" s="415"/>
      <c r="J9" s="417">
        <v>100</v>
      </c>
      <c r="K9" s="418"/>
      <c r="L9" s="419" t="s">
        <v>195</v>
      </c>
      <c r="M9" s="418"/>
      <c r="N9" s="414">
        <v>6160</v>
      </c>
      <c r="O9" s="415"/>
      <c r="P9" s="416">
        <v>14041062</v>
      </c>
      <c r="Q9" s="381"/>
    </row>
    <row r="10" spans="1:18" s="366" customFormat="1" ht="15" customHeight="1" x14ac:dyDescent="0.2">
      <c r="A10" s="413" t="s">
        <v>289</v>
      </c>
      <c r="B10" s="414">
        <v>16383479</v>
      </c>
      <c r="C10" s="415"/>
      <c r="D10" s="416">
        <f t="shared" si="0"/>
        <v>12470</v>
      </c>
      <c r="E10" s="415"/>
      <c r="F10" s="417">
        <v>0</v>
      </c>
      <c r="G10" s="418"/>
      <c r="H10" s="414">
        <v>6590</v>
      </c>
      <c r="I10" s="415"/>
      <c r="J10" s="417">
        <v>100</v>
      </c>
      <c r="K10" s="418"/>
      <c r="L10" s="419" t="s">
        <v>195</v>
      </c>
      <c r="M10" s="418"/>
      <c r="N10" s="414">
        <v>5780</v>
      </c>
      <c r="O10" s="415"/>
      <c r="P10" s="416">
        <v>13570731</v>
      </c>
      <c r="Q10" s="381"/>
    </row>
    <row r="11" spans="1:18" s="366" customFormat="1" ht="15" customHeight="1" x14ac:dyDescent="0.2">
      <c r="A11" s="413" t="s">
        <v>369</v>
      </c>
      <c r="B11" s="414">
        <v>15435060</v>
      </c>
      <c r="C11" s="415"/>
      <c r="D11" s="416">
        <f t="shared" si="0"/>
        <v>12340</v>
      </c>
      <c r="E11" s="415"/>
      <c r="F11" s="417">
        <v>0</v>
      </c>
      <c r="G11" s="418"/>
      <c r="H11" s="414">
        <v>7040</v>
      </c>
      <c r="I11" s="415"/>
      <c r="J11" s="417">
        <v>100</v>
      </c>
      <c r="K11" s="418"/>
      <c r="L11" s="419" t="s">
        <v>195</v>
      </c>
      <c r="M11" s="418"/>
      <c r="N11" s="414">
        <v>5200</v>
      </c>
      <c r="O11" s="415"/>
      <c r="P11" s="416">
        <v>12179885</v>
      </c>
      <c r="Q11" s="381"/>
    </row>
    <row r="12" spans="1:18" s="421" customFormat="1" ht="15" customHeight="1" x14ac:dyDescent="0.2">
      <c r="A12" s="413" t="s">
        <v>432</v>
      </c>
      <c r="B12" s="414">
        <v>14984280</v>
      </c>
      <c r="C12" s="415"/>
      <c r="D12" s="416">
        <f t="shared" si="0"/>
        <v>18470</v>
      </c>
      <c r="E12" s="415"/>
      <c r="F12" s="417">
        <v>2050</v>
      </c>
      <c r="G12" s="418"/>
      <c r="H12" s="414">
        <v>11590</v>
      </c>
      <c r="I12" s="415"/>
      <c r="J12" s="417">
        <v>100</v>
      </c>
      <c r="K12" s="418"/>
      <c r="L12" s="419" t="s">
        <v>195</v>
      </c>
      <c r="M12" s="418"/>
      <c r="N12" s="414">
        <v>4730</v>
      </c>
      <c r="O12" s="415"/>
      <c r="P12" s="416">
        <v>13069783</v>
      </c>
      <c r="Q12" s="420"/>
    </row>
    <row r="13" spans="1:18" s="421" customFormat="1" ht="15" customHeight="1" x14ac:dyDescent="0.2">
      <c r="A13" s="413" t="s">
        <v>477</v>
      </c>
      <c r="B13" s="414">
        <v>14499406</v>
      </c>
      <c r="C13" s="415"/>
      <c r="D13" s="416">
        <v>12350</v>
      </c>
      <c r="E13" s="415"/>
      <c r="F13" s="417">
        <v>0</v>
      </c>
      <c r="G13" s="418"/>
      <c r="H13" s="414">
        <v>8430</v>
      </c>
      <c r="I13" s="415"/>
      <c r="J13" s="417">
        <v>200</v>
      </c>
      <c r="K13" s="418"/>
      <c r="L13" s="419" t="s">
        <v>195</v>
      </c>
      <c r="M13" s="418"/>
      <c r="N13" s="414">
        <v>3720</v>
      </c>
      <c r="O13" s="415"/>
      <c r="P13" s="416">
        <v>12818698</v>
      </c>
      <c r="Q13" s="422"/>
    </row>
    <row r="14" spans="1:18" s="366" customFormat="1" ht="12" customHeight="1" x14ac:dyDescent="0.2">
      <c r="A14" s="423"/>
      <c r="B14" s="424"/>
      <c r="C14" s="425"/>
      <c r="D14" s="426"/>
      <c r="E14" s="425"/>
      <c r="F14" s="427"/>
      <c r="G14" s="428"/>
      <c r="H14" s="424"/>
      <c r="I14" s="425"/>
      <c r="J14" s="427"/>
      <c r="K14" s="428"/>
      <c r="L14" s="429"/>
      <c r="M14" s="428"/>
      <c r="N14" s="424"/>
      <c r="O14" s="425"/>
      <c r="P14" s="430"/>
      <c r="Q14" s="384"/>
      <c r="R14" s="367"/>
    </row>
    <row r="15" spans="1:18" s="366" customFormat="1" ht="13.5" customHeight="1" x14ac:dyDescent="0.2">
      <c r="A15" s="431" t="s">
        <v>476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</row>
    <row r="16" spans="1:18" ht="23.1" customHeight="1" x14ac:dyDescent="0.2"/>
  </sheetData>
  <sheetProtection sheet="1" objects="1" scenarios="1"/>
  <mergeCells count="14">
    <mergeCell ref="A1:P1"/>
    <mergeCell ref="A15:P15"/>
    <mergeCell ref="A3:P3"/>
    <mergeCell ref="B4:O4"/>
    <mergeCell ref="D5:O5"/>
    <mergeCell ref="P4:Q6"/>
    <mergeCell ref="A4:A6"/>
    <mergeCell ref="B5:C6"/>
    <mergeCell ref="D6:E6"/>
    <mergeCell ref="N6:O6"/>
    <mergeCell ref="F6:G6"/>
    <mergeCell ref="H6:I6"/>
    <mergeCell ref="J6:K6"/>
    <mergeCell ref="L6:M6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showGridLines="0" zoomScaleNormal="100" workbookViewId="0">
      <selection sqref="A1:G1"/>
    </sheetView>
  </sheetViews>
  <sheetFormatPr defaultColWidth="9" defaultRowHeight="13.2" x14ac:dyDescent="0.2"/>
  <cols>
    <col min="1" max="1" width="20.6640625" style="386" customWidth="1"/>
    <col min="2" max="2" width="21.6640625" style="387" customWidth="1"/>
    <col min="3" max="3" width="0.88671875" style="386" customWidth="1"/>
    <col min="4" max="4" width="21.6640625" style="387" customWidth="1"/>
    <col min="5" max="5" width="0.88671875" style="386" customWidth="1"/>
    <col min="6" max="6" width="21.6640625" style="387" customWidth="1"/>
    <col min="7" max="7" width="0.88671875" style="386" customWidth="1"/>
    <col min="8" max="16384" width="9" style="386"/>
  </cols>
  <sheetData>
    <row r="1" spans="1:7" s="366" customFormat="1" ht="23.1" customHeight="1" x14ac:dyDescent="0.2">
      <c r="A1" s="365" t="s">
        <v>471</v>
      </c>
      <c r="B1" s="365"/>
      <c r="C1" s="365"/>
      <c r="D1" s="365"/>
      <c r="E1" s="365"/>
      <c r="F1" s="365"/>
      <c r="G1" s="365"/>
    </row>
    <row r="2" spans="1:7" s="366" customFormat="1" ht="23.1" customHeight="1" x14ac:dyDescent="0.2">
      <c r="B2" s="367"/>
      <c r="D2" s="367"/>
      <c r="F2" s="367"/>
    </row>
    <row r="3" spans="1:7" s="366" customFormat="1" ht="23.1" customHeight="1" x14ac:dyDescent="0.2">
      <c r="A3" s="368" t="s">
        <v>450</v>
      </c>
      <c r="B3" s="368"/>
      <c r="C3" s="368"/>
      <c r="D3" s="368"/>
      <c r="E3" s="368"/>
      <c r="F3" s="368"/>
    </row>
    <row r="4" spans="1:7" s="366" customFormat="1" ht="20.100000000000001" customHeight="1" x14ac:dyDescent="0.2">
      <c r="A4" s="369" t="s">
        <v>104</v>
      </c>
      <c r="B4" s="370" t="s">
        <v>472</v>
      </c>
      <c r="C4" s="371"/>
      <c r="D4" s="371"/>
      <c r="E4" s="371"/>
      <c r="F4" s="371"/>
      <c r="G4" s="372"/>
    </row>
    <row r="5" spans="1:7" s="366" customFormat="1" ht="20.100000000000001" customHeight="1" x14ac:dyDescent="0.2">
      <c r="A5" s="373"/>
      <c r="B5" s="370" t="s">
        <v>23</v>
      </c>
      <c r="C5" s="372"/>
      <c r="D5" s="370" t="s">
        <v>33</v>
      </c>
      <c r="E5" s="372"/>
      <c r="F5" s="370" t="s">
        <v>34</v>
      </c>
      <c r="G5" s="372"/>
    </row>
    <row r="6" spans="1:7" s="366" customFormat="1" ht="14.1" customHeight="1" x14ac:dyDescent="0.2">
      <c r="A6" s="374"/>
      <c r="B6" s="375" t="s">
        <v>1</v>
      </c>
      <c r="C6" s="376"/>
      <c r="D6" s="375" t="s">
        <v>1</v>
      </c>
      <c r="E6" s="376"/>
      <c r="F6" s="375" t="s">
        <v>1</v>
      </c>
      <c r="G6" s="377"/>
    </row>
    <row r="7" spans="1:7" s="366" customFormat="1" ht="15.9" customHeight="1" x14ac:dyDescent="0.2">
      <c r="A7" s="378" t="s">
        <v>491</v>
      </c>
      <c r="B7" s="379">
        <f t="shared" ref="B7:B12" si="0">SUM(D7:F7)</f>
        <v>258</v>
      </c>
      <c r="C7" s="380"/>
      <c r="D7" s="379">
        <v>102</v>
      </c>
      <c r="E7" s="380"/>
      <c r="F7" s="379">
        <v>156</v>
      </c>
      <c r="G7" s="381"/>
    </row>
    <row r="8" spans="1:7" s="366" customFormat="1" ht="15.9" customHeight="1" x14ac:dyDescent="0.2">
      <c r="A8" s="378" t="s">
        <v>268</v>
      </c>
      <c r="B8" s="379">
        <f t="shared" si="0"/>
        <v>260</v>
      </c>
      <c r="C8" s="380"/>
      <c r="D8" s="379">
        <v>102</v>
      </c>
      <c r="E8" s="380"/>
      <c r="F8" s="379">
        <v>158</v>
      </c>
      <c r="G8" s="381"/>
    </row>
    <row r="9" spans="1:7" s="366" customFormat="1" ht="15.9" customHeight="1" x14ac:dyDescent="0.2">
      <c r="A9" s="378" t="s">
        <v>290</v>
      </c>
      <c r="B9" s="379">
        <f t="shared" si="0"/>
        <v>249</v>
      </c>
      <c r="C9" s="380"/>
      <c r="D9" s="379">
        <v>94</v>
      </c>
      <c r="E9" s="380"/>
      <c r="F9" s="379">
        <v>155</v>
      </c>
      <c r="G9" s="381"/>
    </row>
    <row r="10" spans="1:7" s="366" customFormat="1" ht="15.9" customHeight="1" x14ac:dyDescent="0.2">
      <c r="A10" s="378" t="s">
        <v>370</v>
      </c>
      <c r="B10" s="379">
        <f t="shared" si="0"/>
        <v>250</v>
      </c>
      <c r="C10" s="380"/>
      <c r="D10" s="379">
        <v>90</v>
      </c>
      <c r="E10" s="380"/>
      <c r="F10" s="379">
        <v>160</v>
      </c>
      <c r="G10" s="381"/>
    </row>
    <row r="11" spans="1:7" s="366" customFormat="1" ht="15.9" customHeight="1" x14ac:dyDescent="0.2">
      <c r="A11" s="378" t="s">
        <v>433</v>
      </c>
      <c r="B11" s="379">
        <f t="shared" si="0"/>
        <v>251</v>
      </c>
      <c r="C11" s="380"/>
      <c r="D11" s="379">
        <v>91</v>
      </c>
      <c r="E11" s="380"/>
      <c r="F11" s="379">
        <v>160</v>
      </c>
      <c r="G11" s="381"/>
    </row>
    <row r="12" spans="1:7" s="366" customFormat="1" ht="15.9" customHeight="1" x14ac:dyDescent="0.2">
      <c r="A12" s="378" t="s">
        <v>492</v>
      </c>
      <c r="B12" s="379">
        <f t="shared" si="0"/>
        <v>245</v>
      </c>
      <c r="C12" s="380"/>
      <c r="D12" s="379">
        <v>159</v>
      </c>
      <c r="E12" s="380"/>
      <c r="F12" s="379">
        <v>86</v>
      </c>
      <c r="G12" s="380"/>
    </row>
    <row r="13" spans="1:7" s="366" customFormat="1" ht="9.9" customHeight="1" x14ac:dyDescent="0.2">
      <c r="A13" s="382"/>
      <c r="B13" s="383"/>
      <c r="C13" s="384"/>
      <c r="D13" s="385"/>
      <c r="E13" s="384"/>
      <c r="F13" s="385"/>
      <c r="G13" s="384"/>
    </row>
  </sheetData>
  <sheetProtection sheet="1" objects="1" scenarios="1"/>
  <mergeCells count="7">
    <mergeCell ref="A1:G1"/>
    <mergeCell ref="A4:A5"/>
    <mergeCell ref="A3:F3"/>
    <mergeCell ref="B4:G4"/>
    <mergeCell ref="B5:C5"/>
    <mergeCell ref="D5:E5"/>
    <mergeCell ref="F5:G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F14"/>
  <sheetViews>
    <sheetView showGridLines="0" zoomScaleNormal="100" zoomScaleSheetLayoutView="118" workbookViewId="0">
      <selection sqref="A1:D1"/>
    </sheetView>
  </sheetViews>
  <sheetFormatPr defaultColWidth="9" defaultRowHeight="13.2" x14ac:dyDescent="0.2"/>
  <cols>
    <col min="1" max="1" width="13.44140625" style="364" customWidth="1"/>
    <col min="2" max="2" width="27.77734375" style="324" customWidth="1"/>
    <col min="3" max="3" width="9.77734375" style="324" customWidth="1"/>
    <col min="4" max="4" width="37.21875" style="324" customWidth="1"/>
    <col min="5" max="16384" width="9" style="324"/>
  </cols>
  <sheetData>
    <row r="1" spans="1:6" ht="23.1" customHeight="1" x14ac:dyDescent="0.2">
      <c r="A1" s="323" t="s">
        <v>255</v>
      </c>
      <c r="B1" s="323"/>
      <c r="C1" s="323"/>
      <c r="D1" s="323"/>
    </row>
    <row r="2" spans="1:6" ht="23.1" customHeight="1" x14ac:dyDescent="0.2">
      <c r="A2" s="325"/>
      <c r="B2" s="325"/>
      <c r="C2" s="325"/>
      <c r="D2" s="325"/>
    </row>
    <row r="3" spans="1:6" s="328" customFormat="1" ht="22.5" customHeight="1" x14ac:dyDescent="0.2">
      <c r="A3" s="326" t="s">
        <v>501</v>
      </c>
      <c r="B3" s="326"/>
      <c r="C3" s="326"/>
      <c r="D3" s="326"/>
      <c r="E3" s="327"/>
    </row>
    <row r="4" spans="1:6" s="328" customFormat="1" ht="20.100000000000001" customHeight="1" x14ac:dyDescent="0.2">
      <c r="A4" s="329" t="s">
        <v>422</v>
      </c>
      <c r="B4" s="330" t="s">
        <v>105</v>
      </c>
      <c r="C4" s="330" t="s">
        <v>404</v>
      </c>
      <c r="D4" s="331" t="s">
        <v>106</v>
      </c>
    </row>
    <row r="5" spans="1:6" s="336" customFormat="1" ht="20.100000000000001" customHeight="1" x14ac:dyDescent="0.2">
      <c r="A5" s="332" t="s">
        <v>276</v>
      </c>
      <c r="B5" s="333" t="s">
        <v>415</v>
      </c>
      <c r="C5" s="334" t="s">
        <v>417</v>
      </c>
      <c r="D5" s="335" t="s">
        <v>169</v>
      </c>
    </row>
    <row r="6" spans="1:6" s="336" customFormat="1" ht="20.100000000000001" customHeight="1" x14ac:dyDescent="0.2">
      <c r="A6" s="337"/>
      <c r="B6" s="338" t="s">
        <v>170</v>
      </c>
      <c r="C6" s="339" t="s">
        <v>418</v>
      </c>
      <c r="D6" s="340" t="s">
        <v>256</v>
      </c>
    </row>
    <row r="7" spans="1:6" s="336" customFormat="1" ht="20.100000000000001" customHeight="1" x14ac:dyDescent="0.2">
      <c r="A7" s="337"/>
      <c r="B7" s="341" t="s">
        <v>405</v>
      </c>
      <c r="C7" s="339" t="s">
        <v>419</v>
      </c>
      <c r="D7" s="342" t="s">
        <v>256</v>
      </c>
    </row>
    <row r="8" spans="1:6" s="344" customFormat="1" ht="20.100000000000001" customHeight="1" x14ac:dyDescent="0.2">
      <c r="A8" s="337"/>
      <c r="B8" s="333" t="s">
        <v>171</v>
      </c>
      <c r="C8" s="339" t="s">
        <v>418</v>
      </c>
      <c r="D8" s="343" t="s">
        <v>172</v>
      </c>
    </row>
    <row r="9" spans="1:6" s="344" customFormat="1" ht="20.100000000000001" customHeight="1" x14ac:dyDescent="0.2">
      <c r="A9" s="337"/>
      <c r="B9" s="345" t="s">
        <v>257</v>
      </c>
      <c r="C9" s="339" t="s">
        <v>419</v>
      </c>
      <c r="D9" s="346" t="s">
        <v>173</v>
      </c>
    </row>
    <row r="10" spans="1:6" s="344" customFormat="1" ht="20.100000000000001" customHeight="1" x14ac:dyDescent="0.2">
      <c r="A10" s="337"/>
      <c r="B10" s="347" t="s">
        <v>174</v>
      </c>
      <c r="C10" s="339" t="s">
        <v>418</v>
      </c>
      <c r="D10" s="342" t="s">
        <v>175</v>
      </c>
      <c r="E10" s="348"/>
      <c r="F10" s="348"/>
    </row>
    <row r="11" spans="1:6" s="344" customFormat="1" ht="20.100000000000001" customHeight="1" x14ac:dyDescent="0.2">
      <c r="A11" s="349"/>
      <c r="B11" s="350" t="s">
        <v>176</v>
      </c>
      <c r="C11" s="351" t="s">
        <v>418</v>
      </c>
      <c r="D11" s="352" t="s">
        <v>416</v>
      </c>
      <c r="E11" s="353"/>
      <c r="F11" s="354"/>
    </row>
    <row r="12" spans="1:6" s="344" customFormat="1" ht="20.100000000000001" customHeight="1" x14ac:dyDescent="0.2">
      <c r="A12" s="355" t="s">
        <v>277</v>
      </c>
      <c r="B12" s="341" t="s">
        <v>406</v>
      </c>
      <c r="C12" s="356" t="s">
        <v>420</v>
      </c>
      <c r="D12" s="357" t="s">
        <v>278</v>
      </c>
      <c r="E12" s="358"/>
      <c r="F12" s="359"/>
    </row>
    <row r="13" spans="1:6" s="344" customFormat="1" ht="20.100000000000001" customHeight="1" x14ac:dyDescent="0.2">
      <c r="A13" s="360"/>
      <c r="B13" s="361" t="s">
        <v>407</v>
      </c>
      <c r="C13" s="351" t="s">
        <v>421</v>
      </c>
      <c r="D13" s="362" t="s">
        <v>408</v>
      </c>
      <c r="E13" s="363"/>
      <c r="F13" s="359"/>
    </row>
    <row r="14" spans="1:6" s="344" customFormat="1" ht="23.1" customHeight="1" x14ac:dyDescent="0.2">
      <c r="A14" s="364"/>
      <c r="B14" s="324"/>
      <c r="C14" s="324"/>
      <c r="D14" s="324"/>
      <c r="E14" s="358"/>
      <c r="F14" s="354"/>
    </row>
  </sheetData>
  <sheetProtection sheet="1" objects="1" scenarios="1"/>
  <mergeCells count="5">
    <mergeCell ref="A1:D1"/>
    <mergeCell ref="A3:D3"/>
    <mergeCell ref="A5:A11"/>
    <mergeCell ref="A12:A13"/>
    <mergeCell ref="F12:F1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7"/>
  <sheetViews>
    <sheetView showGridLines="0" zoomScaleNormal="100" zoomScaleSheetLayoutView="90" workbookViewId="0">
      <selection sqref="A1:F1"/>
    </sheetView>
  </sheetViews>
  <sheetFormatPr defaultColWidth="9" defaultRowHeight="13.2" x14ac:dyDescent="0.2"/>
  <cols>
    <col min="1" max="1" width="17.77734375" style="303" customWidth="1"/>
    <col min="2" max="2" width="32.77734375" style="304" customWidth="1"/>
    <col min="3" max="3" width="10.6640625" style="304" customWidth="1"/>
    <col min="4" max="4" width="0.44140625" style="304" customWidth="1"/>
    <col min="5" max="5" width="0.88671875" style="303" customWidth="1"/>
    <col min="6" max="6" width="25.77734375" style="303" customWidth="1"/>
    <col min="7" max="16384" width="9" style="303"/>
  </cols>
  <sheetData>
    <row r="1" spans="1:6" s="188" customFormat="1" ht="23.1" customHeight="1" x14ac:dyDescent="0.2">
      <c r="A1" s="141" t="s">
        <v>409</v>
      </c>
      <c r="B1" s="141"/>
      <c r="C1" s="141"/>
      <c r="D1" s="141"/>
      <c r="E1" s="141"/>
      <c r="F1" s="141"/>
    </row>
    <row r="2" spans="1:6" s="188" customFormat="1" ht="23.1" customHeight="1" x14ac:dyDescent="0.2">
      <c r="C2" s="193"/>
      <c r="D2" s="193"/>
      <c r="E2" s="193"/>
      <c r="F2" s="193"/>
    </row>
    <row r="3" spans="1:6" s="188" customFormat="1" ht="23.1" customHeight="1" x14ac:dyDescent="0.2">
      <c r="B3" s="306" t="s">
        <v>502</v>
      </c>
      <c r="C3" s="307"/>
      <c r="D3" s="307"/>
      <c r="E3" s="307"/>
      <c r="F3" s="307"/>
    </row>
    <row r="4" spans="1:6" s="188" customFormat="1" ht="20.100000000000001" customHeight="1" x14ac:dyDescent="0.2">
      <c r="A4" s="308" t="s">
        <v>378</v>
      </c>
      <c r="B4" s="309" t="s">
        <v>246</v>
      </c>
      <c r="C4" s="179" t="s">
        <v>228</v>
      </c>
      <c r="D4" s="180"/>
      <c r="E4" s="179" t="s">
        <v>229</v>
      </c>
      <c r="F4" s="180"/>
    </row>
    <row r="5" spans="1:6" s="188" customFormat="1" ht="20.100000000000001" customHeight="1" x14ac:dyDescent="0.2">
      <c r="A5" s="310" t="s">
        <v>473</v>
      </c>
      <c r="B5" s="311" t="s">
        <v>108</v>
      </c>
      <c r="C5" s="312" t="s">
        <v>221</v>
      </c>
      <c r="D5" s="313"/>
      <c r="E5" s="309"/>
      <c r="F5" s="314" t="s">
        <v>109</v>
      </c>
    </row>
    <row r="6" spans="1:6" s="188" customFormat="1" ht="20.100000000000001" customHeight="1" x14ac:dyDescent="0.2">
      <c r="A6" s="315"/>
      <c r="B6" s="311" t="s">
        <v>110</v>
      </c>
      <c r="C6" s="312" t="s">
        <v>243</v>
      </c>
      <c r="D6" s="313"/>
      <c r="E6" s="309"/>
      <c r="F6" s="314" t="s">
        <v>109</v>
      </c>
    </row>
    <row r="7" spans="1:6" s="188" customFormat="1" ht="20.100000000000001" customHeight="1" x14ac:dyDescent="0.2">
      <c r="A7" s="315"/>
      <c r="B7" s="311" t="s">
        <v>111</v>
      </c>
      <c r="C7" s="312" t="s">
        <v>470</v>
      </c>
      <c r="D7" s="313"/>
      <c r="E7" s="309"/>
      <c r="F7" s="314" t="s">
        <v>112</v>
      </c>
    </row>
    <row r="8" spans="1:6" s="188" customFormat="1" ht="20.100000000000001" customHeight="1" x14ac:dyDescent="0.2">
      <c r="A8" s="315"/>
      <c r="B8" s="311" t="s">
        <v>113</v>
      </c>
      <c r="C8" s="312" t="s">
        <v>244</v>
      </c>
      <c r="D8" s="313"/>
      <c r="E8" s="309"/>
      <c r="F8" s="314" t="s">
        <v>114</v>
      </c>
    </row>
    <row r="9" spans="1:6" s="188" customFormat="1" ht="20.100000000000001" customHeight="1" x14ac:dyDescent="0.2">
      <c r="A9" s="315"/>
      <c r="B9" s="311" t="s">
        <v>143</v>
      </c>
      <c r="C9" s="312" t="s">
        <v>222</v>
      </c>
      <c r="D9" s="313"/>
      <c r="E9" s="309"/>
      <c r="F9" s="314" t="s">
        <v>144</v>
      </c>
    </row>
    <row r="10" spans="1:6" s="188" customFormat="1" ht="20.100000000000001" customHeight="1" x14ac:dyDescent="0.2">
      <c r="A10" s="315"/>
      <c r="B10" s="311" t="s">
        <v>158</v>
      </c>
      <c r="C10" s="312" t="s">
        <v>204</v>
      </c>
      <c r="D10" s="313"/>
      <c r="E10" s="309"/>
      <c r="F10" s="314" t="s">
        <v>159</v>
      </c>
    </row>
    <row r="11" spans="1:6" s="188" customFormat="1" ht="20.100000000000001" customHeight="1" x14ac:dyDescent="0.2">
      <c r="A11" s="316"/>
      <c r="B11" s="311" t="s">
        <v>190</v>
      </c>
      <c r="C11" s="312" t="s">
        <v>222</v>
      </c>
      <c r="D11" s="313"/>
      <c r="E11" s="309"/>
      <c r="F11" s="314" t="s">
        <v>191</v>
      </c>
    </row>
    <row r="12" spans="1:6" s="188" customFormat="1" ht="20.100000000000001" customHeight="1" x14ac:dyDescent="0.2">
      <c r="A12" s="310" t="s">
        <v>379</v>
      </c>
      <c r="B12" s="317" t="s">
        <v>380</v>
      </c>
      <c r="C12" s="318" t="s">
        <v>219</v>
      </c>
      <c r="D12" s="319"/>
      <c r="E12" s="311"/>
      <c r="F12" s="319" t="s">
        <v>116</v>
      </c>
    </row>
    <row r="13" spans="1:6" s="188" customFormat="1" ht="20.100000000000001" customHeight="1" x14ac:dyDescent="0.2">
      <c r="A13" s="315"/>
      <c r="B13" s="317" t="s">
        <v>117</v>
      </c>
      <c r="C13" s="320" t="s">
        <v>243</v>
      </c>
      <c r="D13" s="321"/>
      <c r="E13" s="322"/>
      <c r="F13" s="319" t="s">
        <v>118</v>
      </c>
    </row>
    <row r="14" spans="1:6" s="188" customFormat="1" ht="20.100000000000001" customHeight="1" x14ac:dyDescent="0.2">
      <c r="A14" s="315"/>
      <c r="B14" s="317" t="s">
        <v>271</v>
      </c>
      <c r="C14" s="320" t="s">
        <v>272</v>
      </c>
      <c r="D14" s="321"/>
      <c r="E14" s="322"/>
      <c r="F14" s="319" t="s">
        <v>273</v>
      </c>
    </row>
    <row r="15" spans="1:6" s="188" customFormat="1" ht="20.100000000000001" customHeight="1" x14ac:dyDescent="0.2">
      <c r="A15" s="315"/>
      <c r="B15" s="317" t="s">
        <v>274</v>
      </c>
      <c r="C15" s="320" t="s">
        <v>345</v>
      </c>
      <c r="D15" s="321"/>
      <c r="E15" s="322"/>
      <c r="F15" s="319" t="s">
        <v>247</v>
      </c>
    </row>
    <row r="16" spans="1:6" s="188" customFormat="1" ht="20.100000000000001" customHeight="1" x14ac:dyDescent="0.2">
      <c r="A16" s="316"/>
      <c r="B16" s="311" t="s">
        <v>186</v>
      </c>
      <c r="C16" s="320" t="s">
        <v>222</v>
      </c>
      <c r="D16" s="321"/>
      <c r="E16" s="322"/>
      <c r="F16" s="319" t="s">
        <v>247</v>
      </c>
    </row>
    <row r="17" spans="1:6" s="188" customFormat="1" ht="20.100000000000001" customHeight="1" x14ac:dyDescent="0.2">
      <c r="A17" s="178" t="s">
        <v>352</v>
      </c>
      <c r="B17" s="311" t="s">
        <v>381</v>
      </c>
      <c r="C17" s="320" t="s">
        <v>382</v>
      </c>
      <c r="D17" s="321"/>
      <c r="E17" s="322"/>
      <c r="F17" s="319" t="s">
        <v>383</v>
      </c>
    </row>
  </sheetData>
  <sheetProtection sheet="1" objects="1" scenarios="1"/>
  <mergeCells count="6">
    <mergeCell ref="A5:A11"/>
    <mergeCell ref="A12:A16"/>
    <mergeCell ref="C4:D4"/>
    <mergeCell ref="A1:F1"/>
    <mergeCell ref="B3:F3"/>
    <mergeCell ref="E4:F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55"/>
  <sheetViews>
    <sheetView showGridLines="0" zoomScaleNormal="100" zoomScaleSheetLayoutView="73" workbookViewId="0">
      <selection sqref="A1:W1"/>
    </sheetView>
  </sheetViews>
  <sheetFormatPr defaultColWidth="9" defaultRowHeight="13.2" x14ac:dyDescent="0.2"/>
  <cols>
    <col min="1" max="1" width="8.33203125" style="366" customWidth="1"/>
    <col min="2" max="2" width="4.109375" style="366" customWidth="1"/>
    <col min="3" max="3" width="0.44140625" style="366" customWidth="1"/>
    <col min="4" max="4" width="6.109375" style="367" customWidth="1"/>
    <col min="5" max="5" width="0.44140625" style="366" customWidth="1"/>
    <col min="6" max="6" width="6.109375" style="367" customWidth="1"/>
    <col min="7" max="7" width="0.44140625" style="366" customWidth="1"/>
    <col min="8" max="8" width="7.6640625" style="367" customWidth="1"/>
    <col min="9" max="9" width="0.44140625" style="366" customWidth="1"/>
    <col min="10" max="10" width="6.109375" style="367" customWidth="1"/>
    <col min="11" max="11" width="0.44140625" style="366" customWidth="1"/>
    <col min="12" max="12" width="6.109375" style="367" customWidth="1"/>
    <col min="13" max="13" width="0.44140625" style="366" customWidth="1"/>
    <col min="14" max="14" width="4.6640625" style="367" customWidth="1"/>
    <col min="15" max="15" width="0.44140625" style="366" customWidth="1"/>
    <col min="16" max="16" width="6.6640625" style="367" customWidth="1"/>
    <col min="17" max="17" width="0.44140625" style="366" customWidth="1"/>
    <col min="18" max="18" width="5.109375" style="367" customWidth="1"/>
    <col min="19" max="19" width="0.44140625" style="366" customWidth="1"/>
    <col min="20" max="20" width="6.109375" style="367" customWidth="1"/>
    <col min="21" max="21" width="0.44140625" style="366" customWidth="1"/>
    <col min="22" max="22" width="6.109375" style="800" customWidth="1"/>
    <col min="23" max="23" width="0.44140625" style="801" customWidth="1"/>
    <col min="24" max="24" width="7.6640625" style="366" customWidth="1"/>
    <col min="25" max="25" width="0.44140625" style="366" customWidth="1"/>
    <col min="26" max="26" width="6.77734375" style="366" customWidth="1"/>
    <col min="27" max="27" width="0.44140625" style="366" customWidth="1"/>
    <col min="28" max="16384" width="9" style="366"/>
  </cols>
  <sheetData>
    <row r="1" spans="1:25" s="366" customFormat="1" ht="23.1" customHeight="1" x14ac:dyDescent="0.2">
      <c r="A1" s="365" t="s">
        <v>446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5" s="366" customFormat="1" ht="23.1" customHeight="1" x14ac:dyDescent="0.2">
      <c r="A2" s="799"/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</row>
    <row r="3" spans="1:25" s="366" customFormat="1" ht="23.1" customHeight="1" x14ac:dyDescent="0.2">
      <c r="A3" s="421" t="s">
        <v>474</v>
      </c>
      <c r="B3" s="421"/>
      <c r="C3" s="421"/>
      <c r="D3" s="367"/>
      <c r="F3" s="367"/>
      <c r="H3" s="367"/>
      <c r="J3" s="367"/>
      <c r="L3" s="367"/>
      <c r="N3" s="367"/>
      <c r="P3" s="367"/>
      <c r="R3" s="367"/>
      <c r="T3" s="367"/>
      <c r="V3" s="800"/>
      <c r="W3" s="801"/>
    </row>
    <row r="4" spans="1:25" s="366" customFormat="1" ht="13.5" customHeight="1" x14ac:dyDescent="0.2">
      <c r="A4" s="396" t="s">
        <v>77</v>
      </c>
      <c r="B4" s="396" t="s">
        <v>445</v>
      </c>
      <c r="C4" s="802"/>
      <c r="D4" s="802"/>
      <c r="E4" s="802"/>
      <c r="F4" s="802"/>
      <c r="G4" s="802"/>
      <c r="H4" s="802"/>
      <c r="I4" s="397"/>
      <c r="J4" s="396" t="s">
        <v>444</v>
      </c>
      <c r="K4" s="802"/>
      <c r="L4" s="802"/>
      <c r="M4" s="802"/>
      <c r="N4" s="802"/>
      <c r="O4" s="802"/>
      <c r="P4" s="802"/>
      <c r="Q4" s="397"/>
      <c r="R4" s="367"/>
      <c r="X4" s="803"/>
      <c r="Y4" s="627"/>
    </row>
    <row r="5" spans="1:25" s="366" customFormat="1" ht="13.5" customHeight="1" x14ac:dyDescent="0.2">
      <c r="A5" s="401"/>
      <c r="B5" s="401"/>
      <c r="C5" s="804"/>
      <c r="D5" s="804"/>
      <c r="E5" s="804"/>
      <c r="F5" s="804"/>
      <c r="G5" s="804"/>
      <c r="H5" s="804"/>
      <c r="I5" s="402"/>
      <c r="J5" s="401"/>
      <c r="K5" s="804"/>
      <c r="L5" s="804"/>
      <c r="M5" s="804"/>
      <c r="N5" s="804"/>
      <c r="O5" s="804"/>
      <c r="P5" s="804"/>
      <c r="Q5" s="402"/>
      <c r="R5" s="367"/>
      <c r="X5" s="803"/>
      <c r="Y5" s="627"/>
    </row>
    <row r="6" spans="1:25" s="810" customFormat="1" ht="12" customHeight="1" x14ac:dyDescent="0.2">
      <c r="A6" s="805"/>
      <c r="B6" s="806"/>
      <c r="C6" s="807"/>
      <c r="D6" s="808"/>
      <c r="E6" s="808"/>
      <c r="F6" s="808"/>
      <c r="G6" s="808"/>
      <c r="H6" s="807" t="s">
        <v>439</v>
      </c>
      <c r="I6" s="809"/>
      <c r="J6" s="806"/>
      <c r="K6" s="807"/>
      <c r="L6" s="808"/>
      <c r="M6" s="808"/>
      <c r="N6" s="808"/>
      <c r="O6" s="808"/>
      <c r="P6" s="807" t="s">
        <v>443</v>
      </c>
      <c r="Q6" s="809"/>
      <c r="X6" s="807"/>
      <c r="Y6" s="808"/>
    </row>
    <row r="7" spans="1:25" s="366" customFormat="1" ht="13.5" customHeight="1" x14ac:dyDescent="0.2">
      <c r="A7" s="811" t="s">
        <v>436</v>
      </c>
      <c r="B7" s="812"/>
      <c r="C7" s="813"/>
      <c r="D7" s="814">
        <v>1443</v>
      </c>
      <c r="E7" s="814"/>
      <c r="F7" s="814"/>
      <c r="G7" s="367"/>
      <c r="H7" s="367"/>
      <c r="I7" s="381"/>
      <c r="J7" s="812"/>
      <c r="K7" s="815"/>
      <c r="L7" s="814">
        <v>1824</v>
      </c>
      <c r="M7" s="814"/>
      <c r="N7" s="814"/>
      <c r="O7" s="367"/>
      <c r="P7" s="367"/>
      <c r="Q7" s="381"/>
      <c r="R7" s="367"/>
      <c r="X7" s="803"/>
      <c r="Y7" s="627"/>
    </row>
    <row r="8" spans="1:25" s="366" customFormat="1" ht="13.5" customHeight="1" x14ac:dyDescent="0.2">
      <c r="A8" s="811" t="s">
        <v>267</v>
      </c>
      <c r="B8" s="812"/>
      <c r="C8" s="813"/>
      <c r="D8" s="814">
        <v>1453</v>
      </c>
      <c r="E8" s="814"/>
      <c r="F8" s="814"/>
      <c r="G8" s="367"/>
      <c r="H8" s="367"/>
      <c r="I8" s="381"/>
      <c r="J8" s="812"/>
      <c r="K8" s="816"/>
      <c r="L8" s="814">
        <v>1825</v>
      </c>
      <c r="M8" s="814"/>
      <c r="N8" s="814"/>
      <c r="O8" s="367"/>
      <c r="P8" s="367"/>
      <c r="Q8" s="381"/>
      <c r="R8" s="367"/>
      <c r="X8" s="803"/>
      <c r="Y8" s="627"/>
    </row>
    <row r="9" spans="1:25" s="366" customFormat="1" ht="13.5" customHeight="1" x14ac:dyDescent="0.2">
      <c r="A9" s="811" t="s">
        <v>288</v>
      </c>
      <c r="B9" s="812"/>
      <c r="C9" s="817"/>
      <c r="D9" s="818">
        <v>1499</v>
      </c>
      <c r="E9" s="818"/>
      <c r="F9" s="818"/>
      <c r="G9" s="367"/>
      <c r="H9" s="367"/>
      <c r="I9" s="381"/>
      <c r="J9" s="812"/>
      <c r="K9" s="819"/>
      <c r="L9" s="818">
        <v>1852</v>
      </c>
      <c r="M9" s="818"/>
      <c r="N9" s="818"/>
      <c r="O9" s="367"/>
      <c r="P9" s="367"/>
      <c r="Q9" s="381"/>
      <c r="R9" s="367"/>
    </row>
    <row r="10" spans="1:25" s="366" customFormat="1" ht="13.5" customHeight="1" x14ac:dyDescent="0.2">
      <c r="A10" s="811" t="s">
        <v>369</v>
      </c>
      <c r="B10" s="812"/>
      <c r="C10" s="817"/>
      <c r="D10" s="818">
        <v>1528</v>
      </c>
      <c r="E10" s="818"/>
      <c r="F10" s="818"/>
      <c r="G10" s="367"/>
      <c r="H10" s="367"/>
      <c r="I10" s="381"/>
      <c r="J10" s="812"/>
      <c r="K10" s="819"/>
      <c r="L10" s="818">
        <v>1879</v>
      </c>
      <c r="M10" s="818"/>
      <c r="N10" s="818"/>
      <c r="O10" s="367"/>
      <c r="P10" s="367"/>
      <c r="Q10" s="381"/>
      <c r="R10" s="367"/>
    </row>
    <row r="11" spans="1:25" s="366" customFormat="1" ht="13.5" customHeight="1" x14ac:dyDescent="0.2">
      <c r="A11" s="811" t="s">
        <v>432</v>
      </c>
      <c r="B11" s="812"/>
      <c r="C11" s="819"/>
      <c r="D11" s="818">
        <v>1553</v>
      </c>
      <c r="E11" s="818"/>
      <c r="F11" s="818"/>
      <c r="G11" s="367"/>
      <c r="H11" s="819"/>
      <c r="I11" s="381"/>
      <c r="J11" s="812"/>
      <c r="K11" s="819"/>
      <c r="L11" s="818">
        <v>1885</v>
      </c>
      <c r="M11" s="818"/>
      <c r="N11" s="818"/>
      <c r="O11" s="367"/>
      <c r="P11" s="819"/>
      <c r="Q11" s="381"/>
      <c r="R11" s="367"/>
    </row>
    <row r="12" spans="1:25" s="366" customFormat="1" ht="13.5" customHeight="1" x14ac:dyDescent="0.2">
      <c r="A12" s="811" t="s">
        <v>477</v>
      </c>
      <c r="B12" s="812"/>
      <c r="C12" s="819"/>
      <c r="D12" s="818">
        <v>1609</v>
      </c>
      <c r="E12" s="818"/>
      <c r="F12" s="818"/>
      <c r="G12" s="367"/>
      <c r="H12" s="819"/>
      <c r="I12" s="381"/>
      <c r="J12" s="812"/>
      <c r="K12" s="819"/>
      <c r="L12" s="818">
        <v>1944</v>
      </c>
      <c r="M12" s="818"/>
      <c r="N12" s="818"/>
      <c r="O12" s="367"/>
      <c r="P12" s="819"/>
      <c r="Q12" s="381"/>
      <c r="R12" s="367"/>
    </row>
    <row r="13" spans="1:25" s="366" customFormat="1" ht="9.9" customHeight="1" x14ac:dyDescent="0.2">
      <c r="A13" s="820"/>
      <c r="B13" s="385"/>
      <c r="C13" s="821"/>
      <c r="D13" s="822"/>
      <c r="E13" s="822"/>
      <c r="F13" s="822"/>
      <c r="G13" s="822"/>
      <c r="H13" s="821"/>
      <c r="I13" s="384"/>
      <c r="J13" s="385"/>
      <c r="K13" s="821"/>
      <c r="L13" s="822"/>
      <c r="M13" s="822"/>
      <c r="N13" s="822"/>
      <c r="O13" s="822"/>
      <c r="P13" s="821"/>
      <c r="Q13" s="384"/>
      <c r="R13" s="367"/>
    </row>
    <row r="14" spans="1:25" s="367" customFormat="1" ht="13.5" customHeight="1" x14ac:dyDescent="0.2">
      <c r="A14" s="721" t="s">
        <v>261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803"/>
      <c r="N14" s="803"/>
      <c r="O14" s="803"/>
      <c r="P14" s="803"/>
      <c r="Q14" s="803"/>
      <c r="R14" s="803"/>
      <c r="S14" s="803"/>
      <c r="T14" s="803"/>
      <c r="U14" s="803"/>
    </row>
    <row r="15" spans="1:25" s="367" customFormat="1" ht="9.9" customHeight="1" x14ac:dyDescent="0.2">
      <c r="A15" s="823"/>
      <c r="B15" s="823"/>
      <c r="C15" s="823"/>
      <c r="D15" s="803"/>
      <c r="E15" s="803"/>
      <c r="F15" s="803"/>
      <c r="G15" s="803"/>
      <c r="J15" s="803"/>
      <c r="K15" s="803"/>
      <c r="L15" s="803"/>
      <c r="M15" s="803"/>
      <c r="N15" s="803"/>
      <c r="O15" s="803"/>
      <c r="P15" s="803"/>
      <c r="Q15" s="803"/>
      <c r="R15" s="803"/>
      <c r="S15" s="803"/>
      <c r="T15" s="803"/>
      <c r="U15" s="803"/>
    </row>
    <row r="16" spans="1:25" s="367" customFormat="1" ht="9.9" customHeight="1" x14ac:dyDescent="0.2">
      <c r="A16" s="823"/>
      <c r="B16" s="823"/>
      <c r="C16" s="823"/>
      <c r="D16" s="803"/>
      <c r="E16" s="803"/>
      <c r="F16" s="803"/>
      <c r="G16" s="803"/>
      <c r="J16" s="803"/>
      <c r="K16" s="803"/>
      <c r="L16" s="803"/>
      <c r="M16" s="803"/>
      <c r="N16" s="803"/>
      <c r="O16" s="803"/>
      <c r="P16" s="803"/>
      <c r="Q16" s="803"/>
      <c r="R16" s="803"/>
      <c r="S16" s="803"/>
      <c r="T16" s="803"/>
      <c r="U16" s="803"/>
    </row>
    <row r="17" spans="1:25" s="367" customFormat="1" ht="9.9" customHeight="1" x14ac:dyDescent="0.2">
      <c r="A17" s="823"/>
      <c r="B17" s="823"/>
      <c r="C17" s="823"/>
      <c r="D17" s="803"/>
      <c r="E17" s="803"/>
      <c r="F17" s="803"/>
      <c r="G17" s="803"/>
      <c r="J17" s="803"/>
      <c r="K17" s="803"/>
      <c r="L17" s="803"/>
      <c r="M17" s="803"/>
      <c r="N17" s="803"/>
      <c r="O17" s="803"/>
      <c r="P17" s="803"/>
      <c r="Q17" s="803"/>
      <c r="R17" s="803"/>
      <c r="S17" s="803"/>
      <c r="T17" s="803"/>
      <c r="U17" s="803"/>
    </row>
    <row r="18" spans="1:25" s="49" customFormat="1" ht="24.9" customHeight="1" x14ac:dyDescent="0.2">
      <c r="A18" s="824" t="s">
        <v>464</v>
      </c>
      <c r="B18" s="824"/>
      <c r="C18" s="824"/>
      <c r="D18" s="824"/>
      <c r="E18" s="824"/>
      <c r="F18" s="824"/>
      <c r="G18" s="824"/>
      <c r="H18" s="824"/>
      <c r="I18" s="824"/>
      <c r="J18" s="824"/>
      <c r="K18" s="824"/>
      <c r="L18" s="824"/>
      <c r="M18" s="824"/>
      <c r="N18" s="824"/>
      <c r="O18" s="824"/>
      <c r="P18" s="824"/>
      <c r="Q18" s="824"/>
      <c r="R18" s="824"/>
      <c r="S18" s="824"/>
      <c r="T18" s="824"/>
      <c r="U18" s="824"/>
      <c r="V18" s="824"/>
      <c r="W18" s="824"/>
      <c r="X18" s="824"/>
      <c r="Y18" s="824"/>
    </row>
    <row r="19" spans="1:25" s="49" customFormat="1" ht="13.5" customHeight="1" x14ac:dyDescent="0.2">
      <c r="A19" s="825" t="s">
        <v>77</v>
      </c>
      <c r="B19" s="826" t="s">
        <v>15</v>
      </c>
      <c r="C19" s="827"/>
      <c r="D19" s="827"/>
      <c r="E19" s="828"/>
      <c r="F19" s="829" t="s">
        <v>16</v>
      </c>
      <c r="G19" s="829"/>
      <c r="H19" s="829"/>
      <c r="I19" s="830"/>
      <c r="J19" s="831" t="s">
        <v>17</v>
      </c>
      <c r="K19" s="829"/>
      <c r="L19" s="829"/>
      <c r="M19" s="830"/>
      <c r="N19" s="831" t="s">
        <v>18</v>
      </c>
      <c r="O19" s="829"/>
      <c r="P19" s="829"/>
      <c r="Q19" s="830"/>
      <c r="R19" s="831" t="s">
        <v>19</v>
      </c>
      <c r="S19" s="829"/>
      <c r="T19" s="829"/>
      <c r="U19" s="830"/>
      <c r="V19" s="832" t="s">
        <v>20</v>
      </c>
      <c r="W19" s="833"/>
      <c r="X19" s="833"/>
      <c r="Y19" s="834"/>
    </row>
    <row r="20" spans="1:25" s="49" customFormat="1" ht="13.5" customHeight="1" x14ac:dyDescent="0.2">
      <c r="A20" s="835"/>
      <c r="B20" s="836"/>
      <c r="C20" s="837"/>
      <c r="D20" s="837"/>
      <c r="E20" s="838"/>
      <c r="F20" s="839" t="s">
        <v>165</v>
      </c>
      <c r="G20" s="840"/>
      <c r="H20" s="841" t="s">
        <v>166</v>
      </c>
      <c r="I20" s="840"/>
      <c r="J20" s="841" t="s">
        <v>165</v>
      </c>
      <c r="K20" s="840"/>
      <c r="L20" s="841" t="s">
        <v>166</v>
      </c>
      <c r="M20" s="840"/>
      <c r="N20" s="841" t="s">
        <v>165</v>
      </c>
      <c r="O20" s="840"/>
      <c r="P20" s="841" t="s">
        <v>166</v>
      </c>
      <c r="Q20" s="840"/>
      <c r="R20" s="841" t="s">
        <v>165</v>
      </c>
      <c r="S20" s="840"/>
      <c r="T20" s="841" t="s">
        <v>166</v>
      </c>
      <c r="U20" s="840"/>
      <c r="V20" s="842" t="s">
        <v>165</v>
      </c>
      <c r="W20" s="843"/>
      <c r="X20" s="842" t="s">
        <v>166</v>
      </c>
      <c r="Y20" s="843"/>
    </row>
    <row r="21" spans="1:25" s="853" customFormat="1" ht="12" customHeight="1" x14ac:dyDescent="0.2">
      <c r="A21" s="844"/>
      <c r="B21" s="845"/>
      <c r="C21" s="846"/>
      <c r="D21" s="847" t="s">
        <v>442</v>
      </c>
      <c r="E21" s="848"/>
      <c r="F21" s="849" t="s">
        <v>439</v>
      </c>
      <c r="G21" s="850"/>
      <c r="H21" s="849" t="s">
        <v>438</v>
      </c>
      <c r="I21" s="850"/>
      <c r="J21" s="849" t="s">
        <v>439</v>
      </c>
      <c r="K21" s="850"/>
      <c r="L21" s="849" t="s">
        <v>438</v>
      </c>
      <c r="M21" s="850"/>
      <c r="N21" s="849" t="s">
        <v>439</v>
      </c>
      <c r="O21" s="850"/>
      <c r="P21" s="849" t="s">
        <v>438</v>
      </c>
      <c r="Q21" s="850"/>
      <c r="R21" s="849" t="s">
        <v>439</v>
      </c>
      <c r="S21" s="850"/>
      <c r="T21" s="849" t="s">
        <v>438</v>
      </c>
      <c r="U21" s="851"/>
      <c r="V21" s="849" t="s">
        <v>439</v>
      </c>
      <c r="W21" s="850"/>
      <c r="X21" s="849" t="s">
        <v>438</v>
      </c>
      <c r="Y21" s="852"/>
    </row>
    <row r="22" spans="1:25" s="49" customFormat="1" ht="15" customHeight="1" x14ac:dyDescent="0.2">
      <c r="A22" s="854" t="s">
        <v>436</v>
      </c>
      <c r="B22" s="855">
        <v>3431051</v>
      </c>
      <c r="C22" s="856"/>
      <c r="D22" s="856"/>
      <c r="E22" s="857"/>
      <c r="F22" s="858">
        <v>1242</v>
      </c>
      <c r="G22" s="859"/>
      <c r="H22" s="860">
        <v>1048334</v>
      </c>
      <c r="I22" s="859"/>
      <c r="J22" s="858">
        <v>1254</v>
      </c>
      <c r="K22" s="859"/>
      <c r="L22" s="860">
        <v>564846</v>
      </c>
      <c r="M22" s="859"/>
      <c r="N22" s="858">
        <v>62</v>
      </c>
      <c r="O22" s="859"/>
      <c r="P22" s="860">
        <v>10639</v>
      </c>
      <c r="Q22" s="859"/>
      <c r="R22" s="861">
        <v>331</v>
      </c>
      <c r="S22" s="859"/>
      <c r="T22" s="860">
        <v>116656</v>
      </c>
      <c r="U22" s="862"/>
      <c r="V22" s="861">
        <v>1254</v>
      </c>
      <c r="W22" s="859"/>
      <c r="X22" s="860">
        <v>1646509</v>
      </c>
      <c r="Y22" s="859"/>
    </row>
    <row r="23" spans="1:25" s="49" customFormat="1" ht="15" customHeight="1" x14ac:dyDescent="0.2">
      <c r="A23" s="863" t="s">
        <v>267</v>
      </c>
      <c r="B23" s="855">
        <v>3426281</v>
      </c>
      <c r="C23" s="856"/>
      <c r="D23" s="856"/>
      <c r="E23" s="857"/>
      <c r="F23" s="858">
        <v>1239</v>
      </c>
      <c r="G23" s="859"/>
      <c r="H23" s="860">
        <v>1030987</v>
      </c>
      <c r="I23" s="859"/>
      <c r="J23" s="858">
        <v>1273</v>
      </c>
      <c r="K23" s="859"/>
      <c r="L23" s="860">
        <v>562887</v>
      </c>
      <c r="M23" s="859"/>
      <c r="N23" s="858">
        <v>60</v>
      </c>
      <c r="O23" s="859"/>
      <c r="P23" s="858">
        <v>10513</v>
      </c>
      <c r="Q23" s="859"/>
      <c r="R23" s="861">
        <v>328</v>
      </c>
      <c r="S23" s="859"/>
      <c r="T23" s="860">
        <v>116358</v>
      </c>
      <c r="U23" s="862"/>
      <c r="V23" s="861">
        <v>1269</v>
      </c>
      <c r="W23" s="859"/>
      <c r="X23" s="860">
        <v>1662458</v>
      </c>
      <c r="Y23" s="859"/>
    </row>
    <row r="24" spans="1:25" s="49" customFormat="1" ht="15" customHeight="1" x14ac:dyDescent="0.2">
      <c r="A24" s="863" t="s">
        <v>288</v>
      </c>
      <c r="B24" s="855">
        <v>3423371</v>
      </c>
      <c r="C24" s="856"/>
      <c r="D24" s="856"/>
      <c r="E24" s="857"/>
      <c r="F24" s="864">
        <v>1306</v>
      </c>
      <c r="G24" s="865"/>
      <c r="H24" s="860">
        <v>1034714</v>
      </c>
      <c r="I24" s="865"/>
      <c r="J24" s="864">
        <v>1326</v>
      </c>
      <c r="K24" s="865"/>
      <c r="L24" s="860">
        <v>579084</v>
      </c>
      <c r="M24" s="865"/>
      <c r="N24" s="864">
        <v>57</v>
      </c>
      <c r="O24" s="865"/>
      <c r="P24" s="864">
        <v>8285</v>
      </c>
      <c r="Q24" s="865"/>
      <c r="R24" s="866">
        <v>346</v>
      </c>
      <c r="S24" s="865"/>
      <c r="T24" s="860">
        <v>106729</v>
      </c>
      <c r="U24" s="867"/>
      <c r="V24" s="868">
        <v>1305</v>
      </c>
      <c r="W24" s="869"/>
      <c r="X24" s="860">
        <v>1655313</v>
      </c>
      <c r="Y24" s="859"/>
    </row>
    <row r="25" spans="1:25" s="49" customFormat="1" ht="15" customHeight="1" x14ac:dyDescent="0.2">
      <c r="A25" s="863" t="s">
        <v>369</v>
      </c>
      <c r="B25" s="855">
        <v>3460620</v>
      </c>
      <c r="C25" s="856"/>
      <c r="D25" s="856"/>
      <c r="E25" s="857"/>
      <c r="F25" s="864">
        <v>1363</v>
      </c>
      <c r="G25" s="865"/>
      <c r="H25" s="860">
        <v>1034109</v>
      </c>
      <c r="I25" s="865"/>
      <c r="J25" s="864">
        <v>1352</v>
      </c>
      <c r="K25" s="865"/>
      <c r="L25" s="860">
        <v>587542</v>
      </c>
      <c r="M25" s="865"/>
      <c r="N25" s="864">
        <v>52</v>
      </c>
      <c r="O25" s="865"/>
      <c r="P25" s="864">
        <v>8652</v>
      </c>
      <c r="Q25" s="865"/>
      <c r="R25" s="866">
        <v>367</v>
      </c>
      <c r="S25" s="865"/>
      <c r="T25" s="860">
        <v>107291</v>
      </c>
      <c r="U25" s="867"/>
      <c r="V25" s="868">
        <v>1358</v>
      </c>
      <c r="W25" s="869"/>
      <c r="X25" s="860">
        <v>1681394</v>
      </c>
      <c r="Y25" s="869"/>
    </row>
    <row r="26" spans="1:25" s="49" customFormat="1" ht="15" customHeight="1" x14ac:dyDescent="0.2">
      <c r="A26" s="863" t="s">
        <v>432</v>
      </c>
      <c r="B26" s="870">
        <v>3497084</v>
      </c>
      <c r="C26" s="871"/>
      <c r="D26" s="871"/>
      <c r="E26" s="857"/>
      <c r="F26" s="864">
        <v>1391</v>
      </c>
      <c r="G26" s="865"/>
      <c r="H26" s="864">
        <v>1019102</v>
      </c>
      <c r="I26" s="865"/>
      <c r="J26" s="864">
        <v>1384</v>
      </c>
      <c r="K26" s="865"/>
      <c r="L26" s="860">
        <v>590270</v>
      </c>
      <c r="M26" s="865"/>
      <c r="N26" s="864">
        <v>53</v>
      </c>
      <c r="O26" s="865"/>
      <c r="P26" s="864">
        <v>7472</v>
      </c>
      <c r="Q26" s="865"/>
      <c r="R26" s="866">
        <v>393</v>
      </c>
      <c r="S26" s="865"/>
      <c r="T26" s="860">
        <v>121579</v>
      </c>
      <c r="U26" s="867"/>
      <c r="V26" s="868">
        <v>1378</v>
      </c>
      <c r="W26" s="869"/>
      <c r="X26" s="872">
        <v>1713729</v>
      </c>
      <c r="Y26" s="869"/>
    </row>
    <row r="27" spans="1:25" s="49" customFormat="1" ht="15" customHeight="1" x14ac:dyDescent="0.2">
      <c r="A27" s="863" t="s">
        <v>477</v>
      </c>
      <c r="B27" s="870">
        <v>3436825</v>
      </c>
      <c r="C27" s="871"/>
      <c r="D27" s="871"/>
      <c r="E27" s="857"/>
      <c r="F27" s="864">
        <v>1433</v>
      </c>
      <c r="G27" s="865"/>
      <c r="H27" s="864">
        <v>1023308</v>
      </c>
      <c r="I27" s="865"/>
      <c r="J27" s="864">
        <v>1427</v>
      </c>
      <c r="K27" s="865"/>
      <c r="L27" s="860">
        <v>601706</v>
      </c>
      <c r="M27" s="865"/>
      <c r="N27" s="864">
        <v>51</v>
      </c>
      <c r="O27" s="865"/>
      <c r="P27" s="864">
        <v>7779</v>
      </c>
      <c r="Q27" s="865"/>
      <c r="R27" s="866">
        <v>393</v>
      </c>
      <c r="S27" s="865"/>
      <c r="T27" s="860">
        <v>118585</v>
      </c>
      <c r="U27" s="867"/>
      <c r="V27" s="868">
        <v>1411</v>
      </c>
      <c r="W27" s="869"/>
      <c r="X27" s="872">
        <v>1638514</v>
      </c>
      <c r="Y27" s="869"/>
    </row>
    <row r="28" spans="1:25" s="49" customFormat="1" ht="9.9" customHeight="1" x14ac:dyDescent="0.2">
      <c r="A28" s="873"/>
      <c r="B28" s="874"/>
      <c r="C28" s="875"/>
      <c r="D28" s="876"/>
      <c r="E28" s="877"/>
      <c r="F28" s="878"/>
      <c r="G28" s="879"/>
      <c r="H28" s="878"/>
      <c r="I28" s="879"/>
      <c r="J28" s="878"/>
      <c r="K28" s="879"/>
      <c r="L28" s="878"/>
      <c r="M28" s="879"/>
      <c r="N28" s="878"/>
      <c r="O28" s="879"/>
      <c r="P28" s="878"/>
      <c r="Q28" s="879"/>
      <c r="R28" s="880"/>
      <c r="S28" s="879"/>
      <c r="T28" s="878"/>
      <c r="U28" s="879"/>
      <c r="V28" s="881"/>
      <c r="W28" s="882"/>
      <c r="X28" s="883"/>
      <c r="Y28" s="882"/>
    </row>
    <row r="29" spans="1:25" s="49" customFormat="1" ht="13.5" customHeight="1" x14ac:dyDescent="0.2">
      <c r="A29" s="825" t="s">
        <v>77</v>
      </c>
      <c r="B29" s="10" t="s">
        <v>21</v>
      </c>
      <c r="C29" s="11"/>
      <c r="D29" s="11"/>
      <c r="E29" s="12"/>
      <c r="F29" s="10" t="s">
        <v>22</v>
      </c>
      <c r="G29" s="11"/>
      <c r="H29" s="11"/>
      <c r="I29" s="12"/>
      <c r="J29" s="884" t="s">
        <v>193</v>
      </c>
      <c r="K29" s="885"/>
      <c r="L29" s="885"/>
      <c r="M29" s="886"/>
      <c r="N29" s="884" t="s">
        <v>194</v>
      </c>
      <c r="O29" s="885"/>
      <c r="P29" s="885"/>
      <c r="Q29" s="886"/>
      <c r="R29" s="884" t="s">
        <v>279</v>
      </c>
      <c r="S29" s="885"/>
      <c r="T29" s="885"/>
      <c r="U29" s="885"/>
      <c r="V29" s="887" t="s">
        <v>441</v>
      </c>
      <c r="W29" s="888"/>
      <c r="X29" s="887" t="s">
        <v>440</v>
      </c>
      <c r="Y29" s="888"/>
    </row>
    <row r="30" spans="1:25" s="49" customFormat="1" ht="13.5" customHeight="1" x14ac:dyDescent="0.2">
      <c r="A30" s="835"/>
      <c r="B30" s="889" t="s">
        <v>165</v>
      </c>
      <c r="C30" s="890"/>
      <c r="D30" s="889" t="s">
        <v>166</v>
      </c>
      <c r="E30" s="890"/>
      <c r="F30" s="889" t="s">
        <v>165</v>
      </c>
      <c r="G30" s="890"/>
      <c r="H30" s="889" t="s">
        <v>166</v>
      </c>
      <c r="I30" s="890"/>
      <c r="J30" s="889" t="s">
        <v>165</v>
      </c>
      <c r="K30" s="890"/>
      <c r="L30" s="891" t="s">
        <v>166</v>
      </c>
      <c r="M30" s="892"/>
      <c r="N30" s="891" t="s">
        <v>165</v>
      </c>
      <c r="O30" s="892"/>
      <c r="P30" s="891" t="s">
        <v>166</v>
      </c>
      <c r="Q30" s="892"/>
      <c r="R30" s="891" t="s">
        <v>165</v>
      </c>
      <c r="S30" s="892"/>
      <c r="T30" s="889" t="s">
        <v>166</v>
      </c>
      <c r="U30" s="893"/>
      <c r="V30" s="894"/>
      <c r="W30" s="895"/>
      <c r="X30" s="894"/>
      <c r="Y30" s="895"/>
    </row>
    <row r="31" spans="1:25" s="853" customFormat="1" ht="12" customHeight="1" x14ac:dyDescent="0.2">
      <c r="A31" s="844"/>
      <c r="B31" s="849" t="s">
        <v>439</v>
      </c>
      <c r="C31" s="850"/>
      <c r="D31" s="849" t="s">
        <v>438</v>
      </c>
      <c r="E31" s="852"/>
      <c r="F31" s="849" t="s">
        <v>439</v>
      </c>
      <c r="G31" s="850"/>
      <c r="H31" s="849" t="s">
        <v>438</v>
      </c>
      <c r="I31" s="852"/>
      <c r="J31" s="849" t="s">
        <v>439</v>
      </c>
      <c r="K31" s="850"/>
      <c r="L31" s="849" t="s">
        <v>438</v>
      </c>
      <c r="M31" s="850"/>
      <c r="N31" s="849" t="s">
        <v>439</v>
      </c>
      <c r="O31" s="850"/>
      <c r="P31" s="896" t="s">
        <v>438</v>
      </c>
      <c r="Q31" s="851"/>
      <c r="R31" s="849" t="s">
        <v>439</v>
      </c>
      <c r="S31" s="850"/>
      <c r="T31" s="849" t="s">
        <v>438</v>
      </c>
      <c r="U31" s="897"/>
      <c r="V31" s="898" t="s">
        <v>438</v>
      </c>
      <c r="W31" s="899"/>
      <c r="X31" s="898" t="s">
        <v>438</v>
      </c>
      <c r="Y31" s="899"/>
    </row>
    <row r="32" spans="1:25" s="49" customFormat="1" ht="15" customHeight="1" x14ac:dyDescent="0.2">
      <c r="A32" s="863" t="s">
        <v>436</v>
      </c>
      <c r="B32" s="861">
        <v>36</v>
      </c>
      <c r="C32" s="859"/>
      <c r="D32" s="860">
        <v>7036</v>
      </c>
      <c r="E32" s="859"/>
      <c r="F32" s="858">
        <v>54</v>
      </c>
      <c r="G32" s="859"/>
      <c r="H32" s="860">
        <v>12068</v>
      </c>
      <c r="I32" s="859"/>
      <c r="J32" s="900">
        <v>0</v>
      </c>
      <c r="K32" s="859"/>
      <c r="L32" s="900">
        <v>0</v>
      </c>
      <c r="M32" s="859"/>
      <c r="N32" s="900">
        <v>4</v>
      </c>
      <c r="O32" s="859"/>
      <c r="P32" s="900">
        <v>273</v>
      </c>
      <c r="Q32" s="901"/>
      <c r="R32" s="861">
        <v>0</v>
      </c>
      <c r="S32" s="859"/>
      <c r="T32" s="861">
        <v>0</v>
      </c>
      <c r="U32" s="902"/>
      <c r="V32" s="861">
        <v>24690</v>
      </c>
      <c r="W32" s="903"/>
      <c r="X32" s="861" t="s">
        <v>195</v>
      </c>
      <c r="Y32" s="903"/>
    </row>
    <row r="33" spans="1:25" s="49" customFormat="1" ht="15" customHeight="1" x14ac:dyDescent="0.2">
      <c r="A33" s="863" t="s">
        <v>267</v>
      </c>
      <c r="B33" s="861">
        <v>30</v>
      </c>
      <c r="C33" s="859"/>
      <c r="D33" s="858">
        <v>6220</v>
      </c>
      <c r="E33" s="859"/>
      <c r="F33" s="858">
        <v>66</v>
      </c>
      <c r="G33" s="859"/>
      <c r="H33" s="858">
        <v>12763</v>
      </c>
      <c r="I33" s="859"/>
      <c r="J33" s="904">
        <v>0</v>
      </c>
      <c r="K33" s="859"/>
      <c r="L33" s="904">
        <v>0</v>
      </c>
      <c r="M33" s="859"/>
      <c r="N33" s="904">
        <v>6</v>
      </c>
      <c r="O33" s="859"/>
      <c r="P33" s="904">
        <v>409</v>
      </c>
      <c r="Q33" s="901"/>
      <c r="R33" s="861">
        <v>5</v>
      </c>
      <c r="S33" s="859"/>
      <c r="T33" s="858">
        <v>800</v>
      </c>
      <c r="U33" s="902"/>
      <c r="V33" s="861">
        <v>22886</v>
      </c>
      <c r="W33" s="903"/>
      <c r="X33" s="861" t="s">
        <v>195</v>
      </c>
      <c r="Y33" s="903"/>
    </row>
    <row r="34" spans="1:25" s="49" customFormat="1" ht="15" customHeight="1" x14ac:dyDescent="0.2">
      <c r="A34" s="863" t="s">
        <v>288</v>
      </c>
      <c r="B34" s="868">
        <v>34</v>
      </c>
      <c r="C34" s="869"/>
      <c r="D34" s="872">
        <v>5834</v>
      </c>
      <c r="E34" s="869"/>
      <c r="F34" s="872">
        <v>52</v>
      </c>
      <c r="G34" s="869"/>
      <c r="H34" s="872">
        <v>9021</v>
      </c>
      <c r="I34" s="869"/>
      <c r="J34" s="872">
        <v>1</v>
      </c>
      <c r="K34" s="869"/>
      <c r="L34" s="872">
        <v>52</v>
      </c>
      <c r="M34" s="869"/>
      <c r="N34" s="872">
        <v>9</v>
      </c>
      <c r="O34" s="869"/>
      <c r="P34" s="872">
        <v>505</v>
      </c>
      <c r="Q34" s="901"/>
      <c r="R34" s="868">
        <v>5</v>
      </c>
      <c r="S34" s="869"/>
      <c r="T34" s="872">
        <v>700</v>
      </c>
      <c r="U34" s="902"/>
      <c r="V34" s="868">
        <v>23134</v>
      </c>
      <c r="W34" s="903"/>
      <c r="X34" s="861" t="s">
        <v>195</v>
      </c>
      <c r="Y34" s="903"/>
    </row>
    <row r="35" spans="1:25" s="49" customFormat="1" ht="15" customHeight="1" x14ac:dyDescent="0.2">
      <c r="A35" s="863" t="s">
        <v>369</v>
      </c>
      <c r="B35" s="868">
        <v>33</v>
      </c>
      <c r="C35" s="869"/>
      <c r="D35" s="872">
        <v>5247</v>
      </c>
      <c r="E35" s="869"/>
      <c r="F35" s="872">
        <v>60</v>
      </c>
      <c r="G35" s="869"/>
      <c r="H35" s="872">
        <v>11457</v>
      </c>
      <c r="I35" s="869"/>
      <c r="J35" s="872">
        <v>0</v>
      </c>
      <c r="K35" s="869"/>
      <c r="L35" s="872">
        <v>0</v>
      </c>
      <c r="M35" s="869"/>
      <c r="N35" s="872">
        <v>13</v>
      </c>
      <c r="O35" s="869"/>
      <c r="P35" s="872">
        <v>750</v>
      </c>
      <c r="Q35" s="902"/>
      <c r="R35" s="868">
        <v>5</v>
      </c>
      <c r="S35" s="869"/>
      <c r="T35" s="872">
        <v>900</v>
      </c>
      <c r="U35" s="902"/>
      <c r="V35" s="868">
        <v>23278</v>
      </c>
      <c r="W35" s="903"/>
      <c r="X35" s="861">
        <v>0</v>
      </c>
      <c r="Y35" s="903"/>
    </row>
    <row r="36" spans="1:25" s="49" customFormat="1" ht="15" customHeight="1" x14ac:dyDescent="0.2">
      <c r="A36" s="863" t="s">
        <v>432</v>
      </c>
      <c r="B36" s="868">
        <v>35</v>
      </c>
      <c r="C36" s="869"/>
      <c r="D36" s="872">
        <v>5107</v>
      </c>
      <c r="E36" s="869"/>
      <c r="F36" s="872">
        <v>26</v>
      </c>
      <c r="G36" s="869"/>
      <c r="H36" s="872">
        <v>14104</v>
      </c>
      <c r="I36" s="869"/>
      <c r="J36" s="872">
        <v>0</v>
      </c>
      <c r="K36" s="869"/>
      <c r="L36" s="872">
        <v>0</v>
      </c>
      <c r="M36" s="869"/>
      <c r="N36" s="872">
        <v>16</v>
      </c>
      <c r="O36" s="869"/>
      <c r="P36" s="872">
        <v>638</v>
      </c>
      <c r="Q36" s="902"/>
      <c r="R36" s="868">
        <v>4</v>
      </c>
      <c r="S36" s="869"/>
      <c r="T36" s="872">
        <v>600</v>
      </c>
      <c r="U36" s="902"/>
      <c r="V36" s="868">
        <v>23900</v>
      </c>
      <c r="W36" s="903"/>
      <c r="X36" s="861">
        <v>583</v>
      </c>
      <c r="Y36" s="903"/>
    </row>
    <row r="37" spans="1:25" s="49" customFormat="1" ht="15" customHeight="1" x14ac:dyDescent="0.2">
      <c r="A37" s="863" t="s">
        <v>477</v>
      </c>
      <c r="B37" s="868">
        <v>36</v>
      </c>
      <c r="C37" s="905"/>
      <c r="D37" s="872">
        <v>6189</v>
      </c>
      <c r="E37" s="869"/>
      <c r="F37" s="872">
        <v>19</v>
      </c>
      <c r="G37" s="869"/>
      <c r="H37" s="872">
        <v>15352</v>
      </c>
      <c r="I37" s="869"/>
      <c r="J37" s="872">
        <v>1</v>
      </c>
      <c r="K37" s="869"/>
      <c r="L37" s="872">
        <v>82</v>
      </c>
      <c r="M37" s="869"/>
      <c r="N37" s="872">
        <v>17</v>
      </c>
      <c r="O37" s="869"/>
      <c r="P37" s="872">
        <v>598</v>
      </c>
      <c r="Q37" s="872"/>
      <c r="R37" s="868">
        <v>1</v>
      </c>
      <c r="S37" s="869"/>
      <c r="T37" s="872">
        <v>100</v>
      </c>
      <c r="U37" s="872"/>
      <c r="V37" s="868">
        <v>23400</v>
      </c>
      <c r="W37" s="903"/>
      <c r="X37" s="868">
        <v>1212</v>
      </c>
      <c r="Y37" s="906"/>
    </row>
    <row r="38" spans="1:25" s="49" customFormat="1" ht="9.9" customHeight="1" x14ac:dyDescent="0.2">
      <c r="A38" s="907"/>
      <c r="B38" s="908"/>
      <c r="C38" s="909"/>
      <c r="D38" s="910"/>
      <c r="E38" s="911"/>
      <c r="F38" s="912"/>
      <c r="G38" s="911"/>
      <c r="H38" s="912"/>
      <c r="I38" s="913"/>
      <c r="J38" s="914"/>
      <c r="K38" s="913"/>
      <c r="L38" s="914"/>
      <c r="M38" s="915"/>
      <c r="N38" s="916"/>
      <c r="O38" s="915"/>
      <c r="P38" s="916"/>
      <c r="Q38" s="916"/>
      <c r="R38" s="917"/>
      <c r="S38" s="915"/>
      <c r="T38" s="914"/>
      <c r="U38" s="914"/>
      <c r="V38" s="917"/>
      <c r="W38" s="918"/>
      <c r="X38" s="917"/>
      <c r="Y38" s="918"/>
    </row>
    <row r="39" spans="1:25" s="49" customFormat="1" ht="13.5" customHeight="1" x14ac:dyDescent="0.2">
      <c r="A39" s="919" t="s">
        <v>437</v>
      </c>
      <c r="B39" s="919"/>
      <c r="C39" s="919"/>
      <c r="D39" s="919"/>
      <c r="E39" s="919"/>
      <c r="F39" s="919"/>
      <c r="G39" s="919"/>
      <c r="H39" s="919"/>
      <c r="I39" s="919"/>
      <c r="J39" s="919"/>
      <c r="K39" s="919"/>
      <c r="L39" s="919"/>
      <c r="M39" s="920"/>
      <c r="N39" s="920"/>
      <c r="O39" s="920"/>
      <c r="P39" s="920"/>
      <c r="Q39" s="920"/>
      <c r="R39" s="920"/>
      <c r="S39" s="920"/>
      <c r="T39" s="920"/>
      <c r="U39" s="920"/>
    </row>
    <row r="40" spans="1:25" s="49" customFormat="1" ht="13.5" customHeight="1" x14ac:dyDescent="0.2">
      <c r="A40" s="921" t="s">
        <v>463</v>
      </c>
      <c r="B40" s="921"/>
      <c r="C40" s="921"/>
      <c r="D40" s="921"/>
      <c r="E40" s="921"/>
      <c r="F40" s="921"/>
      <c r="G40" s="921"/>
      <c r="H40" s="921"/>
      <c r="I40" s="921"/>
      <c r="J40" s="921"/>
      <c r="K40" s="921"/>
      <c r="L40" s="921"/>
      <c r="M40" s="922"/>
      <c r="N40" s="922"/>
      <c r="O40" s="922"/>
      <c r="P40" s="922"/>
      <c r="Q40" s="922"/>
      <c r="R40" s="922"/>
      <c r="S40" s="922"/>
      <c r="T40" s="922"/>
      <c r="U40" s="922"/>
      <c r="V40" s="923"/>
      <c r="W40" s="923"/>
      <c r="X40" s="923"/>
      <c r="Y40" s="923"/>
    </row>
    <row r="41" spans="1:25" s="367" customFormat="1" ht="9.9" customHeight="1" x14ac:dyDescent="0.2">
      <c r="A41" s="823"/>
      <c r="B41" s="823"/>
      <c r="C41" s="823"/>
    </row>
    <row r="42" spans="1:25" s="367" customFormat="1" ht="9.9" customHeight="1" x14ac:dyDescent="0.2">
      <c r="A42" s="823"/>
      <c r="B42" s="823"/>
      <c r="C42" s="823"/>
    </row>
    <row r="43" spans="1:25" s="367" customFormat="1" ht="9.9" customHeight="1" x14ac:dyDescent="0.2">
      <c r="A43" s="823"/>
      <c r="B43" s="823"/>
      <c r="C43" s="823"/>
    </row>
    <row r="44" spans="1:25" s="367" customFormat="1" ht="9.9" customHeight="1" x14ac:dyDescent="0.2">
      <c r="A44" s="823"/>
      <c r="B44" s="823"/>
      <c r="C44" s="823"/>
    </row>
    <row r="45" spans="1:25" s="367" customFormat="1" ht="9.9" customHeight="1" x14ac:dyDescent="0.2">
      <c r="A45" s="823"/>
      <c r="B45" s="823"/>
      <c r="C45" s="823"/>
    </row>
    <row r="46" spans="1:25" s="366" customFormat="1" ht="13.5" customHeight="1" x14ac:dyDescent="0.2">
      <c r="D46" s="367"/>
      <c r="F46" s="367"/>
      <c r="H46" s="367"/>
      <c r="J46" s="367"/>
      <c r="L46" s="367"/>
      <c r="N46" s="367"/>
      <c r="P46" s="367"/>
      <c r="R46" s="367"/>
      <c r="T46" s="367"/>
      <c r="V46" s="800"/>
      <c r="W46" s="801"/>
    </row>
    <row r="47" spans="1:25" s="366" customFormat="1" ht="13.5" customHeight="1" x14ac:dyDescent="0.2">
      <c r="D47" s="367"/>
      <c r="F47" s="367"/>
      <c r="H47" s="367"/>
      <c r="J47" s="367"/>
      <c r="L47" s="367"/>
      <c r="N47" s="367"/>
      <c r="P47" s="367"/>
      <c r="R47" s="367"/>
      <c r="T47" s="367"/>
      <c r="V47" s="800"/>
      <c r="W47" s="801"/>
    </row>
    <row r="48" spans="1:25" s="366" customFormat="1" ht="9.9" customHeight="1" x14ac:dyDescent="0.2">
      <c r="D48" s="367"/>
      <c r="F48" s="367"/>
      <c r="H48" s="367"/>
      <c r="J48" s="367"/>
      <c r="L48" s="367"/>
      <c r="N48" s="367"/>
      <c r="P48" s="367"/>
      <c r="R48" s="367"/>
      <c r="T48" s="367"/>
      <c r="V48" s="800"/>
      <c r="W48" s="801"/>
    </row>
    <row r="49" spans="4:26" s="366" customFormat="1" ht="13.5" customHeight="1" x14ac:dyDescent="0.2">
      <c r="D49" s="367"/>
      <c r="F49" s="367"/>
      <c r="H49" s="367"/>
      <c r="J49" s="367"/>
      <c r="L49" s="367"/>
      <c r="N49" s="367"/>
      <c r="P49" s="367"/>
      <c r="R49" s="367"/>
      <c r="T49" s="367"/>
      <c r="V49" s="800"/>
      <c r="W49" s="801"/>
    </row>
    <row r="50" spans="4:26" s="366" customFormat="1" ht="13.5" customHeight="1" x14ac:dyDescent="0.2">
      <c r="D50" s="367"/>
      <c r="F50" s="367"/>
      <c r="H50" s="367"/>
      <c r="J50" s="367"/>
      <c r="L50" s="367"/>
      <c r="N50" s="367"/>
      <c r="P50" s="367"/>
      <c r="R50" s="367"/>
      <c r="T50" s="367"/>
      <c r="V50" s="800"/>
      <c r="W50" s="801"/>
    </row>
    <row r="51" spans="4:26" s="366" customFormat="1" ht="14.1" customHeight="1" x14ac:dyDescent="0.2">
      <c r="M51" s="367"/>
      <c r="N51" s="367"/>
      <c r="O51" s="367"/>
      <c r="P51" s="367"/>
      <c r="Q51" s="367"/>
      <c r="R51" s="367"/>
      <c r="S51" s="367"/>
      <c r="T51" s="367"/>
      <c r="U51" s="367"/>
      <c r="V51" s="800"/>
      <c r="W51" s="800"/>
      <c r="X51" s="367"/>
      <c r="Y51" s="367"/>
      <c r="Z51" s="367"/>
    </row>
    <row r="54" spans="4:26" s="366" customFormat="1" ht="23.1" customHeight="1" x14ac:dyDescent="0.2">
      <c r="D54" s="367"/>
      <c r="F54" s="367"/>
      <c r="H54" s="367"/>
      <c r="J54" s="367"/>
      <c r="L54" s="367"/>
      <c r="N54" s="367"/>
      <c r="P54" s="367"/>
      <c r="R54" s="367"/>
      <c r="T54" s="367"/>
      <c r="V54" s="800"/>
      <c r="W54" s="801"/>
    </row>
    <row r="55" spans="4:26" s="366" customFormat="1" ht="23.1" customHeight="1" x14ac:dyDescent="0.2">
      <c r="D55" s="367"/>
      <c r="F55" s="367"/>
      <c r="H55" s="367"/>
      <c r="J55" s="367"/>
      <c r="L55" s="367"/>
      <c r="N55" s="367"/>
      <c r="P55" s="367"/>
      <c r="R55" s="367"/>
      <c r="T55" s="367"/>
      <c r="V55" s="800"/>
      <c r="W55" s="801"/>
    </row>
  </sheetData>
  <sheetProtection sheet="1" objects="1" scenarios="1"/>
  <mergeCells count="57">
    <mergeCell ref="V29:W30"/>
    <mergeCell ref="X29:Y30"/>
    <mergeCell ref="B30:C30"/>
    <mergeCell ref="D30:E30"/>
    <mergeCell ref="F30:G30"/>
    <mergeCell ref="H30:I30"/>
    <mergeCell ref="J30:K30"/>
    <mergeCell ref="L30:M30"/>
    <mergeCell ref="A29:A30"/>
    <mergeCell ref="B29:E29"/>
    <mergeCell ref="F29:I29"/>
    <mergeCell ref="J29:M29"/>
    <mergeCell ref="N29:Q29"/>
    <mergeCell ref="B26:D26"/>
    <mergeCell ref="R19:U19"/>
    <mergeCell ref="N30:O30"/>
    <mergeCell ref="P30:Q30"/>
    <mergeCell ref="R30:S30"/>
    <mergeCell ref="T30:U30"/>
    <mergeCell ref="B27:D27"/>
    <mergeCell ref="R29:U29"/>
    <mergeCell ref="T20:U20"/>
    <mergeCell ref="B22:D22"/>
    <mergeCell ref="B23:D23"/>
    <mergeCell ref="B24:D24"/>
    <mergeCell ref="R20:S20"/>
    <mergeCell ref="X20:Y20"/>
    <mergeCell ref="B25:D25"/>
    <mergeCell ref="D11:F11"/>
    <mergeCell ref="L11:N11"/>
    <mergeCell ref="A19:A20"/>
    <mergeCell ref="B19:E20"/>
    <mergeCell ref="F19:I19"/>
    <mergeCell ref="J19:M19"/>
    <mergeCell ref="N19:Q19"/>
    <mergeCell ref="V19:Y19"/>
    <mergeCell ref="F20:G20"/>
    <mergeCell ref="H20:I20"/>
    <mergeCell ref="J20:K20"/>
    <mergeCell ref="L20:M20"/>
    <mergeCell ref="N20:O20"/>
    <mergeCell ref="P20:Q20"/>
    <mergeCell ref="V20:W20"/>
    <mergeCell ref="A1:W1"/>
    <mergeCell ref="A4:A5"/>
    <mergeCell ref="B4:I5"/>
    <mergeCell ref="J4:Q5"/>
    <mergeCell ref="D7:F7"/>
    <mergeCell ref="L7:N7"/>
    <mergeCell ref="D8:F8"/>
    <mergeCell ref="L8:N8"/>
    <mergeCell ref="D9:F9"/>
    <mergeCell ref="L9:N9"/>
    <mergeCell ref="D10:F10"/>
    <mergeCell ref="L10:N10"/>
    <mergeCell ref="D12:F12"/>
    <mergeCell ref="L12:N12"/>
  </mergeCells>
  <phoneticPr fontId="9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25" max="4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47"/>
  <sheetViews>
    <sheetView showGridLines="0" zoomScaleNormal="100" zoomScaleSheetLayoutView="100" workbookViewId="0">
      <selection sqref="A1:G1"/>
    </sheetView>
  </sheetViews>
  <sheetFormatPr defaultColWidth="9" defaultRowHeight="13.2" x14ac:dyDescent="0.2"/>
  <cols>
    <col min="1" max="1" width="21.6640625" style="303" customWidth="1"/>
    <col min="2" max="2" width="0.33203125" style="303" customWidth="1"/>
    <col min="3" max="3" width="24.109375" style="303" customWidth="1"/>
    <col min="4" max="4" width="0.33203125" style="303" customWidth="1"/>
    <col min="5" max="5" width="11.6640625" style="304" customWidth="1"/>
    <col min="6" max="6" width="0.88671875" style="303" customWidth="1"/>
    <col min="7" max="7" width="29.6640625" style="303" customWidth="1"/>
    <col min="8" max="16384" width="9" style="303"/>
  </cols>
  <sheetData>
    <row r="1" spans="1:7" s="188" customFormat="1" ht="23.1" customHeight="1" x14ac:dyDescent="0.2">
      <c r="A1" s="141" t="s">
        <v>410</v>
      </c>
      <c r="B1" s="141"/>
      <c r="C1" s="141"/>
      <c r="D1" s="141"/>
      <c r="E1" s="141"/>
      <c r="F1" s="141"/>
      <c r="G1" s="141"/>
    </row>
    <row r="2" spans="1:7" s="188" customFormat="1" ht="23.1" customHeight="1" x14ac:dyDescent="0.2">
      <c r="E2" s="193"/>
    </row>
    <row r="3" spans="1:7" s="188" customFormat="1" ht="23.1" customHeight="1" x14ac:dyDescent="0.2">
      <c r="A3" s="176" t="s">
        <v>503</v>
      </c>
      <c r="B3" s="144"/>
      <c r="C3" s="144"/>
      <c r="D3" s="144"/>
      <c r="E3" s="144"/>
      <c r="F3" s="144"/>
      <c r="G3" s="144"/>
    </row>
    <row r="4" spans="1:7" s="188" customFormat="1" ht="20.100000000000001" customHeight="1" x14ac:dyDescent="0.2">
      <c r="A4" s="268" t="s">
        <v>177</v>
      </c>
      <c r="B4" s="269"/>
      <c r="C4" s="269" t="s">
        <v>178</v>
      </c>
      <c r="D4" s="269"/>
      <c r="E4" s="270" t="s">
        <v>179</v>
      </c>
      <c r="F4" s="271"/>
      <c r="G4" s="272" t="s">
        <v>107</v>
      </c>
    </row>
    <row r="5" spans="1:7" s="188" customFormat="1" ht="20.100000000000001" customHeight="1" x14ac:dyDescent="0.2">
      <c r="A5" s="273" t="s">
        <v>376</v>
      </c>
      <c r="B5" s="274"/>
      <c r="C5" s="275" t="s">
        <v>115</v>
      </c>
      <c r="D5" s="274"/>
      <c r="E5" s="276" t="s">
        <v>223</v>
      </c>
      <c r="F5" s="277"/>
      <c r="G5" s="278" t="s">
        <v>224</v>
      </c>
    </row>
    <row r="6" spans="1:7" s="188" customFormat="1" ht="20.100000000000001" customHeight="1" x14ac:dyDescent="0.2">
      <c r="A6" s="279"/>
      <c r="B6" s="274"/>
      <c r="C6" s="275" t="s">
        <v>147</v>
      </c>
      <c r="D6" s="280"/>
      <c r="E6" s="276" t="s">
        <v>205</v>
      </c>
      <c r="F6" s="277"/>
      <c r="G6" s="278" t="s">
        <v>344</v>
      </c>
    </row>
    <row r="7" spans="1:7" s="188" customFormat="1" ht="30" customHeight="1" x14ac:dyDescent="0.2">
      <c r="A7" s="279"/>
      <c r="B7" s="274"/>
      <c r="C7" s="275" t="s">
        <v>373</v>
      </c>
      <c r="D7" s="280"/>
      <c r="E7" s="276" t="s">
        <v>206</v>
      </c>
      <c r="F7" s="277"/>
      <c r="G7" s="278" t="s">
        <v>225</v>
      </c>
    </row>
    <row r="8" spans="1:7" s="188" customFormat="1" ht="20.100000000000001" customHeight="1" x14ac:dyDescent="0.2">
      <c r="A8" s="279"/>
      <c r="B8" s="274"/>
      <c r="C8" s="275" t="s">
        <v>160</v>
      </c>
      <c r="D8" s="280"/>
      <c r="E8" s="276" t="s">
        <v>207</v>
      </c>
      <c r="F8" s="277"/>
      <c r="G8" s="281" t="s">
        <v>161</v>
      </c>
    </row>
    <row r="9" spans="1:7" s="188" customFormat="1" ht="30" customHeight="1" x14ac:dyDescent="0.2">
      <c r="A9" s="279"/>
      <c r="B9" s="274"/>
      <c r="C9" s="275" t="s">
        <v>384</v>
      </c>
      <c r="D9" s="280"/>
      <c r="E9" s="276" t="s">
        <v>208</v>
      </c>
      <c r="F9" s="277"/>
      <c r="G9" s="281" t="s">
        <v>162</v>
      </c>
    </row>
    <row r="10" spans="1:7" s="188" customFormat="1" ht="20.100000000000001" customHeight="1" x14ac:dyDescent="0.2">
      <c r="A10" s="279"/>
      <c r="B10" s="274"/>
      <c r="C10" s="275" t="s">
        <v>163</v>
      </c>
      <c r="D10" s="280"/>
      <c r="E10" s="276" t="s">
        <v>209</v>
      </c>
      <c r="F10" s="277"/>
      <c r="G10" s="281" t="s">
        <v>164</v>
      </c>
    </row>
    <row r="11" spans="1:7" s="188" customFormat="1" ht="30" customHeight="1" x14ac:dyDescent="0.2">
      <c r="A11" s="279"/>
      <c r="B11" s="274"/>
      <c r="C11" s="282" t="s">
        <v>386</v>
      </c>
      <c r="D11" s="283"/>
      <c r="E11" s="284" t="s">
        <v>210</v>
      </c>
      <c r="F11" s="285"/>
      <c r="G11" s="286" t="s">
        <v>167</v>
      </c>
    </row>
    <row r="12" spans="1:7" s="188" customFormat="1" ht="20.100000000000001" customHeight="1" x14ac:dyDescent="0.2">
      <c r="A12" s="279"/>
      <c r="B12" s="274"/>
      <c r="C12" s="282" t="s">
        <v>211</v>
      </c>
      <c r="D12" s="283"/>
      <c r="E12" s="284" t="s">
        <v>212</v>
      </c>
      <c r="F12" s="285"/>
      <c r="G12" s="286" t="s">
        <v>213</v>
      </c>
    </row>
    <row r="13" spans="1:7" s="188" customFormat="1" ht="30" customHeight="1" x14ac:dyDescent="0.2">
      <c r="A13" s="279"/>
      <c r="B13" s="287"/>
      <c r="C13" s="275" t="s">
        <v>245</v>
      </c>
      <c r="D13" s="283"/>
      <c r="E13" s="284" t="s">
        <v>226</v>
      </c>
      <c r="F13" s="285"/>
      <c r="G13" s="286" t="s">
        <v>227</v>
      </c>
    </row>
    <row r="14" spans="1:7" s="188" customFormat="1" ht="20.100000000000001" customHeight="1" x14ac:dyDescent="0.2">
      <c r="A14" s="279"/>
      <c r="B14" s="287"/>
      <c r="C14" s="282" t="s">
        <v>333</v>
      </c>
      <c r="D14" s="283"/>
      <c r="E14" s="284" t="s">
        <v>215</v>
      </c>
      <c r="F14" s="285"/>
      <c r="G14" s="286" t="s">
        <v>334</v>
      </c>
    </row>
    <row r="15" spans="1:7" s="188" customFormat="1" ht="20.100000000000001" customHeight="1" x14ac:dyDescent="0.2">
      <c r="A15" s="279"/>
      <c r="B15" s="287"/>
      <c r="C15" s="282" t="s">
        <v>184</v>
      </c>
      <c r="D15" s="283"/>
      <c r="E15" s="284" t="s">
        <v>216</v>
      </c>
      <c r="F15" s="285"/>
      <c r="G15" s="286" t="s">
        <v>185</v>
      </c>
    </row>
    <row r="16" spans="1:7" s="188" customFormat="1" ht="20.100000000000001" customHeight="1" x14ac:dyDescent="0.2">
      <c r="A16" s="279"/>
      <c r="B16" s="287"/>
      <c r="C16" s="288" t="s">
        <v>506</v>
      </c>
      <c r="D16" s="289"/>
      <c r="E16" s="290" t="s">
        <v>217</v>
      </c>
      <c r="F16" s="291"/>
      <c r="G16" s="292" t="s">
        <v>337</v>
      </c>
    </row>
    <row r="17" spans="1:7" s="188" customFormat="1" ht="20.100000000000001" customHeight="1" x14ac:dyDescent="0.2">
      <c r="A17" s="279"/>
      <c r="B17" s="287"/>
      <c r="C17" s="288" t="s">
        <v>341</v>
      </c>
      <c r="D17" s="293"/>
      <c r="E17" s="290" t="s">
        <v>342</v>
      </c>
      <c r="F17" s="294"/>
      <c r="G17" s="292" t="s">
        <v>374</v>
      </c>
    </row>
    <row r="18" spans="1:7" s="188" customFormat="1" ht="20.100000000000001" customHeight="1" x14ac:dyDescent="0.2">
      <c r="A18" s="295"/>
      <c r="B18" s="296"/>
      <c r="C18" s="288" t="s">
        <v>375</v>
      </c>
      <c r="D18" s="293"/>
      <c r="E18" s="290" t="s">
        <v>205</v>
      </c>
      <c r="F18" s="294"/>
      <c r="G18" s="297" t="s">
        <v>185</v>
      </c>
    </row>
    <row r="19" spans="1:7" s="188" customFormat="1" ht="20.100000000000001" customHeight="1" x14ac:dyDescent="0.2">
      <c r="A19" s="273" t="s">
        <v>377</v>
      </c>
      <c r="B19" s="274"/>
      <c r="C19" s="288" t="s">
        <v>218</v>
      </c>
      <c r="D19" s="289"/>
      <c r="E19" s="290" t="s">
        <v>214</v>
      </c>
      <c r="F19" s="291"/>
      <c r="G19" s="297" t="s">
        <v>168</v>
      </c>
    </row>
    <row r="20" spans="1:7" s="188" customFormat="1" ht="20.100000000000001" customHeight="1" x14ac:dyDescent="0.2">
      <c r="A20" s="279"/>
      <c r="B20" s="287"/>
      <c r="C20" s="288" t="s">
        <v>335</v>
      </c>
      <c r="D20" s="293"/>
      <c r="E20" s="290" t="s">
        <v>336</v>
      </c>
      <c r="F20" s="294"/>
      <c r="G20" s="292" t="s">
        <v>337</v>
      </c>
    </row>
    <row r="21" spans="1:7" s="188" customFormat="1" ht="20.100000000000001" customHeight="1" x14ac:dyDescent="0.2">
      <c r="A21" s="279"/>
      <c r="B21" s="287"/>
      <c r="C21" s="288" t="s">
        <v>385</v>
      </c>
      <c r="D21" s="293"/>
      <c r="E21" s="290" t="s">
        <v>507</v>
      </c>
      <c r="F21" s="294"/>
      <c r="G21" s="292" t="s">
        <v>338</v>
      </c>
    </row>
    <row r="22" spans="1:7" s="188" customFormat="1" ht="20.100000000000001" customHeight="1" x14ac:dyDescent="0.2">
      <c r="A22" s="279"/>
      <c r="B22" s="287"/>
      <c r="C22" s="288" t="s">
        <v>339</v>
      </c>
      <c r="D22" s="293"/>
      <c r="E22" s="290" t="s">
        <v>340</v>
      </c>
      <c r="F22" s="294"/>
      <c r="G22" s="292" t="s">
        <v>337</v>
      </c>
    </row>
    <row r="23" spans="1:7" s="188" customFormat="1" ht="20.100000000000001" customHeight="1" x14ac:dyDescent="0.2">
      <c r="A23" s="295"/>
      <c r="B23" s="287"/>
      <c r="C23" s="288" t="s">
        <v>508</v>
      </c>
      <c r="D23" s="293"/>
      <c r="E23" s="290" t="s">
        <v>340</v>
      </c>
      <c r="F23" s="294"/>
      <c r="G23" s="292" t="s">
        <v>343</v>
      </c>
    </row>
    <row r="24" spans="1:7" ht="23.1" customHeight="1" x14ac:dyDescent="0.2">
      <c r="A24" s="298"/>
      <c r="B24" s="299"/>
      <c r="C24" s="300"/>
      <c r="D24" s="193"/>
      <c r="E24" s="301"/>
      <c r="F24" s="193"/>
      <c r="G24" s="302"/>
    </row>
    <row r="25" spans="1:7" ht="23.1" customHeight="1" x14ac:dyDescent="0.2"/>
    <row r="37" spans="14:14" x14ac:dyDescent="0.2">
      <c r="N37" s="305" t="s">
        <v>242</v>
      </c>
    </row>
    <row r="38" spans="14:14" ht="6.6" customHeight="1" x14ac:dyDescent="0.2"/>
    <row r="39" spans="14:14" ht="8.25" customHeight="1" x14ac:dyDescent="0.2"/>
    <row r="47" spans="14:14" ht="9.9" customHeight="1" x14ac:dyDescent="0.2"/>
  </sheetData>
  <sheetProtection sheet="1" objects="1" scenarios="1"/>
  <mergeCells count="5">
    <mergeCell ref="A1:G1"/>
    <mergeCell ref="A3:G3"/>
    <mergeCell ref="E4:F4"/>
    <mergeCell ref="A5:A18"/>
    <mergeCell ref="A19:A2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K33"/>
  <sheetViews>
    <sheetView showGridLines="0" zoomScaleNormal="100" zoomScaleSheetLayoutView="140" workbookViewId="0"/>
  </sheetViews>
  <sheetFormatPr defaultColWidth="9" defaultRowHeight="13.2" x14ac:dyDescent="0.2"/>
  <cols>
    <col min="1" max="1" width="8.21875" style="143" customWidth="1"/>
    <col min="2" max="2" width="6.77734375" style="142" customWidth="1"/>
    <col min="3" max="3" width="0.44140625" style="143" customWidth="1"/>
    <col min="4" max="5" width="8.33203125" style="143" customWidth="1"/>
    <col min="6" max="8" width="9.6640625" style="143" customWidth="1"/>
    <col min="9" max="9" width="8.88671875" style="143" customWidth="1"/>
    <col min="10" max="10" width="8.44140625" style="143" customWidth="1"/>
    <col min="11" max="11" width="10.33203125" style="143" customWidth="1"/>
    <col min="12" max="16384" width="9" style="143"/>
  </cols>
  <sheetData>
    <row r="1" spans="1:11" ht="23.1" customHeight="1" x14ac:dyDescent="0.2">
      <c r="A1" s="236" t="s">
        <v>188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23.1" customHeight="1" x14ac:dyDescent="0.2"/>
    <row r="3" spans="1:11" ht="23.1" customHeight="1" x14ac:dyDescent="0.2">
      <c r="A3" s="237" t="s">
        <v>183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</row>
    <row r="4" spans="1:11" ht="20.100000000000001" customHeight="1" x14ac:dyDescent="0.2">
      <c r="A4" s="238" t="s">
        <v>119</v>
      </c>
      <c r="B4" s="239" t="s">
        <v>120</v>
      </c>
      <c r="C4" s="240"/>
      <c r="D4" s="241" t="s">
        <v>122</v>
      </c>
      <c r="E4" s="242"/>
      <c r="F4" s="242"/>
      <c r="G4" s="242"/>
      <c r="H4" s="242"/>
      <c r="I4" s="242"/>
      <c r="J4" s="242"/>
      <c r="K4" s="243"/>
    </row>
    <row r="5" spans="1:11" ht="19.5" customHeight="1" x14ac:dyDescent="0.2">
      <c r="A5" s="244"/>
      <c r="B5" s="245" t="s">
        <v>121</v>
      </c>
      <c r="C5" s="246"/>
      <c r="D5" s="247" t="s">
        <v>296</v>
      </c>
      <c r="E5" s="248" t="s">
        <v>297</v>
      </c>
      <c r="F5" s="247" t="s">
        <v>123</v>
      </c>
      <c r="G5" s="247" t="s">
        <v>124</v>
      </c>
      <c r="H5" s="247" t="s">
        <v>125</v>
      </c>
      <c r="I5" s="247" t="s">
        <v>126</v>
      </c>
      <c r="J5" s="249" t="s">
        <v>127</v>
      </c>
      <c r="K5" s="250" t="s">
        <v>23</v>
      </c>
    </row>
    <row r="6" spans="1:11" ht="18" customHeight="1" x14ac:dyDescent="0.2">
      <c r="A6" s="251" t="s">
        <v>493</v>
      </c>
      <c r="B6" s="252">
        <v>45188</v>
      </c>
      <c r="C6" s="253"/>
      <c r="D6" s="254" t="s">
        <v>356</v>
      </c>
      <c r="E6" s="255" t="s">
        <v>357</v>
      </c>
      <c r="F6" s="256" t="s">
        <v>358</v>
      </c>
      <c r="G6" s="254" t="s">
        <v>359</v>
      </c>
      <c r="H6" s="254" t="s">
        <v>360</v>
      </c>
      <c r="I6" s="254" t="s">
        <v>361</v>
      </c>
      <c r="J6" s="257" t="s">
        <v>362</v>
      </c>
      <c r="K6" s="258" t="s">
        <v>423</v>
      </c>
    </row>
    <row r="7" spans="1:11" ht="18" customHeight="1" x14ac:dyDescent="0.2">
      <c r="A7" s="251" t="s">
        <v>312</v>
      </c>
      <c r="B7" s="252">
        <v>46399</v>
      </c>
      <c r="C7" s="259"/>
      <c r="D7" s="254" t="s">
        <v>298</v>
      </c>
      <c r="E7" s="255" t="s">
        <v>313</v>
      </c>
      <c r="F7" s="256" t="s">
        <v>314</v>
      </c>
      <c r="G7" s="254" t="s">
        <v>299</v>
      </c>
      <c r="H7" s="254" t="s">
        <v>315</v>
      </c>
      <c r="I7" s="254" t="s">
        <v>316</v>
      </c>
      <c r="J7" s="257" t="s">
        <v>300</v>
      </c>
      <c r="K7" s="258" t="s">
        <v>424</v>
      </c>
    </row>
    <row r="8" spans="1:11" s="142" customFormat="1" ht="18" customHeight="1" x14ac:dyDescent="0.2">
      <c r="A8" s="251" t="s">
        <v>301</v>
      </c>
      <c r="B8" s="252">
        <v>47179</v>
      </c>
      <c r="C8" s="259"/>
      <c r="D8" s="254" t="s">
        <v>317</v>
      </c>
      <c r="E8" s="255" t="s">
        <v>302</v>
      </c>
      <c r="F8" s="256" t="s">
        <v>303</v>
      </c>
      <c r="G8" s="254" t="s">
        <v>304</v>
      </c>
      <c r="H8" s="254" t="s">
        <v>318</v>
      </c>
      <c r="I8" s="254" t="s">
        <v>305</v>
      </c>
      <c r="J8" s="257" t="s">
        <v>319</v>
      </c>
      <c r="K8" s="258" t="s">
        <v>320</v>
      </c>
    </row>
    <row r="9" spans="1:11" ht="18" customHeight="1" x14ac:dyDescent="0.2">
      <c r="A9" s="251" t="s">
        <v>291</v>
      </c>
      <c r="B9" s="252">
        <v>48060</v>
      </c>
      <c r="C9" s="259"/>
      <c r="D9" s="254" t="s">
        <v>321</v>
      </c>
      <c r="E9" s="255" t="s">
        <v>306</v>
      </c>
      <c r="F9" s="256" t="s">
        <v>307</v>
      </c>
      <c r="G9" s="254" t="s">
        <v>308</v>
      </c>
      <c r="H9" s="254" t="s">
        <v>322</v>
      </c>
      <c r="I9" s="254" t="s">
        <v>309</v>
      </c>
      <c r="J9" s="257" t="s">
        <v>323</v>
      </c>
      <c r="K9" s="258" t="s">
        <v>310</v>
      </c>
    </row>
    <row r="10" spans="1:11" ht="18" customHeight="1" x14ac:dyDescent="0.2">
      <c r="A10" s="251" t="s">
        <v>371</v>
      </c>
      <c r="B10" s="252">
        <v>48771</v>
      </c>
      <c r="C10" s="259"/>
      <c r="D10" s="254" t="s">
        <v>387</v>
      </c>
      <c r="E10" s="255" t="s">
        <v>388</v>
      </c>
      <c r="F10" s="256" t="s">
        <v>389</v>
      </c>
      <c r="G10" s="254" t="s">
        <v>390</v>
      </c>
      <c r="H10" s="254" t="s">
        <v>391</v>
      </c>
      <c r="I10" s="254" t="s">
        <v>392</v>
      </c>
      <c r="J10" s="257" t="s">
        <v>393</v>
      </c>
      <c r="K10" s="258" t="s">
        <v>394</v>
      </c>
    </row>
    <row r="11" spans="1:11" ht="18" customHeight="1" x14ac:dyDescent="0.2">
      <c r="A11" s="260" t="s">
        <v>434</v>
      </c>
      <c r="B11" s="261">
        <v>49226</v>
      </c>
      <c r="C11" s="262"/>
      <c r="D11" s="263" t="s">
        <v>451</v>
      </c>
      <c r="E11" s="264" t="s">
        <v>452</v>
      </c>
      <c r="F11" s="265" t="s">
        <v>453</v>
      </c>
      <c r="G11" s="263" t="s">
        <v>454</v>
      </c>
      <c r="H11" s="263" t="s">
        <v>455</v>
      </c>
      <c r="I11" s="263" t="s">
        <v>456</v>
      </c>
      <c r="J11" s="266" t="s">
        <v>457</v>
      </c>
      <c r="K11" s="267" t="s">
        <v>458</v>
      </c>
    </row>
    <row r="12" spans="1:11" ht="18" customHeight="1" x14ac:dyDescent="0.2">
      <c r="A12" s="260" t="s">
        <v>494</v>
      </c>
      <c r="B12" s="261">
        <v>49373</v>
      </c>
      <c r="C12" s="262"/>
      <c r="D12" s="263" t="s">
        <v>509</v>
      </c>
      <c r="E12" s="264" t="s">
        <v>510</v>
      </c>
      <c r="F12" s="265" t="s">
        <v>511</v>
      </c>
      <c r="G12" s="263" t="s">
        <v>512</v>
      </c>
      <c r="H12" s="263" t="s">
        <v>513</v>
      </c>
      <c r="I12" s="263" t="s">
        <v>514</v>
      </c>
      <c r="J12" s="266" t="s">
        <v>515</v>
      </c>
      <c r="K12" s="267" t="s">
        <v>516</v>
      </c>
    </row>
    <row r="13" spans="1:11" ht="13.5" customHeight="1" x14ac:dyDescent="0.2">
      <c r="A13" s="222" t="s">
        <v>311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1" ht="23.1" customHeight="1" x14ac:dyDescent="0.2"/>
    <row r="31" ht="9" customHeight="1" x14ac:dyDescent="0.2"/>
    <row r="32" ht="16.5" customHeight="1" x14ac:dyDescent="0.2"/>
    <row r="33" ht="23.1" customHeight="1" x14ac:dyDescent="0.2"/>
  </sheetData>
  <sheetProtection sheet="1" objects="1" scenarios="1"/>
  <mergeCells count="6">
    <mergeCell ref="A13:K13"/>
    <mergeCell ref="A3:K3"/>
    <mergeCell ref="B4:C4"/>
    <mergeCell ref="B5:C5"/>
    <mergeCell ref="A4:A5"/>
    <mergeCell ref="D4:K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T23"/>
  <sheetViews>
    <sheetView showGridLines="0" zoomScaleNormal="100" zoomScaleSheetLayoutView="100" workbookViewId="0">
      <selection sqref="A1:P1"/>
    </sheetView>
  </sheetViews>
  <sheetFormatPr defaultColWidth="9" defaultRowHeight="13.2" x14ac:dyDescent="0.2"/>
  <cols>
    <col min="1" max="1" width="10.77734375" style="143" customWidth="1"/>
    <col min="2" max="2" width="8.21875" style="142" customWidth="1"/>
    <col min="3" max="3" width="0.44140625" style="143" customWidth="1"/>
    <col min="4" max="4" width="8.21875" style="143" customWidth="1"/>
    <col min="5" max="5" width="0.44140625" style="143" customWidth="1"/>
    <col min="6" max="6" width="8.21875" style="142" customWidth="1"/>
    <col min="7" max="7" width="0.44140625" style="143" customWidth="1"/>
    <col min="8" max="8" width="8.21875" style="142" customWidth="1"/>
    <col min="9" max="9" width="0.44140625" style="143" customWidth="1"/>
    <col min="10" max="10" width="8.21875" style="142" customWidth="1"/>
    <col min="11" max="11" width="0.44140625" style="143" customWidth="1"/>
    <col min="12" max="12" width="8.21875" style="142" customWidth="1"/>
    <col min="13" max="13" width="0.44140625" style="143" customWidth="1"/>
    <col min="14" max="14" width="8.21875" style="142" customWidth="1"/>
    <col min="15" max="15" width="0.44140625" style="143" customWidth="1"/>
    <col min="16" max="16" width="8.21875" style="142" customWidth="1"/>
    <col min="17" max="17" width="0.44140625" style="143" customWidth="1"/>
    <col min="18" max="18" width="7.77734375" style="143" customWidth="1"/>
    <col min="19" max="19" width="0.44140625" style="143" customWidth="1"/>
    <col min="20" max="16384" width="9" style="143"/>
  </cols>
  <sheetData>
    <row r="1" spans="1:20" ht="23.1" customHeight="1" x14ac:dyDescent="0.2">
      <c r="A1" s="141" t="s">
        <v>324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20" ht="23.1" customHeight="1" x14ac:dyDescent="0.2"/>
    <row r="3" spans="1:20" ht="23.1" customHeight="1" x14ac:dyDescent="0.2">
      <c r="A3" s="201" t="s">
        <v>469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20" ht="24" customHeight="1" x14ac:dyDescent="0.2">
      <c r="A4" s="203" t="s">
        <v>145</v>
      </c>
      <c r="B4" s="204" t="s">
        <v>152</v>
      </c>
      <c r="C4" s="205"/>
      <c r="D4" s="206" t="s">
        <v>153</v>
      </c>
      <c r="E4" s="207"/>
      <c r="F4" s="206" t="s">
        <v>154</v>
      </c>
      <c r="G4" s="207"/>
      <c r="H4" s="208" t="s">
        <v>230</v>
      </c>
      <c r="I4" s="209"/>
      <c r="J4" s="208" t="s">
        <v>124</v>
      </c>
      <c r="K4" s="209"/>
      <c r="L4" s="208" t="s">
        <v>125</v>
      </c>
      <c r="M4" s="209"/>
      <c r="N4" s="208" t="s">
        <v>126</v>
      </c>
      <c r="O4" s="209"/>
      <c r="P4" s="208" t="s">
        <v>127</v>
      </c>
      <c r="Q4" s="210"/>
      <c r="R4" s="211" t="s">
        <v>231</v>
      </c>
      <c r="S4" s="148"/>
    </row>
    <row r="5" spans="1:20" ht="18" customHeight="1" x14ac:dyDescent="0.2">
      <c r="A5" s="183" t="s">
        <v>436</v>
      </c>
      <c r="B5" s="212">
        <v>1656</v>
      </c>
      <c r="C5" s="213"/>
      <c r="D5" s="212">
        <v>3176</v>
      </c>
      <c r="E5" s="213"/>
      <c r="F5" s="185">
        <v>0</v>
      </c>
      <c r="G5" s="214"/>
      <c r="H5" s="185">
        <v>12173</v>
      </c>
      <c r="I5" s="214"/>
      <c r="J5" s="185">
        <v>12511</v>
      </c>
      <c r="K5" s="214"/>
      <c r="L5" s="185">
        <v>7583</v>
      </c>
      <c r="M5" s="214"/>
      <c r="N5" s="185">
        <v>5369</v>
      </c>
      <c r="O5" s="214"/>
      <c r="P5" s="185">
        <v>3994</v>
      </c>
      <c r="Q5" s="215"/>
      <c r="R5" s="186">
        <f t="shared" ref="R5:R10" si="0">SUM(B5:P5)</f>
        <v>46462</v>
      </c>
      <c r="S5" s="216"/>
    </row>
    <row r="6" spans="1:20" ht="18" customHeight="1" x14ac:dyDescent="0.2">
      <c r="A6" s="183" t="s">
        <v>267</v>
      </c>
      <c r="B6" s="212">
        <v>1923</v>
      </c>
      <c r="C6" s="213"/>
      <c r="D6" s="212">
        <v>3495</v>
      </c>
      <c r="E6" s="213"/>
      <c r="F6" s="185">
        <v>0</v>
      </c>
      <c r="G6" s="214"/>
      <c r="H6" s="185">
        <v>12472</v>
      </c>
      <c r="I6" s="214"/>
      <c r="J6" s="185">
        <v>14018</v>
      </c>
      <c r="K6" s="214"/>
      <c r="L6" s="185">
        <v>8083</v>
      </c>
      <c r="M6" s="214"/>
      <c r="N6" s="185">
        <v>5180</v>
      </c>
      <c r="O6" s="214"/>
      <c r="P6" s="185">
        <v>4088</v>
      </c>
      <c r="Q6" s="215"/>
      <c r="R6" s="186">
        <f t="shared" si="0"/>
        <v>49259</v>
      </c>
      <c r="S6" s="216"/>
    </row>
    <row r="7" spans="1:20" ht="18" customHeight="1" x14ac:dyDescent="0.2">
      <c r="A7" s="183" t="s">
        <v>288</v>
      </c>
      <c r="B7" s="212">
        <v>2257</v>
      </c>
      <c r="C7" s="213"/>
      <c r="D7" s="212">
        <v>3898</v>
      </c>
      <c r="E7" s="213"/>
      <c r="F7" s="185">
        <v>0</v>
      </c>
      <c r="G7" s="214"/>
      <c r="H7" s="185">
        <v>12391</v>
      </c>
      <c r="I7" s="214"/>
      <c r="J7" s="185">
        <v>14866</v>
      </c>
      <c r="K7" s="214"/>
      <c r="L7" s="185">
        <v>8675</v>
      </c>
      <c r="M7" s="214"/>
      <c r="N7" s="185">
        <v>5215</v>
      </c>
      <c r="O7" s="214"/>
      <c r="P7" s="185">
        <v>3819</v>
      </c>
      <c r="Q7" s="215"/>
      <c r="R7" s="186">
        <f t="shared" si="0"/>
        <v>51121</v>
      </c>
      <c r="S7" s="216"/>
    </row>
    <row r="8" spans="1:20" ht="18" customHeight="1" x14ac:dyDescent="0.2">
      <c r="A8" s="183" t="s">
        <v>369</v>
      </c>
      <c r="B8" s="212">
        <v>2559</v>
      </c>
      <c r="C8" s="213"/>
      <c r="D8" s="212">
        <v>4232</v>
      </c>
      <c r="E8" s="213"/>
      <c r="F8" s="185">
        <v>0</v>
      </c>
      <c r="G8" s="214"/>
      <c r="H8" s="185">
        <v>12492</v>
      </c>
      <c r="I8" s="214"/>
      <c r="J8" s="185">
        <v>15117</v>
      </c>
      <c r="K8" s="214"/>
      <c r="L8" s="185">
        <v>8798</v>
      </c>
      <c r="M8" s="214"/>
      <c r="N8" s="185">
        <v>5520</v>
      </c>
      <c r="O8" s="214"/>
      <c r="P8" s="185">
        <v>3698</v>
      </c>
      <c r="Q8" s="215"/>
      <c r="R8" s="186">
        <f t="shared" si="0"/>
        <v>52416</v>
      </c>
      <c r="S8" s="216"/>
    </row>
    <row r="9" spans="1:20" s="188" customFormat="1" ht="18" customHeight="1" x14ac:dyDescent="0.2">
      <c r="A9" s="183" t="s">
        <v>432</v>
      </c>
      <c r="B9" s="212">
        <v>3021</v>
      </c>
      <c r="C9" s="213"/>
      <c r="D9" s="212">
        <v>4681</v>
      </c>
      <c r="E9" s="213"/>
      <c r="F9" s="185">
        <v>0</v>
      </c>
      <c r="G9" s="214"/>
      <c r="H9" s="185">
        <v>12096</v>
      </c>
      <c r="I9" s="214"/>
      <c r="J9" s="185">
        <v>15652</v>
      </c>
      <c r="K9" s="214"/>
      <c r="L9" s="185">
        <v>8837</v>
      </c>
      <c r="M9" s="214"/>
      <c r="N9" s="185">
        <v>6069</v>
      </c>
      <c r="O9" s="214"/>
      <c r="P9" s="185">
        <v>3856</v>
      </c>
      <c r="Q9" s="215"/>
      <c r="R9" s="186">
        <f t="shared" si="0"/>
        <v>54212</v>
      </c>
      <c r="S9" s="217"/>
    </row>
    <row r="10" spans="1:20" s="188" customFormat="1" ht="18" customHeight="1" x14ac:dyDescent="0.2">
      <c r="A10" s="183" t="s">
        <v>477</v>
      </c>
      <c r="B10" s="218">
        <v>2944</v>
      </c>
      <c r="C10" s="219"/>
      <c r="D10" s="218">
        <v>4905</v>
      </c>
      <c r="E10" s="219"/>
      <c r="F10" s="191">
        <v>0</v>
      </c>
      <c r="G10" s="220"/>
      <c r="H10" s="191">
        <v>11833</v>
      </c>
      <c r="I10" s="220"/>
      <c r="J10" s="191">
        <v>15785</v>
      </c>
      <c r="K10" s="220"/>
      <c r="L10" s="191">
        <v>9049</v>
      </c>
      <c r="M10" s="220"/>
      <c r="N10" s="191">
        <v>6697</v>
      </c>
      <c r="O10" s="220"/>
      <c r="P10" s="191">
        <v>4143</v>
      </c>
      <c r="Q10" s="221"/>
      <c r="R10" s="192">
        <f t="shared" si="0"/>
        <v>55356</v>
      </c>
      <c r="S10" s="217"/>
    </row>
    <row r="11" spans="1:20" ht="13.5" customHeight="1" x14ac:dyDescent="0.2">
      <c r="A11" s="222" t="s">
        <v>518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3"/>
      <c r="T11" s="142"/>
    </row>
    <row r="12" spans="1:20" ht="23.1" customHeight="1" x14ac:dyDescent="0.2">
      <c r="A12" s="142"/>
      <c r="C12" s="142"/>
      <c r="D12" s="142"/>
      <c r="E12" s="142"/>
      <c r="G12" s="142"/>
      <c r="I12" s="142"/>
      <c r="K12" s="142"/>
      <c r="M12" s="142"/>
      <c r="O12" s="142"/>
      <c r="Q12" s="142"/>
      <c r="R12" s="142"/>
      <c r="S12" s="142"/>
      <c r="T12" s="142"/>
    </row>
    <row r="13" spans="1:20" ht="23.1" customHeight="1" x14ac:dyDescent="0.2">
      <c r="A13" s="224" t="s">
        <v>189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142"/>
      <c r="R13" s="142"/>
      <c r="S13" s="142"/>
      <c r="T13" s="142"/>
    </row>
    <row r="14" spans="1:20" ht="23.1" customHeight="1" x14ac:dyDescent="0.2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142"/>
      <c r="R14" s="142"/>
      <c r="S14" s="142"/>
      <c r="T14" s="142"/>
    </row>
    <row r="15" spans="1:20" ht="23.1" customHeight="1" x14ac:dyDescent="0.2">
      <c r="A15" s="201" t="s">
        <v>468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142"/>
    </row>
    <row r="16" spans="1:20" ht="24" customHeight="1" x14ac:dyDescent="0.2">
      <c r="A16" s="203" t="s">
        <v>145</v>
      </c>
      <c r="B16" s="204" t="s">
        <v>152</v>
      </c>
      <c r="C16" s="205"/>
      <c r="D16" s="206" t="s">
        <v>153</v>
      </c>
      <c r="E16" s="207"/>
      <c r="F16" s="206" t="s">
        <v>154</v>
      </c>
      <c r="G16" s="207"/>
      <c r="H16" s="208" t="s">
        <v>230</v>
      </c>
      <c r="I16" s="209"/>
      <c r="J16" s="208" t="s">
        <v>124</v>
      </c>
      <c r="K16" s="209"/>
      <c r="L16" s="208" t="s">
        <v>125</v>
      </c>
      <c r="M16" s="209"/>
      <c r="N16" s="208" t="s">
        <v>126</v>
      </c>
      <c r="O16" s="209"/>
      <c r="P16" s="208" t="s">
        <v>127</v>
      </c>
      <c r="Q16" s="210"/>
      <c r="R16" s="211" t="s">
        <v>231</v>
      </c>
      <c r="S16" s="148"/>
    </row>
    <row r="17" spans="1:20" ht="18" customHeight="1" x14ac:dyDescent="0.2">
      <c r="A17" s="183" t="s">
        <v>495</v>
      </c>
      <c r="B17" s="212">
        <v>0</v>
      </c>
      <c r="C17" s="213"/>
      <c r="D17" s="226">
        <v>2</v>
      </c>
      <c r="E17" s="213"/>
      <c r="F17" s="185">
        <v>0</v>
      </c>
      <c r="G17" s="214"/>
      <c r="H17" s="185">
        <v>2897</v>
      </c>
      <c r="I17" s="214"/>
      <c r="J17" s="185">
        <v>3030</v>
      </c>
      <c r="K17" s="214"/>
      <c r="L17" s="185">
        <v>1889</v>
      </c>
      <c r="M17" s="214"/>
      <c r="N17" s="185">
        <v>1266</v>
      </c>
      <c r="O17" s="214"/>
      <c r="P17" s="184">
        <v>848</v>
      </c>
      <c r="Q17" s="184"/>
      <c r="R17" s="186">
        <f t="shared" ref="R17:R22" si="1">SUM(B17:Q17)</f>
        <v>9932</v>
      </c>
      <c r="S17" s="217"/>
    </row>
    <row r="18" spans="1:20" ht="18" customHeight="1" x14ac:dyDescent="0.2">
      <c r="A18" s="183" t="s">
        <v>269</v>
      </c>
      <c r="B18" s="212">
        <v>0</v>
      </c>
      <c r="C18" s="213"/>
      <c r="D18" s="226">
        <v>7</v>
      </c>
      <c r="E18" s="213"/>
      <c r="F18" s="185">
        <v>0</v>
      </c>
      <c r="G18" s="214"/>
      <c r="H18" s="185">
        <v>2878</v>
      </c>
      <c r="I18" s="214"/>
      <c r="J18" s="185">
        <v>3173</v>
      </c>
      <c r="K18" s="214"/>
      <c r="L18" s="185">
        <v>2079</v>
      </c>
      <c r="M18" s="214"/>
      <c r="N18" s="185">
        <v>1107</v>
      </c>
      <c r="O18" s="214"/>
      <c r="P18" s="184">
        <v>908</v>
      </c>
      <c r="Q18" s="184"/>
      <c r="R18" s="186">
        <f t="shared" si="1"/>
        <v>10152</v>
      </c>
      <c r="S18" s="217"/>
    </row>
    <row r="19" spans="1:20" s="188" customFormat="1" ht="18" customHeight="1" x14ac:dyDescent="0.2">
      <c r="A19" s="183" t="s">
        <v>288</v>
      </c>
      <c r="B19" s="212">
        <v>0</v>
      </c>
      <c r="C19" s="213"/>
      <c r="D19" s="226">
        <v>13</v>
      </c>
      <c r="E19" s="213"/>
      <c r="F19" s="185">
        <v>0</v>
      </c>
      <c r="G19" s="214"/>
      <c r="H19" s="185">
        <v>2858</v>
      </c>
      <c r="I19" s="214"/>
      <c r="J19" s="185">
        <v>3224</v>
      </c>
      <c r="K19" s="214"/>
      <c r="L19" s="185">
        <v>2394</v>
      </c>
      <c r="M19" s="214"/>
      <c r="N19" s="185">
        <v>1116</v>
      </c>
      <c r="O19" s="214"/>
      <c r="P19" s="184">
        <v>880</v>
      </c>
      <c r="Q19" s="184"/>
      <c r="R19" s="186">
        <f t="shared" si="1"/>
        <v>10485</v>
      </c>
      <c r="S19" s="217"/>
      <c r="T19" s="227"/>
    </row>
    <row r="20" spans="1:20" s="188" customFormat="1" ht="18" customHeight="1" x14ac:dyDescent="0.2">
      <c r="A20" s="183" t="s">
        <v>369</v>
      </c>
      <c r="B20" s="212">
        <v>9</v>
      </c>
      <c r="C20" s="213"/>
      <c r="D20" s="226">
        <v>9</v>
      </c>
      <c r="E20" s="213"/>
      <c r="F20" s="185">
        <v>0</v>
      </c>
      <c r="G20" s="214"/>
      <c r="H20" s="185">
        <v>2603</v>
      </c>
      <c r="I20" s="214"/>
      <c r="J20" s="185">
        <v>3029</v>
      </c>
      <c r="K20" s="214"/>
      <c r="L20" s="185">
        <v>2285</v>
      </c>
      <c r="M20" s="214"/>
      <c r="N20" s="185">
        <v>1241</v>
      </c>
      <c r="O20" s="214"/>
      <c r="P20" s="184">
        <v>839</v>
      </c>
      <c r="Q20" s="184"/>
      <c r="R20" s="186">
        <f t="shared" si="1"/>
        <v>10015</v>
      </c>
      <c r="S20" s="217"/>
      <c r="T20" s="227"/>
    </row>
    <row r="21" spans="1:20" s="142" customFormat="1" ht="18" customHeight="1" x14ac:dyDescent="0.2">
      <c r="A21" s="189" t="s">
        <v>432</v>
      </c>
      <c r="B21" s="218">
        <v>15</v>
      </c>
      <c r="C21" s="219"/>
      <c r="D21" s="228">
        <v>16</v>
      </c>
      <c r="E21" s="219"/>
      <c r="F21" s="191">
        <v>0</v>
      </c>
      <c r="G21" s="220"/>
      <c r="H21" s="191">
        <v>2515</v>
      </c>
      <c r="I21" s="220"/>
      <c r="J21" s="191">
        <v>3437</v>
      </c>
      <c r="K21" s="220"/>
      <c r="L21" s="191">
        <v>2224</v>
      </c>
      <c r="M21" s="220"/>
      <c r="N21" s="191">
        <v>1396</v>
      </c>
      <c r="O21" s="220"/>
      <c r="P21" s="190">
        <v>911</v>
      </c>
      <c r="Q21" s="190"/>
      <c r="R21" s="192">
        <f t="shared" si="1"/>
        <v>10514</v>
      </c>
      <c r="S21" s="217"/>
      <c r="T21" s="229"/>
    </row>
    <row r="22" spans="1:20" s="142" customFormat="1" ht="18" customHeight="1" x14ac:dyDescent="0.2">
      <c r="A22" s="194" t="s">
        <v>477</v>
      </c>
      <c r="B22" s="230">
        <v>15</v>
      </c>
      <c r="C22" s="231"/>
      <c r="D22" s="232">
        <v>17</v>
      </c>
      <c r="E22" s="231"/>
      <c r="F22" s="196">
        <v>0</v>
      </c>
      <c r="G22" s="233"/>
      <c r="H22" s="196">
        <v>2449</v>
      </c>
      <c r="I22" s="233"/>
      <c r="J22" s="196">
        <v>3299</v>
      </c>
      <c r="K22" s="233"/>
      <c r="L22" s="196">
        <v>2367</v>
      </c>
      <c r="M22" s="233"/>
      <c r="N22" s="196">
        <v>1453</v>
      </c>
      <c r="O22" s="233"/>
      <c r="P22" s="195">
        <v>967</v>
      </c>
      <c r="Q22" s="195"/>
      <c r="R22" s="197">
        <f t="shared" si="1"/>
        <v>10567</v>
      </c>
      <c r="S22" s="234"/>
    </row>
    <row r="23" spans="1:20" x14ac:dyDescent="0.2">
      <c r="N23" s="235"/>
    </row>
  </sheetData>
  <sheetProtection sheet="1" objects="1" scenarios="1"/>
  <mergeCells count="21">
    <mergeCell ref="L4:M4"/>
    <mergeCell ref="R4:S4"/>
    <mergeCell ref="A13:P13"/>
    <mergeCell ref="A1:P1"/>
    <mergeCell ref="N4:O4"/>
    <mergeCell ref="B4:C4"/>
    <mergeCell ref="J4:K4"/>
    <mergeCell ref="H4:I4"/>
    <mergeCell ref="P4:Q4"/>
    <mergeCell ref="F4:G4"/>
    <mergeCell ref="D4:E4"/>
    <mergeCell ref="A11:R11"/>
    <mergeCell ref="L16:M16"/>
    <mergeCell ref="N16:O16"/>
    <mergeCell ref="P16:Q16"/>
    <mergeCell ref="R16:S16"/>
    <mergeCell ref="B16:C16"/>
    <mergeCell ref="D16:E16"/>
    <mergeCell ref="F16:G16"/>
    <mergeCell ref="H16:I16"/>
    <mergeCell ref="J16:K16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K12"/>
  <sheetViews>
    <sheetView showGridLines="0" zoomScaleNormal="100" zoomScaleSheetLayoutView="106" workbookViewId="0">
      <selection sqref="A1:J1"/>
    </sheetView>
  </sheetViews>
  <sheetFormatPr defaultColWidth="9" defaultRowHeight="13.2" x14ac:dyDescent="0.2"/>
  <cols>
    <col min="1" max="1" width="12.109375" style="143" customWidth="1"/>
    <col min="2" max="2" width="14.6640625" style="142" customWidth="1"/>
    <col min="3" max="3" width="0.88671875" style="143" customWidth="1"/>
    <col min="4" max="4" width="14.6640625" style="142" customWidth="1"/>
    <col min="5" max="5" width="0.88671875" style="143" customWidth="1"/>
    <col min="6" max="6" width="15.33203125" style="142" customWidth="1"/>
    <col min="7" max="7" width="0.88671875" style="143" customWidth="1"/>
    <col min="8" max="8" width="12.77734375" style="142" customWidth="1"/>
    <col min="9" max="9" width="2" style="143" customWidth="1"/>
    <col min="10" max="10" width="11.6640625" style="143" customWidth="1"/>
    <col min="11" max="11" width="0.88671875" style="143" customWidth="1"/>
    <col min="12" max="16384" width="9" style="143"/>
  </cols>
  <sheetData>
    <row r="1" spans="1:11" ht="23.1" customHeight="1" x14ac:dyDescent="0.2">
      <c r="A1" s="141" t="s">
        <v>248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ht="23.1" customHeight="1" x14ac:dyDescent="0.2">
      <c r="H2" s="175"/>
      <c r="J2" s="142"/>
    </row>
    <row r="3" spans="1:11" ht="23.1" customHeight="1" x14ac:dyDescent="0.2">
      <c r="A3" s="176" t="s">
        <v>180</v>
      </c>
      <c r="B3" s="145"/>
      <c r="C3" s="145"/>
      <c r="D3" s="145"/>
      <c r="E3" s="145"/>
      <c r="F3" s="145"/>
      <c r="G3" s="145"/>
      <c r="H3" s="177"/>
      <c r="I3" s="177"/>
      <c r="J3" s="177"/>
    </row>
    <row r="4" spans="1:11" ht="24.9" customHeight="1" x14ac:dyDescent="0.2">
      <c r="A4" s="178" t="s">
        <v>145</v>
      </c>
      <c r="B4" s="179" t="s">
        <v>128</v>
      </c>
      <c r="C4" s="180"/>
      <c r="D4" s="179" t="s">
        <v>129</v>
      </c>
      <c r="E4" s="180"/>
      <c r="F4" s="179" t="s">
        <v>130</v>
      </c>
      <c r="G4" s="181"/>
      <c r="H4" s="179" t="s">
        <v>353</v>
      </c>
      <c r="I4" s="181"/>
      <c r="J4" s="182" t="s">
        <v>23</v>
      </c>
      <c r="K4" s="180"/>
    </row>
    <row r="5" spans="1:11" ht="18" customHeight="1" x14ac:dyDescent="0.2">
      <c r="A5" s="183" t="s">
        <v>496</v>
      </c>
      <c r="B5" s="184">
        <v>7742</v>
      </c>
      <c r="C5" s="184"/>
      <c r="D5" s="185">
        <v>5291</v>
      </c>
      <c r="E5" s="184"/>
      <c r="F5" s="185">
        <v>105</v>
      </c>
      <c r="G5" s="184"/>
      <c r="H5" s="185" t="s">
        <v>354</v>
      </c>
      <c r="I5" s="184"/>
      <c r="J5" s="186">
        <f t="shared" ref="J5" si="0">SUM(B5:F5)</f>
        <v>13138</v>
      </c>
      <c r="K5" s="187"/>
    </row>
    <row r="6" spans="1:11" ht="18" customHeight="1" x14ac:dyDescent="0.2">
      <c r="A6" s="183" t="s">
        <v>270</v>
      </c>
      <c r="B6" s="184">
        <v>8068</v>
      </c>
      <c r="C6" s="184"/>
      <c r="D6" s="185">
        <v>5547</v>
      </c>
      <c r="E6" s="184"/>
      <c r="F6" s="185">
        <v>103</v>
      </c>
      <c r="G6" s="184"/>
      <c r="H6" s="185" t="s">
        <v>354</v>
      </c>
      <c r="I6" s="184"/>
      <c r="J6" s="186">
        <f>SUM(B6:F6)</f>
        <v>13718</v>
      </c>
      <c r="K6" s="187"/>
    </row>
    <row r="7" spans="1:11" ht="18" customHeight="1" x14ac:dyDescent="0.2">
      <c r="A7" s="183" t="s">
        <v>289</v>
      </c>
      <c r="B7" s="184">
        <v>8146</v>
      </c>
      <c r="C7" s="184"/>
      <c r="D7" s="185">
        <v>5570</v>
      </c>
      <c r="E7" s="184"/>
      <c r="F7" s="185">
        <v>46</v>
      </c>
      <c r="G7" s="184"/>
      <c r="H7" s="185">
        <v>180</v>
      </c>
      <c r="I7" s="184"/>
      <c r="J7" s="186">
        <f>SUM(B7:H7)</f>
        <v>13942</v>
      </c>
      <c r="K7" s="187"/>
    </row>
    <row r="8" spans="1:11" s="188" customFormat="1" ht="18" customHeight="1" x14ac:dyDescent="0.2">
      <c r="A8" s="183" t="s">
        <v>369</v>
      </c>
      <c r="B8" s="184">
        <v>8183</v>
      </c>
      <c r="C8" s="184"/>
      <c r="D8" s="185">
        <v>5686</v>
      </c>
      <c r="E8" s="184"/>
      <c r="F8" s="185">
        <v>49</v>
      </c>
      <c r="G8" s="184"/>
      <c r="H8" s="185">
        <v>255</v>
      </c>
      <c r="I8" s="184"/>
      <c r="J8" s="186">
        <f>SUM(B8:H8)</f>
        <v>14173</v>
      </c>
      <c r="K8" s="187"/>
    </row>
    <row r="9" spans="1:11" s="193" customFormat="1" ht="18" customHeight="1" x14ac:dyDescent="0.2">
      <c r="A9" s="189" t="s">
        <v>432</v>
      </c>
      <c r="B9" s="190">
        <v>8326</v>
      </c>
      <c r="C9" s="190"/>
      <c r="D9" s="191">
        <v>5774</v>
      </c>
      <c r="E9" s="190"/>
      <c r="F9" s="191">
        <v>55</v>
      </c>
      <c r="G9" s="190"/>
      <c r="H9" s="191">
        <v>329</v>
      </c>
      <c r="I9" s="190"/>
      <c r="J9" s="192">
        <f>SUM(B9:H9)</f>
        <v>14484</v>
      </c>
      <c r="K9" s="187"/>
    </row>
    <row r="10" spans="1:11" ht="14.1" customHeight="1" x14ac:dyDescent="0.2">
      <c r="A10" s="194" t="s">
        <v>477</v>
      </c>
      <c r="B10" s="195">
        <v>8564</v>
      </c>
      <c r="C10" s="195"/>
      <c r="D10" s="196">
        <v>5789</v>
      </c>
      <c r="E10" s="195"/>
      <c r="F10" s="196">
        <v>21</v>
      </c>
      <c r="G10" s="195"/>
      <c r="H10" s="196">
        <v>398</v>
      </c>
      <c r="I10" s="195"/>
      <c r="J10" s="197">
        <f>SUM(B10:H10)</f>
        <v>14772</v>
      </c>
      <c r="K10" s="198"/>
    </row>
    <row r="11" spans="1:11" ht="13.5" customHeight="1" x14ac:dyDescent="0.2">
      <c r="A11" s="199" t="s">
        <v>264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00"/>
    </row>
    <row r="12" spans="1:11" ht="22.95" customHeight="1" x14ac:dyDescent="0.2"/>
  </sheetData>
  <sheetProtection sheet="1" objects="1" scenarios="1"/>
  <mergeCells count="8">
    <mergeCell ref="A11:J11"/>
    <mergeCell ref="A1:J1"/>
    <mergeCell ref="A3:J3"/>
    <mergeCell ref="J4:K4"/>
    <mergeCell ref="B4:C4"/>
    <mergeCell ref="D4:E4"/>
    <mergeCell ref="F4:G4"/>
    <mergeCell ref="H4:I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8"/>
  <sheetViews>
    <sheetView showGridLines="0" zoomScaleNormal="100" zoomScaleSheetLayoutView="100" workbookViewId="0">
      <selection sqref="A1:G1"/>
    </sheetView>
  </sheetViews>
  <sheetFormatPr defaultColWidth="9" defaultRowHeight="13.2" x14ac:dyDescent="0.2"/>
  <cols>
    <col min="1" max="1" width="2.109375" style="143" customWidth="1"/>
    <col min="2" max="2" width="27.77734375" style="143" customWidth="1"/>
    <col min="3" max="3" width="2.109375" style="143" customWidth="1"/>
    <col min="4" max="4" width="17.109375" style="142" customWidth="1"/>
    <col min="5" max="5" width="0.88671875" style="143" customWidth="1"/>
    <col min="6" max="6" width="17.109375" style="142" customWidth="1"/>
    <col min="7" max="7" width="0.88671875" style="143" customWidth="1"/>
    <col min="8" max="8" width="17.109375" style="142" customWidth="1"/>
    <col min="9" max="9" width="0.88671875" style="142" customWidth="1"/>
    <col min="10" max="16384" width="9" style="143"/>
  </cols>
  <sheetData>
    <row r="1" spans="1:9" ht="23.1" customHeight="1" x14ac:dyDescent="0.2">
      <c r="A1" s="141" t="s">
        <v>249</v>
      </c>
      <c r="B1" s="141"/>
      <c r="C1" s="141"/>
      <c r="D1" s="141"/>
      <c r="E1" s="141"/>
      <c r="F1" s="141"/>
      <c r="G1" s="141"/>
    </row>
    <row r="2" spans="1:9" ht="23.1" customHeight="1" x14ac:dyDescent="0.2"/>
    <row r="3" spans="1:9" ht="23.1" customHeight="1" x14ac:dyDescent="0.2">
      <c r="A3" s="144" t="s">
        <v>148</v>
      </c>
      <c r="B3" s="145"/>
      <c r="C3" s="145"/>
      <c r="D3" s="145"/>
      <c r="E3" s="145"/>
      <c r="F3" s="145"/>
      <c r="G3" s="145"/>
      <c r="H3" s="145"/>
      <c r="I3" s="145"/>
    </row>
    <row r="4" spans="1:9" ht="18" customHeight="1" x14ac:dyDescent="0.2">
      <c r="A4" s="146" t="s">
        <v>131</v>
      </c>
      <c r="B4" s="147"/>
      <c r="C4" s="148"/>
      <c r="D4" s="149" t="s">
        <v>372</v>
      </c>
      <c r="E4" s="150"/>
      <c r="F4" s="146" t="s">
        <v>435</v>
      </c>
      <c r="G4" s="148"/>
      <c r="H4" s="146" t="s">
        <v>497</v>
      </c>
      <c r="I4" s="148"/>
    </row>
    <row r="5" spans="1:9" ht="18.149999999999999" customHeight="1" x14ac:dyDescent="0.2">
      <c r="A5" s="151"/>
      <c r="B5" s="152" t="s">
        <v>132</v>
      </c>
      <c r="C5" s="153"/>
      <c r="D5" s="154">
        <v>33</v>
      </c>
      <c r="E5" s="155"/>
      <c r="F5" s="156">
        <v>36</v>
      </c>
      <c r="G5" s="155"/>
      <c r="H5" s="156">
        <v>37</v>
      </c>
      <c r="I5" s="155"/>
    </row>
    <row r="6" spans="1:9" ht="18.149999999999999" customHeight="1" x14ac:dyDescent="0.2">
      <c r="A6" s="151"/>
      <c r="B6" s="152" t="s">
        <v>346</v>
      </c>
      <c r="C6" s="153"/>
      <c r="D6" s="157">
        <v>7</v>
      </c>
      <c r="E6" s="155"/>
      <c r="F6" s="158">
        <v>7</v>
      </c>
      <c r="G6" s="155"/>
      <c r="H6" s="158">
        <v>7</v>
      </c>
      <c r="I6" s="155"/>
    </row>
    <row r="7" spans="1:9" ht="18.149999999999999" customHeight="1" x14ac:dyDescent="0.2">
      <c r="A7" s="151"/>
      <c r="B7" s="152" t="s">
        <v>133</v>
      </c>
      <c r="C7" s="153"/>
      <c r="D7" s="157">
        <v>25</v>
      </c>
      <c r="E7" s="155"/>
      <c r="F7" s="158">
        <v>25</v>
      </c>
      <c r="G7" s="155"/>
      <c r="H7" s="158">
        <v>25</v>
      </c>
      <c r="I7" s="155"/>
    </row>
    <row r="8" spans="1:9" ht="18.149999999999999" customHeight="1" x14ac:dyDescent="0.2">
      <c r="A8" s="151"/>
      <c r="B8" s="152" t="s">
        <v>134</v>
      </c>
      <c r="C8" s="153"/>
      <c r="D8" s="157">
        <v>4</v>
      </c>
      <c r="E8" s="155"/>
      <c r="F8" s="158">
        <v>4</v>
      </c>
      <c r="G8" s="155"/>
      <c r="H8" s="158">
        <v>4</v>
      </c>
      <c r="I8" s="155"/>
    </row>
    <row r="9" spans="1:9" ht="18.149999999999999" customHeight="1" x14ac:dyDescent="0.2">
      <c r="A9" s="151"/>
      <c r="B9" s="152" t="s">
        <v>135</v>
      </c>
      <c r="C9" s="153"/>
      <c r="D9" s="157">
        <v>15</v>
      </c>
      <c r="E9" s="155"/>
      <c r="F9" s="158">
        <v>13</v>
      </c>
      <c r="G9" s="155"/>
      <c r="H9" s="158">
        <v>14</v>
      </c>
      <c r="I9" s="155"/>
    </row>
    <row r="10" spans="1:9" ht="18.149999999999999" customHeight="1" x14ac:dyDescent="0.2">
      <c r="A10" s="151"/>
      <c r="B10" s="152" t="s">
        <v>136</v>
      </c>
      <c r="C10" s="153"/>
      <c r="D10" s="157">
        <v>4</v>
      </c>
      <c r="E10" s="155"/>
      <c r="F10" s="158">
        <v>5</v>
      </c>
      <c r="G10" s="155"/>
      <c r="H10" s="158">
        <v>5</v>
      </c>
      <c r="I10" s="155"/>
    </row>
    <row r="11" spans="1:9" ht="18.149999999999999" customHeight="1" x14ac:dyDescent="0.2">
      <c r="A11" s="151"/>
      <c r="B11" s="152" t="s">
        <v>137</v>
      </c>
      <c r="C11" s="153"/>
      <c r="D11" s="157">
        <v>49</v>
      </c>
      <c r="E11" s="155"/>
      <c r="F11" s="158">
        <v>48</v>
      </c>
      <c r="G11" s="155"/>
      <c r="H11" s="158">
        <v>50</v>
      </c>
      <c r="I11" s="155"/>
    </row>
    <row r="12" spans="1:9" ht="18.149999999999999" customHeight="1" x14ac:dyDescent="0.2">
      <c r="A12" s="151"/>
      <c r="B12" s="152" t="s">
        <v>138</v>
      </c>
      <c r="C12" s="153"/>
      <c r="D12" s="157">
        <v>8</v>
      </c>
      <c r="E12" s="155"/>
      <c r="F12" s="158">
        <v>8</v>
      </c>
      <c r="G12" s="155"/>
      <c r="H12" s="158">
        <v>8</v>
      </c>
      <c r="I12" s="155"/>
    </row>
    <row r="13" spans="1:9" ht="18.149999999999999" customHeight="1" x14ac:dyDescent="0.2">
      <c r="A13" s="159"/>
      <c r="B13" s="160" t="s">
        <v>347</v>
      </c>
      <c r="C13" s="153"/>
      <c r="D13" s="157">
        <v>2</v>
      </c>
      <c r="E13" s="155"/>
      <c r="F13" s="158">
        <v>2</v>
      </c>
      <c r="G13" s="155"/>
      <c r="H13" s="158">
        <v>2</v>
      </c>
      <c r="I13" s="155"/>
    </row>
    <row r="14" spans="1:9" ht="18.149999999999999" customHeight="1" x14ac:dyDescent="0.2">
      <c r="A14" s="159"/>
      <c r="B14" s="161" t="s">
        <v>348</v>
      </c>
      <c r="C14" s="153"/>
      <c r="D14" s="157">
        <v>2</v>
      </c>
      <c r="E14" s="155"/>
      <c r="F14" s="158">
        <v>2</v>
      </c>
      <c r="G14" s="155"/>
      <c r="H14" s="158">
        <v>2</v>
      </c>
      <c r="I14" s="155"/>
    </row>
    <row r="15" spans="1:9" ht="18.149999999999999" customHeight="1" x14ac:dyDescent="0.2">
      <c r="A15" s="151"/>
      <c r="B15" s="152" t="s">
        <v>139</v>
      </c>
      <c r="C15" s="153"/>
      <c r="D15" s="157">
        <v>8</v>
      </c>
      <c r="E15" s="155"/>
      <c r="F15" s="158">
        <v>8</v>
      </c>
      <c r="G15" s="155"/>
      <c r="H15" s="158">
        <v>8</v>
      </c>
      <c r="I15" s="155"/>
    </row>
    <row r="16" spans="1:9" ht="18.149999999999999" customHeight="1" x14ac:dyDescent="0.2">
      <c r="A16" s="151"/>
      <c r="B16" s="152" t="s">
        <v>140</v>
      </c>
      <c r="C16" s="153"/>
      <c r="D16" s="157">
        <v>5</v>
      </c>
      <c r="E16" s="155"/>
      <c r="F16" s="158">
        <v>6</v>
      </c>
      <c r="G16" s="155"/>
      <c r="H16" s="158">
        <v>6</v>
      </c>
      <c r="I16" s="155"/>
    </row>
    <row r="17" spans="1:9" ht="18.149999999999999" customHeight="1" x14ac:dyDescent="0.2">
      <c r="A17" s="151"/>
      <c r="B17" s="152" t="s">
        <v>146</v>
      </c>
      <c r="C17" s="153"/>
      <c r="D17" s="157">
        <v>13</v>
      </c>
      <c r="E17" s="155"/>
      <c r="F17" s="158">
        <v>13</v>
      </c>
      <c r="G17" s="155"/>
      <c r="H17" s="158">
        <v>13</v>
      </c>
      <c r="I17" s="155"/>
    </row>
    <row r="18" spans="1:9" ht="18.149999999999999" customHeight="1" x14ac:dyDescent="0.2">
      <c r="A18" s="151"/>
      <c r="B18" s="152" t="s">
        <v>149</v>
      </c>
      <c r="C18" s="153"/>
      <c r="D18" s="157">
        <v>2</v>
      </c>
      <c r="E18" s="155"/>
      <c r="F18" s="158">
        <v>2</v>
      </c>
      <c r="G18" s="155"/>
      <c r="H18" s="158">
        <v>2</v>
      </c>
      <c r="I18" s="155"/>
    </row>
    <row r="19" spans="1:9" ht="18.149999999999999" customHeight="1" x14ac:dyDescent="0.2">
      <c r="A19" s="151"/>
      <c r="B19" s="152" t="s">
        <v>150</v>
      </c>
      <c r="C19" s="153"/>
      <c r="D19" s="157">
        <v>4</v>
      </c>
      <c r="E19" s="155"/>
      <c r="F19" s="158">
        <v>4</v>
      </c>
      <c r="G19" s="155"/>
      <c r="H19" s="158">
        <v>4</v>
      </c>
      <c r="I19" s="155"/>
    </row>
    <row r="20" spans="1:9" ht="18.149999999999999" customHeight="1" x14ac:dyDescent="0.2">
      <c r="A20" s="159"/>
      <c r="B20" s="152" t="s">
        <v>349</v>
      </c>
      <c r="C20" s="153"/>
      <c r="D20" s="157">
        <v>1</v>
      </c>
      <c r="E20" s="155"/>
      <c r="F20" s="158">
        <v>1</v>
      </c>
      <c r="G20" s="155"/>
      <c r="H20" s="158">
        <v>1</v>
      </c>
      <c r="I20" s="155"/>
    </row>
    <row r="21" spans="1:9" ht="18.149999999999999" customHeight="1" x14ac:dyDescent="0.2">
      <c r="A21" s="159"/>
      <c r="B21" s="152" t="s">
        <v>350</v>
      </c>
      <c r="C21" s="153"/>
      <c r="D21" s="157">
        <v>14</v>
      </c>
      <c r="E21" s="155"/>
      <c r="F21" s="158">
        <v>14</v>
      </c>
      <c r="G21" s="155"/>
      <c r="H21" s="158">
        <v>14</v>
      </c>
      <c r="I21" s="155"/>
    </row>
    <row r="22" spans="1:9" ht="18.149999999999999" customHeight="1" x14ac:dyDescent="0.2">
      <c r="A22" s="151"/>
      <c r="B22" s="152" t="s">
        <v>141</v>
      </c>
      <c r="C22" s="153"/>
      <c r="D22" s="157">
        <v>9</v>
      </c>
      <c r="E22" s="155"/>
      <c r="F22" s="158">
        <v>7</v>
      </c>
      <c r="G22" s="155"/>
      <c r="H22" s="158">
        <v>7</v>
      </c>
      <c r="I22" s="155"/>
    </row>
    <row r="23" spans="1:9" ht="18.149999999999999" customHeight="1" x14ac:dyDescent="0.2">
      <c r="A23" s="151"/>
      <c r="B23" s="152" t="s">
        <v>128</v>
      </c>
      <c r="C23" s="153"/>
      <c r="D23" s="157">
        <v>7</v>
      </c>
      <c r="E23" s="155"/>
      <c r="F23" s="158">
        <v>7</v>
      </c>
      <c r="G23" s="155"/>
      <c r="H23" s="158">
        <v>7</v>
      </c>
      <c r="I23" s="155"/>
    </row>
    <row r="24" spans="1:9" ht="18.149999999999999" customHeight="1" x14ac:dyDescent="0.2">
      <c r="A24" s="151"/>
      <c r="B24" s="152" t="s">
        <v>129</v>
      </c>
      <c r="C24" s="153"/>
      <c r="D24" s="157">
        <v>5</v>
      </c>
      <c r="E24" s="155"/>
      <c r="F24" s="158">
        <v>5</v>
      </c>
      <c r="G24" s="155"/>
      <c r="H24" s="158">
        <v>5</v>
      </c>
      <c r="I24" s="155"/>
    </row>
    <row r="25" spans="1:9" ht="18.149999999999999" customHeight="1" x14ac:dyDescent="0.2">
      <c r="A25" s="159"/>
      <c r="B25" s="152" t="s">
        <v>351</v>
      </c>
      <c r="C25" s="153"/>
      <c r="D25" s="157">
        <v>0</v>
      </c>
      <c r="E25" s="155"/>
      <c r="F25" s="158">
        <v>0</v>
      </c>
      <c r="G25" s="155"/>
      <c r="H25" s="158">
        <v>0</v>
      </c>
      <c r="I25" s="155"/>
    </row>
    <row r="26" spans="1:9" ht="18.149999999999999" customHeight="1" thickBot="1" x14ac:dyDescent="0.25">
      <c r="A26" s="162"/>
      <c r="B26" s="163" t="s">
        <v>352</v>
      </c>
      <c r="C26" s="164"/>
      <c r="D26" s="165">
        <v>1</v>
      </c>
      <c r="E26" s="166"/>
      <c r="F26" s="167">
        <v>1</v>
      </c>
      <c r="G26" s="166"/>
      <c r="H26" s="167">
        <v>1</v>
      </c>
      <c r="I26" s="166"/>
    </row>
    <row r="27" spans="1:9" ht="14.4" thickTop="1" x14ac:dyDescent="0.2">
      <c r="A27" s="168"/>
      <c r="B27" s="169" t="s">
        <v>23</v>
      </c>
      <c r="C27" s="170"/>
      <c r="D27" s="171">
        <f>SUM(D5:D26)</f>
        <v>218</v>
      </c>
      <c r="E27" s="172"/>
      <c r="F27" s="171">
        <f>SUM(F5:F26)</f>
        <v>218</v>
      </c>
      <c r="G27" s="172"/>
      <c r="H27" s="171">
        <f>SUM(H5:H26)</f>
        <v>222</v>
      </c>
      <c r="I27" s="172"/>
    </row>
    <row r="28" spans="1:9" ht="13.5" customHeight="1" x14ac:dyDescent="0.2">
      <c r="A28" s="173" t="s">
        <v>355</v>
      </c>
      <c r="B28" s="173"/>
      <c r="C28" s="173"/>
      <c r="D28" s="173"/>
      <c r="E28" s="174"/>
      <c r="F28" s="174"/>
      <c r="G28" s="174"/>
      <c r="H28" s="174"/>
      <c r="I28" s="174"/>
    </row>
  </sheetData>
  <sheetProtection sheet="1" objects="1" scenarios="1"/>
  <mergeCells count="5">
    <mergeCell ref="A1:G1"/>
    <mergeCell ref="A3:I3"/>
    <mergeCell ref="A4:C4"/>
    <mergeCell ref="F4:G4"/>
    <mergeCell ref="H4:I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33"/>
  <sheetViews>
    <sheetView showGridLines="0" zoomScaleNormal="100" workbookViewId="0">
      <selection activeCell="Q1" sqref="Q1"/>
    </sheetView>
  </sheetViews>
  <sheetFormatPr defaultColWidth="9" defaultRowHeight="13.2" x14ac:dyDescent="0.2"/>
  <cols>
    <col min="1" max="1" width="9" style="303"/>
    <col min="2" max="2" width="8.109375" style="303" customWidth="1"/>
    <col min="3" max="3" width="9" style="304"/>
    <col min="4" max="4" width="0.88671875" style="303" customWidth="1"/>
    <col min="5" max="5" width="9" style="304"/>
    <col min="6" max="6" width="0.88671875" style="303" customWidth="1"/>
    <col min="7" max="7" width="9" style="304"/>
    <col min="8" max="8" width="0.88671875" style="303" customWidth="1"/>
    <col min="9" max="9" width="9" style="304"/>
    <col min="10" max="10" width="0.88671875" style="303" customWidth="1"/>
    <col min="11" max="11" width="9" style="304"/>
    <col min="12" max="12" width="0.88671875" style="303" customWidth="1"/>
    <col min="13" max="13" width="9" style="304"/>
    <col min="14" max="14" width="0.88671875" style="303" customWidth="1"/>
    <col min="15" max="15" width="9" style="304"/>
    <col min="16" max="16" width="0.88671875" style="303" customWidth="1"/>
    <col min="17" max="17" width="1.33203125" style="303" customWidth="1"/>
    <col min="18" max="16384" width="9" style="303"/>
  </cols>
  <sheetData>
    <row r="1" spans="1:17" s="188" customFormat="1" ht="23.1" customHeight="1" x14ac:dyDescent="0.2">
      <c r="A1" s="141" t="s">
        <v>294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7" s="188" customFormat="1" ht="23.1" customHeight="1" x14ac:dyDescent="0.2">
      <c r="C2" s="193"/>
      <c r="E2" s="193"/>
      <c r="G2" s="193"/>
      <c r="I2" s="193"/>
      <c r="K2" s="193"/>
      <c r="M2" s="193"/>
      <c r="O2" s="193"/>
    </row>
    <row r="3" spans="1:17" s="188" customFormat="1" ht="23.1" customHeight="1" x14ac:dyDescent="0.2">
      <c r="A3" s="176" t="s">
        <v>475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7" s="188" customFormat="1" ht="20.100000000000001" customHeight="1" x14ac:dyDescent="0.2">
      <c r="A4" s="146" t="s">
        <v>24</v>
      </c>
      <c r="B4" s="148"/>
      <c r="C4" s="765" t="s">
        <v>23</v>
      </c>
      <c r="D4" s="766"/>
      <c r="E4" s="146" t="s">
        <v>8</v>
      </c>
      <c r="F4" s="148"/>
      <c r="G4" s="146" t="s">
        <v>25</v>
      </c>
      <c r="H4" s="148"/>
      <c r="I4" s="146" t="s">
        <v>26</v>
      </c>
      <c r="J4" s="148"/>
      <c r="K4" s="146" t="s">
        <v>27</v>
      </c>
      <c r="L4" s="148"/>
      <c r="M4" s="146" t="s">
        <v>11</v>
      </c>
      <c r="N4" s="148"/>
      <c r="O4" s="146" t="s">
        <v>28</v>
      </c>
      <c r="P4" s="148"/>
    </row>
    <row r="5" spans="1:17" s="188" customFormat="1" ht="9.9" customHeight="1" x14ac:dyDescent="0.2">
      <c r="A5" s="746"/>
      <c r="B5" s="767"/>
      <c r="C5" s="768"/>
      <c r="D5" s="769"/>
      <c r="E5" s="770"/>
      <c r="F5" s="767"/>
      <c r="G5" s="770"/>
      <c r="H5" s="767"/>
      <c r="I5" s="770"/>
      <c r="J5" s="767"/>
      <c r="K5" s="770"/>
      <c r="L5" s="767"/>
      <c r="M5" s="770"/>
      <c r="N5" s="767"/>
      <c r="O5" s="771"/>
      <c r="P5" s="217"/>
    </row>
    <row r="6" spans="1:17" s="188" customFormat="1" ht="15.9" customHeight="1" x14ac:dyDescent="0.2">
      <c r="A6" s="772" t="s">
        <v>481</v>
      </c>
      <c r="B6" s="773" t="s">
        <v>29</v>
      </c>
      <c r="C6" s="774">
        <f t="shared" ref="C6:C9" si="0">+SUM(E6:O6)</f>
        <v>41</v>
      </c>
      <c r="D6" s="775"/>
      <c r="E6" s="776">
        <v>9</v>
      </c>
      <c r="F6" s="777"/>
      <c r="G6" s="776">
        <v>7</v>
      </c>
      <c r="H6" s="777"/>
      <c r="I6" s="776">
        <v>0</v>
      </c>
      <c r="J6" s="777"/>
      <c r="K6" s="776">
        <v>4</v>
      </c>
      <c r="L6" s="777"/>
      <c r="M6" s="776">
        <v>9</v>
      </c>
      <c r="N6" s="777"/>
      <c r="O6" s="778">
        <v>12</v>
      </c>
      <c r="P6" s="217"/>
    </row>
    <row r="7" spans="1:17" s="188" customFormat="1" ht="15.9" customHeight="1" x14ac:dyDescent="0.2">
      <c r="A7" s="772"/>
      <c r="B7" s="773" t="s">
        <v>30</v>
      </c>
      <c r="C7" s="774">
        <f t="shared" si="0"/>
        <v>2614</v>
      </c>
      <c r="D7" s="775"/>
      <c r="E7" s="779">
        <v>523</v>
      </c>
      <c r="F7" s="780"/>
      <c r="G7" s="781">
        <v>421</v>
      </c>
      <c r="H7" s="780"/>
      <c r="I7" s="782">
        <v>0</v>
      </c>
      <c r="J7" s="783"/>
      <c r="K7" s="782">
        <v>184</v>
      </c>
      <c r="L7" s="783"/>
      <c r="M7" s="782">
        <v>555</v>
      </c>
      <c r="N7" s="783"/>
      <c r="O7" s="779">
        <v>931</v>
      </c>
      <c r="P7" s="217"/>
    </row>
    <row r="8" spans="1:17" s="188" customFormat="1" ht="15.9" customHeight="1" x14ac:dyDescent="0.2">
      <c r="A8" s="772" t="s">
        <v>482</v>
      </c>
      <c r="B8" s="773" t="s">
        <v>29</v>
      </c>
      <c r="C8" s="774">
        <f t="shared" si="0"/>
        <v>39</v>
      </c>
      <c r="D8" s="775"/>
      <c r="E8" s="776">
        <v>8</v>
      </c>
      <c r="F8" s="777"/>
      <c r="G8" s="776">
        <v>7</v>
      </c>
      <c r="H8" s="777"/>
      <c r="I8" s="776">
        <v>0</v>
      </c>
      <c r="J8" s="777"/>
      <c r="K8" s="776">
        <v>3</v>
      </c>
      <c r="L8" s="777"/>
      <c r="M8" s="776">
        <v>9</v>
      </c>
      <c r="N8" s="777"/>
      <c r="O8" s="778">
        <v>12</v>
      </c>
      <c r="P8" s="217"/>
    </row>
    <row r="9" spans="1:17" s="188" customFormat="1" ht="15.9" customHeight="1" x14ac:dyDescent="0.2">
      <c r="A9" s="772"/>
      <c r="B9" s="773" t="s">
        <v>30</v>
      </c>
      <c r="C9" s="774">
        <f t="shared" si="0"/>
        <v>2329</v>
      </c>
      <c r="D9" s="775"/>
      <c r="E9" s="779">
        <v>418</v>
      </c>
      <c r="F9" s="780"/>
      <c r="G9" s="781">
        <v>362</v>
      </c>
      <c r="H9" s="780"/>
      <c r="I9" s="782">
        <v>0</v>
      </c>
      <c r="J9" s="783"/>
      <c r="K9" s="782">
        <v>141</v>
      </c>
      <c r="L9" s="783"/>
      <c r="M9" s="782">
        <v>514</v>
      </c>
      <c r="N9" s="783"/>
      <c r="O9" s="779">
        <v>894</v>
      </c>
      <c r="P9" s="217"/>
    </row>
    <row r="10" spans="1:17" s="188" customFormat="1" ht="15.9" customHeight="1" x14ac:dyDescent="0.2">
      <c r="A10" s="772" t="s">
        <v>483</v>
      </c>
      <c r="B10" s="773" t="s">
        <v>29</v>
      </c>
      <c r="C10" s="774">
        <f t="shared" ref="C10:C11" si="1">+SUM(E10:O10)</f>
        <v>38</v>
      </c>
      <c r="D10" s="775"/>
      <c r="E10" s="784">
        <v>7</v>
      </c>
      <c r="F10" s="785"/>
      <c r="G10" s="784">
        <v>7</v>
      </c>
      <c r="H10" s="785"/>
      <c r="I10" s="784">
        <v>0</v>
      </c>
      <c r="J10" s="785"/>
      <c r="K10" s="784">
        <v>4</v>
      </c>
      <c r="L10" s="785"/>
      <c r="M10" s="784">
        <v>9</v>
      </c>
      <c r="N10" s="785"/>
      <c r="O10" s="786">
        <v>11</v>
      </c>
      <c r="P10" s="217"/>
    </row>
    <row r="11" spans="1:17" s="188" customFormat="1" ht="15.9" customHeight="1" x14ac:dyDescent="0.2">
      <c r="A11" s="772"/>
      <c r="B11" s="773" t="s">
        <v>30</v>
      </c>
      <c r="C11" s="774">
        <f t="shared" si="1"/>
        <v>2236</v>
      </c>
      <c r="D11" s="775"/>
      <c r="E11" s="787">
        <v>358</v>
      </c>
      <c r="F11" s="788"/>
      <c r="G11" s="789">
        <v>350</v>
      </c>
      <c r="H11" s="788"/>
      <c r="I11" s="790">
        <v>0</v>
      </c>
      <c r="J11" s="791"/>
      <c r="K11" s="790">
        <v>242</v>
      </c>
      <c r="L11" s="791"/>
      <c r="M11" s="790">
        <v>497</v>
      </c>
      <c r="N11" s="791"/>
      <c r="O11" s="787">
        <v>789</v>
      </c>
      <c r="P11" s="217"/>
      <c r="Q11" s="193"/>
    </row>
    <row r="12" spans="1:17" s="188" customFormat="1" ht="9.9" customHeight="1" x14ac:dyDescent="0.2">
      <c r="A12" s="792"/>
      <c r="B12" s="793"/>
      <c r="C12" s="794"/>
      <c r="D12" s="795"/>
      <c r="E12" s="796"/>
      <c r="F12" s="797"/>
      <c r="G12" s="796"/>
      <c r="H12" s="797"/>
      <c r="I12" s="796"/>
      <c r="J12" s="797"/>
      <c r="K12" s="796"/>
      <c r="L12" s="797"/>
      <c r="M12" s="796"/>
      <c r="N12" s="797"/>
      <c r="O12" s="798"/>
      <c r="P12" s="763"/>
    </row>
    <row r="13" spans="1:17" s="188" customFormat="1" ht="13.5" customHeight="1" x14ac:dyDescent="0.2">
      <c r="A13" s="222" t="s">
        <v>262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</row>
    <row r="14" spans="1:17" ht="22.95" customHeight="1" x14ac:dyDescent="0.2">
      <c r="G14" s="774"/>
    </row>
    <row r="33" ht="22.95" customHeight="1" x14ac:dyDescent="0.2"/>
  </sheetData>
  <sheetProtection sheet="1" objects="1" scenarios="1"/>
  <mergeCells count="14">
    <mergeCell ref="A13:O13"/>
    <mergeCell ref="A3:O3"/>
    <mergeCell ref="A4:B4"/>
    <mergeCell ref="A1:O1"/>
    <mergeCell ref="C4:D4"/>
    <mergeCell ref="E4:F4"/>
    <mergeCell ref="G4:H4"/>
    <mergeCell ref="I4:J4"/>
    <mergeCell ref="K4:L4"/>
    <mergeCell ref="M4:N4"/>
    <mergeCell ref="O4:P4"/>
    <mergeCell ref="A6:A7"/>
    <mergeCell ref="A8:A9"/>
    <mergeCell ref="A10:A11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4"/>
  <sheetViews>
    <sheetView showGridLines="0" tabSelected="1" zoomScaleNormal="100" zoomScaleSheetLayoutView="100" workbookViewId="0">
      <selection sqref="A1:M1"/>
    </sheetView>
  </sheetViews>
  <sheetFormatPr defaultColWidth="9" defaultRowHeight="13.2" x14ac:dyDescent="0.2"/>
  <cols>
    <col min="1" max="1" width="11.109375" style="303" customWidth="1"/>
    <col min="2" max="2" width="11.6640625" style="304" customWidth="1"/>
    <col min="3" max="3" width="0.88671875" style="303" customWidth="1"/>
    <col min="4" max="4" width="11.6640625" style="304" customWidth="1"/>
    <col min="5" max="5" width="0.88671875" style="303" customWidth="1"/>
    <col min="6" max="6" width="11.6640625" style="304" customWidth="1"/>
    <col min="7" max="7" width="0.88671875" style="303" customWidth="1"/>
    <col min="8" max="8" width="11.6640625" style="304" customWidth="1"/>
    <col min="9" max="9" width="0.88671875" style="303" customWidth="1"/>
    <col min="10" max="10" width="11.6640625" style="304" customWidth="1"/>
    <col min="11" max="11" width="0.88671875" style="303" customWidth="1"/>
    <col min="12" max="12" width="11.6640625" style="304" customWidth="1"/>
    <col min="13" max="13" width="0.88671875" style="303" customWidth="1"/>
    <col min="14" max="16384" width="9" style="303"/>
  </cols>
  <sheetData>
    <row r="1" spans="1:13" s="188" customFormat="1" ht="23.1" customHeight="1" x14ac:dyDescent="0.2">
      <c r="A1" s="141" t="s">
        <v>187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188" customFormat="1" ht="23.1" customHeight="1" x14ac:dyDescent="0.2">
      <c r="B2" s="193"/>
      <c r="D2" s="193"/>
      <c r="F2" s="193"/>
      <c r="H2" s="193"/>
      <c r="J2" s="193"/>
      <c r="L2" s="193"/>
    </row>
    <row r="3" spans="1:13" s="188" customFormat="1" ht="23.1" customHeight="1" x14ac:dyDescent="0.2">
      <c r="A3" s="176" t="s">
        <v>465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s="188" customFormat="1" ht="20.100000000000001" customHeight="1" x14ac:dyDescent="0.2">
      <c r="A4" s="310" t="s">
        <v>31</v>
      </c>
      <c r="B4" s="179" t="s">
        <v>32</v>
      </c>
      <c r="C4" s="181"/>
      <c r="D4" s="181"/>
      <c r="E4" s="181"/>
      <c r="F4" s="181"/>
      <c r="G4" s="180"/>
      <c r="H4" s="179" t="s">
        <v>220</v>
      </c>
      <c r="I4" s="181"/>
      <c r="J4" s="181"/>
      <c r="K4" s="181"/>
      <c r="L4" s="181"/>
      <c r="M4" s="180"/>
    </row>
    <row r="5" spans="1:13" s="188" customFormat="1" ht="20.100000000000001" customHeight="1" x14ac:dyDescent="0.2">
      <c r="A5" s="316"/>
      <c r="B5" s="179" t="s">
        <v>23</v>
      </c>
      <c r="C5" s="180"/>
      <c r="D5" s="179" t="s">
        <v>33</v>
      </c>
      <c r="E5" s="180"/>
      <c r="F5" s="179" t="s">
        <v>34</v>
      </c>
      <c r="G5" s="180"/>
      <c r="H5" s="179" t="s">
        <v>23</v>
      </c>
      <c r="I5" s="180"/>
      <c r="J5" s="179" t="s">
        <v>33</v>
      </c>
      <c r="K5" s="180"/>
      <c r="L5" s="179" t="s">
        <v>34</v>
      </c>
      <c r="M5" s="180"/>
    </row>
    <row r="6" spans="1:13" s="188" customFormat="1" ht="9.9" customHeight="1" x14ac:dyDescent="0.2">
      <c r="A6" s="746"/>
      <c r="B6" s="747"/>
      <c r="C6" s="748"/>
      <c r="D6" s="747"/>
      <c r="E6" s="748"/>
      <c r="F6" s="747"/>
      <c r="G6" s="748"/>
      <c r="H6" s="749"/>
      <c r="I6" s="748"/>
      <c r="J6" s="747"/>
      <c r="K6" s="748"/>
      <c r="L6" s="747"/>
      <c r="M6" s="217"/>
    </row>
    <row r="7" spans="1:13" s="188" customFormat="1" ht="15.9" customHeight="1" x14ac:dyDescent="0.2">
      <c r="A7" s="750" t="s">
        <v>484</v>
      </c>
      <c r="B7" s="751">
        <f t="shared" ref="B7:B10" si="0">SUM(D7:F7)</f>
        <v>16</v>
      </c>
      <c r="C7" s="752"/>
      <c r="D7" s="751">
        <v>7</v>
      </c>
      <c r="E7" s="752"/>
      <c r="F7" s="751">
        <v>9</v>
      </c>
      <c r="G7" s="752"/>
      <c r="H7" s="753">
        <f t="shared" ref="H7:H12" si="1">SUM(J7:L7)</f>
        <v>3293</v>
      </c>
      <c r="I7" s="754"/>
      <c r="J7" s="751">
        <v>989</v>
      </c>
      <c r="K7" s="752"/>
      <c r="L7" s="755">
        <v>2304</v>
      </c>
      <c r="M7" s="217"/>
    </row>
    <row r="8" spans="1:13" s="188" customFormat="1" ht="15.9" customHeight="1" x14ac:dyDescent="0.2">
      <c r="A8" s="750" t="s">
        <v>265</v>
      </c>
      <c r="B8" s="751">
        <f t="shared" si="0"/>
        <v>14</v>
      </c>
      <c r="C8" s="752"/>
      <c r="D8" s="751">
        <v>6</v>
      </c>
      <c r="E8" s="752"/>
      <c r="F8" s="751">
        <v>8</v>
      </c>
      <c r="G8" s="752"/>
      <c r="H8" s="753">
        <f t="shared" si="1"/>
        <v>3277</v>
      </c>
      <c r="I8" s="754"/>
      <c r="J8" s="751">
        <v>983</v>
      </c>
      <c r="K8" s="752"/>
      <c r="L8" s="755">
        <v>2294</v>
      </c>
      <c r="M8" s="217"/>
    </row>
    <row r="9" spans="1:13" s="188" customFormat="1" ht="15.9" customHeight="1" x14ac:dyDescent="0.2">
      <c r="A9" s="750" t="s">
        <v>284</v>
      </c>
      <c r="B9" s="751">
        <f t="shared" si="0"/>
        <v>15</v>
      </c>
      <c r="C9" s="752"/>
      <c r="D9" s="751">
        <v>9</v>
      </c>
      <c r="E9" s="752"/>
      <c r="F9" s="751">
        <v>6</v>
      </c>
      <c r="G9" s="752"/>
      <c r="H9" s="753">
        <f t="shared" si="1"/>
        <v>3236</v>
      </c>
      <c r="I9" s="754"/>
      <c r="J9" s="751">
        <v>956</v>
      </c>
      <c r="K9" s="752"/>
      <c r="L9" s="755">
        <v>2280</v>
      </c>
      <c r="M9" s="217"/>
    </row>
    <row r="10" spans="1:13" s="188" customFormat="1" ht="15.9" customHeight="1" x14ac:dyDescent="0.2">
      <c r="A10" s="750" t="s">
        <v>365</v>
      </c>
      <c r="B10" s="751">
        <f t="shared" si="0"/>
        <v>10</v>
      </c>
      <c r="C10" s="752"/>
      <c r="D10" s="751">
        <v>5</v>
      </c>
      <c r="E10" s="752"/>
      <c r="F10" s="751">
        <v>5</v>
      </c>
      <c r="G10" s="752"/>
      <c r="H10" s="753">
        <f t="shared" si="1"/>
        <v>3430</v>
      </c>
      <c r="I10" s="754"/>
      <c r="J10" s="756">
        <v>1025</v>
      </c>
      <c r="K10" s="752"/>
      <c r="L10" s="755">
        <v>2405</v>
      </c>
      <c r="M10" s="217"/>
    </row>
    <row r="11" spans="1:13" s="188" customFormat="1" ht="15.9" customHeight="1" x14ac:dyDescent="0.2">
      <c r="A11" s="750" t="s">
        <v>427</v>
      </c>
      <c r="B11" s="751">
        <f>SUM(D11:F11)</f>
        <v>8</v>
      </c>
      <c r="C11" s="752"/>
      <c r="D11" s="751">
        <v>3</v>
      </c>
      <c r="E11" s="752"/>
      <c r="F11" s="751">
        <v>5</v>
      </c>
      <c r="G11" s="752"/>
      <c r="H11" s="753">
        <f t="shared" si="1"/>
        <v>3481</v>
      </c>
      <c r="I11" s="754"/>
      <c r="J11" s="756">
        <v>1035</v>
      </c>
      <c r="K11" s="752"/>
      <c r="L11" s="755">
        <v>2446</v>
      </c>
      <c r="M11" s="217"/>
    </row>
    <row r="12" spans="1:13" s="188" customFormat="1" ht="15.9" customHeight="1" x14ac:dyDescent="0.2">
      <c r="A12" s="750" t="s">
        <v>485</v>
      </c>
      <c r="B12" s="751">
        <v>9</v>
      </c>
      <c r="C12" s="752"/>
      <c r="D12" s="751">
        <v>3</v>
      </c>
      <c r="E12" s="752"/>
      <c r="F12" s="751">
        <v>8</v>
      </c>
      <c r="G12" s="752"/>
      <c r="H12" s="753">
        <f t="shared" si="1"/>
        <v>3460</v>
      </c>
      <c r="I12" s="757"/>
      <c r="J12" s="758">
        <v>1036</v>
      </c>
      <c r="K12" s="759"/>
      <c r="L12" s="760">
        <v>2424</v>
      </c>
      <c r="M12" s="217"/>
    </row>
    <row r="13" spans="1:13" s="188" customFormat="1" ht="9.9" customHeight="1" x14ac:dyDescent="0.2">
      <c r="A13" s="761"/>
      <c r="B13" s="762"/>
      <c r="C13" s="763"/>
      <c r="D13" s="762"/>
      <c r="E13" s="763"/>
      <c r="F13" s="762"/>
      <c r="G13" s="763"/>
      <c r="H13" s="762"/>
      <c r="I13" s="763"/>
      <c r="J13" s="762"/>
      <c r="K13" s="763"/>
      <c r="L13" s="762"/>
      <c r="M13" s="763"/>
    </row>
    <row r="14" spans="1:13" s="188" customFormat="1" ht="13.5" customHeight="1" x14ac:dyDescent="0.2">
      <c r="A14" s="764" t="s">
        <v>263</v>
      </c>
      <c r="B14" s="193"/>
      <c r="D14" s="193"/>
      <c r="F14" s="193"/>
      <c r="H14" s="193"/>
      <c r="J14" s="193"/>
      <c r="L14" s="193"/>
    </row>
  </sheetData>
  <sheetProtection sheet="1" objects="1" scenarios="1"/>
  <mergeCells count="11">
    <mergeCell ref="A3:M3"/>
    <mergeCell ref="A1:M1"/>
    <mergeCell ref="A4:A5"/>
    <mergeCell ref="B4:G4"/>
    <mergeCell ref="B5:C5"/>
    <mergeCell ref="D5:E5"/>
    <mergeCell ref="F5:G5"/>
    <mergeCell ref="H5:I5"/>
    <mergeCell ref="J5:K5"/>
    <mergeCell ref="L5:M5"/>
    <mergeCell ref="H4:M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3"/>
  <sheetViews>
    <sheetView showGridLines="0" zoomScaleNormal="100" workbookViewId="0">
      <selection activeCell="C1" sqref="C1"/>
    </sheetView>
  </sheetViews>
  <sheetFormatPr defaultColWidth="9" defaultRowHeight="13.2" x14ac:dyDescent="0.2"/>
  <cols>
    <col min="1" max="1" width="42.6640625" style="303" customWidth="1"/>
    <col min="2" max="2" width="42.6640625" style="304" customWidth="1"/>
    <col min="3" max="16384" width="9" style="303"/>
  </cols>
  <sheetData>
    <row r="1" spans="1:3" s="188" customFormat="1" ht="23.1" customHeight="1" x14ac:dyDescent="0.2">
      <c r="A1" s="141" t="s">
        <v>295</v>
      </c>
      <c r="B1" s="141"/>
    </row>
    <row r="2" spans="1:3" s="188" customFormat="1" ht="23.1" customHeight="1" x14ac:dyDescent="0.2">
      <c r="B2" s="193"/>
    </row>
    <row r="3" spans="1:3" s="188" customFormat="1" ht="23.25" customHeight="1" x14ac:dyDescent="0.2">
      <c r="A3" s="176" t="s">
        <v>466</v>
      </c>
      <c r="B3" s="144"/>
    </row>
    <row r="4" spans="1:3" s="188" customFormat="1" ht="24.9" customHeight="1" x14ac:dyDescent="0.2">
      <c r="A4" s="203" t="s">
        <v>412</v>
      </c>
      <c r="B4" s="203" t="s">
        <v>241</v>
      </c>
    </row>
    <row r="5" spans="1:3" s="188" customFormat="1" ht="9.9" customHeight="1" x14ac:dyDescent="0.2">
      <c r="A5" s="739"/>
      <c r="B5" s="739"/>
    </row>
    <row r="6" spans="1:3" s="188" customFormat="1" ht="15.9" customHeight="1" x14ac:dyDescent="0.2">
      <c r="A6" s="740" t="s">
        <v>486</v>
      </c>
      <c r="B6" s="741">
        <v>0</v>
      </c>
    </row>
    <row r="7" spans="1:3" s="188" customFormat="1" ht="15.9" customHeight="1" x14ac:dyDescent="0.2">
      <c r="A7" s="740" t="s">
        <v>266</v>
      </c>
      <c r="B7" s="741">
        <v>0</v>
      </c>
    </row>
    <row r="8" spans="1:3" s="188" customFormat="1" ht="15.9" customHeight="1" x14ac:dyDescent="0.2">
      <c r="A8" s="740" t="s">
        <v>285</v>
      </c>
      <c r="B8" s="741">
        <v>0</v>
      </c>
    </row>
    <row r="9" spans="1:3" s="188" customFormat="1" ht="15.9" customHeight="1" x14ac:dyDescent="0.2">
      <c r="A9" s="740" t="s">
        <v>366</v>
      </c>
      <c r="B9" s="741">
        <v>0</v>
      </c>
    </row>
    <row r="10" spans="1:3" s="188" customFormat="1" ht="15.75" customHeight="1" x14ac:dyDescent="0.2">
      <c r="A10" s="740" t="s">
        <v>428</v>
      </c>
      <c r="B10" s="741">
        <v>0</v>
      </c>
    </row>
    <row r="11" spans="1:3" s="188" customFormat="1" ht="15.75" customHeight="1" x14ac:dyDescent="0.2">
      <c r="A11" s="740" t="s">
        <v>487</v>
      </c>
      <c r="B11" s="742">
        <v>0</v>
      </c>
    </row>
    <row r="12" spans="1:3" s="188" customFormat="1" ht="9.75" customHeight="1" x14ac:dyDescent="0.2">
      <c r="A12" s="743"/>
      <c r="B12" s="744"/>
      <c r="C12" s="193"/>
    </row>
    <row r="13" spans="1:3" ht="14.1" customHeight="1" x14ac:dyDescent="0.2">
      <c r="A13" s="745"/>
      <c r="B13" s="745"/>
    </row>
  </sheetData>
  <sheetProtection sheet="1" objects="1" scenarios="1"/>
  <mergeCells count="3">
    <mergeCell ref="A3:B3"/>
    <mergeCell ref="A1:B1"/>
    <mergeCell ref="A13:B1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V39"/>
  <sheetViews>
    <sheetView showGridLines="0" zoomScaleNormal="100" zoomScaleSheetLayoutView="100" workbookViewId="0">
      <selection sqref="A1:T1"/>
    </sheetView>
  </sheetViews>
  <sheetFormatPr defaultColWidth="9" defaultRowHeight="13.2" x14ac:dyDescent="0.2"/>
  <cols>
    <col min="1" max="1" width="11.33203125" style="324" customWidth="1"/>
    <col min="2" max="2" width="7.109375" style="364" customWidth="1"/>
    <col min="3" max="3" width="0.44140625" style="324" customWidth="1"/>
    <col min="4" max="4" width="7.21875" style="364" customWidth="1"/>
    <col min="5" max="5" width="0.44140625" style="324" customWidth="1"/>
    <col min="6" max="6" width="7.21875" style="364" customWidth="1"/>
    <col min="7" max="7" width="0.44140625" style="324" customWidth="1"/>
    <col min="8" max="8" width="7.21875" style="364" customWidth="1"/>
    <col min="9" max="9" width="0.44140625" style="324" customWidth="1"/>
    <col min="10" max="10" width="7.21875" style="364" customWidth="1"/>
    <col min="11" max="11" width="0.44140625" style="324" customWidth="1"/>
    <col min="12" max="12" width="7.21875" style="364" customWidth="1"/>
    <col min="13" max="13" width="0.44140625" style="324" customWidth="1"/>
    <col min="14" max="14" width="7.21875" style="364" customWidth="1"/>
    <col min="15" max="15" width="0.44140625" style="324" customWidth="1"/>
    <col min="16" max="16" width="7.21875" style="364" customWidth="1"/>
    <col min="17" max="17" width="0.44140625" style="324" customWidth="1"/>
    <col min="18" max="18" width="7.21875" style="364" customWidth="1"/>
    <col min="19" max="19" width="0.44140625" style="324" customWidth="1"/>
    <col min="20" max="20" width="7.21875" style="364" customWidth="1"/>
    <col min="21" max="21" width="0.44140625" style="324" customWidth="1"/>
    <col min="22" max="16384" width="9" style="324"/>
  </cols>
  <sheetData>
    <row r="1" spans="1:22" ht="23.1" customHeight="1" x14ac:dyDescent="0.2">
      <c r="A1" s="323" t="s">
        <v>251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2" ht="23.1" customHeight="1" x14ac:dyDescent="0.2"/>
    <row r="3" spans="1:22" ht="23.1" customHeight="1" x14ac:dyDescent="0.2">
      <c r="A3" s="635" t="s">
        <v>192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1:22" ht="20.100000000000001" customHeight="1" x14ac:dyDescent="0.2">
      <c r="A4" s="389" t="s">
        <v>35</v>
      </c>
      <c r="B4" s="390" t="s">
        <v>23</v>
      </c>
      <c r="C4" s="391"/>
      <c r="D4" s="391"/>
      <c r="E4" s="722"/>
      <c r="F4" s="723" t="s">
        <v>36</v>
      </c>
      <c r="G4" s="391"/>
      <c r="H4" s="391"/>
      <c r="I4" s="392"/>
      <c r="J4" s="390" t="s">
        <v>37</v>
      </c>
      <c r="K4" s="391"/>
      <c r="L4" s="391"/>
      <c r="M4" s="392"/>
      <c r="N4" s="390" t="s">
        <v>38</v>
      </c>
      <c r="O4" s="391"/>
      <c r="P4" s="391"/>
      <c r="Q4" s="392"/>
      <c r="R4" s="390" t="s">
        <v>39</v>
      </c>
      <c r="S4" s="391"/>
      <c r="T4" s="391"/>
      <c r="U4" s="392"/>
    </row>
    <row r="5" spans="1:22" ht="20.100000000000001" customHeight="1" x14ac:dyDescent="0.2">
      <c r="A5" s="400"/>
      <c r="B5" s="724" t="s">
        <v>40</v>
      </c>
      <c r="C5" s="725"/>
      <c r="D5" s="724" t="s">
        <v>41</v>
      </c>
      <c r="E5" s="726"/>
      <c r="F5" s="727" t="s">
        <v>40</v>
      </c>
      <c r="G5" s="725"/>
      <c r="H5" s="724" t="s">
        <v>41</v>
      </c>
      <c r="I5" s="725"/>
      <c r="J5" s="724" t="s">
        <v>40</v>
      </c>
      <c r="K5" s="725"/>
      <c r="L5" s="724" t="s">
        <v>41</v>
      </c>
      <c r="M5" s="725"/>
      <c r="N5" s="724" t="s">
        <v>40</v>
      </c>
      <c r="O5" s="725"/>
      <c r="P5" s="724" t="s">
        <v>41</v>
      </c>
      <c r="Q5" s="725"/>
      <c r="R5" s="724" t="s">
        <v>40</v>
      </c>
      <c r="S5" s="725"/>
      <c r="T5" s="724" t="s">
        <v>41</v>
      </c>
      <c r="U5" s="725"/>
    </row>
    <row r="6" spans="1:22" ht="6" customHeight="1" x14ac:dyDescent="0.2">
      <c r="A6" s="728"/>
      <c r="B6" s="729"/>
      <c r="C6" s="730"/>
      <c r="D6" s="729"/>
      <c r="E6" s="731"/>
      <c r="F6" s="730"/>
      <c r="G6" s="730"/>
      <c r="H6" s="729"/>
      <c r="I6" s="730"/>
      <c r="J6" s="729"/>
      <c r="K6" s="730"/>
      <c r="L6" s="729"/>
      <c r="M6" s="730"/>
      <c r="N6" s="729"/>
      <c r="O6" s="730"/>
      <c r="P6" s="729"/>
      <c r="Q6" s="730"/>
      <c r="R6" s="729"/>
      <c r="S6" s="730"/>
      <c r="T6" s="729"/>
      <c r="U6" s="732"/>
    </row>
    <row r="7" spans="1:22" ht="18" customHeight="1" x14ac:dyDescent="0.2">
      <c r="A7" s="733" t="s">
        <v>488</v>
      </c>
      <c r="B7" s="419">
        <f t="shared" ref="B7:B9" si="0">SUM(F7,J7,N7,R7)</f>
        <v>976</v>
      </c>
      <c r="C7" s="734"/>
      <c r="D7" s="419">
        <f t="shared" ref="D7:D9" si="1">SUM(H7,L7,P7,T7)</f>
        <v>384</v>
      </c>
      <c r="E7" s="644"/>
      <c r="F7" s="734">
        <v>205</v>
      </c>
      <c r="G7" s="734"/>
      <c r="H7" s="419">
        <v>51</v>
      </c>
      <c r="I7" s="734"/>
      <c r="J7" s="419">
        <v>249</v>
      </c>
      <c r="K7" s="734"/>
      <c r="L7" s="419">
        <v>56</v>
      </c>
      <c r="M7" s="734"/>
      <c r="N7" s="419">
        <v>262</v>
      </c>
      <c r="O7" s="734"/>
      <c r="P7" s="419">
        <v>65</v>
      </c>
      <c r="Q7" s="734"/>
      <c r="R7" s="419">
        <v>260</v>
      </c>
      <c r="S7" s="734"/>
      <c r="T7" s="419">
        <v>212</v>
      </c>
      <c r="U7" s="648"/>
    </row>
    <row r="8" spans="1:22" ht="18" customHeight="1" x14ac:dyDescent="0.2">
      <c r="A8" s="733" t="s">
        <v>275</v>
      </c>
      <c r="B8" s="647">
        <f t="shared" si="0"/>
        <v>1033</v>
      </c>
      <c r="C8" s="734"/>
      <c r="D8" s="419">
        <f t="shared" si="1"/>
        <v>422</v>
      </c>
      <c r="E8" s="644"/>
      <c r="F8" s="734">
        <v>213</v>
      </c>
      <c r="G8" s="734"/>
      <c r="H8" s="419">
        <v>53</v>
      </c>
      <c r="I8" s="734"/>
      <c r="J8" s="419">
        <v>255</v>
      </c>
      <c r="K8" s="734"/>
      <c r="L8" s="419">
        <v>51</v>
      </c>
      <c r="M8" s="734"/>
      <c r="N8" s="419">
        <v>280</v>
      </c>
      <c r="O8" s="734"/>
      <c r="P8" s="419">
        <v>78</v>
      </c>
      <c r="Q8" s="734"/>
      <c r="R8" s="419">
        <v>285</v>
      </c>
      <c r="S8" s="734"/>
      <c r="T8" s="419">
        <v>240</v>
      </c>
      <c r="U8" s="648"/>
    </row>
    <row r="9" spans="1:22" ht="18" customHeight="1" x14ac:dyDescent="0.2">
      <c r="A9" s="733" t="s">
        <v>286</v>
      </c>
      <c r="B9" s="647">
        <f t="shared" si="0"/>
        <v>1103</v>
      </c>
      <c r="C9" s="734"/>
      <c r="D9" s="419">
        <f t="shared" si="1"/>
        <v>451</v>
      </c>
      <c r="E9" s="644"/>
      <c r="F9" s="734">
        <v>223</v>
      </c>
      <c r="G9" s="734"/>
      <c r="H9" s="419">
        <v>54</v>
      </c>
      <c r="I9" s="734"/>
      <c r="J9" s="419">
        <v>265</v>
      </c>
      <c r="K9" s="734"/>
      <c r="L9" s="419">
        <v>53</v>
      </c>
      <c r="M9" s="734"/>
      <c r="N9" s="419">
        <v>297</v>
      </c>
      <c r="O9" s="734"/>
      <c r="P9" s="419">
        <v>78</v>
      </c>
      <c r="Q9" s="734"/>
      <c r="R9" s="419">
        <v>318</v>
      </c>
      <c r="S9" s="734"/>
      <c r="T9" s="419">
        <v>266</v>
      </c>
      <c r="U9" s="648"/>
    </row>
    <row r="10" spans="1:22" ht="18" customHeight="1" x14ac:dyDescent="0.2">
      <c r="A10" s="733" t="s">
        <v>367</v>
      </c>
      <c r="B10" s="647">
        <v>1167</v>
      </c>
      <c r="C10" s="734"/>
      <c r="D10" s="419">
        <v>459</v>
      </c>
      <c r="E10" s="644"/>
      <c r="F10" s="734">
        <v>231</v>
      </c>
      <c r="G10" s="734"/>
      <c r="H10" s="419">
        <v>50</v>
      </c>
      <c r="I10" s="734"/>
      <c r="J10" s="419">
        <v>274</v>
      </c>
      <c r="K10" s="734"/>
      <c r="L10" s="419">
        <v>48</v>
      </c>
      <c r="M10" s="734"/>
      <c r="N10" s="419">
        <v>318</v>
      </c>
      <c r="O10" s="734"/>
      <c r="P10" s="419">
        <v>83</v>
      </c>
      <c r="Q10" s="734"/>
      <c r="R10" s="419">
        <v>344</v>
      </c>
      <c r="S10" s="734"/>
      <c r="T10" s="419">
        <v>278</v>
      </c>
      <c r="U10" s="381"/>
    </row>
    <row r="11" spans="1:22" ht="18" customHeight="1" x14ac:dyDescent="0.2">
      <c r="A11" s="733" t="s">
        <v>430</v>
      </c>
      <c r="B11" s="647">
        <f>SUM(F11,J11,N11,R11)</f>
        <v>1268</v>
      </c>
      <c r="C11" s="734"/>
      <c r="D11" s="419">
        <f>SUM(H11,L11,P11,T11)</f>
        <v>496</v>
      </c>
      <c r="E11" s="644"/>
      <c r="F11" s="734">
        <f>238+6</f>
        <v>244</v>
      </c>
      <c r="G11" s="734"/>
      <c r="H11" s="419">
        <f>53+1</f>
        <v>54</v>
      </c>
      <c r="I11" s="734"/>
      <c r="J11" s="419">
        <v>293</v>
      </c>
      <c r="K11" s="734"/>
      <c r="L11" s="419">
        <v>65</v>
      </c>
      <c r="M11" s="734"/>
      <c r="N11" s="419">
        <f>343+2</f>
        <v>345</v>
      </c>
      <c r="O11" s="734"/>
      <c r="P11" s="419">
        <f>78+1</f>
        <v>79</v>
      </c>
      <c r="Q11" s="734"/>
      <c r="R11" s="419">
        <v>386</v>
      </c>
      <c r="S11" s="734"/>
      <c r="T11" s="419">
        <v>298</v>
      </c>
      <c r="U11" s="381"/>
    </row>
    <row r="12" spans="1:22" ht="18" customHeight="1" x14ac:dyDescent="0.2">
      <c r="A12" s="733" t="s">
        <v>489</v>
      </c>
      <c r="B12" s="654">
        <f>SUM(F12,J12,N12,R12)</f>
        <v>1335</v>
      </c>
      <c r="C12" s="707"/>
      <c r="D12" s="708">
        <f>SUM(H12,L12,P12,T12)</f>
        <v>491</v>
      </c>
      <c r="E12" s="651"/>
      <c r="F12" s="707">
        <f>249+14+2+3</f>
        <v>268</v>
      </c>
      <c r="G12" s="707"/>
      <c r="H12" s="708">
        <v>50</v>
      </c>
      <c r="I12" s="707"/>
      <c r="J12" s="708">
        <f>266+35</f>
        <v>301</v>
      </c>
      <c r="K12" s="707"/>
      <c r="L12" s="708">
        <v>64</v>
      </c>
      <c r="M12" s="707"/>
      <c r="N12" s="708">
        <f>323+23+3</f>
        <v>349</v>
      </c>
      <c r="O12" s="707"/>
      <c r="P12" s="708">
        <f>75+2</f>
        <v>77</v>
      </c>
      <c r="Q12" s="707"/>
      <c r="R12" s="708">
        <f>406+11</f>
        <v>417</v>
      </c>
      <c r="S12" s="707"/>
      <c r="T12" s="708">
        <v>300</v>
      </c>
      <c r="U12" s="381"/>
    </row>
    <row r="13" spans="1:22" ht="6" customHeight="1" x14ac:dyDescent="0.2">
      <c r="A13" s="735"/>
      <c r="B13" s="655"/>
      <c r="C13" s="736"/>
      <c r="D13" s="655"/>
      <c r="E13" s="656"/>
      <c r="F13" s="737"/>
      <c r="G13" s="737"/>
      <c r="H13" s="738"/>
      <c r="I13" s="737"/>
      <c r="J13" s="738"/>
      <c r="K13" s="737"/>
      <c r="L13" s="738"/>
      <c r="M13" s="737"/>
      <c r="N13" s="738"/>
      <c r="O13" s="737"/>
      <c r="P13" s="738"/>
      <c r="Q13" s="737"/>
      <c r="R13" s="738"/>
      <c r="S13" s="737"/>
      <c r="T13" s="738"/>
      <c r="U13" s="384"/>
      <c r="V13" s="364"/>
    </row>
    <row r="14" spans="1:22" ht="23.1" customHeight="1" x14ac:dyDescent="0.2"/>
    <row r="38" ht="20.100000000000001" customHeight="1" x14ac:dyDescent="0.2"/>
    <row r="39" ht="23.1" customHeight="1" x14ac:dyDescent="0.2"/>
  </sheetData>
  <sheetProtection sheet="1" objects="1" scenarios="1"/>
  <mergeCells count="18">
    <mergeCell ref="J5:K5"/>
    <mergeCell ref="L5:M5"/>
    <mergeCell ref="N5:O5"/>
    <mergeCell ref="P5:Q5"/>
    <mergeCell ref="A1:T1"/>
    <mergeCell ref="A3:T3"/>
    <mergeCell ref="A4:A5"/>
    <mergeCell ref="B4:E4"/>
    <mergeCell ref="F4:I4"/>
    <mergeCell ref="J4:M4"/>
    <mergeCell ref="N4:Q4"/>
    <mergeCell ref="R4:U4"/>
    <mergeCell ref="B5:C5"/>
    <mergeCell ref="D5:E5"/>
    <mergeCell ref="R5:S5"/>
    <mergeCell ref="T5:U5"/>
    <mergeCell ref="F5:G5"/>
    <mergeCell ref="H5:I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20"/>
  <sheetViews>
    <sheetView showGridLines="0" zoomScaleNormal="100" workbookViewId="0">
      <selection sqref="A1:T1"/>
    </sheetView>
  </sheetViews>
  <sheetFormatPr defaultColWidth="9" defaultRowHeight="13.2" x14ac:dyDescent="0.2"/>
  <cols>
    <col min="1" max="1" width="0.44140625" style="324" customWidth="1"/>
    <col min="2" max="2" width="14.6640625" style="364" customWidth="1"/>
    <col min="3" max="3" width="0.44140625" style="324" customWidth="1"/>
    <col min="4" max="4" width="7.109375" style="364" customWidth="1"/>
    <col min="5" max="5" width="0.44140625" style="324" customWidth="1"/>
    <col min="6" max="6" width="7.33203125" style="364" customWidth="1"/>
    <col min="7" max="7" width="0.44140625" style="324" customWidth="1"/>
    <col min="8" max="8" width="7.33203125" style="364" customWidth="1"/>
    <col min="9" max="9" width="0.44140625" style="324" customWidth="1"/>
    <col min="10" max="10" width="7.33203125" style="364" customWidth="1"/>
    <col min="11" max="11" width="0.44140625" style="324" customWidth="1"/>
    <col min="12" max="12" width="7.33203125" style="364" customWidth="1"/>
    <col min="13" max="13" width="0.44140625" style="324" customWidth="1"/>
    <col min="14" max="14" width="7.33203125" style="364" customWidth="1"/>
    <col min="15" max="15" width="0.44140625" style="324" customWidth="1"/>
    <col min="16" max="16" width="7.33203125" style="364" customWidth="1"/>
    <col min="17" max="17" width="0.44140625" style="324" customWidth="1"/>
    <col min="18" max="18" width="8" style="364" customWidth="1"/>
    <col min="19" max="19" width="0.44140625" style="324" customWidth="1"/>
    <col min="20" max="20" width="8" style="364" customWidth="1"/>
    <col min="21" max="21" width="0.44140625" style="324" customWidth="1"/>
    <col min="22" max="16384" width="9" style="324"/>
  </cols>
  <sheetData>
    <row r="1" spans="1:23" ht="23.1" customHeight="1" x14ac:dyDescent="0.2">
      <c r="A1" s="661" t="s">
        <v>253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2"/>
    </row>
    <row r="2" spans="1:23" ht="23.1" customHeight="1" x14ac:dyDescent="0.2">
      <c r="A2" s="662"/>
      <c r="B2" s="571"/>
      <c r="C2" s="662"/>
      <c r="D2" s="571"/>
      <c r="E2" s="662"/>
      <c r="F2" s="571"/>
      <c r="G2" s="662"/>
      <c r="H2" s="571"/>
      <c r="I2" s="662"/>
      <c r="J2" s="571"/>
      <c r="K2" s="662"/>
      <c r="L2" s="571"/>
      <c r="M2" s="662"/>
      <c r="N2" s="571"/>
      <c r="O2" s="662"/>
      <c r="P2" s="571"/>
      <c r="Q2" s="662"/>
      <c r="R2" s="571"/>
      <c r="S2" s="662"/>
      <c r="T2" s="571"/>
      <c r="U2" s="662"/>
    </row>
    <row r="3" spans="1:23" ht="23.1" customHeight="1" x14ac:dyDescent="0.2">
      <c r="A3" s="662"/>
      <c r="B3" s="663" t="s">
        <v>192</v>
      </c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  <c r="U3" s="662"/>
    </row>
    <row r="4" spans="1:23" ht="20.100000000000001" customHeight="1" x14ac:dyDescent="0.2">
      <c r="A4" s="664"/>
      <c r="B4" s="665" t="s">
        <v>42</v>
      </c>
      <c r="C4" s="666"/>
      <c r="D4" s="667" t="s">
        <v>43</v>
      </c>
      <c r="E4" s="668"/>
      <c r="F4" s="669" t="s">
        <v>44</v>
      </c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1"/>
      <c r="R4" s="672" t="s">
        <v>40</v>
      </c>
      <c r="S4" s="673"/>
      <c r="T4" s="672" t="s">
        <v>41</v>
      </c>
      <c r="U4" s="673"/>
    </row>
    <row r="5" spans="1:23" ht="19.5" customHeight="1" x14ac:dyDescent="0.2">
      <c r="A5" s="674"/>
      <c r="B5" s="675"/>
      <c r="C5" s="676"/>
      <c r="D5" s="677"/>
      <c r="E5" s="678"/>
      <c r="F5" s="669" t="s">
        <v>45</v>
      </c>
      <c r="G5" s="671"/>
      <c r="H5" s="679" t="s">
        <v>46</v>
      </c>
      <c r="I5" s="671"/>
      <c r="J5" s="679" t="s">
        <v>47</v>
      </c>
      <c r="K5" s="671"/>
      <c r="L5" s="679" t="s">
        <v>48</v>
      </c>
      <c r="M5" s="671"/>
      <c r="N5" s="679" t="s">
        <v>49</v>
      </c>
      <c r="O5" s="671"/>
      <c r="P5" s="679" t="s">
        <v>50</v>
      </c>
      <c r="Q5" s="671"/>
      <c r="R5" s="680"/>
      <c r="S5" s="681"/>
      <c r="T5" s="680"/>
      <c r="U5" s="681"/>
    </row>
    <row r="6" spans="1:23" ht="6" customHeight="1" x14ac:dyDescent="0.2">
      <c r="A6" s="682"/>
      <c r="B6" s="683"/>
      <c r="C6" s="684"/>
      <c r="D6" s="625"/>
      <c r="E6" s="685"/>
      <c r="F6" s="683"/>
      <c r="G6" s="684"/>
      <c r="H6" s="683"/>
      <c r="I6" s="684"/>
      <c r="J6" s="683"/>
      <c r="K6" s="684"/>
      <c r="L6" s="683"/>
      <c r="M6" s="684"/>
      <c r="N6" s="683"/>
      <c r="O6" s="684"/>
      <c r="P6" s="683"/>
      <c r="Q6" s="684"/>
      <c r="R6" s="686"/>
      <c r="S6" s="687"/>
      <c r="T6" s="688"/>
      <c r="U6" s="687"/>
    </row>
    <row r="7" spans="1:23" ht="17.100000000000001" customHeight="1" x14ac:dyDescent="0.2">
      <c r="A7" s="682"/>
      <c r="B7" s="686" t="s">
        <v>488</v>
      </c>
      <c r="C7" s="687"/>
      <c r="D7" s="416">
        <f>SUM(R7:T7)</f>
        <v>4798</v>
      </c>
      <c r="E7" s="689"/>
      <c r="F7" s="414">
        <v>1723</v>
      </c>
      <c r="G7" s="415"/>
      <c r="H7" s="414">
        <v>794</v>
      </c>
      <c r="I7" s="418"/>
      <c r="J7" s="414">
        <v>671</v>
      </c>
      <c r="K7" s="418"/>
      <c r="L7" s="414">
        <v>1089</v>
      </c>
      <c r="M7" s="418"/>
      <c r="N7" s="414">
        <v>252</v>
      </c>
      <c r="O7" s="418"/>
      <c r="P7" s="414">
        <v>269</v>
      </c>
      <c r="Q7" s="418"/>
      <c r="R7" s="414">
        <v>4702</v>
      </c>
      <c r="S7" s="415"/>
      <c r="T7" s="414">
        <v>96</v>
      </c>
      <c r="U7" s="690"/>
    </row>
    <row r="8" spans="1:23" ht="17.100000000000001" customHeight="1" x14ac:dyDescent="0.2">
      <c r="A8" s="682"/>
      <c r="B8" s="686" t="s">
        <v>275</v>
      </c>
      <c r="C8" s="687"/>
      <c r="D8" s="416">
        <f>SUM(R8:T8)</f>
        <v>4895</v>
      </c>
      <c r="E8" s="689"/>
      <c r="F8" s="414">
        <v>1769</v>
      </c>
      <c r="G8" s="415"/>
      <c r="H8" s="414">
        <v>808</v>
      </c>
      <c r="I8" s="418"/>
      <c r="J8" s="414">
        <v>671</v>
      </c>
      <c r="K8" s="418"/>
      <c r="L8" s="414">
        <v>1114</v>
      </c>
      <c r="M8" s="418"/>
      <c r="N8" s="414">
        <v>254</v>
      </c>
      <c r="O8" s="418"/>
      <c r="P8" s="414">
        <v>279</v>
      </c>
      <c r="Q8" s="418"/>
      <c r="R8" s="414">
        <v>4802</v>
      </c>
      <c r="S8" s="415"/>
      <c r="T8" s="414">
        <v>93</v>
      </c>
      <c r="U8" s="690"/>
    </row>
    <row r="9" spans="1:23" ht="17.100000000000001" customHeight="1" x14ac:dyDescent="0.2">
      <c r="A9" s="682"/>
      <c r="B9" s="686" t="s">
        <v>286</v>
      </c>
      <c r="C9" s="687"/>
      <c r="D9" s="416">
        <v>5030</v>
      </c>
      <c r="E9" s="689"/>
      <c r="F9" s="691">
        <v>1824</v>
      </c>
      <c r="G9" s="414"/>
      <c r="H9" s="416">
        <v>824</v>
      </c>
      <c r="I9" s="414"/>
      <c r="J9" s="416">
        <v>687</v>
      </c>
      <c r="K9" s="414"/>
      <c r="L9" s="416">
        <v>1141</v>
      </c>
      <c r="M9" s="414"/>
      <c r="N9" s="416">
        <v>260</v>
      </c>
      <c r="O9" s="414"/>
      <c r="P9" s="416">
        <v>294</v>
      </c>
      <c r="Q9" s="414"/>
      <c r="R9" s="416">
        <v>4939</v>
      </c>
      <c r="S9" s="414"/>
      <c r="T9" s="416">
        <v>91</v>
      </c>
      <c r="U9" s="690"/>
    </row>
    <row r="10" spans="1:23" ht="17.100000000000001" customHeight="1" x14ac:dyDescent="0.2">
      <c r="A10" s="682"/>
      <c r="B10" s="686" t="s">
        <v>367</v>
      </c>
      <c r="C10" s="687"/>
      <c r="D10" s="416">
        <v>5068</v>
      </c>
      <c r="E10" s="689"/>
      <c r="F10" s="691">
        <v>1857</v>
      </c>
      <c r="G10" s="414"/>
      <c r="H10" s="416">
        <v>817</v>
      </c>
      <c r="I10" s="414"/>
      <c r="J10" s="416">
        <v>679</v>
      </c>
      <c r="K10" s="414"/>
      <c r="L10" s="416">
        <v>1143</v>
      </c>
      <c r="M10" s="414"/>
      <c r="N10" s="416">
        <v>264</v>
      </c>
      <c r="O10" s="414"/>
      <c r="P10" s="416">
        <v>308</v>
      </c>
      <c r="Q10" s="414"/>
      <c r="R10" s="416">
        <v>4979</v>
      </c>
      <c r="S10" s="414"/>
      <c r="T10" s="416">
        <v>89</v>
      </c>
      <c r="U10" s="690"/>
    </row>
    <row r="11" spans="1:23" ht="17.100000000000001" customHeight="1" x14ac:dyDescent="0.2">
      <c r="A11" s="682"/>
      <c r="B11" s="686" t="s">
        <v>498</v>
      </c>
      <c r="C11" s="687"/>
      <c r="D11" s="416">
        <v>4992</v>
      </c>
      <c r="E11" s="689"/>
      <c r="F11" s="691">
        <v>1822</v>
      </c>
      <c r="G11" s="414"/>
      <c r="H11" s="416">
        <v>802</v>
      </c>
      <c r="I11" s="414"/>
      <c r="J11" s="416">
        <v>671</v>
      </c>
      <c r="K11" s="414"/>
      <c r="L11" s="416">
        <v>1140</v>
      </c>
      <c r="M11" s="414"/>
      <c r="N11" s="416">
        <v>265</v>
      </c>
      <c r="O11" s="414"/>
      <c r="P11" s="416">
        <v>292</v>
      </c>
      <c r="Q11" s="414"/>
      <c r="R11" s="416">
        <v>4912</v>
      </c>
      <c r="S11" s="414"/>
      <c r="T11" s="416">
        <v>80</v>
      </c>
      <c r="U11" s="690"/>
    </row>
    <row r="12" spans="1:23" s="421" customFormat="1" ht="17.100000000000001" customHeight="1" x14ac:dyDescent="0.2">
      <c r="A12" s="692"/>
      <c r="B12" s="693" t="s">
        <v>489</v>
      </c>
      <c r="C12" s="694"/>
      <c r="D12" s="695">
        <f>SUM(R12:T12)</f>
        <v>5015</v>
      </c>
      <c r="E12" s="696"/>
      <c r="F12" s="697">
        <f>SUM(F14:F19)</f>
        <v>1827</v>
      </c>
      <c r="G12" s="698"/>
      <c r="H12" s="695">
        <f>SUM(H14:H19)</f>
        <v>797</v>
      </c>
      <c r="I12" s="698"/>
      <c r="J12" s="695">
        <f>SUM(J14:J19)</f>
        <v>675</v>
      </c>
      <c r="K12" s="698"/>
      <c r="L12" s="695">
        <f>SUM(L14:L19)</f>
        <v>1152</v>
      </c>
      <c r="M12" s="698"/>
      <c r="N12" s="695">
        <f>SUM(N14:N19)</f>
        <v>267</v>
      </c>
      <c r="O12" s="698"/>
      <c r="P12" s="695">
        <f>SUM(P14:P19)</f>
        <v>297</v>
      </c>
      <c r="Q12" s="698"/>
      <c r="R12" s="695">
        <f>SUM(R14:R19)</f>
        <v>4935</v>
      </c>
      <c r="S12" s="698"/>
      <c r="T12" s="695">
        <f>SUM(T14:T19)</f>
        <v>80</v>
      </c>
      <c r="U12" s="699"/>
    </row>
    <row r="13" spans="1:23" ht="10.5" customHeight="1" x14ac:dyDescent="0.2">
      <c r="A13" s="682"/>
      <c r="B13" s="686"/>
      <c r="C13" s="687"/>
      <c r="D13" s="695"/>
      <c r="E13" s="696"/>
      <c r="F13" s="700"/>
      <c r="G13" s="701"/>
      <c r="H13" s="700"/>
      <c r="I13" s="702"/>
      <c r="J13" s="700"/>
      <c r="K13" s="702"/>
      <c r="L13" s="700"/>
      <c r="M13" s="702"/>
      <c r="N13" s="700"/>
      <c r="O13" s="702"/>
      <c r="P13" s="700"/>
      <c r="Q13" s="702"/>
      <c r="R13" s="700"/>
      <c r="S13" s="701"/>
      <c r="T13" s="700"/>
      <c r="U13" s="690"/>
    </row>
    <row r="14" spans="1:23" ht="17.100000000000001" customHeight="1" x14ac:dyDescent="0.2">
      <c r="A14" s="682"/>
      <c r="B14" s="703" t="s">
        <v>51</v>
      </c>
      <c r="C14" s="704"/>
      <c r="D14" s="705">
        <f>SUM(R14:T14)</f>
        <v>367</v>
      </c>
      <c r="E14" s="706"/>
      <c r="F14" s="707">
        <v>116</v>
      </c>
      <c r="G14" s="702"/>
      <c r="H14" s="707">
        <v>123</v>
      </c>
      <c r="I14" s="702"/>
      <c r="J14" s="707">
        <v>21</v>
      </c>
      <c r="K14" s="702"/>
      <c r="L14" s="707">
        <v>32</v>
      </c>
      <c r="M14" s="702"/>
      <c r="N14" s="707">
        <v>57</v>
      </c>
      <c r="O14" s="702"/>
      <c r="P14" s="707">
        <v>18</v>
      </c>
      <c r="Q14" s="702"/>
      <c r="R14" s="708">
        <f>76+288</f>
        <v>364</v>
      </c>
      <c r="S14" s="702"/>
      <c r="T14" s="700">
        <v>3</v>
      </c>
      <c r="U14" s="690"/>
      <c r="W14" s="414"/>
    </row>
    <row r="15" spans="1:23" ht="17.100000000000001" customHeight="1" x14ac:dyDescent="0.2">
      <c r="A15" s="682"/>
      <c r="B15" s="709" t="s">
        <v>52</v>
      </c>
      <c r="C15" s="704"/>
      <c r="D15" s="705">
        <f t="shared" ref="D15" si="0">SUM(R15:T15)</f>
        <v>414</v>
      </c>
      <c r="E15" s="706"/>
      <c r="F15" s="707">
        <v>21</v>
      </c>
      <c r="G15" s="702"/>
      <c r="H15" s="707">
        <v>93</v>
      </c>
      <c r="I15" s="702"/>
      <c r="J15" s="707">
        <f>46+1</f>
        <v>47</v>
      </c>
      <c r="K15" s="702"/>
      <c r="L15" s="707">
        <v>84</v>
      </c>
      <c r="M15" s="702"/>
      <c r="N15" s="707">
        <v>1</v>
      </c>
      <c r="O15" s="702"/>
      <c r="P15" s="707">
        <v>168</v>
      </c>
      <c r="Q15" s="702"/>
      <c r="R15" s="708">
        <f>90+311+1</f>
        <v>402</v>
      </c>
      <c r="S15" s="702"/>
      <c r="T15" s="700">
        <v>12</v>
      </c>
      <c r="U15" s="690"/>
      <c r="W15" s="414"/>
    </row>
    <row r="16" spans="1:23" ht="17.100000000000001" customHeight="1" x14ac:dyDescent="0.2">
      <c r="A16" s="682"/>
      <c r="B16" s="709" t="s">
        <v>53</v>
      </c>
      <c r="C16" s="704"/>
      <c r="D16" s="705">
        <f>SUM(R16:T16)</f>
        <v>47</v>
      </c>
      <c r="E16" s="706"/>
      <c r="F16" s="707">
        <f>1+2</f>
        <v>3</v>
      </c>
      <c r="G16" s="702"/>
      <c r="H16" s="707">
        <f>1+1</f>
        <v>2</v>
      </c>
      <c r="I16" s="702"/>
      <c r="J16" s="707">
        <f>22+5</f>
        <v>27</v>
      </c>
      <c r="K16" s="702"/>
      <c r="L16" s="707">
        <f>9+3+3</f>
        <v>15</v>
      </c>
      <c r="M16" s="702"/>
      <c r="N16" s="708">
        <v>0</v>
      </c>
      <c r="O16" s="702"/>
      <c r="P16" s="708">
        <v>0</v>
      </c>
      <c r="Q16" s="702"/>
      <c r="R16" s="708">
        <f>13+20+5+6+1+2</f>
        <v>47</v>
      </c>
      <c r="S16" s="702"/>
      <c r="T16" s="700">
        <v>0</v>
      </c>
      <c r="U16" s="690"/>
      <c r="W16" s="414"/>
    </row>
    <row r="17" spans="1:23" ht="17.100000000000001" customHeight="1" x14ac:dyDescent="0.2">
      <c r="A17" s="682"/>
      <c r="B17" s="703" t="s">
        <v>54</v>
      </c>
      <c r="C17" s="704"/>
      <c r="D17" s="705">
        <f>SUM(R17:T17)</f>
        <v>2231</v>
      </c>
      <c r="E17" s="696"/>
      <c r="F17" s="707">
        <f>356+119+3</f>
        <v>478</v>
      </c>
      <c r="G17" s="702"/>
      <c r="H17" s="707">
        <f>356+124</f>
        <v>480</v>
      </c>
      <c r="I17" s="702"/>
      <c r="J17" s="707">
        <f>113+230</f>
        <v>343</v>
      </c>
      <c r="K17" s="702"/>
      <c r="L17" s="707">
        <f>104+537</f>
        <v>641</v>
      </c>
      <c r="M17" s="702"/>
      <c r="N17" s="707">
        <f>60+118</f>
        <v>178</v>
      </c>
      <c r="O17" s="702"/>
      <c r="P17" s="707">
        <f>51+60</f>
        <v>111</v>
      </c>
      <c r="Q17" s="702"/>
      <c r="R17" s="654">
        <f>354+660+285+877+3</f>
        <v>2179</v>
      </c>
      <c r="S17" s="701"/>
      <c r="T17" s="700">
        <f>26+26</f>
        <v>52</v>
      </c>
      <c r="U17" s="690"/>
      <c r="W17" s="414"/>
    </row>
    <row r="18" spans="1:23" ht="17.100000000000001" customHeight="1" x14ac:dyDescent="0.2">
      <c r="A18" s="682"/>
      <c r="B18" s="703" t="s">
        <v>505</v>
      </c>
      <c r="C18" s="704"/>
      <c r="D18" s="710">
        <v>226</v>
      </c>
      <c r="E18" s="706"/>
      <c r="F18" s="710">
        <v>83</v>
      </c>
      <c r="G18" s="702"/>
      <c r="H18" s="710">
        <v>76</v>
      </c>
      <c r="I18" s="702"/>
      <c r="J18" s="710">
        <v>33</v>
      </c>
      <c r="K18" s="702"/>
      <c r="L18" s="710">
        <v>3</v>
      </c>
      <c r="M18" s="702"/>
      <c r="N18" s="710">
        <v>31</v>
      </c>
      <c r="O18" s="702"/>
      <c r="P18" s="710">
        <v>0</v>
      </c>
      <c r="Q18" s="702"/>
      <c r="R18" s="710">
        <f>101+120</f>
        <v>221</v>
      </c>
      <c r="S18" s="702"/>
      <c r="T18" s="710">
        <v>5</v>
      </c>
      <c r="U18" s="418"/>
    </row>
    <row r="19" spans="1:23" ht="17.100000000000001" customHeight="1" x14ac:dyDescent="0.2">
      <c r="A19" s="674"/>
      <c r="B19" s="711" t="s">
        <v>55</v>
      </c>
      <c r="C19" s="712"/>
      <c r="D19" s="713">
        <f>SUM(R19:T19)</f>
        <v>1730</v>
      </c>
      <c r="E19" s="714"/>
      <c r="F19" s="715">
        <f>647+450+12+4+5+8</f>
        <v>1126</v>
      </c>
      <c r="G19" s="716"/>
      <c r="H19" s="717">
        <f>8+3+10+2</f>
        <v>23</v>
      </c>
      <c r="I19" s="716"/>
      <c r="J19" s="717">
        <f>155+3+18+14+1+13</f>
        <v>204</v>
      </c>
      <c r="K19" s="716"/>
      <c r="L19" s="717">
        <f>102+1+5+256+3+9+1</f>
        <v>377</v>
      </c>
      <c r="M19" s="716"/>
      <c r="N19" s="718">
        <f>0</f>
        <v>0</v>
      </c>
      <c r="O19" s="716"/>
      <c r="P19" s="718">
        <v>0</v>
      </c>
      <c r="Q19" s="716"/>
      <c r="R19" s="719">
        <f>130+776+137+317+5+28+56+221+4+32+5+7+4</f>
        <v>1722</v>
      </c>
      <c r="S19" s="716"/>
      <c r="T19" s="718">
        <f>6+2</f>
        <v>8</v>
      </c>
      <c r="U19" s="720"/>
    </row>
    <row r="20" spans="1:23" x14ac:dyDescent="0.2">
      <c r="A20" s="721"/>
      <c r="D20" s="325"/>
      <c r="E20" s="421"/>
      <c r="F20" s="325"/>
      <c r="G20" s="421"/>
      <c r="H20" s="325"/>
      <c r="I20" s="421"/>
      <c r="J20" s="325"/>
      <c r="K20" s="421"/>
      <c r="L20" s="325"/>
      <c r="M20" s="421"/>
      <c r="N20" s="325"/>
      <c r="O20" s="421"/>
      <c r="P20" s="325"/>
      <c r="Q20" s="421"/>
      <c r="R20" s="325"/>
      <c r="S20" s="421"/>
      <c r="T20" s="325"/>
    </row>
  </sheetData>
  <sheetProtection sheet="1" objects="1" scenarios="1"/>
  <mergeCells count="13">
    <mergeCell ref="N5:O5"/>
    <mergeCell ref="L5:M5"/>
    <mergeCell ref="B4:B5"/>
    <mergeCell ref="A1:T1"/>
    <mergeCell ref="J5:K5"/>
    <mergeCell ref="H5:I5"/>
    <mergeCell ref="F5:G5"/>
    <mergeCell ref="B3:T3"/>
    <mergeCell ref="R4:S5"/>
    <mergeCell ref="T4:U5"/>
    <mergeCell ref="D4:E5"/>
    <mergeCell ref="F4:Q4"/>
    <mergeCell ref="P5:Q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I13"/>
  <sheetViews>
    <sheetView showGridLines="0" zoomScaleNormal="100" zoomScaleSheetLayoutView="112" workbookViewId="0">
      <selection sqref="A1:H1"/>
    </sheetView>
  </sheetViews>
  <sheetFormatPr defaultColWidth="9" defaultRowHeight="13.2" x14ac:dyDescent="0.2"/>
  <cols>
    <col min="1" max="1" width="17.109375" style="324" customWidth="1"/>
    <col min="2" max="2" width="16.6640625" style="364" customWidth="1"/>
    <col min="3" max="3" width="0.88671875" style="324" customWidth="1"/>
    <col min="4" max="4" width="16.6640625" style="364" customWidth="1"/>
    <col min="5" max="5" width="0.88671875" style="324" customWidth="1"/>
    <col min="6" max="6" width="16.6640625" style="364" customWidth="1"/>
    <col min="7" max="7" width="0.88671875" style="324" customWidth="1"/>
    <col min="8" max="8" width="16.6640625" style="364" customWidth="1"/>
    <col min="9" max="9" width="0.88671875" style="324" customWidth="1"/>
    <col min="10" max="16384" width="9" style="324"/>
  </cols>
  <sheetData>
    <row r="1" spans="1:9" ht="23.1" customHeight="1" x14ac:dyDescent="0.2">
      <c r="A1" s="365" t="s">
        <v>254</v>
      </c>
      <c r="B1" s="365"/>
      <c r="C1" s="365"/>
      <c r="D1" s="365"/>
      <c r="E1" s="365"/>
      <c r="F1" s="365"/>
      <c r="G1" s="365"/>
      <c r="H1" s="365"/>
    </row>
    <row r="2" spans="1:9" ht="23.1" customHeight="1" x14ac:dyDescent="0.2"/>
    <row r="3" spans="1:9" ht="23.1" customHeight="1" x14ac:dyDescent="0.2">
      <c r="A3" s="635" t="s">
        <v>325</v>
      </c>
      <c r="B3" s="635"/>
      <c r="C3" s="635"/>
      <c r="D3" s="635"/>
      <c r="E3" s="635"/>
      <c r="F3" s="635"/>
      <c r="G3" s="635"/>
      <c r="H3" s="635"/>
    </row>
    <row r="4" spans="1:9" ht="20.100000000000001" customHeight="1" x14ac:dyDescent="0.2">
      <c r="A4" s="636" t="s">
        <v>56</v>
      </c>
      <c r="B4" s="370" t="s">
        <v>43</v>
      </c>
      <c r="C4" s="637"/>
      <c r="D4" s="638" t="s">
        <v>45</v>
      </c>
      <c r="E4" s="372"/>
      <c r="F4" s="370" t="s">
        <v>46</v>
      </c>
      <c r="G4" s="372"/>
      <c r="H4" s="370" t="s">
        <v>47</v>
      </c>
      <c r="I4" s="372"/>
    </row>
    <row r="5" spans="1:9" ht="6" customHeight="1" x14ac:dyDescent="0.2">
      <c r="A5" s="639"/>
      <c r="B5" s="640"/>
      <c r="C5" s="641"/>
      <c r="D5" s="642"/>
      <c r="E5" s="643"/>
      <c r="F5" s="640"/>
      <c r="G5" s="643"/>
      <c r="H5" s="640"/>
      <c r="I5" s="643"/>
    </row>
    <row r="6" spans="1:9" ht="18" customHeight="1" x14ac:dyDescent="0.2">
      <c r="A6" s="413" t="s">
        <v>504</v>
      </c>
      <c r="B6" s="536">
        <f t="shared" ref="B6" si="0">SUM(D6:I6)</f>
        <v>1324</v>
      </c>
      <c r="C6" s="644"/>
      <c r="D6" s="645">
        <v>185</v>
      </c>
      <c r="E6" s="646"/>
      <c r="F6" s="647">
        <v>787</v>
      </c>
      <c r="G6" s="646"/>
      <c r="H6" s="647">
        <v>352</v>
      </c>
      <c r="I6" s="648"/>
    </row>
    <row r="7" spans="1:9" ht="18" customHeight="1" x14ac:dyDescent="0.2">
      <c r="A7" s="413" t="s">
        <v>275</v>
      </c>
      <c r="B7" s="536">
        <f>SUM(D7:H7)</f>
        <v>1475</v>
      </c>
      <c r="C7" s="644"/>
      <c r="D7" s="645">
        <v>193</v>
      </c>
      <c r="E7" s="646"/>
      <c r="F7" s="647">
        <v>887</v>
      </c>
      <c r="G7" s="646"/>
      <c r="H7" s="647">
        <v>395</v>
      </c>
      <c r="I7" s="648"/>
    </row>
    <row r="8" spans="1:9" ht="18" customHeight="1" x14ac:dyDescent="0.2">
      <c r="A8" s="413" t="s">
        <v>286</v>
      </c>
      <c r="B8" s="536">
        <f>SUM(D8:H8)</f>
        <v>1572</v>
      </c>
      <c r="C8" s="649"/>
      <c r="D8" s="645">
        <v>194</v>
      </c>
      <c r="E8" s="646"/>
      <c r="F8" s="647">
        <v>962</v>
      </c>
      <c r="G8" s="646"/>
      <c r="H8" s="647">
        <v>416</v>
      </c>
      <c r="I8" s="648"/>
    </row>
    <row r="9" spans="1:9" ht="18" customHeight="1" x14ac:dyDescent="0.2">
      <c r="A9" s="413" t="s">
        <v>367</v>
      </c>
      <c r="B9" s="536">
        <v>1607</v>
      </c>
      <c r="C9" s="649"/>
      <c r="D9" s="645">
        <v>200</v>
      </c>
      <c r="E9" s="646"/>
      <c r="F9" s="647">
        <v>968</v>
      </c>
      <c r="G9" s="646"/>
      <c r="H9" s="647">
        <v>439</v>
      </c>
      <c r="I9" s="648"/>
    </row>
    <row r="10" spans="1:9" ht="18" customHeight="1" x14ac:dyDescent="0.2">
      <c r="A10" s="413" t="s">
        <v>430</v>
      </c>
      <c r="B10" s="536">
        <v>1747</v>
      </c>
      <c r="C10" s="649"/>
      <c r="D10" s="645">
        <v>212</v>
      </c>
      <c r="E10" s="646"/>
      <c r="F10" s="647">
        <v>1052</v>
      </c>
      <c r="G10" s="646"/>
      <c r="H10" s="647">
        <v>483</v>
      </c>
      <c r="I10" s="648"/>
    </row>
    <row r="11" spans="1:9" ht="18" customHeight="1" x14ac:dyDescent="0.2">
      <c r="A11" s="413" t="s">
        <v>489</v>
      </c>
      <c r="B11" s="650">
        <v>1890</v>
      </c>
      <c r="C11" s="651"/>
      <c r="D11" s="652">
        <v>216</v>
      </c>
      <c r="E11" s="653"/>
      <c r="F11" s="654">
        <v>1149</v>
      </c>
      <c r="G11" s="653"/>
      <c r="H11" s="654">
        <v>525</v>
      </c>
      <c r="I11" s="648"/>
    </row>
    <row r="12" spans="1:9" ht="6" customHeight="1" x14ac:dyDescent="0.2">
      <c r="A12" s="423"/>
      <c r="B12" s="655"/>
      <c r="C12" s="656"/>
      <c r="D12" s="657"/>
      <c r="E12" s="658"/>
      <c r="F12" s="659"/>
      <c r="G12" s="658"/>
      <c r="H12" s="659"/>
      <c r="I12" s="660"/>
    </row>
    <row r="13" spans="1:9" ht="23.1" customHeight="1" x14ac:dyDescent="0.2"/>
  </sheetData>
  <sheetProtection sheet="1" objects="1" scenarios="1"/>
  <mergeCells count="6">
    <mergeCell ref="A1:H1"/>
    <mergeCell ref="A3:H3"/>
    <mergeCell ref="B4:C4"/>
    <mergeCell ref="D4:E4"/>
    <mergeCell ref="F4:G4"/>
    <mergeCell ref="H4:I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0"/>
  <sheetViews>
    <sheetView showGridLines="0" zoomScaleNormal="100" zoomScaleSheetLayoutView="100" workbookViewId="0">
      <selection sqref="A1:O1"/>
    </sheetView>
  </sheetViews>
  <sheetFormatPr defaultColWidth="9" defaultRowHeight="13.2" x14ac:dyDescent="0.2"/>
  <cols>
    <col min="1" max="1" width="12.6640625" style="324" customWidth="1"/>
    <col min="2" max="2" width="9.6640625" style="364" customWidth="1"/>
    <col min="3" max="3" width="0.44140625" style="324" customWidth="1"/>
    <col min="4" max="4" width="10.109375" style="364" customWidth="1"/>
    <col min="5" max="5" width="0.44140625" style="324" customWidth="1"/>
    <col min="6" max="6" width="10.109375" style="364" customWidth="1"/>
    <col min="7" max="7" width="0.44140625" style="324" customWidth="1"/>
    <col min="8" max="8" width="10.109375" style="364" customWidth="1"/>
    <col min="9" max="9" width="0.44140625" style="324" customWidth="1"/>
    <col min="10" max="10" width="10.109375" style="364" customWidth="1"/>
    <col min="11" max="11" width="0.44140625" style="324" customWidth="1"/>
    <col min="12" max="12" width="10.109375" style="364" customWidth="1"/>
    <col min="13" max="13" width="0.44140625" style="324" customWidth="1"/>
    <col min="14" max="14" width="10.109375" style="364" customWidth="1"/>
    <col min="15" max="15" width="0.44140625" style="324" customWidth="1"/>
    <col min="16" max="16" width="9.33203125" style="364" customWidth="1"/>
    <col min="17" max="17" width="0.44140625" style="324" customWidth="1"/>
    <col min="18" max="18" width="9.33203125" style="364" customWidth="1"/>
    <col min="19" max="19" width="0.44140625" style="324" customWidth="1"/>
    <col min="20" max="16384" width="9" style="324"/>
  </cols>
  <sheetData>
    <row r="1" spans="1:19" ht="23.1" customHeight="1" x14ac:dyDescent="0.2">
      <c r="A1" s="365" t="s">
        <v>238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569"/>
    </row>
    <row r="2" spans="1:19" ht="23.1" customHeight="1" x14ac:dyDescent="0.2"/>
    <row r="3" spans="1:19" ht="23.1" customHeight="1" x14ac:dyDescent="0.2">
      <c r="A3" s="324" t="s">
        <v>239</v>
      </c>
      <c r="B3" s="324"/>
      <c r="D3" s="324"/>
      <c r="F3" s="324"/>
      <c r="H3" s="324"/>
      <c r="J3" s="324"/>
      <c r="L3" s="324"/>
      <c r="N3" s="324"/>
      <c r="P3" s="324"/>
      <c r="R3" s="324"/>
    </row>
    <row r="4" spans="1:19" s="364" customFormat="1" ht="22.5" customHeight="1" x14ac:dyDescent="0.2">
      <c r="A4" s="570" t="s">
        <v>280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1"/>
      <c r="Q4" s="571"/>
      <c r="R4" s="571"/>
      <c r="S4" s="571"/>
    </row>
    <row r="5" spans="1:19" ht="13.5" customHeight="1" x14ac:dyDescent="0.2">
      <c r="A5" s="355" t="s">
        <v>145</v>
      </c>
      <c r="B5" s="572" t="s">
        <v>155</v>
      </c>
      <c r="C5" s="573"/>
      <c r="D5" s="574" t="s">
        <v>281</v>
      </c>
      <c r="E5" s="397"/>
      <c r="F5" s="572" t="s">
        <v>327</v>
      </c>
      <c r="G5" s="575"/>
      <c r="H5" s="396" t="s">
        <v>328</v>
      </c>
      <c r="I5" s="397"/>
      <c r="J5" s="572" t="s">
        <v>329</v>
      </c>
      <c r="K5" s="575"/>
      <c r="L5" s="396" t="s">
        <v>330</v>
      </c>
      <c r="M5" s="397"/>
      <c r="N5" s="572" t="s">
        <v>156</v>
      </c>
      <c r="O5" s="575"/>
      <c r="P5" s="576"/>
      <c r="Q5" s="577"/>
    </row>
    <row r="6" spans="1:19" x14ac:dyDescent="0.2">
      <c r="A6" s="360"/>
      <c r="B6" s="578"/>
      <c r="C6" s="579"/>
      <c r="D6" s="580"/>
      <c r="E6" s="402"/>
      <c r="F6" s="578"/>
      <c r="G6" s="581"/>
      <c r="H6" s="401"/>
      <c r="I6" s="402"/>
      <c r="J6" s="578"/>
      <c r="K6" s="581"/>
      <c r="L6" s="401"/>
      <c r="M6" s="402"/>
      <c r="N6" s="578"/>
      <c r="O6" s="581"/>
      <c r="P6" s="576"/>
      <c r="Q6" s="577"/>
    </row>
    <row r="7" spans="1:19" ht="13.5" customHeight="1" x14ac:dyDescent="0.2">
      <c r="A7" s="582"/>
      <c r="B7" s="583"/>
      <c r="C7" s="584"/>
      <c r="D7" s="585"/>
      <c r="E7" s="586"/>
      <c r="F7" s="587"/>
      <c r="G7" s="588"/>
      <c r="H7" s="587"/>
      <c r="I7" s="588"/>
      <c r="J7" s="583"/>
      <c r="K7" s="586"/>
      <c r="L7" s="587"/>
      <c r="M7" s="589"/>
      <c r="N7" s="583"/>
      <c r="O7" s="586"/>
      <c r="P7" s="590"/>
      <c r="Q7" s="591"/>
    </row>
    <row r="8" spans="1:19" ht="13.5" customHeight="1" x14ac:dyDescent="0.2">
      <c r="A8" s="413" t="s">
        <v>436</v>
      </c>
      <c r="B8" s="592">
        <f t="shared" ref="B8:B13" si="0">SUM(D8:O8)</f>
        <v>422</v>
      </c>
      <c r="C8" s="591"/>
      <c r="D8" s="593">
        <v>247</v>
      </c>
      <c r="E8" s="594"/>
      <c r="F8" s="595">
        <v>1</v>
      </c>
      <c r="G8" s="596"/>
      <c r="H8" s="595">
        <v>15</v>
      </c>
      <c r="I8" s="596"/>
      <c r="J8" s="597">
        <v>1</v>
      </c>
      <c r="K8" s="594"/>
      <c r="L8" s="595">
        <v>155</v>
      </c>
      <c r="M8" s="598"/>
      <c r="N8" s="597">
        <v>3</v>
      </c>
      <c r="O8" s="599"/>
      <c r="P8" s="590"/>
      <c r="Q8" s="591"/>
    </row>
    <row r="9" spans="1:19" ht="16.5" customHeight="1" x14ac:dyDescent="0.2">
      <c r="A9" s="413" t="s">
        <v>267</v>
      </c>
      <c r="B9" s="592">
        <f t="shared" si="0"/>
        <v>520</v>
      </c>
      <c r="C9" s="600"/>
      <c r="D9" s="601">
        <v>314</v>
      </c>
      <c r="E9" s="602"/>
      <c r="F9" s="592">
        <v>0</v>
      </c>
      <c r="G9" s="602"/>
      <c r="H9" s="592">
        <v>20</v>
      </c>
      <c r="I9" s="602"/>
      <c r="J9" s="592">
        <v>1</v>
      </c>
      <c r="K9" s="602"/>
      <c r="L9" s="592">
        <v>182</v>
      </c>
      <c r="M9" s="602"/>
      <c r="N9" s="592">
        <v>3</v>
      </c>
      <c r="O9" s="603"/>
      <c r="P9" s="604"/>
      <c r="Q9" s="367"/>
    </row>
    <row r="10" spans="1:19" ht="16.5" customHeight="1" x14ac:dyDescent="0.2">
      <c r="A10" s="413" t="s">
        <v>287</v>
      </c>
      <c r="B10" s="592">
        <f t="shared" si="0"/>
        <v>505</v>
      </c>
      <c r="C10" s="600"/>
      <c r="D10" s="601">
        <v>301</v>
      </c>
      <c r="E10" s="602"/>
      <c r="F10" s="592">
        <v>2</v>
      </c>
      <c r="G10" s="602"/>
      <c r="H10" s="592">
        <v>16</v>
      </c>
      <c r="I10" s="602"/>
      <c r="J10" s="592">
        <v>2</v>
      </c>
      <c r="K10" s="602"/>
      <c r="L10" s="592">
        <v>180</v>
      </c>
      <c r="M10" s="602"/>
      <c r="N10" s="592">
        <v>4</v>
      </c>
      <c r="O10" s="603"/>
      <c r="P10" s="604"/>
      <c r="Q10" s="367"/>
    </row>
    <row r="11" spans="1:19" ht="16.5" customHeight="1" x14ac:dyDescent="0.2">
      <c r="A11" s="413" t="s">
        <v>368</v>
      </c>
      <c r="B11" s="592">
        <f t="shared" si="0"/>
        <v>467</v>
      </c>
      <c r="C11" s="600"/>
      <c r="D11" s="601">
        <v>263</v>
      </c>
      <c r="E11" s="602"/>
      <c r="F11" s="592">
        <v>3</v>
      </c>
      <c r="G11" s="602"/>
      <c r="H11" s="592">
        <v>27</v>
      </c>
      <c r="I11" s="602"/>
      <c r="J11" s="592">
        <v>1</v>
      </c>
      <c r="K11" s="602"/>
      <c r="L11" s="592">
        <v>165</v>
      </c>
      <c r="M11" s="602"/>
      <c r="N11" s="592">
        <v>8</v>
      </c>
      <c r="O11" s="603"/>
      <c r="P11" s="604"/>
      <c r="Q11" s="367"/>
    </row>
    <row r="12" spans="1:19" ht="16.5" customHeight="1" x14ac:dyDescent="0.2">
      <c r="A12" s="413" t="s">
        <v>431</v>
      </c>
      <c r="B12" s="592">
        <f t="shared" si="0"/>
        <v>465</v>
      </c>
      <c r="C12" s="600"/>
      <c r="D12" s="601">
        <v>222</v>
      </c>
      <c r="E12" s="602"/>
      <c r="F12" s="592">
        <v>3</v>
      </c>
      <c r="G12" s="602"/>
      <c r="H12" s="592">
        <v>21</v>
      </c>
      <c r="I12" s="602"/>
      <c r="J12" s="592">
        <v>2</v>
      </c>
      <c r="K12" s="602"/>
      <c r="L12" s="592">
        <v>211</v>
      </c>
      <c r="M12" s="602"/>
      <c r="N12" s="592">
        <v>6</v>
      </c>
      <c r="O12" s="603"/>
      <c r="P12" s="604"/>
      <c r="Q12" s="367"/>
    </row>
    <row r="13" spans="1:19" ht="16.5" customHeight="1" x14ac:dyDescent="0.2">
      <c r="A13" s="413" t="s">
        <v>499</v>
      </c>
      <c r="B13" s="592">
        <f t="shared" si="0"/>
        <v>488</v>
      </c>
      <c r="C13" s="600"/>
      <c r="D13" s="601">
        <v>257</v>
      </c>
      <c r="E13" s="602"/>
      <c r="F13" s="592">
        <v>5</v>
      </c>
      <c r="G13" s="602"/>
      <c r="H13" s="592">
        <v>14</v>
      </c>
      <c r="I13" s="602"/>
      <c r="J13" s="592">
        <v>1</v>
      </c>
      <c r="K13" s="602"/>
      <c r="L13" s="592">
        <v>205</v>
      </c>
      <c r="M13" s="600"/>
      <c r="N13" s="592">
        <v>6</v>
      </c>
      <c r="O13" s="603"/>
      <c r="P13" s="604"/>
      <c r="Q13" s="367"/>
    </row>
    <row r="14" spans="1:19" ht="6" customHeight="1" x14ac:dyDescent="0.2">
      <c r="A14" s="605"/>
      <c r="B14" s="606"/>
      <c r="C14" s="607"/>
      <c r="D14" s="608"/>
      <c r="E14" s="609"/>
      <c r="F14" s="606"/>
      <c r="G14" s="609"/>
      <c r="H14" s="606"/>
      <c r="I14" s="609"/>
      <c r="J14" s="606"/>
      <c r="K14" s="609"/>
      <c r="L14" s="606"/>
      <c r="M14" s="607"/>
      <c r="N14" s="606"/>
      <c r="O14" s="610"/>
      <c r="P14" s="604"/>
      <c r="Q14" s="367"/>
    </row>
    <row r="15" spans="1:19" ht="13.5" customHeight="1" x14ac:dyDescent="0.2">
      <c r="A15" s="611" t="s">
        <v>282</v>
      </c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2"/>
      <c r="P15" s="612"/>
      <c r="Q15" s="366"/>
    </row>
    <row r="16" spans="1:19" ht="13.5" customHeight="1" x14ac:dyDescent="0.2">
      <c r="A16" s="613" t="s">
        <v>331</v>
      </c>
      <c r="B16" s="613"/>
      <c r="C16" s="613"/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4"/>
      <c r="P16" s="614"/>
      <c r="Q16" s="614"/>
      <c r="R16" s="615"/>
    </row>
    <row r="17" spans="1:17" x14ac:dyDescent="0.2">
      <c r="A17" s="612"/>
      <c r="B17" s="612"/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366"/>
    </row>
    <row r="18" spans="1:17" ht="22.5" customHeight="1" x14ac:dyDescent="0.2">
      <c r="A18" s="421" t="s">
        <v>182</v>
      </c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366"/>
    </row>
    <row r="19" spans="1:17" ht="22.5" customHeight="1" x14ac:dyDescent="0.2">
      <c r="A19" s="325" t="s">
        <v>240</v>
      </c>
      <c r="B19" s="325"/>
      <c r="C19" s="325"/>
      <c r="D19" s="388" t="s">
        <v>203</v>
      </c>
      <c r="E19" s="388"/>
      <c r="F19" s="388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67"/>
    </row>
    <row r="20" spans="1:17" x14ac:dyDescent="0.2">
      <c r="A20" s="355" t="s">
        <v>145</v>
      </c>
      <c r="B20" s="572" t="s">
        <v>155</v>
      </c>
      <c r="C20" s="573"/>
      <c r="D20" s="616" t="s">
        <v>326</v>
      </c>
      <c r="E20" s="575"/>
      <c r="F20" s="572" t="s">
        <v>157</v>
      </c>
      <c r="G20" s="575"/>
      <c r="H20" s="421"/>
      <c r="I20" s="421"/>
      <c r="J20" s="421"/>
      <c r="K20" s="421"/>
      <c r="L20" s="421"/>
      <c r="M20" s="421"/>
      <c r="N20" s="421"/>
      <c r="O20" s="421"/>
      <c r="P20" s="421"/>
      <c r="Q20" s="366"/>
    </row>
    <row r="21" spans="1:17" x14ac:dyDescent="0.2">
      <c r="A21" s="360"/>
      <c r="B21" s="578"/>
      <c r="C21" s="579"/>
      <c r="D21" s="617"/>
      <c r="E21" s="581"/>
      <c r="F21" s="578"/>
      <c r="G21" s="581"/>
      <c r="H21" s="421"/>
      <c r="I21" s="421"/>
      <c r="J21" s="421"/>
      <c r="K21" s="421"/>
      <c r="L21" s="421"/>
      <c r="M21" s="421"/>
      <c r="N21" s="421"/>
      <c r="O21" s="421"/>
      <c r="P21" s="421"/>
      <c r="Q21" s="366"/>
    </row>
    <row r="22" spans="1:17" x14ac:dyDescent="0.2">
      <c r="A22" s="618"/>
      <c r="B22" s="590"/>
      <c r="C22" s="619"/>
      <c r="D22" s="591"/>
      <c r="E22" s="599"/>
      <c r="F22" s="590"/>
      <c r="G22" s="620"/>
      <c r="H22" s="325"/>
      <c r="I22" s="421"/>
      <c r="J22" s="421"/>
      <c r="K22" s="421"/>
      <c r="L22" s="421"/>
      <c r="M22" s="421"/>
      <c r="N22" s="421"/>
      <c r="O22" s="421"/>
      <c r="P22" s="421"/>
      <c r="Q22" s="366"/>
    </row>
    <row r="23" spans="1:17" ht="16.5" customHeight="1" x14ac:dyDescent="0.2">
      <c r="A23" s="413" t="s">
        <v>436</v>
      </c>
      <c r="B23" s="621">
        <f t="shared" ref="B23:B25" si="1">SUM(,D23,F23)</f>
        <v>5378</v>
      </c>
      <c r="C23" s="622"/>
      <c r="D23" s="623">
        <v>2011</v>
      </c>
      <c r="E23" s="624"/>
      <c r="F23" s="621">
        <v>3367</v>
      </c>
      <c r="G23" s="420"/>
      <c r="H23" s="421"/>
      <c r="I23" s="421"/>
      <c r="J23" s="421"/>
      <c r="K23" s="421"/>
      <c r="L23" s="421"/>
      <c r="M23" s="421"/>
      <c r="N23" s="421"/>
      <c r="O23" s="421"/>
      <c r="P23" s="421"/>
      <c r="Q23" s="366"/>
    </row>
    <row r="24" spans="1:17" ht="16.5" customHeight="1" x14ac:dyDescent="0.2">
      <c r="A24" s="413" t="s">
        <v>267</v>
      </c>
      <c r="B24" s="621">
        <f t="shared" si="1"/>
        <v>5578</v>
      </c>
      <c r="C24" s="622"/>
      <c r="D24" s="623">
        <v>2032</v>
      </c>
      <c r="E24" s="624"/>
      <c r="F24" s="621">
        <v>3546</v>
      </c>
      <c r="G24" s="420"/>
      <c r="H24" s="421"/>
      <c r="I24" s="421"/>
      <c r="J24" s="421"/>
      <c r="K24" s="421"/>
      <c r="L24" s="421"/>
      <c r="M24" s="421"/>
      <c r="N24" s="421"/>
      <c r="O24" s="421"/>
      <c r="P24" s="421"/>
      <c r="Q24" s="366"/>
    </row>
    <row r="25" spans="1:17" ht="16.5" customHeight="1" x14ac:dyDescent="0.2">
      <c r="A25" s="413" t="s">
        <v>288</v>
      </c>
      <c r="B25" s="621">
        <f t="shared" si="1"/>
        <v>6148</v>
      </c>
      <c r="C25" s="622"/>
      <c r="D25" s="623">
        <v>2010</v>
      </c>
      <c r="E25" s="624"/>
      <c r="F25" s="621">
        <v>4138</v>
      </c>
      <c r="G25" s="420"/>
      <c r="H25" s="421"/>
      <c r="I25" s="421"/>
      <c r="J25" s="421"/>
      <c r="K25" s="421"/>
      <c r="L25" s="421"/>
      <c r="M25" s="421"/>
      <c r="N25" s="421"/>
      <c r="O25" s="421"/>
      <c r="P25" s="421"/>
      <c r="Q25" s="366"/>
    </row>
    <row r="26" spans="1:17" ht="16.5" customHeight="1" x14ac:dyDescent="0.2">
      <c r="A26" s="413" t="s">
        <v>369</v>
      </c>
      <c r="B26" s="621">
        <v>6978</v>
      </c>
      <c r="C26" s="622"/>
      <c r="D26" s="623">
        <v>2198</v>
      </c>
      <c r="E26" s="624"/>
      <c r="F26" s="621">
        <v>4780</v>
      </c>
      <c r="G26" s="420"/>
      <c r="H26" s="421"/>
      <c r="I26" s="421"/>
      <c r="J26" s="421"/>
      <c r="K26" s="421"/>
      <c r="L26" s="421"/>
      <c r="M26" s="421"/>
      <c r="N26" s="421"/>
      <c r="O26" s="421"/>
      <c r="P26" s="421"/>
      <c r="Q26" s="366"/>
    </row>
    <row r="27" spans="1:17" ht="16.5" customHeight="1" x14ac:dyDescent="0.2">
      <c r="A27" s="625" t="s">
        <v>432</v>
      </c>
      <c r="B27" s="626">
        <v>7134</v>
      </c>
      <c r="C27" s="627"/>
      <c r="D27" s="628">
        <v>2337</v>
      </c>
      <c r="E27" s="629"/>
      <c r="F27" s="482">
        <v>4797</v>
      </c>
      <c r="G27" s="420"/>
      <c r="H27" s="421"/>
      <c r="I27" s="421"/>
      <c r="J27" s="421"/>
      <c r="K27" s="421"/>
      <c r="L27" s="421"/>
      <c r="M27" s="421"/>
      <c r="N27" s="421"/>
      <c r="O27" s="421"/>
      <c r="P27" s="421"/>
      <c r="Q27" s="366"/>
    </row>
    <row r="28" spans="1:17" ht="16.5" customHeight="1" x14ac:dyDescent="0.2">
      <c r="A28" s="625" t="s">
        <v>477</v>
      </c>
      <c r="B28" s="626">
        <v>7502</v>
      </c>
      <c r="C28" s="627"/>
      <c r="D28" s="628">
        <v>2782</v>
      </c>
      <c r="E28" s="629"/>
      <c r="F28" s="482">
        <v>4720</v>
      </c>
      <c r="G28" s="420"/>
      <c r="H28" s="367"/>
      <c r="I28" s="366"/>
      <c r="J28" s="366"/>
      <c r="K28" s="366"/>
      <c r="L28" s="366"/>
      <c r="M28" s="366"/>
      <c r="N28" s="366"/>
      <c r="O28" s="366"/>
      <c r="P28" s="421"/>
      <c r="Q28" s="366"/>
    </row>
    <row r="29" spans="1:17" ht="6" customHeight="1" x14ac:dyDescent="0.2">
      <c r="A29" s="630"/>
      <c r="B29" s="631"/>
      <c r="C29" s="632"/>
      <c r="D29" s="633"/>
      <c r="E29" s="634"/>
      <c r="F29" s="491"/>
      <c r="G29" s="384"/>
      <c r="H29" s="367"/>
      <c r="I29" s="366"/>
      <c r="J29" s="366"/>
      <c r="K29" s="366"/>
      <c r="L29" s="366"/>
      <c r="M29" s="366"/>
      <c r="N29" s="366"/>
      <c r="O29" s="366"/>
      <c r="P29" s="366"/>
      <c r="Q29" s="366"/>
    </row>
    <row r="30" spans="1:17" x14ac:dyDescent="0.2">
      <c r="A30" s="614"/>
      <c r="B30" s="614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</row>
  </sheetData>
  <sheetProtection sheet="1" objects="1" scenarios="1"/>
  <mergeCells count="18">
    <mergeCell ref="P5:Q6"/>
    <mergeCell ref="D5:E6"/>
    <mergeCell ref="F5:G6"/>
    <mergeCell ref="H5:I6"/>
    <mergeCell ref="J5:K6"/>
    <mergeCell ref="L5:M6"/>
    <mergeCell ref="N5:O6"/>
    <mergeCell ref="A1:O1"/>
    <mergeCell ref="D19:F19"/>
    <mergeCell ref="A20:A21"/>
    <mergeCell ref="B20:C21"/>
    <mergeCell ref="D20:E21"/>
    <mergeCell ref="F20:G21"/>
    <mergeCell ref="A15:H15"/>
    <mergeCell ref="I15:N15"/>
    <mergeCell ref="A4:O4"/>
    <mergeCell ref="A5:A6"/>
    <mergeCell ref="B5:C6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14</vt:i4>
      </vt:variant>
    </vt:vector>
  </HeadingPairs>
  <TitlesOfParts>
    <vt:vector size="38" baseType="lpstr">
      <vt:lpstr>105</vt:lpstr>
      <vt:lpstr>106</vt:lpstr>
      <vt:lpstr>107</vt:lpstr>
      <vt:lpstr>108</vt:lpstr>
      <vt:lpstr>109</vt:lpstr>
      <vt:lpstr>110</vt:lpstr>
      <vt:lpstr>111</vt:lpstr>
      <vt:lpstr>112</vt:lpstr>
      <vt:lpstr>113（1）（2）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126・127</vt:lpstr>
      <vt:lpstr>128</vt:lpstr>
      <vt:lpstr>129</vt:lpstr>
      <vt:lpstr>'105'!Print_Area</vt:lpstr>
      <vt:lpstr>'106'!Print_Area</vt:lpstr>
      <vt:lpstr>'108'!Print_Area</vt:lpstr>
      <vt:lpstr>'110'!Print_Area</vt:lpstr>
      <vt:lpstr>'113（1）（2）'!Print_Area</vt:lpstr>
      <vt:lpstr>'114'!Print_Area</vt:lpstr>
      <vt:lpstr>'115'!Print_Area</vt:lpstr>
      <vt:lpstr>'118'!Print_Area</vt:lpstr>
      <vt:lpstr>'120'!Print_Area</vt:lpstr>
      <vt:lpstr>'122'!Print_Area</vt:lpstr>
      <vt:lpstr>'124'!Print_Area</vt:lpstr>
      <vt:lpstr>'125'!Print_Area</vt:lpstr>
      <vt:lpstr>'126・127'!Print_Area</vt:lpstr>
      <vt:lpstr>'128'!Print_Area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2024-01-31T05:29:24Z</cp:lastPrinted>
  <dcterms:created xsi:type="dcterms:W3CDTF">2005-03-29T00:53:24Z</dcterms:created>
  <dcterms:modified xsi:type="dcterms:W3CDTF">2024-06-27T06:33:18Z</dcterms:modified>
</cp:coreProperties>
</file>