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130福祉部\013025高齢介護課\03-1　高齢介護計画担当\00.ホームページ掲載\指定関係様式\1.夜間対応型訪問介護 ○\"/>
    </mc:Choice>
  </mc:AlternateContent>
  <bookViews>
    <workbookView xWindow="31155" yWindow="585" windowWidth="24495" windowHeight="16995" tabRatio="956"/>
  </bookViews>
  <sheets>
    <sheet name="事業所提出用" sheetId="21" r:id="rId1"/>
    <sheet name="申請書(第1号様式）" sheetId="22" r:id="rId2"/>
    <sheet name="裏面" sheetId="23" r:id="rId3"/>
    <sheet name="付表１" sheetId="24" r:id="rId4"/>
    <sheet name="（参考）記入欄不足時の資料" sheetId="25" r:id="rId5"/>
    <sheet name="夜間対応型訪問介護" sheetId="20" r:id="rId6"/>
    <sheet name="シフト記号表" sheetId="19" r:id="rId7"/>
    <sheet name="記入方法" sheetId="4" r:id="rId8"/>
    <sheet name="プルダウン・リスト" sheetId="3" r:id="rId9"/>
    <sheet name="【記載例】夜間対応型訪問介護" sheetId="10" r:id="rId10"/>
    <sheet name="【記載例】シフト記号表（勤務時間帯）" sheetId="16" r:id="rId11"/>
    <sheet name="参考様式２-２" sheetId="26" r:id="rId12"/>
    <sheet name="参考様式3" sheetId="27" r:id="rId13"/>
    <sheet name="参考様式４" sheetId="28" r:id="rId14"/>
    <sheet name="参考様式５" sheetId="29" r:id="rId15"/>
    <sheet name="参考様式６" sheetId="30" r:id="rId16"/>
    <sheet name="参考様式７" sheetId="31" r:id="rId17"/>
  </sheets>
  <externalReferences>
    <externalReference r:id="rId18"/>
  </externalReferences>
  <definedNames>
    <definedName name="【記載例】シフト記号" localSheetId="6">シフト記号表!$C$6:$C$47</definedName>
    <definedName name="【記載例】シフト記号">'【記載例】シフト記号表（勤務時間帯）'!$C$6:$C$47</definedName>
    <definedName name="【記載例】シフト記号表" localSheetId="6">シフト記号表!$C$6:$C$47</definedName>
    <definedName name="【記載例】シフト記号表" localSheetId="0">'[1]【記載例】シフト記号表（勤務時間帯）'!$C$6:$C$47</definedName>
    <definedName name="【記載例】シフト記号表">'【記載例】シフト記号表（勤務時間帯）'!$C$6:$C$47</definedName>
    <definedName name="OLE_LINK1" localSheetId="15">参考様式６!$D$20</definedName>
    <definedName name="_xlnm.Print_Area" localSheetId="4">'（参考）記入欄不足時の資料'!#REF!</definedName>
    <definedName name="_xlnm.Print_Area" localSheetId="10">'【記載例】シフト記号表（勤務時間帯）'!$B$1:$N$52</definedName>
    <definedName name="_xlnm.Print_Area" localSheetId="9">【記載例】夜間対応型訪問介護!$A$1:$BJ$75</definedName>
    <definedName name="_xlnm.Print_Area" localSheetId="6">シフト記号表!$B$1:$N$52</definedName>
    <definedName name="_xlnm.Print_Area" localSheetId="7">記入方法!$A$1:$Q$69</definedName>
    <definedName name="_xlnm.Print_Area" localSheetId="11">'参考様式２-２'!$A$1:$M$27</definedName>
    <definedName name="_xlnm.Print_Area" localSheetId="13">参考様式４!$A$1:$D$24</definedName>
    <definedName name="_xlnm.Print_Area" localSheetId="14">参考様式５!$A$1:$B$11</definedName>
    <definedName name="_xlnm.Print_Area" localSheetId="15">参考様式６!$A$1:$I$102</definedName>
    <definedName name="_xlnm.Print_Area" localSheetId="16">参考様式７!$A$1:$I$41</definedName>
    <definedName name="_xlnm.Print_Area" localSheetId="1">'申請書(第1号様式）'!$A$1:$AH$53</definedName>
    <definedName name="_xlnm.Print_Area" localSheetId="3">付表１!$A$1:$V$43</definedName>
    <definedName name="_xlnm.Print_Area" localSheetId="5">夜間対応型訪問介護!$A$1:$BJ$215</definedName>
    <definedName name="_xlnm.Print_Area" localSheetId="2">裏面!$A$1:$O$28</definedName>
    <definedName name="_xlnm.Print_Titles" localSheetId="9">【記載例】夜間対応型訪問介護!$1:$14</definedName>
    <definedName name="_xlnm.Print_Titles" localSheetId="5">夜間対応型訪問介護!$1:$14</definedName>
    <definedName name="オペレーター">プルダウン・リスト!$D$18:$D$27</definedName>
    <definedName name="シフト記号表" localSheetId="0">[1]シフト記号表!$C$6:$C$47</definedName>
    <definedName name="シフト記号表">シフト記号表!$C$6:$C$47</definedName>
    <definedName name="管理者">プルダウン・リスト!$C$18:$C$27</definedName>
    <definedName name="職種" localSheetId="0">[1]プルダウン・リスト!$C$17:$L$17</definedName>
    <definedName name="職種">プルダウン・リスト!$C$17:$L$17</definedName>
    <definedName name="訪問介護員">プルダウン・リスト!$E$18:$E$27</definedName>
    <definedName name="面接相談員">プルダウン・リスト!$F$18:$F$27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<sst xmlns="http://schemas.openxmlformats.org/spreadsheetml/2006/main" count="1742" uniqueCount="520">
  <si>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</si>
  <si>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</si>
  <si>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</si>
  <si>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</si>
  <si>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</si>
  <si>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</si>
  <si>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</si>
  <si>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</si>
  <si>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</si>
  <si>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</si>
  <si>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</si>
  <si>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</si>
  <si>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</si>
  <si>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</si>
  <si>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</si>
  <si>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</si>
  <si>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</si>
  <si>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</si>
  <si>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</si>
  <si>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</si>
  <si>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</si>
  <si>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</si>
  <si>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</si>
  <si>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</si>
  <si>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</si>
  <si>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</si>
  <si>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</si>
  <si>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</si>
  <si>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</si>
  <si>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</si>
  <si>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</si>
  <si>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</si>
  <si>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</si>
  <si>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</si>
  <si>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</si>
  <si>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</si>
  <si>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</si>
  <si>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</si>
  <si>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</si>
  <si>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</si>
  <si>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</si>
  <si>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</si>
  <si>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</si>
  <si>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</si>
  <si>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</si>
  <si>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</si>
  <si>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</si>
  <si>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</si>
  <si>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</si>
  <si>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</si>
  <si>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</si>
  <si>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</si>
  <si>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</si>
  <si>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</si>
  <si>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</si>
  <si>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</si>
  <si>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</si>
  <si>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</si>
  <si>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</si>
  <si>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</si>
  <si>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</si>
  <si>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</si>
  <si>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</si>
  <si>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</si>
  <si>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</si>
  <si>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</si>
  <si>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</si>
  <si>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</si>
  <si>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</si>
  <si>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</si>
  <si>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</si>
  <si>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</si>
  <si>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</si>
  <si>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</si>
  <si>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</si>
  <si>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</si>
  <si>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</si>
  <si>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</si>
  <si>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</si>
  <si>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</si>
  <si>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</si>
  <si>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</si>
  <si>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</si>
  <si>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</si>
  <si>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</si>
  <si>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</si>
  <si>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</si>
  <si>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</si>
  <si>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</si>
  <si>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</si>
  <si>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</si>
  <si>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</si>
  <si>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</si>
  <si>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</si>
  <si>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</si>
  <si>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</si>
  <si>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</si>
  <si>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</si>
  <si>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</si>
  <si>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</si>
  <si>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</si>
  <si>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</si>
  <si>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</si>
  <si>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</si>
  <si>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</si>
  <si>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</si>
  <si>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</si>
  <si>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</si>
  <si>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</si>
  <si>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</si>
  <si>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</si>
  <si>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</si>
  <si>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</si>
  <si>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</si>
  <si>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</si>
  <si>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</si>
  <si>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</si>
  <si>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</si>
  <si>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</si>
  <si>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</si>
  <si>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</si>
  <si>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</si>
  <si>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</si>
  <si>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</si>
  <si>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</si>
  <si>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</si>
  <si>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</si>
  <si>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</si>
  <si>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</si>
  <si>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</si>
  <si>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</si>
  <si>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</si>
  <si>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</si>
  <si>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</si>
  <si>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</si>
  <si>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</si>
  <si>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</si>
  <si>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</si>
  <si>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</si>
  <si>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</si>
  <si>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</si>
  <si>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</si>
  <si>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</si>
  <si>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</si>
  <si>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</si>
  <si>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</si>
  <si>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</si>
  <si>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</si>
  <si>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</si>
  <si>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</si>
  <si>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</si>
  <si>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</si>
  <si>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</si>
  <si>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</si>
  <si>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</si>
  <si>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</si>
  <si>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</si>
  <si>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</si>
  <si>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</si>
  <si>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</si>
  <si>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</si>
  <si>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</si>
  <si>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</si>
  <si>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</si>
  <si>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</si>
  <si>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</si>
  <si>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</si>
  <si>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</si>
  <si>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</si>
  <si>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</si>
  <si>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</si>
  <si>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</si>
  <si>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</si>
  <si>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</si>
  <si>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</si>
  <si>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</si>
  <si>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</si>
  <si>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</si>
  <si>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</si>
  <si>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</si>
  <si>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</si>
  <si>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</si>
  <si>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</si>
  <si>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</si>
  <si>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</si>
  <si>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</si>
  <si>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</si>
  <si>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</si>
  <si>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</si>
  <si>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</si>
  <si>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</si>
  <si>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</si>
  <si>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</si>
  <si>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</si>
  <si>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</si>
  <si>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</si>
  <si>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</si>
  <si>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</si>
  <si>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</si>
  <si>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</si>
  <si>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</si>
  <si>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</si>
  <si>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</si>
  <si>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</si>
  <si>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</si>
  <si>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介護給付費算定に係る体制等状況一覧表</t>
    <rPh sb="0" eb="2">
      <t>カイゴ</t>
    </rPh>
    <rPh sb="2" eb="4">
      <t>キュウフ</t>
    </rPh>
    <rPh sb="4" eb="5">
      <t>ヒ</t>
    </rPh>
    <rPh sb="5" eb="7">
      <t>サンテイ</t>
    </rPh>
    <rPh sb="8" eb="9">
      <t>カカ</t>
    </rPh>
    <rPh sb="12" eb="13">
      <t>トウ</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</si>
  <si>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</si>
  <si>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参考様式７</t>
    <rPh sb="0" eb="2">
      <t>サンコウ</t>
    </rPh>
    <rPh sb="2" eb="4">
      <t>ヨウシキ</t>
    </rPh>
    <phoneticPr fontId="2"/>
  </si>
  <si>
    <t>管理者誓約書</t>
    <rPh sb="0" eb="3">
      <t>カンリシャ</t>
    </rPh>
    <rPh sb="3" eb="6">
      <t>セイヤクショ</t>
    </rPh>
    <phoneticPr fontId="2"/>
  </si>
  <si>
    <t>参考様式６</t>
    <rPh sb="0" eb="2">
      <t>サンコウ</t>
    </rPh>
    <rPh sb="2" eb="4">
      <t>ヨウシキ</t>
    </rPh>
    <phoneticPr fontId="2"/>
  </si>
  <si>
    <t>法人代表者等誓約書</t>
    <rPh sb="0" eb="2">
      <t>ホウジン</t>
    </rPh>
    <rPh sb="2" eb="5">
      <t>ダイヒョウシャ</t>
    </rPh>
    <rPh sb="5" eb="6">
      <t>トウ</t>
    </rPh>
    <rPh sb="6" eb="9">
      <t>セイヤクショ</t>
    </rPh>
    <phoneticPr fontId="2"/>
  </si>
  <si>
    <t>参考様式５</t>
    <rPh sb="0" eb="2">
      <t>サンコウ</t>
    </rPh>
    <rPh sb="2" eb="4">
      <t>ヨウシキ</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</si>
  <si>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</si>
  <si>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運営規程、料金表、重要事項説明書、契約書</t>
    <rPh sb="0" eb="2">
      <t>ウンエイ</t>
    </rPh>
    <rPh sb="2" eb="4">
      <t>キテイ</t>
    </rPh>
    <rPh sb="5" eb="7">
      <t>リョウキン</t>
    </rPh>
    <rPh sb="7" eb="8">
      <t>ヒョウ</t>
    </rPh>
    <rPh sb="9" eb="11">
      <t>ジュウヨウ</t>
    </rPh>
    <rPh sb="11" eb="13">
      <t>ジコウ</t>
    </rPh>
    <rPh sb="13" eb="16">
      <t>セツメイショ</t>
    </rPh>
    <rPh sb="17" eb="20">
      <t>ケイヤクショ</t>
    </rPh>
    <phoneticPr fontId="2"/>
  </si>
  <si>
    <t>参考様式４</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</si>
  <si>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</si>
  <si>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参考様式３</t>
    <rPh sb="0" eb="2">
      <t>サンコウ</t>
    </rPh>
    <rPh sb="2" eb="4">
      <t>ヨウシキ</t>
    </rPh>
    <phoneticPr fontId="2"/>
  </si>
  <si>
    <t>事業所平面図</t>
    <rPh sb="0" eb="3">
      <t>ジギョウショ</t>
    </rPh>
    <rPh sb="3" eb="6">
      <t>ヘイメンズ</t>
    </rPh>
    <phoneticPr fontId="2"/>
  </si>
  <si>
    <t>事業所の写真（カラー写真で事業所の外観及び内部の設備が確認できるもの）</t>
    <rPh sb="0" eb="3">
      <t>ジギョウショ</t>
    </rPh>
    <rPh sb="4" eb="6">
      <t>シャシン</t>
    </rPh>
    <rPh sb="10" eb="12">
      <t>シャシン</t>
    </rPh>
    <rPh sb="13" eb="16">
      <t>ジギョウショ</t>
    </rPh>
    <rPh sb="17" eb="19">
      <t>ガイカン</t>
    </rPh>
    <rPh sb="19" eb="20">
      <t>オヨ</t>
    </rPh>
    <rPh sb="21" eb="23">
      <t>ナイブ</t>
    </rPh>
    <rPh sb="24" eb="26">
      <t>セツビ</t>
    </rPh>
    <rPh sb="27" eb="29">
      <t>カクニン</t>
    </rPh>
    <phoneticPr fontId="2"/>
  </si>
  <si>
    <t>一部サービスの委託先</t>
    <rPh sb="0" eb="2">
      <t>イチブ</t>
    </rPh>
    <rPh sb="7" eb="9">
      <t>イタク</t>
    </rPh>
    <rPh sb="9" eb="10">
      <t>サキ</t>
    </rPh>
    <phoneticPr fontId="2"/>
  </si>
  <si>
    <t>随時訪問サービスの委託先</t>
    <rPh sb="0" eb="2">
      <t>ズイジ</t>
    </rPh>
    <rPh sb="2" eb="4">
      <t>ホウモン</t>
    </rPh>
    <rPh sb="9" eb="12">
      <t>イタクサキ</t>
    </rPh>
    <phoneticPr fontId="2"/>
  </si>
  <si>
    <t>他従業者の資格証の写し</t>
    <rPh sb="0" eb="1">
      <t>ホカ</t>
    </rPh>
    <rPh sb="1" eb="4">
      <t>ジュウギョウシャ</t>
    </rPh>
    <rPh sb="5" eb="7">
      <t>シカク</t>
    </rPh>
    <rPh sb="7" eb="8">
      <t>ショウ</t>
    </rPh>
    <rPh sb="9" eb="10">
      <t>ウツ</t>
    </rPh>
    <phoneticPr fontId="2"/>
  </si>
  <si>
    <t>参考様式２－２</t>
    <rPh sb="0" eb="2">
      <t>サンコウ</t>
    </rPh>
    <rPh sb="2" eb="4">
      <t>ヨウシキ</t>
    </rPh>
    <phoneticPr fontId="2"/>
  </si>
  <si>
    <t>管理者経歴書及び資格証の写し</t>
    <rPh sb="0" eb="3">
      <t>カンリシャ</t>
    </rPh>
    <rPh sb="3" eb="6">
      <t>ケイレキショ</t>
    </rPh>
    <rPh sb="6" eb="7">
      <t>オヨ</t>
    </rPh>
    <rPh sb="8" eb="10">
      <t>シカク</t>
    </rPh>
    <rPh sb="10" eb="11">
      <t>ショウ</t>
    </rPh>
    <rPh sb="12" eb="13">
      <t>ウツ</t>
    </rPh>
    <phoneticPr fontId="2"/>
  </si>
  <si>
    <t>各従業者の雇用が確認できる書類の写し</t>
    <rPh sb="0" eb="1">
      <t>カク</t>
    </rPh>
    <rPh sb="1" eb="4">
      <t>ジュウギョウシャ</t>
    </rPh>
    <rPh sb="5" eb="7">
      <t>コヨウ</t>
    </rPh>
    <rPh sb="8" eb="10">
      <t>カクニン</t>
    </rPh>
    <rPh sb="13" eb="15">
      <t>ショルイ</t>
    </rPh>
    <rPh sb="16" eb="17">
      <t>ウツ</t>
    </rPh>
    <phoneticPr fontId="2"/>
  </si>
  <si>
    <t>参考様式１</t>
    <rPh sb="0" eb="2">
      <t>サンコウ</t>
    </rPh>
    <rPh sb="2" eb="4">
      <t>ヨウシキ</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</si>
  <si>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</si>
  <si>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賃貸借契約書の写しまたは建物の登記簿謄本（登記事項証明書）の原本</t>
    <rPh sb="0" eb="3">
      <t>チンタイシャク</t>
    </rPh>
    <rPh sb="3" eb="6">
      <t>ケイヤクショ</t>
    </rPh>
    <rPh sb="7" eb="8">
      <t>ウツ</t>
    </rPh>
    <rPh sb="12" eb="14">
      <t>タテモノ</t>
    </rPh>
    <rPh sb="15" eb="18">
      <t>トウキボ</t>
    </rPh>
    <rPh sb="18" eb="20">
      <t>トウホン</t>
    </rPh>
    <rPh sb="21" eb="23">
      <t>トウキ</t>
    </rPh>
    <rPh sb="23" eb="25">
      <t>ジコウ</t>
    </rPh>
    <rPh sb="25" eb="28">
      <t>ショウメイショ</t>
    </rPh>
    <rPh sb="30" eb="32">
      <t>ゲンポン</t>
    </rPh>
    <phoneticPr fontId="2"/>
  </si>
  <si>
    <t>申請者の登記簿謄本（登記事項証明書）の原本又は条例等</t>
    <rPh sb="0" eb="3">
      <t>シンセイシャ</t>
    </rPh>
    <phoneticPr fontId="2"/>
  </si>
  <si>
    <t>添付書類</t>
    <rPh sb="0" eb="2">
      <t>テンプ</t>
    </rPh>
    <rPh sb="2" eb="4">
      <t>ショルイ</t>
    </rPh>
    <phoneticPr fontId="2"/>
  </si>
  <si>
    <t>付表１</t>
    <rPh sb="0" eb="2">
      <t>フヒョウ</t>
    </rPh>
    <phoneticPr fontId="2"/>
  </si>
  <si>
    <t>事業所の指定に係る記載事項</t>
    <rPh sb="0" eb="3">
      <t>ジギョウショ</t>
    </rPh>
    <rPh sb="4" eb="6">
      <t>シテイ</t>
    </rPh>
    <rPh sb="7" eb="8">
      <t>カカ</t>
    </rPh>
    <rPh sb="9" eb="11">
      <t>キサイ</t>
    </rPh>
    <rPh sb="11" eb="13">
      <t>ジコウ</t>
    </rPh>
    <phoneticPr fontId="2"/>
  </si>
  <si>
    <t>様式第１号</t>
    <rPh sb="0" eb="2">
      <t>ヨウシキ</t>
    </rPh>
    <rPh sb="2" eb="3">
      <t>ダイ</t>
    </rPh>
    <rPh sb="4" eb="5">
      <t>ゴウ</t>
    </rPh>
    <phoneticPr fontId="2"/>
  </si>
  <si>
    <t>指定申請書</t>
    <rPh sb="0" eb="2">
      <t>シテイ</t>
    </rPh>
    <rPh sb="2" eb="5">
      <t>シンセイショ</t>
    </rPh>
    <phoneticPr fontId="2"/>
  </si>
  <si>
    <t>申請様式</t>
    <rPh sb="0" eb="2">
      <t>シンセイ</t>
    </rPh>
    <rPh sb="2" eb="4">
      <t>ヨウシキ</t>
    </rPh>
    <phoneticPr fontId="2"/>
  </si>
  <si>
    <t>提出チェック</t>
    <rPh sb="0" eb="2">
      <t>テイシュツ</t>
    </rPh>
    <phoneticPr fontId="2"/>
  </si>
  <si>
    <t>様式</t>
    <rPh sb="0" eb="2">
      <t>ヨウシキ</t>
    </rPh>
    <phoneticPr fontId="2"/>
  </si>
  <si>
    <t>提出書類</t>
    <rPh sb="0" eb="2">
      <t>テイシュツ</t>
    </rPh>
    <rPh sb="2" eb="4">
      <t>ショルイ</t>
    </rPh>
    <phoneticPr fontId="2"/>
  </si>
  <si>
    <t>夜間対応型訪問介護指定申請に係る提出書類一覧表</t>
    <rPh sb="0" eb="2">
      <t>ヤカン</t>
    </rPh>
    <rPh sb="2" eb="4">
      <t>タイオウ</t>
    </rPh>
    <rPh sb="4" eb="5">
      <t>ガタ</t>
    </rPh>
    <rPh sb="5" eb="7">
      <t>ホウモン</t>
    </rPh>
    <rPh sb="7" eb="9">
      <t>カイゴ</t>
    </rPh>
    <rPh sb="9" eb="11">
      <t>シテイ</t>
    </rPh>
    <rPh sb="11" eb="13">
      <t>シンセイ</t>
    </rPh>
    <rPh sb="14" eb="15">
      <t>カカ</t>
    </rPh>
    <rPh sb="16" eb="18">
      <t>テイシュツ</t>
    </rPh>
    <rPh sb="18" eb="20">
      <t>ショルイ</t>
    </rPh>
    <rPh sb="20" eb="22">
      <t>イチラン</t>
    </rPh>
    <rPh sb="22" eb="23">
      <t>ヒョウ</t>
    </rPh>
    <phoneticPr fontId="2"/>
  </si>
  <si>
    <t>別添</t>
    <rPh sb="0" eb="2">
      <t>ベッテン</t>
    </rPh>
    <phoneticPr fontId="2"/>
  </si>
  <si>
    <t>裏面に記載に関しての備考があります。</t>
    <rPh sb="0" eb="2">
      <t>リメン</t>
    </rPh>
    <rPh sb="3" eb="5">
      <t>キサイ</t>
    </rPh>
    <rPh sb="6" eb="7">
      <t>カン</t>
    </rPh>
    <rPh sb="10" eb="12">
      <t>ビコウ</t>
    </rPh>
    <phoneticPr fontId="3"/>
  </si>
  <si>
    <t>＊　</t>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</si>
  <si>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</si>
  <si>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医療機関コード等</t>
    <rPh sb="7" eb="8">
      <t>トウ</t>
    </rPh>
    <phoneticPr fontId="3"/>
  </si>
  <si>
    <t>（既に指定又は許可を受けている場合）</t>
    <rPh sb="1" eb="2">
      <t>スデ</t>
    </rPh>
    <phoneticPr fontId="3"/>
  </si>
  <si>
    <t>介護保険事業所番号</t>
    <rPh sb="6" eb="7">
      <t>ショ</t>
    </rPh>
    <phoneticPr fontId="3"/>
  </si>
  <si>
    <t>付表４</t>
    <rPh sb="0" eb="2">
      <t>フヒョウ</t>
    </rPh>
    <phoneticPr fontId="3"/>
  </si>
  <si>
    <t>介護予防認知症対応型共同生活介護</t>
    <phoneticPr fontId="3"/>
  </si>
  <si>
    <t>付表３</t>
    <rPh sb="0" eb="2">
      <t>フヒョウ</t>
    </rPh>
    <phoneticPr fontId="3"/>
  </si>
  <si>
    <t>介護予防小規模多機能型居宅介護</t>
    <phoneticPr fontId="3"/>
  </si>
  <si>
    <t>付表２</t>
    <rPh sb="0" eb="2">
      <t>フヒョウ</t>
    </rPh>
    <phoneticPr fontId="3"/>
  </si>
  <si>
    <t>介護予防認知症対応型通所介護</t>
    <phoneticPr fontId="3"/>
  </si>
  <si>
    <t>地域密着型
介護予防
サービス</t>
    <phoneticPr fontId="3"/>
  </si>
  <si>
    <t>付表１１</t>
    <rPh sb="0" eb="2">
      <t>フヒョウ</t>
    </rPh>
    <phoneticPr fontId="3"/>
  </si>
  <si>
    <t>介護予防支援事業</t>
    <phoneticPr fontId="3"/>
  </si>
  <si>
    <t>付表１０</t>
    <rPh sb="0" eb="2">
      <t>フヒョウ</t>
    </rPh>
    <phoneticPr fontId="3"/>
  </si>
  <si>
    <t>居宅介護支援事業</t>
    <rPh sb="0" eb="2">
      <t>キョタク</t>
    </rPh>
    <rPh sb="2" eb="4">
      <t>カイゴ</t>
    </rPh>
    <rPh sb="4" eb="6">
      <t>シエン</t>
    </rPh>
    <rPh sb="6" eb="8">
      <t>ジギョウ</t>
    </rPh>
    <phoneticPr fontId="3"/>
  </si>
  <si>
    <t>付表９</t>
    <rPh sb="0" eb="2">
      <t>フヒョウ</t>
    </rPh>
    <phoneticPr fontId="3"/>
  </si>
  <si>
    <t>地域密着型通所介護</t>
    <rPh sb="0" eb="2">
      <t>チイキ</t>
    </rPh>
    <rPh sb="2" eb="4">
      <t>ミッチャク</t>
    </rPh>
    <rPh sb="4" eb="5">
      <t>ガタ</t>
    </rPh>
    <rPh sb="5" eb="7">
      <t>ツウショ</t>
    </rPh>
    <rPh sb="7" eb="9">
      <t>カイゴ</t>
    </rPh>
    <phoneticPr fontId="3"/>
  </si>
  <si>
    <t>付表８</t>
    <rPh sb="0" eb="2">
      <t>フヒョウ</t>
    </rPh>
    <phoneticPr fontId="3"/>
  </si>
  <si>
    <t>複合型サービス</t>
    <rPh sb="0" eb="3">
      <t>フクゴウガタ</t>
    </rPh>
    <phoneticPr fontId="3"/>
  </si>
  <si>
    <t>付表７</t>
    <rPh sb="0" eb="2">
      <t>フヒョウ</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</si>
  <si>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</si>
  <si>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付表６</t>
    <rPh sb="0" eb="2">
      <t>フヒョウ</t>
    </rPh>
    <phoneticPr fontId="3"/>
  </si>
  <si>
    <t>地域密着型介護老人福祉施設入所者生活介護</t>
    <phoneticPr fontId="3"/>
  </si>
  <si>
    <t>付表５</t>
    <rPh sb="0" eb="2">
      <t>フヒョウ</t>
    </rPh>
    <phoneticPr fontId="3"/>
  </si>
  <si>
    <t>地域密着型特定施設入居者生活介護</t>
    <phoneticPr fontId="3"/>
  </si>
  <si>
    <t>認知症対応型共同生活介護</t>
    <phoneticPr fontId="3"/>
  </si>
  <si>
    <t>小規模多機能型居宅介護</t>
    <phoneticPr fontId="3"/>
  </si>
  <si>
    <t>認知症対応型通所介護</t>
    <phoneticPr fontId="3"/>
  </si>
  <si>
    <t>付表１</t>
    <rPh sb="0" eb="2">
      <t>フヒョウ</t>
    </rPh>
    <phoneticPr fontId="3"/>
  </si>
  <si>
    <t>夜間対応型訪問介護</t>
    <phoneticPr fontId="3"/>
  </si>
  <si>
    <t>地域密着型サービス</t>
    <rPh sb="0" eb="2">
      <t>チイキ</t>
    </rPh>
    <rPh sb="2" eb="5">
      <t>ミッチャクガタ</t>
    </rPh>
    <phoneticPr fontId="3"/>
  </si>
  <si>
    <t>共生型サービス申請時に☑</t>
    <phoneticPr fontId="3"/>
  </si>
  <si>
    <t>様　式</t>
    <rPh sb="0" eb="3">
      <t>ヨウシキ</t>
    </rPh>
    <phoneticPr fontId="3"/>
  </si>
  <si>
    <t>指定申請をする事業の開始予定年月日</t>
    <phoneticPr fontId="3"/>
  </si>
  <si>
    <t>既に指定を受けている事業
（該当事業に○）</t>
    <phoneticPr fontId="3"/>
  </si>
  <si>
    <t>指定申請
対象事業
（該当事業に○）</t>
    <phoneticPr fontId="3"/>
  </si>
  <si>
    <t>同一所在地において行う事業等の種類</t>
  </si>
  <si>
    <t>指定を受けようとする事業所の種類</t>
    <rPh sb="0" eb="2">
      <t>シテイ</t>
    </rPh>
    <rPh sb="3" eb="4">
      <t>ウ</t>
    </rPh>
    <rPh sb="10" eb="13">
      <t>ジギョウショ</t>
    </rPh>
    <rPh sb="14" eb="16">
      <t>シュルイ</t>
    </rPh>
    <phoneticPr fontId="3"/>
  </si>
  <si>
    <t>　　　  法人の吸収合併又は吸収分割における指定申請時に☑</t>
    <phoneticPr fontId="3"/>
  </si>
  <si>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</si>
  <si>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</si>
  <si>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</si>
  <si>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</si>
  <si>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</si>
  <si>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</si>
  <si>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</si>
  <si>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</si>
  <si>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</si>
  <si>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</si>
  <si>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</si>
  <si>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代表者の住所</t>
  </si>
  <si>
    <t>氏　名</t>
    <rPh sb="0" eb="3">
      <t>シメイ</t>
    </rPh>
    <phoneticPr fontId="3"/>
  </si>
  <si>
    <t>生年
月日</t>
    <rPh sb="0" eb="2">
      <t>セイネン</t>
    </rPh>
    <rPh sb="3" eb="5">
      <t>ガッピ</t>
    </rPh>
    <phoneticPr fontId="3"/>
  </si>
  <si>
    <t>ふりがな</t>
    <phoneticPr fontId="3"/>
  </si>
  <si>
    <t>職名</t>
    <rPh sb="0" eb="2">
      <t>ショクメイ</t>
    </rPh>
    <phoneticPr fontId="3"/>
  </si>
  <si>
    <t>代表者の職名・氏名・生年月日</t>
    <rPh sb="5" eb="6">
      <t>メイ</t>
    </rPh>
    <rPh sb="10" eb="12">
      <t>セイネン</t>
    </rPh>
    <rPh sb="12" eb="14">
      <t>ガッピ</t>
    </rPh>
    <phoneticPr fontId="3"/>
  </si>
  <si>
    <t>法人等の種類</t>
    <rPh sb="2" eb="3">
      <t>トウ</t>
    </rPh>
    <rPh sb="4" eb="6">
      <t>シュルイ</t>
    </rPh>
    <phoneticPr fontId="3"/>
  </si>
  <si>
    <t>Email</t>
    <phoneticPr fontId="3"/>
  </si>
  <si>
    <t>ＦＡＸ番号</t>
  </si>
  <si>
    <t>（内線）</t>
    <rPh sb="1" eb="3">
      <t>ナイセン</t>
    </rPh>
    <phoneticPr fontId="3"/>
  </si>
  <si>
    <t>電話番号</t>
  </si>
  <si>
    <t>連絡先</t>
    <rPh sb="0" eb="3">
      <t>レンラクサキ</t>
    </rPh>
    <phoneticPr fontId="3"/>
  </si>
  <si>
    <t>）</t>
    <phoneticPr fontId="3"/>
  </si>
  <si>
    <t>-</t>
    <phoneticPr fontId="3"/>
  </si>
  <si>
    <t>主たる事務所の
所在地</t>
    <rPh sb="8" eb="11">
      <t>ショザイチ</t>
    </rPh>
    <phoneticPr fontId="3"/>
  </si>
  <si>
    <t>名　　称</t>
    <rPh sb="0" eb="4">
      <t>メイショウ</t>
    </rPh>
    <phoneticPr fontId="3"/>
  </si>
  <si>
    <t>ふりがな</t>
    <phoneticPr fontId="3"/>
  </si>
  <si>
    <t>申　請　者</t>
    <rPh sb="0" eb="1">
      <t>サル</t>
    </rPh>
    <rPh sb="2" eb="3">
      <t>ショウ</t>
    </rPh>
    <rPh sb="4" eb="5">
      <t>モノ</t>
    </rPh>
    <phoneticPr fontId="33"/>
  </si>
  <si>
    <t>介護保険法に規定する事業所に係る指定を受けたいので、次のとおり、関係書類を添えて申請します。</t>
    <rPh sb="26" eb="27">
      <t>ツギ</t>
    </rPh>
    <phoneticPr fontId="3"/>
  </si>
  <si>
    <t>代表者職名・氏名</t>
    <phoneticPr fontId="3"/>
  </si>
  <si>
    <t>名称</t>
    <rPh sb="0" eb="2">
      <t>メイショウ</t>
    </rPh>
    <phoneticPr fontId="3"/>
  </si>
  <si>
    <t>申請者</t>
  </si>
  <si>
    <t>所在地</t>
    <rPh sb="0" eb="3">
      <t>ショザイチ</t>
    </rPh>
    <phoneticPr fontId="3"/>
  </si>
  <si>
    <t>秦野市長</t>
    <rPh sb="0" eb="3">
      <t>ハダノシ</t>
    </rPh>
    <rPh sb="3" eb="4">
      <t>チョウ</t>
    </rPh>
    <phoneticPr fontId="3"/>
  </si>
  <si>
    <t>（宛先）</t>
    <phoneticPr fontId="3"/>
  </si>
  <si>
    <t>日</t>
  </si>
  <si>
    <t>月</t>
  </si>
  <si>
    <t>年</t>
  </si>
  <si>
    <t>指定申請書</t>
    <rPh sb="0" eb="2">
      <t>シテイ</t>
    </rPh>
    <rPh sb="2" eb="5">
      <t>シンセイショ</t>
    </rPh>
    <phoneticPr fontId="3"/>
  </si>
  <si>
    <t>第１号様式（第３条関係）</t>
    <rPh sb="6" eb="7">
      <t>ダイ</t>
    </rPh>
    <rPh sb="8" eb="9">
      <t>ジョウ</t>
    </rPh>
    <rPh sb="9" eb="11">
      <t>カンケイ</t>
    </rPh>
    <phoneticPr fontId="3"/>
  </si>
  <si>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
3　既に地域密着型サービス事業所又は地域密着型介護予防サービス事業所のいずれか一方の指定を受けている事業者が、他方の地域密着型サービス事業所又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この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rPh sb="166" eb="167">
      <t>スベ</t>
    </rPh>
    <rPh sb="195" eb="196">
      <t>マタ</t>
    </rPh>
    <rPh sb="249" eb="250">
      <t>マタ</t>
    </rPh>
    <phoneticPr fontId="3"/>
  </si>
  <si>
    <t>備考</t>
    <rPh sb="0" eb="2">
      <t>ビコウ</t>
    </rPh>
    <phoneticPr fontId="3"/>
  </si>
  <si>
    <t xml:space="preserve"> </t>
    <phoneticPr fontId="3"/>
  </si>
  <si>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28" eb="29">
      <t>ベツ</t>
    </rPh>
    <phoneticPr fontId="3"/>
  </si>
  <si>
    <t>Email</t>
    <phoneticPr fontId="3"/>
  </si>
  <si>
    <t>FAX番号</t>
    <phoneticPr fontId="3"/>
  </si>
  <si>
    <t>連絡先</t>
  </si>
  <si>
    <t xml:space="preserve"> ）</t>
  </si>
  <si>
    <t>－</t>
  </si>
  <si>
    <t>（郵便番号</t>
  </si>
  <si>
    <t>所在地</t>
    <phoneticPr fontId="3"/>
  </si>
  <si>
    <t>名　称</t>
    <phoneticPr fontId="3"/>
  </si>
  <si>
    <t>フリガナ</t>
  </si>
  <si>
    <t>事 業 所</t>
    <phoneticPr fontId="3"/>
  </si>
  <si>
    <t>（夜間対応型訪問介護事業を事業所所在地以外の場所で一部実施する場合）</t>
    <phoneticPr fontId="3"/>
  </si>
  <si>
    <t>非常勤（人）</t>
  </si>
  <si>
    <t>常  勤（人）</t>
  </si>
  <si>
    <t>兼務</t>
  </si>
  <si>
    <t>専従</t>
  </si>
  <si>
    <t>随時訪問サービス</t>
  </si>
  <si>
    <t>定期巡回サービス</t>
  </si>
  <si>
    <t xml:space="preserve"> </t>
    <phoneticPr fontId="3"/>
  </si>
  <si>
    <t>面接相談員</t>
  </si>
  <si>
    <t>訪問介護員等</t>
  </si>
  <si>
    <t>従業者の職種・員数</t>
  </si>
  <si>
    <t>か所</t>
    <phoneticPr fontId="3"/>
  </si>
  <si>
    <t>オペレーションセンターのか所数</t>
    <phoneticPr fontId="3"/>
  </si>
  <si>
    <t>オペレーションセンターの有無</t>
    <phoneticPr fontId="3"/>
  </si>
  <si>
    <t>○人員に関する基準の確認に必要な事項</t>
    <phoneticPr fontId="3"/>
  </si>
  <si>
    <t>当該夜間対応型訪問介護事業所で
兼務する他の職種（兼務の場合のみ記入）</t>
    <rPh sb="2" eb="4">
      <t>ヤカン</t>
    </rPh>
    <rPh sb="7" eb="9">
      <t>ホウモン</t>
    </rPh>
    <phoneticPr fontId="3"/>
  </si>
  <si>
    <t>生年月日</t>
  </si>
  <si>
    <t>氏  名</t>
  </si>
  <si>
    <t xml:space="preserve"> －</t>
  </si>
  <si>
    <t xml:space="preserve">（郵便番号 </t>
    <phoneticPr fontId="3"/>
  </si>
  <si>
    <t>住所</t>
  </si>
  <si>
    <t>管 理 者</t>
    <phoneticPr fontId="3"/>
  </si>
  <si>
    <t>FAX番号</t>
    <phoneticPr fontId="3"/>
  </si>
  <si>
    <t>所在地</t>
    <phoneticPr fontId="3"/>
  </si>
  <si>
    <t>名　称</t>
    <phoneticPr fontId="3"/>
  </si>
  <si>
    <t>付表１  夜間対応型訪問介護事業所の指定に係る記載事項</t>
    <phoneticPr fontId="3"/>
  </si>
  <si>
    <t>所在地</t>
    <phoneticPr fontId="3"/>
  </si>
  <si>
    <t>名　称</t>
    <phoneticPr fontId="3"/>
  </si>
  <si>
    <t>■複数事業所</t>
    <rPh sb="1" eb="3">
      <t>フクスウ</t>
    </rPh>
    <rPh sb="3" eb="6">
      <t>ジギョウショ</t>
    </rPh>
    <phoneticPr fontId="3"/>
  </si>
  <si>
    <t>（夜間対応型訪問介護事業を事業所所在地以外の場所で一部実施する場合）</t>
    <phoneticPr fontId="3"/>
  </si>
  <si>
    <t>（参考）付表１  夜間対応型訪問介護事業所の指定に係る記載事項記入欄不足時の資料</t>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</si>
  <si>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</si>
  <si>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別添</t>
    <rPh sb="0" eb="2">
      <t>ベッテン</t>
    </rPh>
    <phoneticPr fontId="3"/>
  </si>
  <si>
    <t>職　務　内　容</t>
    <rPh sb="0" eb="1">
      <t>ショク</t>
    </rPh>
    <rPh sb="2" eb="3">
      <t>ツトム</t>
    </rPh>
    <rPh sb="4" eb="5">
      <t>ナイ</t>
    </rPh>
    <rPh sb="6" eb="7">
      <t>カタチ</t>
    </rPh>
    <phoneticPr fontId="3"/>
  </si>
  <si>
    <t>勤　務　先　等</t>
    <rPh sb="0" eb="1">
      <t>ツトム</t>
    </rPh>
    <rPh sb="2" eb="3">
      <t>ツトム</t>
    </rPh>
    <rPh sb="4" eb="5">
      <t>サキ</t>
    </rPh>
    <rPh sb="6" eb="7">
      <t>トウ</t>
    </rPh>
    <phoneticPr fontId="3"/>
  </si>
  <si>
    <t>年    　月 　　 ～ 　　  年　    月</t>
    <phoneticPr fontId="3"/>
  </si>
  <si>
    <t>主　な　職　歴　等</t>
    <rPh sb="0" eb="1">
      <t>オモ</t>
    </rPh>
    <rPh sb="4" eb="5">
      <t>ショク</t>
    </rPh>
    <rPh sb="6" eb="7">
      <t>レキ</t>
    </rPh>
    <rPh sb="8" eb="9">
      <t>トウ</t>
    </rPh>
    <phoneticPr fontId="3"/>
  </si>
  <si>
    <t>氏 名</t>
    <phoneticPr fontId="2"/>
  </si>
  <si>
    <t xml:space="preserve">年　　　月　　　日　　 </t>
    <rPh sb="0" eb="1">
      <t>ネン</t>
    </rPh>
    <rPh sb="4" eb="5">
      <t>ツキ</t>
    </rPh>
    <rPh sb="8" eb="9">
      <t>ニチ</t>
    </rPh>
    <phoneticPr fontId="3"/>
  </si>
  <si>
    <t>か な</t>
    <phoneticPr fontId="3"/>
  </si>
  <si>
    <t>事 業 所 又 は 施 設 の 名 称</t>
  </si>
  <si>
    <t>管 理 者 経 歴 書</t>
    <rPh sb="0" eb="1">
      <t>カン</t>
    </rPh>
    <rPh sb="2" eb="3">
      <t>リ</t>
    </rPh>
    <rPh sb="4" eb="5">
      <t>モノ</t>
    </rPh>
    <rPh sb="6" eb="7">
      <t>ヘ</t>
    </rPh>
    <phoneticPr fontId="3"/>
  </si>
  <si>
    <t>（参考様式２－２）</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</si>
  <si>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</si>
  <si>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　各室の用途及び面積を記載してください。</t>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</si>
  <si>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</si>
  <si>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備考　1</t>
    <rPh sb="0" eb="2">
      <t>ビコウ</t>
    </rPh>
    <phoneticPr fontId="3"/>
  </si>
  <si>
    <t>　20㎡</t>
    <phoneticPr fontId="3"/>
  </si>
  <si>
    <t>事務室 30㎡</t>
    <rPh sb="0" eb="3">
      <t>ジムシツ</t>
    </rPh>
    <phoneticPr fontId="3"/>
  </si>
  <si>
    <t>　便所</t>
    <rPh sb="1" eb="3">
      <t>ベンジョ</t>
    </rPh>
    <phoneticPr fontId="3"/>
  </si>
  <si>
    <t>浴室 70㎡</t>
    <rPh sb="0" eb="2">
      <t>ヨクシツ</t>
    </rPh>
    <phoneticPr fontId="3"/>
  </si>
  <si>
    <t>　　（食堂兼用）</t>
    <rPh sb="3" eb="5">
      <t>ショクドウ</t>
    </rPh>
    <rPh sb="5" eb="7">
      <t>ケンヨウ</t>
    </rPh>
    <phoneticPr fontId="3"/>
  </si>
  <si>
    <t>　　機能訓練室　100㎡</t>
    <rPh sb="2" eb="4">
      <t>キノウ</t>
    </rPh>
    <rPh sb="4" eb="6">
      <t>クンレン</t>
    </rPh>
    <rPh sb="6" eb="7">
      <t>シツ</t>
    </rPh>
    <phoneticPr fontId="3"/>
  </si>
  <si>
    <t>玄関ホール</t>
    <rPh sb="0" eb="2">
      <t>ゲンカン</t>
    </rPh>
    <phoneticPr fontId="3"/>
  </si>
  <si>
    <t>　調剤室</t>
    <rPh sb="1" eb="3">
      <t>チョウザイ</t>
    </rPh>
    <rPh sb="3" eb="4">
      <t>シツ</t>
    </rPh>
    <phoneticPr fontId="3"/>
  </si>
  <si>
    <t>　20㎡</t>
    <phoneticPr fontId="3"/>
  </si>
  <si>
    <t>　30㎡</t>
    <phoneticPr fontId="3"/>
  </si>
  <si>
    <t>　診察室 40㎡</t>
    <rPh sb="1" eb="4">
      <t>シンサツシツ</t>
    </rPh>
    <phoneticPr fontId="3"/>
  </si>
  <si>
    <t>　相談室</t>
    <rPh sb="1" eb="4">
      <t>ソウダンシツ</t>
    </rPh>
    <phoneticPr fontId="3"/>
  </si>
  <si>
    <t>　談話室</t>
    <rPh sb="1" eb="4">
      <t>ダンワシツ</t>
    </rPh>
    <phoneticPr fontId="3"/>
  </si>
  <si>
    <t>　調理室</t>
    <rPh sb="1" eb="4">
      <t>チョウリシツ</t>
    </rPh>
    <phoneticPr fontId="3"/>
  </si>
  <si>
    <t>展示コーナー</t>
    <rPh sb="0" eb="2">
      <t>テンジ</t>
    </rPh>
    <phoneticPr fontId="3"/>
  </si>
  <si>
    <t>事業所・施設の名称</t>
    <rPh sb="0" eb="3">
      <t>ジギョウショ</t>
    </rPh>
    <rPh sb="4" eb="6">
      <t>シセツ</t>
    </rPh>
    <rPh sb="7" eb="9">
      <t>メイショウ</t>
    </rPh>
    <phoneticPr fontId="3"/>
  </si>
  <si>
    <t>平面図</t>
    <rPh sb="0" eb="3">
      <t>ヘイメンズ</t>
    </rPh>
    <phoneticPr fontId="3"/>
  </si>
  <si>
    <t>（参考様式３）</t>
    <rPh sb="1" eb="3">
      <t>サンコウ</t>
    </rPh>
    <rPh sb="3" eb="5">
      <t>ヨウシキ</t>
    </rPh>
    <phoneticPr fontId="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</si>
  <si>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</si>
  <si>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
  </si>
  <si>
    <t>設備基準上適合すべき項目</t>
    <rPh sb="10" eb="12">
      <t>コウモク</t>
    </rPh>
    <phoneticPr fontId="3"/>
  </si>
  <si>
    <t>設備の種類</t>
    <rPh sb="0" eb="2">
      <t>セツビ</t>
    </rPh>
    <rPh sb="3" eb="5">
      <t>シュルイ</t>
    </rPh>
    <phoneticPr fontId="3"/>
  </si>
  <si>
    <t>チェック欄</t>
    <rPh sb="4" eb="5">
      <t>ラン</t>
    </rPh>
    <phoneticPr fontId="3"/>
  </si>
  <si>
    <t>事業所名・施設名（                  　　　　　　　　　　                  ）　</t>
    <phoneticPr fontId="3"/>
  </si>
  <si>
    <t>サービス種類（                    　　　　　　　　　　                  ）　</t>
    <phoneticPr fontId="3"/>
  </si>
  <si>
    <t>設備等一覧表</t>
    <phoneticPr fontId="3"/>
  </si>
  <si>
    <t>（参考様式４）</t>
    <phoneticPr fontId="3"/>
  </si>
  <si>
    <t>上記の事項は例示であり、これにかかわらず苦情処理に係る対応方針を具体的に記してください。</t>
    <phoneticPr fontId="2"/>
  </si>
  <si>
    <t xml:space="preserve">備考  </t>
    <phoneticPr fontId="2"/>
  </si>
  <si>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3"/>
  </si>
  <si>
    <t>措  置  の  概  要</t>
  </si>
  <si>
    <t>申請するサービス種類</t>
  </si>
  <si>
    <t>事業所又は施設名</t>
  </si>
  <si>
    <t>利用者からの苦情を処理するために講ずる措置の概要</t>
  </si>
  <si>
    <t>（参考様式５）</t>
    <phoneticPr fontId="3"/>
  </si>
  <si>
    <t>　とき。</t>
    <phoneticPr fontId="3"/>
  </si>
  <si>
    <t xml:space="preserve">  四号の二から第五号の三まで、第六号の二又は第七号から第八号までのいずれかに該当する者である</t>
    <phoneticPr fontId="3"/>
  </si>
  <si>
    <t xml:space="preserve">  人福祉施設入所者生活介護に係る指定の申請者に限る。）が、法人でない事業所で、その管理者が第</t>
    <phoneticPr fontId="3"/>
  </si>
  <si>
    <t>十二　申請者（認知症対応型共同生活介護、地域密着型特定施設入居者生活介護又は地域密着型介護老</t>
  </si>
  <si>
    <t xml:space="preserve">  四号の二から第六号まで又は第七号から第八号までのいずれかに該当する者であるとき。</t>
    <phoneticPr fontId="3"/>
  </si>
  <si>
    <t xml:space="preserve">  人福祉施設入所者生活介護に係る指定の申請者を除く。）が、法人でない事業所で、その管理者が第</t>
    <phoneticPr fontId="3"/>
  </si>
  <si>
    <t>十一　申請者（認知症対応型共同生活介護、地域密着型特定施設入居者生活介護又は地域密着型介護老</t>
  </si>
  <si>
    <t xml:space="preserve">  るとき。</t>
    <phoneticPr fontId="3"/>
  </si>
  <si>
    <t xml:space="preserve">  から第五号の三まで、第六号の二又は第七号から第八号までのいずれかに該当する者のあるものであ</t>
    <phoneticPr fontId="3"/>
  </si>
  <si>
    <t xml:space="preserve">  福祉施設入所者生活介護に係る指定の申請者に限る。）が、法人で、その役員等のうちに第四号の二</t>
    <phoneticPr fontId="3"/>
  </si>
  <si>
    <t>十　申請者（認知症対応型共同生活介護、地域密着型特定施設入居者生活介護又は地域密着型介護老人</t>
  </si>
  <si>
    <t xml:space="preserve">  から第六号まで又は前三号のいずれかに該当する者のあるものであるとき。</t>
    <phoneticPr fontId="3"/>
  </si>
  <si>
    <t xml:space="preserve">  福祉施設入所者生活介護に係る指定の申請者を除く。）が、法人で、その役員等のうちに第四号の二</t>
    <phoneticPr fontId="3"/>
  </si>
  <si>
    <t>九　申請者（認知症対応型共同生活介護、地域密着型特定施設入居者生活介護又は地域密着型介護老人</t>
  </si>
  <si>
    <t>八　申請者が、指定の申請前五年以内に居宅サービス等に関し不正又は著しく不当な行為をした者であ</t>
  </si>
  <si>
    <t xml:space="preserve">  ものであるとき。</t>
    <phoneticPr fontId="3"/>
  </si>
  <si>
    <t xml:space="preserve">  ものを除く。）の管理者であった者で、当該届出又は指定の辞退の日から起算して五年を経過しない</t>
    <phoneticPr fontId="3"/>
  </si>
  <si>
    <t xml:space="preserve">  役員等若しくは当該指定の辞退に係る法人でない事業所（当該指定の辞退について相当の理由がある</t>
    <phoneticPr fontId="3"/>
  </si>
  <si>
    <t xml:space="preserve">  った者又は当該指定の辞退に係る法人（当該指定の辞退について相当の理由がある法人を除く。）の</t>
    <phoneticPr fontId="3"/>
  </si>
  <si>
    <t xml:space="preserve">  出に係る法人でない事業所（当該事業の廃止について相当の理由があるものを除く。）の管理者であ</t>
    <phoneticPr fontId="3"/>
  </si>
  <si>
    <t xml:space="preserve">  届出に係る法人（当該事業の廃止について相当の理由がある法人を除く。）の役員等若しくは当該届</t>
    <phoneticPr fontId="3"/>
  </si>
  <si>
    <t xml:space="preserve">  の八の規定による指定の辞退があった場合において、申請者が、同号の通知の日前六十日以内に当該</t>
    <phoneticPr fontId="3"/>
  </si>
  <si>
    <t>七の二　前号に規定する期間内に第七十八条の五第二項の規定による事業の廃止の届出又は第七十八条</t>
  </si>
  <si>
    <t xml:space="preserve">  五年を経過しないものであるとき。</t>
    <phoneticPr fontId="3"/>
  </si>
  <si>
    <t xml:space="preserve">  該指定の辞退について相当の理由がある者を除く。）で、当該届出又は指定の辞退の日から起算して</t>
    <phoneticPr fontId="3"/>
  </si>
  <si>
    <t xml:space="preserve">  止について相当の理由がある者を除く。）又は第七十八条の八の規定による指定の辞退をした者（当</t>
    <phoneticPr fontId="3"/>
  </si>
  <si>
    <t xml:space="preserve">  決定する日までの間に第七十八条の五第二項の規定による事業の廃止の届出をした者（当該事業の廃</t>
    <phoneticPr fontId="3"/>
  </si>
  <si>
    <t xml:space="preserve">  係る行政手続法第十五条の規定による通知があった日から当該処分をする日又は処分をしないことを</t>
    <phoneticPr fontId="3"/>
  </si>
  <si>
    <t>七　申請者が、第七十八条の十（第二号から第五号までを除く。）の規定による指定の取消しの処分に</t>
    <phoneticPr fontId="3"/>
  </si>
  <si>
    <t xml:space="preserve">  とが相当であると認められるものとして厚生労働省令で定めるものに該当する場合を除く。</t>
    <phoneticPr fontId="3"/>
  </si>
  <si>
    <t xml:space="preserve">  が有していた責任の程度を考慮して、この号本文に規定する指定の取消しに該当しないこととするこ</t>
    <phoneticPr fontId="3"/>
  </si>
  <si>
    <t xml:space="preserve">  管理体制の整備についての取組の状況その他の当該事実に関して当該指定地域密着型サービス事業者</t>
    <phoneticPr fontId="3"/>
  </si>
  <si>
    <t xml:space="preserve">  由となった事実及び当該事実の発生を防止するための当該指定地域密着型サービス事業者による業務</t>
    <phoneticPr fontId="3"/>
  </si>
  <si>
    <t xml:space="preserve">  指定の取消しが、指定地域密着型サービス事業者の指定の取消しのうち当該指定の取消しの処分の理</t>
    <phoneticPr fontId="3"/>
  </si>
  <si>
    <t xml:space="preserve">  定により指定を取り消され、その取消しの日から起算して五年を経過していないとき。ただし、当該</t>
    <phoneticPr fontId="3"/>
  </si>
  <si>
    <t xml:space="preserve">  請者と密接な関係を有する者を除く。）が、第七十八条の十（第二号から第五号までを除く。）の規</t>
    <phoneticPr fontId="3"/>
  </si>
  <si>
    <t>六の三　申請者と密接な関係を有する者（地域密着型介護老人福祉施設入所者生活介護に係る指定の申</t>
    <phoneticPr fontId="3"/>
  </si>
  <si>
    <t xml:space="preserve">  ることが相当であると認められるものとして厚生労働省令で定めるものに該当する場合を除く。</t>
    <phoneticPr fontId="3"/>
  </si>
  <si>
    <t xml:space="preserve">  業者が有していた責任の程度を考慮して、この号本文に規定する指定の取消しに該当しないこととす</t>
    <phoneticPr fontId="3"/>
  </si>
  <si>
    <t xml:space="preserve">  業務管理体制の整備についての取組の状況その他の当該事実に関して当該指定地域密着型サービス事</t>
    <phoneticPr fontId="3"/>
  </si>
  <si>
    <t xml:space="preserve">  の理由となった事実及び当該事実の発生を防止するための当該指定地域密着型サービス事業者による</t>
    <phoneticPr fontId="3"/>
  </si>
  <si>
    <t xml:space="preserve">  当該指定の取消しが、指定地域密着型サービス事業者の指定の取消しのうち当該指定の取消しの処分</t>
    <phoneticPr fontId="3"/>
  </si>
  <si>
    <t xml:space="preserve">  者であった者で当該取消しの日から起算して五年を経過しないものを含む。）であるとき。ただし、</t>
    <phoneticPr fontId="3"/>
  </si>
  <si>
    <t xml:space="preserve">  者が法人でない事業所である場合においては、当該通知があった日前六十日以内に当該事業所の管理</t>
    <phoneticPr fontId="3"/>
  </si>
  <si>
    <t xml:space="preserve">  等であった者で当該取消しの日から起算して五年を経過しないものを含み、当該指定を取り消された</t>
    <phoneticPr fontId="3"/>
  </si>
  <si>
    <t xml:space="preserve">  取消しの処分に係る行政手続法第十五条の規定による通知があった日前六十日以内に当該法人の役員</t>
    <phoneticPr fontId="3"/>
  </si>
  <si>
    <t xml:space="preserve">  日から起算して五年を経過しない者（当該指定を取り消された者が法人である場合においては、当該</t>
    <phoneticPr fontId="3"/>
  </si>
  <si>
    <t xml:space="preserve">  又は地域密着型介護老人福祉施設入所者生活介護に係る指定に限る。）を取り消され、その取消しの</t>
    <phoneticPr fontId="3"/>
  </si>
  <si>
    <t xml:space="preserve">  までを除く。）の規定により指定（認知症対応型共同生活介護、地域密着型特定施設入居者生活介護</t>
    <phoneticPr fontId="3"/>
  </si>
  <si>
    <t xml:space="preserve">  老人福祉施設入所者生活介護に係る指定の申請者に限る。）が、第七十八条の十（第二号から第五号</t>
    <phoneticPr fontId="3"/>
  </si>
  <si>
    <t>六の二　申請者（認知症対応型共同生活介護、地域密着型特定施設入居者生活介護又は地域密着型介護</t>
  </si>
  <si>
    <t xml:space="preserve">  あった者で当該取消しの日から起算して五年を経過しないものを含む。）であるとき。ただし、当該</t>
    <phoneticPr fontId="3"/>
  </si>
  <si>
    <t xml:space="preserve">  法人でない事業所である場合においては、当該通知があった日前六十日以内に当該事業所の管理者で</t>
    <phoneticPr fontId="3"/>
  </si>
  <si>
    <t xml:space="preserve">  あった者で当該取消しの日から起算して五年を経過しないものを含み、当該指定を取り消された者が</t>
    <phoneticPr fontId="3"/>
  </si>
  <si>
    <t xml:space="preserve">  しの処分に係る行政手続法第十五条の規定による通知があった日前六十日以内に当該法人の役員等で</t>
    <phoneticPr fontId="3"/>
  </si>
  <si>
    <t xml:space="preserve">  ら起算して五年を経過しない者（当該指定を取り消された者が法人である場合においては、当該取消</t>
    <phoneticPr fontId="3"/>
  </si>
  <si>
    <t xml:space="preserve">  地域密着型介護老人福祉施設入所者生活介護に係る指定を除く。）を取り消され、その取消しの日か</t>
    <phoneticPr fontId="3"/>
  </si>
  <si>
    <t xml:space="preserve">  を除く。）の規定により指定（認知症対応型共同生活介護、地域密着型特定施設入居者生活介護又は</t>
    <phoneticPr fontId="3"/>
  </si>
  <si>
    <t xml:space="preserve">  福祉施設入所者生活介護に係る指定の申請者を除く。）が、第七十八条の十（第二号から第五号まで</t>
    <phoneticPr fontId="3"/>
  </si>
  <si>
    <t>六　申請者（認知症対応型共同生活介護、地域密着型特定施設入居者生活介護又は地域密着型介護老人</t>
  </si>
  <si>
    <t xml:space="preserve">  当該処分を受けた日以降に納期限の到来した保険料等の全てを引き続き滞納している者であるとき。</t>
    <phoneticPr fontId="3"/>
  </si>
  <si>
    <t xml:space="preserve">  に基づく滞納処分を受け、かつ、当該処分を受けた日から正当な理由なく三月以上の期間にわたり、</t>
    <phoneticPr fontId="3"/>
  </si>
  <si>
    <t>五の三　申請者が、保険料等について、当該申請をした日の前日までに、納付義務を定めた法律の規定</t>
  </si>
  <si>
    <t xml:space="preserve">  の執行を終わり、又は執行を受けることがなくなるまでの者であるとき。</t>
    <phoneticPr fontId="3"/>
  </si>
  <si>
    <t>五の二　申請者が、労働に関する法律の規定であって政令で定めるものにより罰金の刑に処せられ、そ</t>
  </si>
  <si>
    <t xml:space="preserve">  より罰金の刑に処せられ、その執行を終わり、又は執行を受けることがなくなるまでの者であるとき。</t>
    <phoneticPr fontId="3"/>
  </si>
  <si>
    <t>五　申請者が、この法律その他国民の保健医療若しくは福祉に関する法律で政令で定めるものの規定に</t>
    <phoneticPr fontId="3"/>
  </si>
  <si>
    <t>　での者であるとき。</t>
    <phoneticPr fontId="2"/>
  </si>
  <si>
    <t>四の二　申請者が、禁錮以上の刑に処せられ、その執行を終わり、又は執行を受けることがなくなるま</t>
    <rPh sb="0" eb="1">
      <t>４</t>
    </rPh>
    <rPh sb="2" eb="3">
      <t>２</t>
    </rPh>
    <phoneticPr fontId="2"/>
  </si>
  <si>
    <t xml:space="preserve">  この条において「所在地市町村長」という。）の同意を得ていないとき。</t>
    <phoneticPr fontId="3"/>
  </si>
  <si>
    <t>四　当該申請に係る事業所が当該市町村の区域の外にある場合であって、その所在地の市町村長（以下</t>
  </si>
  <si>
    <t xml:space="preserve">  とき。</t>
    <phoneticPr fontId="3"/>
  </si>
  <si>
    <t xml:space="preserve">  運営に関する基準に従って適正な地域密着型サービス事業の運営をすることができないと認められる</t>
    <phoneticPr fontId="3"/>
  </si>
  <si>
    <t>三　申請者が、第七十八条の四第二項又は第五項に規定する指定地域密着型サービスの事業の設備及び</t>
  </si>
  <si>
    <t xml:space="preserve">  サービスに従事する従業者に関する基準を満たしていないとき。</t>
    <phoneticPr fontId="3"/>
  </si>
  <si>
    <t xml:space="preserve">  例で定める基準若しくは同項の市町村の条例で定める員数又は同条第五項に規定する指定地域密着型</t>
    <phoneticPr fontId="3"/>
  </si>
  <si>
    <t>二　当該申請に係る事業所の従業者の知識及び技能並びに人員が、第七十八条の四第一項の市町村の条</t>
    <phoneticPr fontId="3"/>
  </si>
  <si>
    <t xml:space="preserve">一　申請者が市町村の条例で定める者でないとき。 </t>
  </si>
  <si>
    <t>【介護保険法第７８条の２第４項】</t>
    <phoneticPr fontId="3"/>
  </si>
  <si>
    <t>記</t>
    <rPh sb="0" eb="1">
      <t>キ</t>
    </rPh>
    <phoneticPr fontId="3"/>
  </si>
  <si>
    <t>申請者が下記のいずれにも該当しないものであることを誓約します。</t>
    <rPh sb="0" eb="3">
      <t>シンセイシャ</t>
    </rPh>
    <rPh sb="4" eb="6">
      <t>カキ</t>
    </rPh>
    <rPh sb="12" eb="14">
      <t>ガイトウ</t>
    </rPh>
    <rPh sb="25" eb="27">
      <t>セイヤク</t>
    </rPh>
    <phoneticPr fontId="3"/>
  </si>
  <si>
    <t>（代表者の役職・氏名）</t>
    <rPh sb="1" eb="3">
      <t>ダイヒョウ</t>
    </rPh>
    <rPh sb="3" eb="4">
      <t>シャ</t>
    </rPh>
    <rPh sb="5" eb="7">
      <t>ヤクショク</t>
    </rPh>
    <rPh sb="8" eb="10">
      <t>シメイ</t>
    </rPh>
    <phoneticPr fontId="2"/>
  </si>
  <si>
    <t xml:space="preserve">申請者 </t>
    <rPh sb="0" eb="3">
      <t>シンセイシャ</t>
    </rPh>
    <phoneticPr fontId="3"/>
  </si>
  <si>
    <t>（名称）</t>
    <rPh sb="1" eb="2">
      <t>ナ</t>
    </rPh>
    <rPh sb="2" eb="3">
      <t>ショウ</t>
    </rPh>
    <phoneticPr fontId="3"/>
  </si>
  <si>
    <t>秦野市長</t>
    <rPh sb="0" eb="4">
      <t>ハダノシチョウ</t>
    </rPh>
    <phoneticPr fontId="3"/>
  </si>
  <si>
    <t>（宛先）</t>
    <rPh sb="1" eb="3">
      <t>アテサキ</t>
    </rPh>
    <phoneticPr fontId="3"/>
  </si>
  <si>
    <t>令和　　年　　月　　日　　</t>
    <rPh sb="0" eb="2">
      <t>レイワ</t>
    </rPh>
    <rPh sb="4" eb="5">
      <t>ネン</t>
    </rPh>
    <rPh sb="7" eb="8">
      <t>ガツ</t>
    </rPh>
    <rPh sb="10" eb="11">
      <t>ニチ</t>
    </rPh>
    <phoneticPr fontId="3"/>
  </si>
  <si>
    <t>介護保険法第７８条の２第４項各号の規定に該当しない旨の誓約書</t>
    <rPh sb="0" eb="2">
      <t>カイゴ</t>
    </rPh>
    <rPh sb="2" eb="4">
      <t>ホケン</t>
    </rPh>
    <rPh sb="4" eb="5">
      <t>ホウ</t>
    </rPh>
    <rPh sb="5" eb="6">
      <t>ダイ</t>
    </rPh>
    <rPh sb="8" eb="9">
      <t>ジョウ</t>
    </rPh>
    <rPh sb="11" eb="12">
      <t>ダイ</t>
    </rPh>
    <rPh sb="13" eb="14">
      <t>コウ</t>
    </rPh>
    <rPh sb="14" eb="15">
      <t>カク</t>
    </rPh>
    <rPh sb="15" eb="16">
      <t>ゴウ</t>
    </rPh>
    <rPh sb="17" eb="19">
      <t>キテイ</t>
    </rPh>
    <rPh sb="20" eb="22">
      <t>ガイトウ</t>
    </rPh>
    <rPh sb="25" eb="26">
      <t>ムネ</t>
    </rPh>
    <rPh sb="27" eb="30">
      <t>セイヤクショ</t>
    </rPh>
    <phoneticPr fontId="3"/>
  </si>
  <si>
    <t>（参考様式６）</t>
    <rPh sb="1" eb="3">
      <t>サンコウ</t>
    </rPh>
    <rPh sb="3" eb="5">
      <t>ヨウシキ</t>
    </rPh>
    <phoneticPr fontId="3"/>
  </si>
  <si>
    <t xml:space="preserve"> 第49条　指定夜間対応型訪問介護事業所の管理者は、その指定夜間対応型訪問介護事業所の従業者及び業務の管理を、一元的に行わなければならない。
2　指定夜間対応型訪問介護事業所の管理者は、その指定夜間対応型訪問介護事業所の従業者にこの節の規定を遵守させるため必要な指揮命令を行うものとする。
3　オペレーションセンター従業者は、指定夜間対応型訪問介護事業所に対する指定夜間対応型訪問介護の利用の申込みに係る調整、訪問介護員等に対する技術指導等のサービスの内容の管理を行うものとする。</t>
    <phoneticPr fontId="2"/>
  </si>
  <si>
    <t>(管理者等の責務)</t>
    <rPh sb="4" eb="5">
      <t>トウ</t>
    </rPh>
    <phoneticPr fontId="2"/>
  </si>
  <si>
    <t>　第43条　指定夜間対応型訪問介護事業者は、指定夜間対応型訪問介護事業所ごとに専らその職務に従事する常勤の管理者を置かなければならない。ただし、指定夜間対応型訪問介護事業所の管理上支障がないときは、その指定夜間対応型訪問介護事業所の他の職務又は同一敷地内の他の事業所、施設等(その指定夜間対応型訪問介護事業者が、指定定期巡回・随時対応型訪問介護看護事業者の指定を併せて受け、かつ、その同一敷地内の他の事業所、施設等と一体的に運営しているときに限る。)の職務に従事することができるものとし、日中のオペレーションセンターサービスを実施する場合であって、指定訪問介護事業者(指定居宅サービス等基準第5条第1項に規定する指定訪問介護事業者をいう。)の指定を併せて受けて、一体的に運営するときは、指定訪問介護事業所の職務に従事することができるものとする。</t>
    <phoneticPr fontId="2"/>
  </si>
  <si>
    <t>(管理者）</t>
    <rPh sb="1" eb="4">
      <t>カンリシャ</t>
    </rPh>
    <phoneticPr fontId="2"/>
  </si>
  <si>
    <t>【秦野市介護保険に係る指定地域密着型サービス事業に関する条例施行規則(平成25年3月18日規則第8号)】</t>
    <rPh sb="41" eb="42">
      <t>ガツ</t>
    </rPh>
    <rPh sb="49" eb="50">
      <t>ゴウ</t>
    </rPh>
    <phoneticPr fontId="3"/>
  </si>
  <si>
    <t>　</t>
    <phoneticPr fontId="2"/>
  </si>
  <si>
    <t>管理者氏名</t>
    <rPh sb="0" eb="3">
      <t>カンリシャ</t>
    </rPh>
    <rPh sb="3" eb="5">
      <t>シメイ</t>
    </rPh>
    <phoneticPr fontId="3"/>
  </si>
  <si>
    <t>事業所名</t>
    <rPh sb="0" eb="3">
      <t>ジギョウショ</t>
    </rPh>
    <rPh sb="3" eb="4">
      <t>メイ</t>
    </rPh>
    <phoneticPr fontId="3"/>
  </si>
  <si>
    <t>事業者名</t>
    <rPh sb="0" eb="3">
      <t>ジギョウシャ</t>
    </rPh>
    <rPh sb="3" eb="4">
      <t>メイ</t>
    </rPh>
    <phoneticPr fontId="3"/>
  </si>
  <si>
    <t>年　　月　　日　　　　　</t>
    <rPh sb="0" eb="1">
      <t>ネン</t>
    </rPh>
    <rPh sb="3" eb="4">
      <t>ゲツ</t>
    </rPh>
    <rPh sb="6" eb="7">
      <t>ニチ</t>
    </rPh>
    <phoneticPr fontId="3"/>
  </si>
  <si>
    <t>　秦野市介護保険に係る指定地域密着型サービス事業に関する条例施行規則（平成25年3月18日規則第8号）第43条の規定に従い、運営に関する基準を遵守し、当該指定事業所の管理者の責務を適正に果たすことを誓います。</t>
    <rPh sb="39" eb="40">
      <t>ネン</t>
    </rPh>
    <phoneticPr fontId="3"/>
  </si>
  <si>
    <t>指定夜間対応型訪問介護管理者誓約書</t>
    <rPh sb="2" eb="4">
      <t>ヤカン</t>
    </rPh>
    <rPh sb="4" eb="6">
      <t>タイオウ</t>
    </rPh>
    <rPh sb="6" eb="7">
      <t>ガタ</t>
    </rPh>
    <rPh sb="7" eb="9">
      <t>ホウモン</t>
    </rPh>
    <rPh sb="9" eb="11">
      <t>カイゴ</t>
    </rPh>
    <rPh sb="11" eb="14">
      <t>カンリシャ</t>
    </rPh>
    <phoneticPr fontId="3"/>
  </si>
  <si>
    <t>（参考様式７）</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</si>
</sst>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yyyy&quot;年&quot;m&quot;月&quot;d&quot;日&quot;;@"/>
  </numFmts>
  <fonts count="63">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22"/>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sz val="12"/>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0"/>
      <name val="ＭＳ ゴシック"/>
      <family val="3"/>
      <charset val="128"/>
    </font>
    <font>
      <sz val="10"/>
      <color rgb="FFFF0000"/>
      <name val="ＭＳ Ｐゴシック"/>
      <family val="3"/>
      <charset val="128"/>
    </font>
    <font>
      <b/>
      <sz val="10"/>
      <name val="ＭＳ Ｐゴシック"/>
      <family val="3"/>
      <charset val="128"/>
    </font>
    <font>
      <sz val="10"/>
      <color rgb="FF000000"/>
      <name val="Times New Roman"/>
      <family val="1"/>
    </font>
    <font>
      <sz val="10"/>
      <color rgb="FF000000"/>
      <name val="游ゴシック"/>
      <family val="3"/>
      <charset val="128"/>
      <scheme val="minor"/>
    </font>
    <font>
      <sz val="10"/>
      <color rgb="FF000000"/>
      <name val="ＭＳ ゴシック"/>
      <family val="3"/>
      <charset val="128"/>
    </font>
    <font>
      <sz val="10.5"/>
      <name val="ＭＳ ゴシック"/>
      <family val="3"/>
      <charset val="128"/>
    </font>
    <font>
      <sz val="10"/>
      <name val="游ゴシック"/>
      <family val="3"/>
      <charset val="128"/>
      <scheme val="minor"/>
    </font>
    <font>
      <sz val="10.5"/>
      <name val="游ゴシック"/>
      <family val="3"/>
      <charset val="128"/>
      <scheme val="minor"/>
    </font>
    <font>
      <sz val="10.6"/>
      <name val="ＭＳ ゴシック"/>
      <family val="3"/>
      <charset val="128"/>
    </font>
    <font>
      <sz val="10.6"/>
      <name val="Times New Roman"/>
      <family val="1"/>
    </font>
    <font>
      <sz val="10"/>
      <name val="Times New Roman"/>
      <family val="1"/>
    </font>
    <font>
      <sz val="9"/>
      <name val="ＭＳ ゴシック"/>
      <family val="3"/>
      <charset val="128"/>
    </font>
    <font>
      <sz val="11"/>
      <name val="ＭＳ ゴシック"/>
      <family val="3"/>
      <charset val="128"/>
    </font>
    <font>
      <b/>
      <sz val="12"/>
      <name val="ＭＳ ゴシック"/>
      <family val="3"/>
      <charset val="128"/>
    </font>
    <font>
      <sz val="9"/>
      <name val="游ゴシック"/>
      <family val="3"/>
      <charset val="128"/>
      <scheme val="minor"/>
    </font>
    <font>
      <sz val="10"/>
      <name val="游ゴシック"/>
      <family val="3"/>
      <charset val="128"/>
    </font>
    <font>
      <sz val="9"/>
      <color rgb="FF000000"/>
      <name val="Meiryo UI"/>
      <family val="3"/>
      <charset val="128"/>
    </font>
    <font>
      <sz val="11"/>
      <color rgb="FF000000"/>
      <name val="游ゴシック"/>
      <family val="3"/>
      <charset val="128"/>
      <scheme val="minor"/>
    </font>
    <font>
      <sz val="9"/>
      <color rgb="FF000000"/>
      <name val="游ゴシック"/>
      <family val="3"/>
      <charset val="128"/>
      <scheme val="minor"/>
    </font>
    <font>
      <b/>
      <sz val="12"/>
      <name val="游ゴシック"/>
      <family val="3"/>
      <charset val="128"/>
      <scheme val="minor"/>
    </font>
    <font>
      <sz val="11"/>
      <name val="游ゴシック"/>
      <family val="3"/>
      <charset val="128"/>
      <scheme val="minor"/>
    </font>
    <font>
      <b/>
      <sz val="10.5"/>
      <name val="游ゴシック"/>
      <family val="3"/>
      <charset val="128"/>
      <scheme val="minor"/>
    </font>
    <font>
      <sz val="12"/>
      <name val="ＭＳ 明朝"/>
      <family val="1"/>
      <charset val="128"/>
    </font>
    <font>
      <sz val="10"/>
      <name val="ＭＳ 明朝"/>
      <family val="1"/>
      <charset val="128"/>
    </font>
    <font>
      <u/>
      <sz val="11"/>
      <color theme="10"/>
      <name val="ＭＳ Ｐゴシック"/>
      <family val="3"/>
      <charset val="128"/>
    </font>
    <font>
      <sz val="11"/>
      <name val="ＭＳ 明朝"/>
      <family val="1"/>
      <charset val="128"/>
    </font>
    <font>
      <b/>
      <sz val="11"/>
      <name val="ＭＳ 明朝"/>
      <family val="1"/>
      <charset val="128"/>
    </font>
    <font>
      <sz val="10"/>
      <name val="ＭＳ Ｐ明朝"/>
      <family val="1"/>
      <charset val="128"/>
    </font>
    <font>
      <sz val="9"/>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0.14999847407452621"/>
        <bgColor indexed="64"/>
      </patternFill>
    </fill>
  </fills>
  <borders count="20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hair">
        <color auto="1"/>
      </top>
      <bottom style="medium">
        <color indexed="64"/>
      </bottom>
      <diagonal/>
    </border>
    <border>
      <left style="thin">
        <color indexed="64"/>
      </left>
      <right style="thin">
        <color indexed="64"/>
      </right>
      <top style="hair">
        <color auto="1"/>
      </top>
      <bottom style="medium">
        <color indexed="64"/>
      </bottom>
      <diagonal/>
    </border>
    <border>
      <left/>
      <right style="thin">
        <color indexed="64"/>
      </right>
      <top style="hair">
        <color auto="1"/>
      </top>
      <bottom style="medium">
        <color indexed="64"/>
      </bottom>
      <diagonal/>
    </border>
    <border>
      <left style="thin">
        <color auto="1"/>
      </left>
      <right style="hair">
        <color auto="1"/>
      </right>
      <top/>
      <bottom style="medium">
        <color indexed="64"/>
      </bottom>
      <diagonal/>
    </border>
    <border>
      <left style="thin">
        <color indexed="64"/>
      </left>
      <right style="medium">
        <color indexed="64"/>
      </right>
      <top style="hair">
        <color auto="1"/>
      </top>
      <bottom style="hair">
        <color auto="1"/>
      </bottom>
      <diagonal/>
    </border>
    <border>
      <left style="thin">
        <color indexed="64"/>
      </left>
      <right style="thin">
        <color indexed="64"/>
      </right>
      <top/>
      <bottom style="hair">
        <color auto="1"/>
      </bottom>
      <diagonal/>
    </border>
    <border>
      <left/>
      <right style="thin">
        <color indexed="64"/>
      </right>
      <top style="hair">
        <color auto="1"/>
      </top>
      <bottom style="hair">
        <color auto="1"/>
      </bottom>
      <diagonal/>
    </border>
    <border>
      <left style="thin">
        <color auto="1"/>
      </left>
      <right style="hair">
        <color auto="1"/>
      </right>
      <top style="hair">
        <color auto="1"/>
      </top>
      <bottom style="hair">
        <color auto="1"/>
      </bottom>
      <diagonal/>
    </border>
    <border>
      <left style="thin">
        <color indexed="64"/>
      </left>
      <right style="thin">
        <color indexed="64"/>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bottom/>
      <diagonal/>
    </border>
    <border>
      <left style="hair">
        <color auto="1"/>
      </left>
      <right style="thin">
        <color auto="1"/>
      </right>
      <top style="hair">
        <color auto="1"/>
      </top>
      <bottom style="hair">
        <color auto="1"/>
      </bottom>
      <diagonal/>
    </border>
    <border>
      <left style="thin">
        <color indexed="64"/>
      </left>
      <right style="medium">
        <color indexed="64"/>
      </right>
      <top/>
      <bottom style="hair">
        <color auto="1"/>
      </bottom>
      <diagonal/>
    </border>
    <border>
      <left style="thin">
        <color auto="1"/>
      </left>
      <right style="thin">
        <color auto="1"/>
      </right>
      <top style="thin">
        <color auto="1"/>
      </top>
      <bottom style="hair">
        <color auto="1"/>
      </bottom>
      <diagonal/>
    </border>
    <border>
      <left style="hair">
        <color auto="1"/>
      </left>
      <right/>
      <top style="thin">
        <color indexed="64"/>
      </top>
      <bottom style="hair">
        <color auto="1"/>
      </bottom>
      <diagonal/>
    </border>
    <border>
      <left style="thin">
        <color auto="1"/>
      </left>
      <right style="hair">
        <color auto="1"/>
      </right>
      <top style="thin">
        <color auto="1"/>
      </top>
      <bottom/>
      <diagonal/>
    </border>
    <border>
      <left style="thin">
        <color indexed="64"/>
      </left>
      <right style="medium">
        <color indexed="64"/>
      </right>
      <top style="hair">
        <color auto="1"/>
      </top>
      <bottom style="thin">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medium">
        <color indexed="64"/>
      </left>
      <right style="thin">
        <color indexed="64"/>
      </right>
      <top/>
      <bottom/>
      <diagonal/>
    </border>
    <border>
      <left style="thin">
        <color auto="1"/>
      </left>
      <right style="medium">
        <color indexed="64"/>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indexed="64"/>
      </left>
      <right style="thin">
        <color indexed="64"/>
      </right>
      <top style="thin">
        <color auto="1"/>
      </top>
      <bottom/>
      <diagonal/>
    </border>
    <border>
      <left style="medium">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indexed="64"/>
      </top>
      <bottom style="medium">
        <color rgb="FF000000"/>
      </bottom>
      <diagonal/>
    </border>
    <border>
      <left style="medium">
        <color indexed="64"/>
      </left>
      <right style="thin">
        <color indexed="64"/>
      </right>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style="thin">
        <color indexed="64"/>
      </right>
      <top/>
      <bottom style="thin">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top style="medium">
        <color indexed="64"/>
      </top>
      <bottom style="thin">
        <color rgb="FF000000"/>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s>
  <cellStyleXfs count="9">
    <xf numFmtId="0" fontId="0" fillId="0" borderId="0">
      <alignment vertical="center"/>
    </xf>
    <xf numFmtId="0" fontId="22" fillId="0" borderId="0">
      <alignment vertical="center"/>
    </xf>
    <xf numFmtId="0" fontId="27" fillId="0" borderId="0" applyBorder="0"/>
    <xf numFmtId="0" fontId="27" fillId="0" borderId="0" applyBorder="0"/>
    <xf numFmtId="0" fontId="29" fillId="0" borderId="0"/>
    <xf numFmtId="0" fontId="29" fillId="0" borderId="0"/>
    <xf numFmtId="0" fontId="36" fillId="0" borderId="0"/>
    <xf numFmtId="0" fontId="36" fillId="0" borderId="0"/>
    <xf numFmtId="0" fontId="58" fillId="0" borderId="0" applyNumberFormat="0" applyFill="0" applyBorder="0" applyAlignment="0" applyProtection="0"/>
  </cellStyleXfs>
  <cellXfs count="80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0" borderId="0" xfId="1">
      <alignment vertical="center"/>
    </xf>
    <xf numFmtId="0" fontId="22" fillId="0" borderId="0" xfId="1" applyAlignment="1">
      <alignment horizontal="center" vertical="center"/>
    </xf>
    <xf numFmtId="0" fontId="23" fillId="0" borderId="0" xfId="1" applyFont="1">
      <alignment vertical="center"/>
    </xf>
    <xf numFmtId="0" fontId="22" fillId="0" borderId="100" xfId="1" applyBorder="1" applyAlignment="1">
      <alignment horizontal="center" vertical="center"/>
    </xf>
    <xf numFmtId="0" fontId="22" fillId="0" borderId="101" xfId="1" applyBorder="1">
      <alignment vertical="center"/>
    </xf>
    <xf numFmtId="0" fontId="23" fillId="0" borderId="102" xfId="1" applyFont="1" applyFill="1" applyBorder="1" applyAlignment="1">
      <alignment vertical="center" wrapText="1"/>
    </xf>
    <xf numFmtId="0" fontId="22" fillId="0" borderId="103" xfId="1" applyBorder="1" applyAlignment="1">
      <alignment horizontal="center" vertical="center"/>
    </xf>
    <xf numFmtId="0" fontId="22" fillId="0" borderId="29" xfId="1" applyBorder="1" applyAlignment="1">
      <alignment horizontal="center" vertical="center"/>
    </xf>
    <xf numFmtId="0" fontId="22" fillId="0" borderId="20" xfId="1" applyBorder="1" applyAlignment="1">
      <alignment horizontal="center" vertical="center"/>
    </xf>
    <xf numFmtId="0" fontId="22" fillId="0" borderId="104" xfId="1" applyBorder="1" applyAlignment="1">
      <alignment horizontal="center" vertical="center"/>
    </xf>
    <xf numFmtId="0" fontId="22" fillId="0" borderId="105" xfId="1" applyBorder="1">
      <alignment vertical="center"/>
    </xf>
    <xf numFmtId="0" fontId="0" fillId="0" borderId="106" xfId="1" applyFont="1" applyBorder="1">
      <alignment vertical="center"/>
    </xf>
    <xf numFmtId="0" fontId="22" fillId="0" borderId="107" xfId="1" applyBorder="1" applyAlignment="1">
      <alignment horizontal="center" vertical="center"/>
    </xf>
    <xf numFmtId="0" fontId="22" fillId="0" borderId="30" xfId="1" applyBorder="1" applyAlignment="1">
      <alignment horizontal="center" vertical="center"/>
    </xf>
    <xf numFmtId="0" fontId="22" fillId="0" borderId="12" xfId="1" applyBorder="1" applyAlignment="1">
      <alignment horizontal="center" vertical="center"/>
    </xf>
    <xf numFmtId="0" fontId="0" fillId="0" borderId="108" xfId="1" applyFont="1" applyBorder="1">
      <alignment vertical="center"/>
    </xf>
    <xf numFmtId="0" fontId="23" fillId="0" borderId="109" xfId="1" applyFont="1" applyBorder="1" applyAlignment="1">
      <alignment vertical="center" wrapText="1"/>
    </xf>
    <xf numFmtId="0" fontId="22" fillId="0" borderId="0" xfId="1" applyBorder="1" applyAlignment="1">
      <alignment horizontal="center" vertical="center"/>
    </xf>
    <xf numFmtId="0" fontId="22" fillId="0" borderId="108" xfId="1" applyBorder="1">
      <alignment vertical="center"/>
    </xf>
    <xf numFmtId="0" fontId="22" fillId="0" borderId="110" xfId="1" applyBorder="1" applyAlignment="1">
      <alignment horizontal="center" vertical="center"/>
    </xf>
    <xf numFmtId="0" fontId="23" fillId="0" borderId="111" xfId="1" applyFont="1" applyBorder="1">
      <alignment vertical="center"/>
    </xf>
    <xf numFmtId="0" fontId="22" fillId="0" borderId="112" xfId="1" applyBorder="1" applyAlignment="1">
      <alignment horizontal="center" vertical="center"/>
    </xf>
    <xf numFmtId="0" fontId="22" fillId="0" borderId="113" xfId="1" applyBorder="1">
      <alignment vertical="center"/>
    </xf>
    <xf numFmtId="0" fontId="23" fillId="0" borderId="114" xfId="1" applyFont="1" applyBorder="1" applyAlignment="1">
      <alignment vertical="center" wrapText="1"/>
    </xf>
    <xf numFmtId="0" fontId="22" fillId="0" borderId="115" xfId="1" applyBorder="1" applyAlignment="1">
      <alignment horizontal="center" vertical="center"/>
    </xf>
    <xf numFmtId="0" fontId="22" fillId="0" borderId="116" xfId="1" applyBorder="1" applyAlignment="1">
      <alignment horizontal="center" vertical="center"/>
    </xf>
    <xf numFmtId="0" fontId="22" fillId="0" borderId="118" xfId="1" applyBorder="1" applyAlignment="1">
      <alignment horizontal="center" vertical="center"/>
    </xf>
    <xf numFmtId="0" fontId="22" fillId="0" borderId="119" xfId="1" applyBorder="1" applyAlignment="1">
      <alignment horizontal="center" vertical="center"/>
    </xf>
    <xf numFmtId="0" fontId="22" fillId="0" borderId="120" xfId="1" applyBorder="1" applyAlignment="1">
      <alignment horizontal="center" vertical="center"/>
    </xf>
    <xf numFmtId="0" fontId="0" fillId="0" borderId="105" xfId="1" applyFont="1" applyBorder="1">
      <alignment vertical="center"/>
    </xf>
    <xf numFmtId="0" fontId="22" fillId="0" borderId="123" xfId="1" applyBorder="1" applyAlignment="1">
      <alignment horizontal="center" vertical="center"/>
    </xf>
    <xf numFmtId="0" fontId="22" fillId="0" borderId="124" xfId="1" applyBorder="1" applyAlignment="1">
      <alignment horizontal="center" vertical="center"/>
    </xf>
    <xf numFmtId="0" fontId="22" fillId="0" borderId="34" xfId="1" applyBorder="1" applyAlignment="1">
      <alignment horizontal="center" vertical="center" shrinkToFit="1"/>
    </xf>
    <xf numFmtId="0" fontId="22" fillId="0" borderId="52" xfId="1" applyBorder="1" applyAlignment="1">
      <alignment horizontal="center" vertical="center"/>
    </xf>
    <xf numFmtId="0" fontId="24" fillId="0" borderId="0" xfId="1" applyFont="1">
      <alignment vertical="center"/>
    </xf>
    <xf numFmtId="0" fontId="26" fillId="0" borderId="0" xfId="1" applyFont="1">
      <alignment vertical="center"/>
    </xf>
    <xf numFmtId="0" fontId="28" fillId="3" borderId="0" xfId="2" applyFont="1" applyFill="1" applyAlignment="1">
      <alignment vertical="center"/>
    </xf>
    <xf numFmtId="0" fontId="28" fillId="3" borderId="0" xfId="2" applyFont="1" applyFill="1" applyBorder="1" applyAlignment="1">
      <alignment vertical="center"/>
    </xf>
    <xf numFmtId="0" fontId="29" fillId="3" borderId="0" xfId="2" applyFont="1" applyFill="1" applyAlignment="1">
      <alignment vertical="center"/>
    </xf>
    <xf numFmtId="0" fontId="30" fillId="3" borderId="0" xfId="3" applyFont="1" applyFill="1" applyBorder="1" applyAlignment="1">
      <alignment horizontal="left" vertical="center" shrinkToFit="1"/>
    </xf>
    <xf numFmtId="0" fontId="28" fillId="3" borderId="0" xfId="2" applyFont="1" applyFill="1" applyBorder="1" applyAlignment="1">
      <alignment horizontal="center" vertical="center"/>
    </xf>
    <xf numFmtId="0" fontId="28" fillId="3" borderId="33" xfId="2" applyFont="1" applyFill="1" applyBorder="1" applyAlignment="1">
      <alignment vertical="center"/>
    </xf>
    <xf numFmtId="0" fontId="28" fillId="3" borderId="10" xfId="2" applyFont="1" applyFill="1" applyBorder="1" applyAlignment="1">
      <alignment vertical="center"/>
    </xf>
    <xf numFmtId="0" fontId="28" fillId="3" borderId="24" xfId="2" applyFont="1" applyFill="1" applyBorder="1" applyAlignment="1">
      <alignment vertical="center"/>
    </xf>
    <xf numFmtId="0" fontId="31" fillId="3" borderId="24" xfId="2" applyFont="1" applyFill="1" applyBorder="1" applyAlignment="1">
      <alignment vertical="center"/>
    </xf>
    <xf numFmtId="0" fontId="28" fillId="3" borderId="126" xfId="2" applyFont="1" applyFill="1" applyBorder="1" applyAlignment="1">
      <alignment horizontal="center" vertical="center"/>
    </xf>
    <xf numFmtId="0" fontId="28" fillId="3" borderId="127" xfId="2" applyFont="1" applyFill="1" applyBorder="1" applyAlignment="1">
      <alignment horizontal="center" vertical="center"/>
    </xf>
    <xf numFmtId="0" fontId="28" fillId="3" borderId="128" xfId="2" applyFont="1" applyFill="1" applyBorder="1" applyAlignment="1">
      <alignment horizontal="center" vertical="center"/>
    </xf>
    <xf numFmtId="0" fontId="28" fillId="3" borderId="129" xfId="2" applyFont="1" applyFill="1" applyBorder="1" applyAlignment="1">
      <alignment horizontal="center" vertical="center"/>
    </xf>
    <xf numFmtId="0" fontId="28" fillId="3" borderId="11" xfId="2" applyFont="1" applyFill="1" applyBorder="1" applyAlignment="1">
      <alignment vertical="center"/>
    </xf>
    <xf numFmtId="0" fontId="28" fillId="3" borderId="22" xfId="2" applyFont="1" applyFill="1" applyBorder="1" applyAlignment="1">
      <alignment vertical="center"/>
    </xf>
    <xf numFmtId="0" fontId="28" fillId="3" borderId="27" xfId="2" applyFont="1" applyFill="1" applyBorder="1" applyAlignment="1">
      <alignment vertical="center"/>
    </xf>
    <xf numFmtId="0" fontId="31" fillId="3" borderId="27" xfId="2" applyFont="1" applyFill="1" applyBorder="1" applyAlignment="1">
      <alignment vertical="center"/>
    </xf>
    <xf numFmtId="0" fontId="28" fillId="3" borderId="22" xfId="3" applyFont="1" applyFill="1" applyBorder="1" applyAlignment="1">
      <alignment vertical="center"/>
    </xf>
    <xf numFmtId="0" fontId="28" fillId="3" borderId="27" xfId="3" applyFont="1" applyFill="1" applyBorder="1" applyAlignment="1">
      <alignment vertical="center"/>
    </xf>
    <xf numFmtId="0" fontId="28" fillId="3" borderId="23" xfId="2" applyFont="1" applyFill="1" applyBorder="1" applyAlignment="1">
      <alignment vertical="center"/>
    </xf>
    <xf numFmtId="0" fontId="28" fillId="3" borderId="24" xfId="2" applyFont="1" applyFill="1" applyBorder="1" applyAlignment="1">
      <alignment horizontal="center" vertical="center"/>
    </xf>
    <xf numFmtId="0" fontId="28" fillId="3" borderId="10" xfId="2" applyFont="1" applyFill="1" applyBorder="1" applyAlignment="1">
      <alignment horizontal="center" vertical="center" textRotation="255" wrapText="1"/>
    </xf>
    <xf numFmtId="0" fontId="28" fillId="3" borderId="24" xfId="2" applyFont="1" applyFill="1" applyBorder="1" applyAlignment="1">
      <alignment horizontal="center" vertical="center" textRotation="255" wrapText="1"/>
    </xf>
    <xf numFmtId="0" fontId="28" fillId="3" borderId="11" xfId="2" applyFont="1" applyFill="1" applyBorder="1" applyAlignment="1">
      <alignment horizontal="left" vertical="center"/>
    </xf>
    <xf numFmtId="0" fontId="28" fillId="3" borderId="5" xfId="2" applyFont="1" applyFill="1" applyBorder="1" applyAlignment="1">
      <alignment vertical="center"/>
    </xf>
    <xf numFmtId="0" fontId="28" fillId="3" borderId="30" xfId="2" applyFont="1" applyFill="1" applyBorder="1" applyAlignment="1">
      <alignment horizontal="center" vertical="center" textRotation="255" wrapText="1"/>
    </xf>
    <xf numFmtId="0" fontId="28" fillId="3" borderId="0" xfId="2" applyFont="1" applyFill="1" applyBorder="1" applyAlignment="1">
      <alignment horizontal="center" vertical="center" textRotation="255" wrapText="1"/>
    </xf>
    <xf numFmtId="0" fontId="28" fillId="3" borderId="5" xfId="2" applyFont="1" applyFill="1" applyBorder="1" applyAlignment="1">
      <alignment horizontal="left" vertical="center"/>
    </xf>
    <xf numFmtId="0" fontId="28" fillId="3" borderId="0" xfId="4" applyFont="1" applyFill="1" applyAlignment="1">
      <alignment vertical="center"/>
    </xf>
    <xf numFmtId="0" fontId="32" fillId="3" borderId="33" xfId="2" applyFont="1" applyFill="1" applyBorder="1" applyAlignment="1">
      <alignment vertical="center" wrapText="1"/>
    </xf>
    <xf numFmtId="0" fontId="32" fillId="3" borderId="24" xfId="2" applyFont="1" applyFill="1" applyBorder="1" applyAlignment="1">
      <alignment vertical="center" wrapText="1"/>
    </xf>
    <xf numFmtId="0" fontId="28" fillId="3" borderId="0" xfId="4" applyFont="1" applyFill="1" applyAlignment="1">
      <alignment horizontal="center" vertical="center" wrapText="1"/>
    </xf>
    <xf numFmtId="0" fontId="28" fillId="3" borderId="33" xfId="4" applyFont="1" applyFill="1" applyBorder="1" applyAlignment="1">
      <alignment vertical="center" wrapText="1"/>
    </xf>
    <xf numFmtId="0" fontId="28" fillId="3" borderId="33" xfId="4" applyFont="1" applyFill="1" applyBorder="1" applyAlignment="1">
      <alignment horizontal="center" vertical="center" wrapText="1"/>
    </xf>
    <xf numFmtId="0" fontId="29" fillId="3" borderId="0" xfId="5" applyFont="1" applyFill="1" applyAlignment="1">
      <alignment vertical="center"/>
    </xf>
    <xf numFmtId="49" fontId="28" fillId="3" borderId="24" xfId="2" applyNumberFormat="1" applyFont="1" applyFill="1" applyBorder="1" applyAlignment="1">
      <alignment vertical="center"/>
    </xf>
    <xf numFmtId="49" fontId="32" fillId="3" borderId="24" xfId="2" applyNumberFormat="1" applyFont="1" applyFill="1" applyBorder="1" applyAlignment="1">
      <alignment vertical="center"/>
    </xf>
    <xf numFmtId="0" fontId="28" fillId="3" borderId="131" xfId="2" applyFont="1" applyFill="1" applyBorder="1" applyAlignment="1">
      <alignment vertical="center"/>
    </xf>
    <xf numFmtId="0" fontId="28" fillId="3" borderId="132" xfId="2" applyFont="1" applyFill="1" applyBorder="1" applyAlignment="1">
      <alignment vertical="center"/>
    </xf>
    <xf numFmtId="0" fontId="28" fillId="3" borderId="44" xfId="2" applyFont="1" applyFill="1" applyBorder="1" applyAlignment="1">
      <alignment vertical="center"/>
    </xf>
    <xf numFmtId="0" fontId="28" fillId="3" borderId="32" xfId="2" applyFont="1" applyFill="1" applyBorder="1" applyAlignment="1">
      <alignment vertical="center"/>
    </xf>
    <xf numFmtId="0" fontId="28" fillId="3" borderId="0" xfId="2" applyFont="1" applyFill="1" applyAlignment="1">
      <alignment vertical="top"/>
    </xf>
    <xf numFmtId="0" fontId="34" fillId="3" borderId="0" xfId="2" applyFont="1" applyFill="1" applyAlignment="1">
      <alignment vertical="center"/>
    </xf>
    <xf numFmtId="0" fontId="35" fillId="3" borderId="0" xfId="2" applyFont="1" applyFill="1" applyAlignment="1">
      <alignment vertical="center"/>
    </xf>
    <xf numFmtId="0" fontId="28" fillId="3" borderId="0" xfId="3" applyFont="1" applyFill="1"/>
    <xf numFmtId="0" fontId="28" fillId="3" borderId="0" xfId="2" applyFont="1" applyFill="1" applyBorder="1" applyAlignment="1">
      <alignment vertical="top" wrapText="1"/>
    </xf>
    <xf numFmtId="0" fontId="28" fillId="3" borderId="0" xfId="3" applyFont="1" applyFill="1" applyAlignment="1">
      <alignment wrapText="1"/>
    </xf>
    <xf numFmtId="0" fontId="37" fillId="3" borderId="0" xfId="6" applyFont="1" applyFill="1" applyBorder="1" applyAlignment="1">
      <alignment horizontal="left" vertical="top"/>
    </xf>
    <xf numFmtId="0" fontId="38" fillId="3" borderId="0" xfId="6" applyFont="1" applyFill="1" applyAlignment="1">
      <alignment horizontal="left" vertical="top"/>
    </xf>
    <xf numFmtId="0" fontId="33" fillId="3" borderId="0" xfId="6" applyFont="1" applyFill="1" applyAlignment="1">
      <alignment horizontal="left" vertical="top" indent="3"/>
    </xf>
    <xf numFmtId="0" fontId="33" fillId="3" borderId="0" xfId="6" applyFont="1" applyFill="1" applyAlignment="1">
      <alignment horizontal="left" vertical="top"/>
    </xf>
    <xf numFmtId="0" fontId="39" fillId="3" borderId="0" xfId="6" applyFont="1" applyFill="1" applyAlignment="1">
      <alignment vertical="top" wrapText="1"/>
    </xf>
    <xf numFmtId="0" fontId="39" fillId="3" borderId="0" xfId="6" applyFont="1" applyFill="1" applyAlignment="1">
      <alignment horizontal="left" vertical="top" indent="7"/>
    </xf>
    <xf numFmtId="0" fontId="37" fillId="3" borderId="0" xfId="6" applyFont="1" applyFill="1" applyAlignment="1">
      <alignment horizontal="left" vertical="top"/>
    </xf>
    <xf numFmtId="0" fontId="41" fillId="3" borderId="0" xfId="6" applyFont="1" applyFill="1" applyAlignment="1">
      <alignment horizontal="left" vertical="top" indent="6"/>
    </xf>
    <xf numFmtId="0" fontId="41" fillId="3" borderId="0" xfId="6" applyFont="1" applyFill="1" applyAlignment="1">
      <alignment horizontal="left" vertical="top" indent="4"/>
    </xf>
    <xf numFmtId="0" fontId="41" fillId="3" borderId="0" xfId="6" applyFont="1" applyFill="1" applyAlignment="1">
      <alignment horizontal="left" vertical="top"/>
    </xf>
    <xf numFmtId="0" fontId="42" fillId="3" borderId="0" xfId="6" applyFont="1" applyFill="1" applyAlignment="1">
      <alignment horizontal="left" vertical="center" wrapText="1" indent="6"/>
    </xf>
    <xf numFmtId="0" fontId="42" fillId="3" borderId="0" xfId="6" applyFont="1" applyFill="1" applyAlignment="1">
      <alignment horizontal="left" vertical="center" wrapText="1"/>
    </xf>
    <xf numFmtId="0" fontId="43" fillId="3" borderId="0" xfId="6" applyFont="1" applyFill="1" applyAlignment="1">
      <alignment horizontal="center" vertical="center" textRotation="255" wrapText="1"/>
    </xf>
    <xf numFmtId="0" fontId="28" fillId="3" borderId="0" xfId="4" applyFont="1" applyFill="1" applyBorder="1" applyAlignment="1">
      <alignment horizontal="left" vertical="center" wrapText="1"/>
    </xf>
    <xf numFmtId="0" fontId="28" fillId="3" borderId="0" xfId="4" applyFont="1" applyFill="1" applyBorder="1" applyAlignment="1">
      <alignment horizontal="center" vertical="center" wrapText="1"/>
    </xf>
    <xf numFmtId="0" fontId="39" fillId="3" borderId="148" xfId="6" applyFont="1" applyFill="1" applyBorder="1" applyAlignment="1">
      <alignment vertical="center" wrapText="1"/>
    </xf>
    <xf numFmtId="0" fontId="33" fillId="3" borderId="20" xfId="6" applyFont="1" applyFill="1" applyBorder="1" applyAlignment="1">
      <alignment horizontal="left" vertical="top"/>
    </xf>
    <xf numFmtId="0" fontId="33" fillId="3" borderId="12" xfId="6" applyFont="1" applyFill="1" applyBorder="1" applyAlignment="1">
      <alignment horizontal="left" vertical="top"/>
    </xf>
    <xf numFmtId="0" fontId="37" fillId="0" borderId="0" xfId="6" applyFont="1" applyFill="1" applyBorder="1" applyAlignment="1">
      <alignment horizontal="left" vertical="top"/>
    </xf>
    <xf numFmtId="0" fontId="49" fillId="0" borderId="33" xfId="6" applyFont="1" applyFill="1" applyBorder="1" applyAlignment="1">
      <alignment horizontal="left" vertical="top"/>
    </xf>
    <xf numFmtId="0" fontId="39" fillId="3" borderId="6" xfId="6" applyFont="1" applyFill="1" applyBorder="1" applyAlignment="1">
      <alignment vertical="center" wrapText="1"/>
    </xf>
    <xf numFmtId="0" fontId="33" fillId="3" borderId="0" xfId="6" applyFont="1" applyFill="1" applyBorder="1" applyAlignment="1">
      <alignment horizontal="left" vertical="top"/>
    </xf>
    <xf numFmtId="0" fontId="39" fillId="3" borderId="0" xfId="6" applyFont="1" applyFill="1" applyBorder="1" applyAlignment="1">
      <alignment horizontal="center" vertical="center" wrapText="1"/>
    </xf>
    <xf numFmtId="0" fontId="28" fillId="3" borderId="0" xfId="4" applyFont="1" applyFill="1" applyAlignment="1">
      <alignment vertical="center" wrapText="1"/>
    </xf>
    <xf numFmtId="0" fontId="47" fillId="3" borderId="14" xfId="6" applyFont="1" applyFill="1" applyBorder="1" applyAlignment="1">
      <alignment horizontal="left"/>
    </xf>
    <xf numFmtId="0" fontId="51" fillId="3" borderId="0" xfId="7" applyFont="1" applyFill="1" applyBorder="1" applyAlignment="1">
      <alignment horizontal="left" vertical="top"/>
    </xf>
    <xf numFmtId="0" fontId="52" fillId="3" borderId="0" xfId="7" applyFont="1" applyFill="1" applyBorder="1" applyAlignment="1">
      <alignment vertical="top"/>
    </xf>
    <xf numFmtId="0" fontId="37" fillId="3" borderId="0" xfId="7" applyFont="1" applyFill="1" applyBorder="1" applyAlignment="1">
      <alignment horizontal="left" vertical="top"/>
    </xf>
    <xf numFmtId="0" fontId="40" fillId="3" borderId="0" xfId="7" applyFont="1" applyFill="1" applyBorder="1" applyAlignment="1">
      <alignment horizontal="left" vertical="top" indent="3"/>
    </xf>
    <xf numFmtId="0" fontId="40" fillId="3" borderId="0" xfId="7" applyFont="1" applyFill="1" applyBorder="1" applyAlignment="1">
      <alignment horizontal="left" vertical="center"/>
    </xf>
    <xf numFmtId="0" fontId="54" fillId="3" borderId="0" xfId="7" applyFont="1" applyFill="1" applyBorder="1" applyAlignment="1">
      <alignment horizontal="left" vertical="top"/>
    </xf>
    <xf numFmtId="0" fontId="29" fillId="0" borderId="0" xfId="5" applyAlignment="1">
      <alignment vertical="center"/>
    </xf>
    <xf numFmtId="0" fontId="29" fillId="0" borderId="0" xfId="5" applyAlignment="1">
      <alignment horizontal="right" vertical="center"/>
    </xf>
    <xf numFmtId="0" fontId="29" fillId="0" borderId="15" xfId="5" applyBorder="1" applyAlignment="1">
      <alignment vertical="center"/>
    </xf>
    <xf numFmtId="0" fontId="29" fillId="0" borderId="14" xfId="5" applyBorder="1" applyAlignment="1">
      <alignment vertical="center"/>
    </xf>
    <xf numFmtId="0" fontId="29" fillId="0" borderId="20" xfId="5" applyBorder="1" applyAlignment="1">
      <alignment vertical="center"/>
    </xf>
    <xf numFmtId="0" fontId="29" fillId="0" borderId="6" xfId="5" applyBorder="1" applyAlignment="1">
      <alignment vertical="center"/>
    </xf>
    <xf numFmtId="0" fontId="29" fillId="0" borderId="21" xfId="5" applyBorder="1" applyAlignment="1">
      <alignment vertical="center"/>
    </xf>
    <xf numFmtId="0" fontId="29" fillId="0" borderId="22" xfId="5" applyBorder="1" applyAlignment="1">
      <alignment vertical="center"/>
    </xf>
    <xf numFmtId="0" fontId="29" fillId="0" borderId="27" xfId="5" applyBorder="1" applyAlignment="1">
      <alignment vertical="center"/>
    </xf>
    <xf numFmtId="0" fontId="29" fillId="0" borderId="23" xfId="5" applyBorder="1" applyAlignment="1">
      <alignment vertical="center"/>
    </xf>
    <xf numFmtId="0" fontId="29" fillId="0" borderId="12" xfId="5" applyBorder="1" applyAlignment="1">
      <alignment vertical="center"/>
    </xf>
    <xf numFmtId="0" fontId="29" fillId="0" borderId="0" xfId="5" applyBorder="1" applyAlignment="1">
      <alignment vertical="center"/>
    </xf>
    <xf numFmtId="0" fontId="29" fillId="0" borderId="42" xfId="5" applyBorder="1" applyAlignment="1">
      <alignment vertical="center"/>
    </xf>
    <xf numFmtId="0" fontId="29" fillId="0" borderId="30" xfId="5" applyBorder="1" applyAlignment="1">
      <alignment vertical="center"/>
    </xf>
    <xf numFmtId="0" fontId="29" fillId="0" borderId="5" xfId="5" applyBorder="1" applyAlignment="1">
      <alignment vertical="center"/>
    </xf>
    <xf numFmtId="0" fontId="29" fillId="0" borderId="45" xfId="5" applyBorder="1" applyAlignment="1">
      <alignment vertical="center"/>
    </xf>
    <xf numFmtId="0" fontId="29" fillId="0" borderId="44" xfId="5" applyBorder="1" applyAlignment="1">
      <alignment vertical="center"/>
    </xf>
    <xf numFmtId="0" fontId="29" fillId="0" borderId="33" xfId="5" applyBorder="1" applyAlignment="1">
      <alignment vertical="center"/>
    </xf>
    <xf numFmtId="0" fontId="29" fillId="0" borderId="32" xfId="5" applyBorder="1" applyAlignment="1">
      <alignment vertical="center"/>
    </xf>
    <xf numFmtId="0" fontId="29" fillId="0" borderId="3" xfId="5" applyBorder="1" applyAlignment="1">
      <alignment vertical="center"/>
    </xf>
    <xf numFmtId="0" fontId="29" fillId="0" borderId="2" xfId="5" applyBorder="1" applyAlignment="1">
      <alignment vertical="center"/>
    </xf>
    <xf numFmtId="0" fontId="29" fillId="0" borderId="4" xfId="5" applyBorder="1" applyAlignment="1">
      <alignment vertical="center"/>
    </xf>
    <xf numFmtId="0" fontId="29" fillId="0" borderId="0" xfId="5" applyFont="1" applyAlignment="1">
      <alignment vertical="center"/>
    </xf>
    <xf numFmtId="0" fontId="40" fillId="3" borderId="0" xfId="7" applyFont="1" applyFill="1" applyBorder="1" applyAlignment="1">
      <alignment vertical="top" wrapText="1"/>
    </xf>
    <xf numFmtId="0" fontId="37" fillId="3" borderId="0" xfId="7" applyFont="1" applyFill="1" applyBorder="1" applyAlignment="1">
      <alignment horizontal="left" vertical="center"/>
    </xf>
    <xf numFmtId="0" fontId="37" fillId="3" borderId="17" xfId="7" applyFont="1" applyFill="1" applyBorder="1" applyAlignment="1">
      <alignment horizontal="left" vertical="center"/>
    </xf>
    <xf numFmtId="0" fontId="37" fillId="3" borderId="16" xfId="7" applyFont="1" applyFill="1" applyBorder="1" applyAlignment="1">
      <alignment horizontal="center" vertical="center"/>
    </xf>
    <xf numFmtId="0" fontId="37" fillId="3" borderId="8" xfId="7" applyFont="1" applyFill="1" applyBorder="1" applyAlignment="1">
      <alignment horizontal="left" vertical="center"/>
    </xf>
    <xf numFmtId="0" fontId="37" fillId="3" borderId="7" xfId="7" applyFont="1" applyFill="1" applyBorder="1" applyAlignment="1">
      <alignment horizontal="center" vertical="center"/>
    </xf>
    <xf numFmtId="0" fontId="48" fillId="3" borderId="8" xfId="7" applyFont="1" applyFill="1" applyBorder="1" applyAlignment="1">
      <alignment horizontal="left" vertical="center" wrapText="1"/>
    </xf>
    <xf numFmtId="0" fontId="54" fillId="3" borderId="7" xfId="7" applyFont="1" applyFill="1" applyBorder="1" applyAlignment="1">
      <alignment horizontal="center" vertical="center" wrapText="1"/>
    </xf>
    <xf numFmtId="0" fontId="54" fillId="7" borderId="52" xfId="7" applyFont="1" applyFill="1" applyBorder="1" applyAlignment="1">
      <alignment horizontal="center" vertical="center" wrapText="1"/>
    </xf>
    <xf numFmtId="0" fontId="54" fillId="7" borderId="125" xfId="7" applyFont="1" applyFill="1" applyBorder="1" applyAlignment="1">
      <alignment horizontal="center" vertical="center" wrapText="1"/>
    </xf>
    <xf numFmtId="0" fontId="41" fillId="3" borderId="0" xfId="7" applyFont="1" applyFill="1" applyBorder="1" applyAlignment="1">
      <alignment horizontal="right" vertical="top"/>
    </xf>
    <xf numFmtId="0" fontId="55" fillId="3" borderId="0" xfId="7" applyFont="1" applyFill="1" applyBorder="1" applyAlignment="1">
      <alignment horizontal="left" vertical="top"/>
    </xf>
    <xf numFmtId="0" fontId="53" fillId="3" borderId="0" xfId="7" applyFont="1" applyFill="1" applyBorder="1" applyAlignment="1">
      <alignment horizontal="left" vertical="top" indent="3"/>
    </xf>
    <xf numFmtId="0" fontId="51" fillId="3" borderId="0" xfId="7" applyFont="1" applyFill="1" applyBorder="1" applyAlignment="1">
      <alignment horizontal="left" vertical="center" wrapText="1"/>
    </xf>
    <xf numFmtId="0" fontId="54" fillId="3" borderId="0" xfId="7" applyFont="1" applyFill="1" applyBorder="1" applyAlignment="1">
      <alignment horizontal="left" vertical="center" wrapText="1"/>
    </xf>
    <xf numFmtId="0" fontId="51" fillId="3" borderId="198" xfId="7" applyFont="1" applyFill="1" applyBorder="1" applyAlignment="1">
      <alignment horizontal="left" vertical="center" wrapText="1"/>
    </xf>
    <xf numFmtId="0" fontId="54" fillId="3" borderId="199" xfId="7" applyFont="1" applyFill="1" applyBorder="1" applyAlignment="1">
      <alignment horizontal="left" vertical="center" wrapText="1"/>
    </xf>
    <xf numFmtId="0" fontId="51" fillId="3" borderId="200" xfId="7" applyFont="1" applyFill="1" applyBorder="1" applyAlignment="1">
      <alignment horizontal="left" vertical="center" wrapText="1"/>
    </xf>
    <xf numFmtId="0" fontId="54" fillId="3" borderId="201" xfId="7" applyFont="1" applyFill="1" applyBorder="1" applyAlignment="1">
      <alignment horizontal="left" vertical="center" wrapText="1"/>
    </xf>
    <xf numFmtId="0" fontId="41" fillId="3" borderId="0" xfId="7" applyFont="1" applyFill="1" applyBorder="1" applyAlignment="1">
      <alignment horizontal="left" vertical="top"/>
    </xf>
    <xf numFmtId="0" fontId="56" fillId="0" borderId="0" xfId="5" applyFont="1" applyAlignment="1">
      <alignment vertical="center"/>
    </xf>
    <xf numFmtId="0" fontId="57" fillId="0" borderId="0" xfId="5" applyFont="1" applyAlignment="1">
      <alignment vertical="center"/>
    </xf>
    <xf numFmtId="0" fontId="59" fillId="0" borderId="0" xfId="5" applyFont="1" applyAlignment="1">
      <alignment vertical="center"/>
    </xf>
    <xf numFmtId="0" fontId="56" fillId="0" borderId="0" xfId="5" applyFont="1" applyAlignment="1">
      <alignment horizontal="right" vertical="center"/>
    </xf>
    <xf numFmtId="0" fontId="59" fillId="0" borderId="0" xfId="5" applyFont="1"/>
    <xf numFmtId="0" fontId="59" fillId="0" borderId="0" xfId="5" applyFont="1" applyAlignment="1">
      <alignment vertical="top" wrapText="1"/>
    </xf>
    <xf numFmtId="0" fontId="59" fillId="0" borderId="0" xfId="5" applyFont="1" applyAlignment="1">
      <alignment vertical="center" wrapText="1"/>
    </xf>
    <xf numFmtId="0" fontId="57" fillId="0" borderId="0" xfId="5" applyFont="1" applyAlignment="1">
      <alignment vertical="center" wrapText="1"/>
    </xf>
    <xf numFmtId="0" fontId="61" fillId="0" borderId="0" xfId="5" applyFont="1" applyBorder="1" applyAlignment="1">
      <alignment horizontal="left" vertical="center"/>
    </xf>
    <xf numFmtId="0" fontId="57" fillId="0" borderId="0" xfId="5" applyFont="1" applyBorder="1" applyAlignment="1">
      <alignment horizontal="left" vertical="center"/>
    </xf>
    <xf numFmtId="0" fontId="59" fillId="0" borderId="0" xfId="5" applyFont="1" applyAlignment="1">
      <alignment horizontal="center" vertical="center"/>
    </xf>
    <xf numFmtId="0" fontId="0" fillId="0" borderId="0" xfId="1" applyFont="1" applyBorder="1" applyAlignment="1">
      <alignment horizontal="left" vertical="center" shrinkToFit="1"/>
    </xf>
    <xf numFmtId="0" fontId="22" fillId="0" borderId="0" xfId="1" applyBorder="1" applyAlignment="1">
      <alignment horizontal="left" vertical="center" shrinkToFit="1"/>
    </xf>
    <xf numFmtId="0" fontId="25" fillId="0" borderId="0" xfId="1" applyFont="1" applyBorder="1" applyAlignment="1">
      <alignment horizontal="center" vertical="center" shrinkToFit="1"/>
    </xf>
    <xf numFmtId="0" fontId="22" fillId="0" borderId="125" xfId="1" applyBorder="1" applyAlignment="1">
      <alignment horizontal="center" vertical="center"/>
    </xf>
    <xf numFmtId="0" fontId="22" fillId="0" borderId="52" xfId="1" applyBorder="1" applyAlignment="1">
      <alignment horizontal="center" vertical="center"/>
    </xf>
    <xf numFmtId="0" fontId="22" fillId="0" borderId="122" xfId="1" applyBorder="1" applyAlignment="1">
      <alignment horizontal="left" vertical="center" wrapText="1"/>
    </xf>
    <xf numFmtId="0" fontId="22" fillId="0" borderId="121" xfId="1" applyBorder="1" applyAlignment="1">
      <alignment horizontal="left" vertical="center" wrapText="1"/>
    </xf>
    <xf numFmtId="0" fontId="22" fillId="0" borderId="117" xfId="1" applyBorder="1" applyAlignment="1">
      <alignment horizontal="left" vertical="center" wrapText="1"/>
    </xf>
    <xf numFmtId="0" fontId="22" fillId="0" borderId="111" xfId="1" applyBorder="1" applyAlignment="1">
      <alignment horizontal="left" vertical="center" wrapText="1"/>
    </xf>
    <xf numFmtId="0" fontId="22" fillId="0" borderId="43" xfId="1" applyBorder="1" applyAlignment="1">
      <alignment horizontal="center" vertical="center"/>
    </xf>
    <xf numFmtId="0" fontId="22" fillId="0" borderId="33" xfId="1" applyBorder="1" applyAlignment="1">
      <alignment horizontal="center" vertical="center"/>
    </xf>
    <xf numFmtId="0" fontId="28" fillId="3" borderId="11" xfId="2" applyFont="1" applyFill="1" applyBorder="1" applyAlignment="1">
      <alignment horizontal="center" vertical="center"/>
    </xf>
    <xf numFmtId="0" fontId="28" fillId="3" borderId="10" xfId="2" applyFont="1" applyFill="1" applyBorder="1" applyAlignment="1">
      <alignment horizontal="center" vertical="center"/>
    </xf>
    <xf numFmtId="0" fontId="28" fillId="3" borderId="24" xfId="2" applyFont="1" applyFill="1" applyBorder="1" applyAlignment="1">
      <alignment horizontal="center" vertical="center"/>
    </xf>
    <xf numFmtId="178" fontId="28" fillId="3" borderId="11" xfId="2" applyNumberFormat="1" applyFont="1" applyFill="1" applyBorder="1" applyAlignment="1">
      <alignment horizontal="center" vertical="center"/>
    </xf>
    <xf numFmtId="178" fontId="28" fillId="3" borderId="24" xfId="2" applyNumberFormat="1" applyFont="1" applyFill="1" applyBorder="1" applyAlignment="1">
      <alignment horizontal="center" vertical="center"/>
    </xf>
    <xf numFmtId="178" fontId="28" fillId="3" borderId="10" xfId="2" applyNumberFormat="1" applyFont="1" applyFill="1" applyBorder="1" applyAlignment="1">
      <alignment horizontal="center" vertical="center"/>
    </xf>
    <xf numFmtId="0" fontId="28" fillId="3" borderId="32" xfId="2" applyFont="1" applyFill="1" applyBorder="1" applyAlignment="1">
      <alignment horizontal="center" vertical="center"/>
    </xf>
    <xf numFmtId="0" fontId="28" fillId="3" borderId="44" xfId="2" applyFont="1" applyFill="1" applyBorder="1" applyAlignment="1">
      <alignment horizontal="center" vertical="center"/>
    </xf>
    <xf numFmtId="0" fontId="28" fillId="3" borderId="5" xfId="2" applyFont="1" applyFill="1" applyBorder="1" applyAlignment="1">
      <alignment horizontal="center" vertical="center"/>
    </xf>
    <xf numFmtId="0" fontId="28" fillId="3" borderId="30" xfId="2" applyFont="1" applyFill="1" applyBorder="1" applyAlignment="1">
      <alignment horizontal="center" vertical="center"/>
    </xf>
    <xf numFmtId="0" fontId="28" fillId="3" borderId="23" xfId="2" applyFont="1" applyFill="1" applyBorder="1" applyAlignment="1">
      <alignment horizontal="center" vertical="center"/>
    </xf>
    <xf numFmtId="0" fontId="28" fillId="3" borderId="22" xfId="2" applyFont="1" applyFill="1" applyBorder="1" applyAlignment="1">
      <alignment horizontal="center" vertical="center"/>
    </xf>
    <xf numFmtId="0" fontId="28" fillId="3" borderId="24" xfId="4" applyFont="1" applyFill="1" applyBorder="1" applyAlignment="1">
      <alignment horizontal="center" vertical="top" wrapText="1"/>
    </xf>
    <xf numFmtId="0" fontId="28" fillId="3" borderId="10" xfId="4" applyFont="1" applyFill="1" applyBorder="1" applyAlignment="1">
      <alignment horizontal="center" vertical="top" wrapText="1"/>
    </xf>
    <xf numFmtId="0" fontId="32" fillId="3" borderId="32" xfId="2" applyFont="1" applyFill="1" applyBorder="1" applyAlignment="1">
      <alignment horizontal="center" vertical="center" wrapText="1"/>
    </xf>
    <xf numFmtId="0" fontId="32" fillId="3" borderId="33" xfId="2" applyFont="1" applyFill="1" applyBorder="1" applyAlignment="1">
      <alignment horizontal="center" vertical="center" wrapText="1"/>
    </xf>
    <xf numFmtId="0" fontId="32" fillId="3" borderId="44" xfId="2" applyFont="1" applyFill="1" applyBorder="1" applyAlignment="1">
      <alignment horizontal="center" vertical="center" wrapText="1"/>
    </xf>
    <xf numFmtId="0" fontId="32" fillId="3" borderId="5" xfId="2" applyFont="1" applyFill="1" applyBorder="1" applyAlignment="1">
      <alignment horizontal="center" vertical="center" wrapText="1"/>
    </xf>
    <xf numFmtId="0" fontId="32" fillId="3" borderId="0" xfId="2" applyFont="1" applyFill="1" applyBorder="1" applyAlignment="1">
      <alignment horizontal="center" vertical="center" wrapText="1"/>
    </xf>
    <xf numFmtId="0" fontId="32" fillId="3" borderId="30" xfId="2" applyFont="1" applyFill="1" applyBorder="1" applyAlignment="1">
      <alignment horizontal="center" vertical="center" wrapText="1"/>
    </xf>
    <xf numFmtId="0" fontId="32" fillId="3" borderId="23" xfId="2" applyFont="1" applyFill="1" applyBorder="1" applyAlignment="1">
      <alignment horizontal="center" vertical="center" wrapText="1"/>
    </xf>
    <xf numFmtId="0" fontId="32" fillId="3" borderId="27" xfId="2" applyFont="1" applyFill="1" applyBorder="1" applyAlignment="1">
      <alignment horizontal="center" vertical="center" wrapText="1"/>
    </xf>
    <xf numFmtId="0" fontId="32" fillId="3" borderId="22" xfId="2" applyFont="1" applyFill="1" applyBorder="1" applyAlignment="1">
      <alignment horizontal="center" vertical="center" wrapText="1"/>
    </xf>
    <xf numFmtId="0" fontId="28" fillId="3" borderId="32" xfId="4" applyFont="1" applyFill="1" applyBorder="1" applyAlignment="1">
      <alignment horizontal="center" vertical="center" wrapText="1"/>
    </xf>
    <xf numFmtId="0" fontId="28" fillId="3" borderId="33" xfId="4" applyFont="1" applyFill="1" applyBorder="1" applyAlignment="1">
      <alignment horizontal="center" vertical="center" wrapText="1"/>
    </xf>
    <xf numFmtId="0" fontId="28" fillId="6" borderId="11" xfId="2" applyFont="1" applyFill="1" applyBorder="1" applyAlignment="1">
      <alignment horizontal="center" vertical="center"/>
    </xf>
    <xf numFmtId="0" fontId="28" fillId="6" borderId="10" xfId="2" applyFont="1" applyFill="1" applyBorder="1" applyAlignment="1">
      <alignment horizontal="center" vertical="center"/>
    </xf>
    <xf numFmtId="0" fontId="28" fillId="3" borderId="5" xfId="4" applyFont="1" applyFill="1" applyBorder="1" applyAlignment="1">
      <alignment horizontal="left" vertical="center" wrapText="1"/>
    </xf>
    <xf numFmtId="0" fontId="28" fillId="3" borderId="0" xfId="4" applyFont="1" applyFill="1" applyAlignment="1">
      <alignment horizontal="left" vertical="center" wrapText="1"/>
    </xf>
    <xf numFmtId="0" fontId="28" fillId="3" borderId="30" xfId="4" applyFont="1" applyFill="1" applyBorder="1" applyAlignment="1">
      <alignment horizontal="left" vertical="center" wrapText="1"/>
    </xf>
    <xf numFmtId="0" fontId="28" fillId="3" borderId="0" xfId="2" applyFont="1" applyFill="1" applyAlignment="1">
      <alignment horizontal="left" vertical="top" wrapText="1"/>
    </xf>
    <xf numFmtId="0" fontId="28" fillId="3" borderId="32" xfId="2" applyFont="1" applyFill="1" applyBorder="1" applyAlignment="1">
      <alignment horizontal="left" vertical="center" wrapText="1"/>
    </xf>
    <xf numFmtId="0" fontId="28" fillId="3" borderId="33" xfId="2" applyFont="1" applyFill="1" applyBorder="1" applyAlignment="1">
      <alignment horizontal="left" vertical="center"/>
    </xf>
    <xf numFmtId="0" fontId="28" fillId="3" borderId="44" xfId="2" applyFont="1" applyFill="1" applyBorder="1" applyAlignment="1">
      <alignment horizontal="left" vertical="center"/>
    </xf>
    <xf numFmtId="0" fontId="28" fillId="3" borderId="5" xfId="2" applyFont="1" applyFill="1" applyBorder="1" applyAlignment="1">
      <alignment horizontal="left" vertical="center" wrapText="1"/>
    </xf>
    <xf numFmtId="0" fontId="28" fillId="3" borderId="0" xfId="2" applyFont="1" applyFill="1" applyBorder="1" applyAlignment="1">
      <alignment horizontal="left" vertical="center"/>
    </xf>
    <xf numFmtId="0" fontId="28" fillId="3" borderId="30" xfId="2" applyFont="1" applyFill="1" applyBorder="1" applyAlignment="1">
      <alignment horizontal="left" vertical="center"/>
    </xf>
    <xf numFmtId="0" fontId="28" fillId="3" borderId="5" xfId="2" applyFont="1" applyFill="1" applyBorder="1" applyAlignment="1">
      <alignment horizontal="left" vertical="center"/>
    </xf>
    <xf numFmtId="0" fontId="28" fillId="3" borderId="23" xfId="2" applyFont="1" applyFill="1" applyBorder="1" applyAlignment="1">
      <alignment horizontal="left" vertical="center"/>
    </xf>
    <xf numFmtId="0" fontId="28" fillId="3" borderId="27" xfId="2" applyFont="1" applyFill="1" applyBorder="1" applyAlignment="1">
      <alignment horizontal="left" vertical="center"/>
    </xf>
    <xf numFmtId="0" fontId="28" fillId="3" borderId="22" xfId="2" applyFont="1" applyFill="1" applyBorder="1" applyAlignment="1">
      <alignment horizontal="left" vertical="center"/>
    </xf>
    <xf numFmtId="0" fontId="28" fillId="3" borderId="135" xfId="2" applyFont="1" applyFill="1" applyBorder="1" applyAlignment="1">
      <alignment horizontal="left" vertical="center"/>
    </xf>
    <xf numFmtId="0" fontId="28" fillId="3" borderId="134" xfId="2" applyFont="1" applyFill="1" applyBorder="1" applyAlignment="1">
      <alignment horizontal="left" vertical="center"/>
    </xf>
    <xf numFmtId="0" fontId="28" fillId="3" borderId="133" xfId="2" applyFont="1" applyFill="1" applyBorder="1" applyAlignment="1">
      <alignment horizontal="left" vertical="center"/>
    </xf>
    <xf numFmtId="0" fontId="28" fillId="3" borderId="32" xfId="2" applyFont="1" applyFill="1" applyBorder="1" applyAlignment="1">
      <alignment horizontal="center" vertical="center" wrapText="1"/>
    </xf>
    <xf numFmtId="0" fontId="28" fillId="3" borderId="44" xfId="2" applyFont="1" applyFill="1" applyBorder="1" applyAlignment="1">
      <alignment horizontal="center" vertical="center" wrapText="1"/>
    </xf>
    <xf numFmtId="0" fontId="28" fillId="3" borderId="23" xfId="2" applyFont="1" applyFill="1" applyBorder="1" applyAlignment="1">
      <alignment horizontal="center" vertical="center" wrapText="1"/>
    </xf>
    <xf numFmtId="0" fontId="28" fillId="3" borderId="22" xfId="2" applyFont="1" applyFill="1" applyBorder="1" applyAlignment="1">
      <alignment horizontal="center" vertical="center" wrapText="1"/>
    </xf>
    <xf numFmtId="31" fontId="28" fillId="3" borderId="33" xfId="2" applyNumberFormat="1" applyFont="1" applyFill="1" applyBorder="1" applyAlignment="1">
      <alignment horizontal="left" vertical="center"/>
    </xf>
    <xf numFmtId="0" fontId="28" fillId="3" borderId="132" xfId="2" applyFont="1" applyFill="1" applyBorder="1" applyAlignment="1">
      <alignment horizontal="left" vertical="center"/>
    </xf>
    <xf numFmtId="0" fontId="28" fillId="3" borderId="131" xfId="2" applyFont="1" applyFill="1" applyBorder="1" applyAlignment="1">
      <alignment horizontal="left" vertical="center"/>
    </xf>
    <xf numFmtId="0" fontId="28" fillId="3" borderId="130" xfId="2" applyFont="1" applyFill="1" applyBorder="1" applyAlignment="1">
      <alignment horizontal="left" vertical="center"/>
    </xf>
    <xf numFmtId="49" fontId="28" fillId="3" borderId="33" xfId="4" applyNumberFormat="1" applyFont="1" applyFill="1" applyBorder="1" applyAlignment="1">
      <alignment horizontal="center" vertical="center" wrapText="1"/>
    </xf>
    <xf numFmtId="49" fontId="28" fillId="3" borderId="11" xfId="2" applyNumberFormat="1" applyFont="1" applyFill="1" applyBorder="1" applyAlignment="1">
      <alignment horizontal="left" vertical="center"/>
    </xf>
    <xf numFmtId="49" fontId="28" fillId="3" borderId="24" xfId="2" applyNumberFormat="1" applyFont="1" applyFill="1" applyBorder="1" applyAlignment="1">
      <alignment horizontal="left" vertical="center"/>
    </xf>
    <xf numFmtId="49" fontId="28" fillId="3" borderId="10" xfId="2" applyNumberFormat="1" applyFont="1" applyFill="1" applyBorder="1" applyAlignment="1">
      <alignment horizontal="left" vertical="center"/>
    </xf>
    <xf numFmtId="0" fontId="28" fillId="3" borderId="0" xfId="2" applyFont="1" applyFill="1" applyAlignment="1">
      <alignment horizontal="center" vertical="center"/>
    </xf>
    <xf numFmtId="0" fontId="29" fillId="3" borderId="132" xfId="2" applyFont="1" applyFill="1" applyBorder="1" applyAlignment="1">
      <alignment horizontal="left" vertical="center" wrapText="1"/>
    </xf>
    <xf numFmtId="0" fontId="29" fillId="3" borderId="131" xfId="2" applyFont="1" applyFill="1" applyBorder="1" applyAlignment="1">
      <alignment horizontal="left" vertical="center" wrapText="1"/>
    </xf>
    <xf numFmtId="0" fontId="29" fillId="3" borderId="130" xfId="2" applyFont="1" applyFill="1" applyBorder="1" applyAlignment="1">
      <alignment horizontal="left" vertical="center" wrapText="1"/>
    </xf>
    <xf numFmtId="0" fontId="28" fillId="3" borderId="0" xfId="2" applyFont="1" applyFill="1" applyAlignment="1">
      <alignment horizontal="center" vertical="top"/>
    </xf>
    <xf numFmtId="0" fontId="28" fillId="3" borderId="0" xfId="2" applyFont="1" applyFill="1" applyAlignment="1">
      <alignment horizontal="left" vertical="top"/>
    </xf>
    <xf numFmtId="0" fontId="28" fillId="3" borderId="45" xfId="2" applyFont="1" applyFill="1" applyBorder="1" applyAlignment="1">
      <alignment horizontal="center" vertical="center" textRotation="255"/>
    </xf>
    <xf numFmtId="0" fontId="28" fillId="3" borderId="42" xfId="3" applyFont="1" applyFill="1" applyBorder="1" applyAlignment="1">
      <alignment horizontal="center" vertical="center" textRotation="255"/>
    </xf>
    <xf numFmtId="0" fontId="28" fillId="3" borderId="32" xfId="2" applyFont="1" applyFill="1" applyBorder="1" applyAlignment="1">
      <alignment horizontal="left" vertical="center"/>
    </xf>
    <xf numFmtId="0" fontId="28" fillId="3" borderId="8" xfId="4" applyFont="1" applyFill="1" applyBorder="1" applyAlignment="1">
      <alignment horizontal="left" vertical="center"/>
    </xf>
    <xf numFmtId="0" fontId="28" fillId="3" borderId="44" xfId="4" applyFont="1" applyFill="1" applyBorder="1" applyAlignment="1">
      <alignment horizontal="center" vertical="center" wrapText="1"/>
    </xf>
    <xf numFmtId="0" fontId="28" fillId="3" borderId="5" xfId="4" applyFont="1" applyFill="1" applyBorder="1" applyAlignment="1">
      <alignment horizontal="left" vertical="top" wrapText="1"/>
    </xf>
    <xf numFmtId="0" fontId="28" fillId="3" borderId="0" xfId="4" applyFont="1" applyFill="1" applyBorder="1" applyAlignment="1">
      <alignment horizontal="left" vertical="top" wrapText="1"/>
    </xf>
    <xf numFmtId="0" fontId="28" fillId="3" borderId="30" xfId="4" applyFont="1" applyFill="1" applyBorder="1" applyAlignment="1">
      <alignment horizontal="left" vertical="top" wrapText="1"/>
    </xf>
    <xf numFmtId="0" fontId="28" fillId="3" borderId="32" xfId="2" applyFont="1" applyFill="1" applyBorder="1" applyAlignment="1">
      <alignment vertical="center"/>
    </xf>
    <xf numFmtId="0" fontId="28" fillId="3" borderId="33" xfId="2" applyFont="1" applyFill="1" applyBorder="1" applyAlignment="1">
      <alignment vertical="center"/>
    </xf>
    <xf numFmtId="0" fontId="28" fillId="3" borderId="44" xfId="2" applyFont="1" applyFill="1" applyBorder="1" applyAlignment="1">
      <alignment vertical="center"/>
    </xf>
    <xf numFmtId="0" fontId="28" fillId="3" borderId="33" xfId="2" applyFont="1" applyFill="1" applyBorder="1" applyAlignment="1">
      <alignment horizontal="left" vertical="center" wrapText="1"/>
    </xf>
    <xf numFmtId="0" fontId="28" fillId="3" borderId="44" xfId="2" applyFont="1" applyFill="1" applyBorder="1" applyAlignment="1">
      <alignment horizontal="left" vertical="center" wrapText="1"/>
    </xf>
    <xf numFmtId="0" fontId="28" fillId="3" borderId="23" xfId="2" applyFont="1" applyFill="1" applyBorder="1" applyAlignment="1">
      <alignment horizontal="left" vertical="center" wrapText="1"/>
    </xf>
    <xf numFmtId="0" fontId="28" fillId="3" borderId="27" xfId="2" applyFont="1" applyFill="1" applyBorder="1" applyAlignment="1">
      <alignment horizontal="left" vertical="center" wrapText="1"/>
    </xf>
    <xf numFmtId="0" fontId="28" fillId="3" borderId="22" xfId="2" applyFont="1" applyFill="1" applyBorder="1" applyAlignment="1">
      <alignment horizontal="left" vertical="center" wrapText="1"/>
    </xf>
    <xf numFmtId="0" fontId="29" fillId="0" borderId="11" xfId="5" applyFont="1" applyBorder="1" applyAlignment="1">
      <alignment horizontal="left" vertical="center"/>
    </xf>
    <xf numFmtId="0" fontId="29" fillId="0" borderId="24" xfId="5" applyFont="1" applyBorder="1" applyAlignment="1">
      <alignment horizontal="left" vertical="center"/>
    </xf>
    <xf numFmtId="0" fontId="29" fillId="0" borderId="10" xfId="5" applyFont="1" applyBorder="1" applyAlignment="1">
      <alignment horizontal="left" vertical="center"/>
    </xf>
    <xf numFmtId="0" fontId="28" fillId="3" borderId="23" xfId="4" applyFont="1" applyFill="1" applyBorder="1" applyAlignment="1">
      <alignment horizontal="left" vertical="top" wrapText="1"/>
    </xf>
    <xf numFmtId="0" fontId="28" fillId="3" borderId="27" xfId="4" applyFont="1" applyFill="1" applyBorder="1" applyAlignment="1">
      <alignment horizontal="left" vertical="top" wrapText="1"/>
    </xf>
    <xf numFmtId="0" fontId="28" fillId="3" borderId="22" xfId="4" applyFont="1" applyFill="1" applyBorder="1" applyAlignment="1">
      <alignment horizontal="left" vertical="top" wrapText="1"/>
    </xf>
    <xf numFmtId="0" fontId="28" fillId="3" borderId="11" xfId="2" applyFont="1" applyFill="1" applyBorder="1" applyAlignment="1">
      <alignment horizontal="left" vertical="center"/>
    </xf>
    <xf numFmtId="0" fontId="28" fillId="3" borderId="24" xfId="2" applyFont="1" applyFill="1" applyBorder="1" applyAlignment="1">
      <alignment horizontal="left" vertical="center"/>
    </xf>
    <xf numFmtId="0" fontId="28" fillId="3" borderId="10" xfId="2" applyFont="1" applyFill="1" applyBorder="1" applyAlignment="1">
      <alignment horizontal="left" vertical="center"/>
    </xf>
    <xf numFmtId="0" fontId="31" fillId="3" borderId="32" xfId="2" applyFont="1" applyFill="1" applyBorder="1" applyAlignment="1">
      <alignment horizontal="center" vertical="center" textRotation="255" wrapText="1"/>
    </xf>
    <xf numFmtId="0" fontId="31" fillId="3" borderId="33" xfId="2" applyFont="1" applyFill="1" applyBorder="1" applyAlignment="1">
      <alignment horizontal="center" vertical="center" textRotation="255" wrapText="1"/>
    </xf>
    <xf numFmtId="0" fontId="31" fillId="3" borderId="44" xfId="2" applyFont="1" applyFill="1" applyBorder="1" applyAlignment="1">
      <alignment horizontal="center" vertical="center" textRotation="255" wrapText="1"/>
    </xf>
    <xf numFmtId="0" fontId="31" fillId="3" borderId="5" xfId="2" applyFont="1" applyFill="1" applyBorder="1" applyAlignment="1">
      <alignment horizontal="center" vertical="center" textRotation="255" wrapText="1"/>
    </xf>
    <xf numFmtId="0" fontId="31" fillId="3" borderId="0" xfId="2" applyFont="1" applyFill="1" applyBorder="1" applyAlignment="1">
      <alignment horizontal="center" vertical="center" textRotation="255" wrapText="1"/>
    </xf>
    <xf numFmtId="0" fontId="31" fillId="3" borderId="30" xfId="2" applyFont="1" applyFill="1" applyBorder="1" applyAlignment="1">
      <alignment horizontal="center" vertical="center" textRotation="255" wrapText="1"/>
    </xf>
    <xf numFmtId="0" fontId="31" fillId="3" borderId="23" xfId="2" applyFont="1" applyFill="1" applyBorder="1" applyAlignment="1">
      <alignment horizontal="center" vertical="center" textRotation="255" wrapText="1"/>
    </xf>
    <xf numFmtId="0" fontId="31" fillId="3" borderId="27" xfId="2" applyFont="1" applyFill="1" applyBorder="1" applyAlignment="1">
      <alignment horizontal="center" vertical="center" textRotation="255" wrapText="1"/>
    </xf>
    <xf numFmtId="0" fontId="31" fillId="3" borderId="22" xfId="2" applyFont="1" applyFill="1" applyBorder="1" applyAlignment="1">
      <alignment horizontal="center" vertical="center" textRotation="255" wrapText="1"/>
    </xf>
    <xf numFmtId="0" fontId="28" fillId="3" borderId="45" xfId="3" applyFont="1" applyFill="1" applyBorder="1" applyAlignment="1">
      <alignment horizontal="center" vertical="center" textRotation="255" wrapText="1"/>
    </xf>
    <xf numFmtId="0" fontId="28" fillId="3" borderId="42" xfId="3" applyFont="1" applyFill="1" applyBorder="1" applyAlignment="1">
      <alignment horizontal="center" vertical="center" textRotation="255" wrapText="1"/>
    </xf>
    <xf numFmtId="0" fontId="28" fillId="3" borderId="21" xfId="3" applyFont="1" applyFill="1" applyBorder="1" applyAlignment="1">
      <alignment horizontal="center" vertical="center" textRotation="255" wrapText="1"/>
    </xf>
    <xf numFmtId="0" fontId="32" fillId="3" borderId="11" xfId="2" applyFont="1" applyFill="1" applyBorder="1" applyAlignment="1">
      <alignment horizontal="center" vertical="center" wrapText="1"/>
    </xf>
    <xf numFmtId="0" fontId="32" fillId="3" borderId="24" xfId="2" applyFont="1" applyFill="1" applyBorder="1" applyAlignment="1">
      <alignment horizontal="center" vertical="center" wrapText="1"/>
    </xf>
    <xf numFmtId="0" fontId="32" fillId="3" borderId="10" xfId="2" applyFont="1" applyFill="1" applyBorder="1" applyAlignment="1">
      <alignment horizontal="center" vertical="center" wrapText="1"/>
    </xf>
    <xf numFmtId="49" fontId="28" fillId="3" borderId="24" xfId="2" applyNumberFormat="1" applyFont="1" applyFill="1" applyBorder="1" applyAlignment="1">
      <alignment horizontal="center" vertical="center"/>
    </xf>
    <xf numFmtId="49" fontId="28" fillId="3" borderId="10" xfId="2" applyNumberFormat="1" applyFont="1" applyFill="1" applyBorder="1" applyAlignment="1">
      <alignment horizontal="center" vertical="center"/>
    </xf>
    <xf numFmtId="0" fontId="28" fillId="3" borderId="32" xfId="2" applyFont="1" applyFill="1" applyBorder="1" applyAlignment="1">
      <alignment horizontal="center" vertical="center" textRotation="255" wrapText="1"/>
    </xf>
    <xf numFmtId="0" fontId="28" fillId="3" borderId="33" xfId="2" applyFont="1" applyFill="1" applyBorder="1" applyAlignment="1">
      <alignment horizontal="center" vertical="center" textRotation="255" wrapText="1"/>
    </xf>
    <xf numFmtId="0" fontId="28" fillId="3" borderId="44" xfId="2" applyFont="1" applyFill="1" applyBorder="1" applyAlignment="1">
      <alignment horizontal="center" vertical="center" textRotation="255" wrapText="1"/>
    </xf>
    <xf numFmtId="0" fontId="28" fillId="3" borderId="5" xfId="2" applyFont="1" applyFill="1" applyBorder="1" applyAlignment="1">
      <alignment horizontal="center" vertical="center" textRotation="255" wrapText="1"/>
    </xf>
    <xf numFmtId="0" fontId="28" fillId="3" borderId="0" xfId="2" applyFont="1" applyFill="1" applyBorder="1" applyAlignment="1">
      <alignment horizontal="center" vertical="center" textRotation="255" wrapText="1"/>
    </xf>
    <xf numFmtId="0" fontId="28" fillId="3" borderId="30" xfId="2" applyFont="1" applyFill="1" applyBorder="1" applyAlignment="1">
      <alignment horizontal="center" vertical="center" textRotation="255" wrapText="1"/>
    </xf>
    <xf numFmtId="0" fontId="28" fillId="3" borderId="23" xfId="2" applyFont="1" applyFill="1" applyBorder="1" applyAlignment="1">
      <alignment horizontal="center" vertical="center" textRotation="255" wrapText="1"/>
    </xf>
    <xf numFmtId="0" fontId="28" fillId="3" borderId="27" xfId="2" applyFont="1" applyFill="1" applyBorder="1" applyAlignment="1">
      <alignment horizontal="center" vertical="center" textRotation="255" wrapText="1"/>
    </xf>
    <xf numFmtId="0" fontId="28" fillId="3" borderId="22" xfId="2" applyFont="1" applyFill="1" applyBorder="1" applyAlignment="1">
      <alignment horizontal="center" vertical="center" textRotation="255" wrapText="1"/>
    </xf>
    <xf numFmtId="0" fontId="28" fillId="3" borderId="33" xfId="2" applyFont="1" applyFill="1" applyBorder="1" applyAlignment="1">
      <alignment horizontal="center" vertical="center"/>
    </xf>
    <xf numFmtId="0" fontId="28" fillId="3" borderId="0" xfId="2" applyFont="1" applyFill="1" applyBorder="1" applyAlignment="1">
      <alignment horizontal="center" vertical="center"/>
    </xf>
    <xf numFmtId="0" fontId="28" fillId="3" borderId="27" xfId="2" applyFont="1" applyFill="1" applyBorder="1" applyAlignment="1">
      <alignment horizontal="center" vertical="center"/>
    </xf>
    <xf numFmtId="0" fontId="28" fillId="3" borderId="0" xfId="2" applyFont="1" applyFill="1" applyBorder="1" applyAlignment="1">
      <alignment horizontal="left" vertical="top" wrapText="1"/>
    </xf>
    <xf numFmtId="0" fontId="40" fillId="3" borderId="17" xfId="6" applyNumberFormat="1" applyFont="1" applyFill="1" applyBorder="1" applyAlignment="1">
      <alignment horizontal="center" vertical="center" wrapText="1"/>
    </xf>
    <xf numFmtId="0" fontId="47" fillId="3" borderId="165" xfId="6" applyFont="1" applyFill="1" applyBorder="1" applyAlignment="1">
      <alignment horizontal="left"/>
    </xf>
    <xf numFmtId="0" fontId="39" fillId="3" borderId="17" xfId="6" applyFont="1" applyFill="1" applyBorder="1" applyAlignment="1">
      <alignment horizontal="center" vertical="center" wrapText="1"/>
    </xf>
    <xf numFmtId="0" fontId="39" fillId="3" borderId="99" xfId="6" applyFont="1" applyFill="1" applyBorder="1" applyAlignment="1">
      <alignment horizontal="center" vertical="center" wrapText="1"/>
    </xf>
    <xf numFmtId="0" fontId="48" fillId="3" borderId="8" xfId="6" applyFont="1" applyFill="1" applyBorder="1" applyAlignment="1">
      <alignment horizontal="center" vertical="center" wrapText="1"/>
    </xf>
    <xf numFmtId="0" fontId="40" fillId="3" borderId="8" xfId="6" applyNumberFormat="1" applyFont="1" applyFill="1" applyBorder="1" applyAlignment="1">
      <alignment horizontal="center" vertical="center" wrapText="1"/>
    </xf>
    <xf numFmtId="0" fontId="39" fillId="3" borderId="8" xfId="6" applyFont="1" applyFill="1" applyBorder="1" applyAlignment="1">
      <alignment horizontal="center" vertical="center" wrapText="1"/>
    </xf>
    <xf numFmtId="0" fontId="39" fillId="3" borderId="11" xfId="6" applyFont="1" applyFill="1" applyBorder="1" applyAlignment="1">
      <alignment horizontal="center" vertical="center" wrapText="1"/>
    </xf>
    <xf numFmtId="0" fontId="40" fillId="3" borderId="0" xfId="6" applyFont="1" applyFill="1" applyAlignment="1">
      <alignment horizontal="left" vertical="top" wrapText="1"/>
    </xf>
    <xf numFmtId="0" fontId="39" fillId="3" borderId="151" xfId="6" applyFont="1" applyFill="1" applyBorder="1" applyAlignment="1">
      <alignment horizontal="left" vertical="center" wrapText="1"/>
    </xf>
    <xf numFmtId="0" fontId="39" fillId="3" borderId="150" xfId="6" applyFont="1" applyFill="1" applyBorder="1" applyAlignment="1">
      <alignment horizontal="left" vertical="center" wrapText="1"/>
    </xf>
    <xf numFmtId="0" fontId="39" fillId="3" borderId="149" xfId="6" applyFont="1" applyFill="1" applyBorder="1" applyAlignment="1">
      <alignment horizontal="left" vertical="center" wrapText="1"/>
    </xf>
    <xf numFmtId="0" fontId="39" fillId="3" borderId="148" xfId="6" applyFont="1" applyFill="1" applyBorder="1" applyAlignment="1">
      <alignment horizontal="center" vertical="center" wrapText="1"/>
    </xf>
    <xf numFmtId="0" fontId="44" fillId="3" borderId="14" xfId="6" applyFont="1" applyFill="1" applyBorder="1" applyAlignment="1">
      <alignment horizontal="center" vertical="center" wrapText="1"/>
    </xf>
    <xf numFmtId="0" fontId="39" fillId="3" borderId="144" xfId="6" applyFont="1" applyFill="1" applyBorder="1" applyAlignment="1">
      <alignment horizontal="center" vertical="center" wrapText="1"/>
    </xf>
    <xf numFmtId="0" fontId="39" fillId="3" borderId="143" xfId="6" applyFont="1" applyFill="1" applyBorder="1" applyAlignment="1">
      <alignment horizontal="center" vertical="center" wrapText="1"/>
    </xf>
    <xf numFmtId="49" fontId="39" fillId="3" borderId="144" xfId="6" applyNumberFormat="1" applyFont="1" applyFill="1" applyBorder="1" applyAlignment="1">
      <alignment horizontal="left" vertical="center" wrapText="1"/>
    </xf>
    <xf numFmtId="49" fontId="39" fillId="3" borderId="143" xfId="6" applyNumberFormat="1" applyFont="1" applyFill="1" applyBorder="1" applyAlignment="1">
      <alignment horizontal="left" vertical="center" wrapText="1"/>
    </xf>
    <xf numFmtId="49" fontId="39" fillId="3" borderId="142" xfId="6" applyNumberFormat="1" applyFont="1" applyFill="1" applyBorder="1" applyAlignment="1">
      <alignment horizontal="left" vertical="center" wrapText="1"/>
    </xf>
    <xf numFmtId="0" fontId="39" fillId="3" borderId="140" xfId="6" applyFont="1" applyFill="1" applyBorder="1" applyAlignment="1">
      <alignment horizontal="center" vertical="center" wrapText="1"/>
    </xf>
    <xf numFmtId="0" fontId="39" fillId="3" borderId="139" xfId="6" applyFont="1" applyFill="1" applyBorder="1" applyAlignment="1">
      <alignment horizontal="center" vertical="center" wrapText="1"/>
    </xf>
    <xf numFmtId="49" fontId="39" fillId="3" borderId="138" xfId="6" applyNumberFormat="1" applyFont="1" applyFill="1" applyBorder="1" applyAlignment="1">
      <alignment horizontal="left" vertical="center" wrapText="1"/>
    </xf>
    <xf numFmtId="49" fontId="39" fillId="3" borderId="137" xfId="6" applyNumberFormat="1" applyFont="1" applyFill="1" applyBorder="1" applyAlignment="1">
      <alignment horizontal="left" vertical="center" wrapText="1"/>
    </xf>
    <xf numFmtId="49" fontId="39" fillId="3" borderId="136" xfId="6" applyNumberFormat="1" applyFont="1" applyFill="1" applyBorder="1" applyAlignment="1">
      <alignment horizontal="left" vertical="center" wrapText="1"/>
    </xf>
    <xf numFmtId="49" fontId="39" fillId="3" borderId="148" xfId="6" applyNumberFormat="1" applyFont="1" applyFill="1" applyBorder="1" applyAlignment="1">
      <alignment horizontal="center" vertical="center" wrapText="1"/>
    </xf>
    <xf numFmtId="0" fontId="39" fillId="3" borderId="156" xfId="6" applyFont="1" applyFill="1" applyBorder="1" applyAlignment="1">
      <alignment horizontal="center" vertical="center" wrapText="1"/>
    </xf>
    <xf numFmtId="0" fontId="39" fillId="3" borderId="147" xfId="6" applyFont="1" applyFill="1" applyBorder="1" applyAlignment="1">
      <alignment horizontal="center" vertical="center" wrapText="1"/>
    </xf>
    <xf numFmtId="0" fontId="39" fillId="3" borderId="146" xfId="6" applyFont="1" applyFill="1" applyBorder="1" applyAlignment="1">
      <alignment horizontal="center" vertical="center" wrapText="1"/>
    </xf>
    <xf numFmtId="49" fontId="45" fillId="3" borderId="143" xfId="6" applyNumberFormat="1" applyFont="1" applyFill="1" applyBorder="1" applyAlignment="1">
      <alignment horizontal="right" vertical="center" wrapText="1"/>
    </xf>
    <xf numFmtId="49" fontId="39" fillId="3" borderId="143" xfId="6" applyNumberFormat="1" applyFont="1" applyFill="1" applyBorder="1" applyAlignment="1">
      <alignment horizontal="center" vertical="center" wrapText="1"/>
    </xf>
    <xf numFmtId="49" fontId="39" fillId="3" borderId="145" xfId="6" applyNumberFormat="1" applyFont="1" applyFill="1" applyBorder="1" applyAlignment="1">
      <alignment horizontal="center" vertical="center" wrapText="1"/>
    </xf>
    <xf numFmtId="0" fontId="28" fillId="3" borderId="154" xfId="4" applyFont="1" applyFill="1" applyBorder="1" applyAlignment="1">
      <alignment horizontal="left" vertical="center" wrapText="1"/>
    </xf>
    <xf numFmtId="0" fontId="28" fillId="3" borderId="0" xfId="4" applyFont="1" applyFill="1" applyBorder="1" applyAlignment="1">
      <alignment horizontal="left" vertical="center" wrapText="1"/>
    </xf>
    <xf numFmtId="0" fontId="28" fillId="3" borderId="6" xfId="4" applyFont="1" applyFill="1" applyBorder="1" applyAlignment="1">
      <alignment horizontal="left" vertical="center" wrapText="1"/>
    </xf>
    <xf numFmtId="0" fontId="39" fillId="3" borderId="164" xfId="6" applyFont="1" applyFill="1" applyBorder="1" applyAlignment="1">
      <alignment horizontal="center" vertical="center" textRotation="255" wrapText="1"/>
    </xf>
    <xf numFmtId="0" fontId="39" fillId="3" borderId="119" xfId="6" applyFont="1" applyFill="1" applyBorder="1" applyAlignment="1">
      <alignment horizontal="center" vertical="center" textRotation="255" wrapText="1"/>
    </xf>
    <xf numFmtId="0" fontId="44" fillId="3" borderId="141" xfId="6" applyFont="1" applyFill="1" applyBorder="1" applyAlignment="1">
      <alignment horizontal="center" vertical="center" textRotation="255" wrapText="1"/>
    </xf>
    <xf numFmtId="0" fontId="39" fillId="3" borderId="161" xfId="6" applyFont="1" applyFill="1" applyBorder="1" applyAlignment="1">
      <alignment horizontal="center" vertical="top" wrapText="1"/>
    </xf>
    <xf numFmtId="0" fontId="39" fillId="3" borderId="163" xfId="6" applyFont="1" applyFill="1" applyBorder="1" applyAlignment="1">
      <alignment horizontal="center" vertical="top" wrapText="1"/>
    </xf>
    <xf numFmtId="0" fontId="39" fillId="3" borderId="162" xfId="6" applyFont="1" applyFill="1" applyBorder="1" applyAlignment="1">
      <alignment horizontal="left" vertical="center" wrapText="1"/>
    </xf>
    <xf numFmtId="0" fontId="39" fillId="3" borderId="161" xfId="6" applyFont="1" applyFill="1" applyBorder="1" applyAlignment="1">
      <alignment horizontal="left" vertical="center" wrapText="1"/>
    </xf>
    <xf numFmtId="0" fontId="39" fillId="3" borderId="160" xfId="6" applyFont="1" applyFill="1" applyBorder="1" applyAlignment="1">
      <alignment horizontal="left" vertical="center" wrapText="1"/>
    </xf>
    <xf numFmtId="0" fontId="39" fillId="3" borderId="145" xfId="6" applyFont="1" applyFill="1" applyBorder="1" applyAlignment="1">
      <alignment horizontal="center" vertical="center" wrapText="1"/>
    </xf>
    <xf numFmtId="0" fontId="46" fillId="3" borderId="144" xfId="6" applyFont="1" applyFill="1" applyBorder="1" applyAlignment="1">
      <alignment horizontal="left" vertical="center" wrapText="1"/>
    </xf>
    <xf numFmtId="0" fontId="46" fillId="3" borderId="143" xfId="6" applyFont="1" applyFill="1" applyBorder="1" applyAlignment="1">
      <alignment horizontal="left" vertical="center" wrapText="1"/>
    </xf>
    <xf numFmtId="0" fontId="46" fillId="3" borderId="142" xfId="6" applyFont="1" applyFill="1" applyBorder="1" applyAlignment="1">
      <alignment horizontal="left" vertical="center" wrapText="1"/>
    </xf>
    <xf numFmtId="0" fontId="39" fillId="3" borderId="159" xfId="6" applyFont="1" applyFill="1" applyBorder="1" applyAlignment="1">
      <alignment horizontal="center" vertical="center" wrapText="1"/>
    </xf>
    <xf numFmtId="0" fontId="39" fillId="3" borderId="158" xfId="6" applyFont="1" applyFill="1" applyBorder="1" applyAlignment="1">
      <alignment horizontal="center" vertical="center" wrapText="1"/>
    </xf>
    <xf numFmtId="0" fontId="39" fillId="3" borderId="5" xfId="6" applyFont="1" applyFill="1" applyBorder="1" applyAlignment="1">
      <alignment horizontal="center" vertical="center" wrapText="1"/>
    </xf>
    <xf numFmtId="0" fontId="39" fillId="3" borderId="0" xfId="6" applyFont="1" applyFill="1" applyBorder="1" applyAlignment="1">
      <alignment horizontal="center" vertical="center" wrapText="1"/>
    </xf>
    <xf numFmtId="0" fontId="39" fillId="3" borderId="155" xfId="6" applyFont="1" applyFill="1" applyBorder="1" applyAlignment="1">
      <alignment horizontal="center" vertical="center" wrapText="1"/>
    </xf>
    <xf numFmtId="0" fontId="39" fillId="3" borderId="153" xfId="6" applyFont="1" applyFill="1" applyBorder="1" applyAlignment="1">
      <alignment horizontal="center" vertical="center" wrapText="1"/>
    </xf>
    <xf numFmtId="0" fontId="39" fillId="3" borderId="150" xfId="6" applyFont="1" applyFill="1" applyBorder="1" applyAlignment="1">
      <alignment horizontal="center" vertical="center" wrapText="1"/>
    </xf>
    <xf numFmtId="0" fontId="39" fillId="3" borderId="152" xfId="6" applyFont="1" applyFill="1" applyBorder="1" applyAlignment="1">
      <alignment horizontal="center" vertical="center" wrapText="1"/>
    </xf>
    <xf numFmtId="0" fontId="39" fillId="3" borderId="157" xfId="6" applyFont="1" applyFill="1" applyBorder="1" applyAlignment="1">
      <alignment horizontal="center" vertical="center" wrapText="1"/>
    </xf>
    <xf numFmtId="0" fontId="45" fillId="3" borderId="0" xfId="6" applyFont="1" applyFill="1" applyBorder="1" applyAlignment="1">
      <alignment horizontal="center" vertical="center"/>
    </xf>
    <xf numFmtId="0" fontId="44" fillId="0" borderId="24" xfId="6" applyFont="1" applyFill="1" applyBorder="1" applyAlignment="1">
      <alignment horizontal="center" vertical="top"/>
    </xf>
    <xf numFmtId="0" fontId="44" fillId="0" borderId="25" xfId="6" applyFont="1" applyFill="1" applyBorder="1" applyAlignment="1">
      <alignment horizontal="center" vertical="top"/>
    </xf>
    <xf numFmtId="0" fontId="33" fillId="3" borderId="32" xfId="6" applyFont="1" applyFill="1" applyBorder="1" applyAlignment="1">
      <alignment horizontal="center" vertical="top"/>
    </xf>
    <xf numFmtId="0" fontId="33" fillId="3" borderId="46" xfId="6" applyFont="1" applyFill="1" applyBorder="1" applyAlignment="1">
      <alignment horizontal="center" vertical="top"/>
    </xf>
    <xf numFmtId="0" fontId="33" fillId="3" borderId="5" xfId="6" applyFont="1" applyFill="1" applyBorder="1" applyAlignment="1">
      <alignment horizontal="center" vertical="top"/>
    </xf>
    <xf numFmtId="0" fontId="33" fillId="3" borderId="6" xfId="6" applyFont="1" applyFill="1" applyBorder="1" applyAlignment="1">
      <alignment horizontal="center" vertical="top"/>
    </xf>
    <xf numFmtId="0" fontId="33" fillId="3" borderId="13" xfId="6" applyFont="1" applyFill="1" applyBorder="1" applyAlignment="1">
      <alignment horizontal="center" vertical="top"/>
    </xf>
    <xf numFmtId="0" fontId="33" fillId="3" borderId="15" xfId="6" applyFont="1" applyFill="1" applyBorder="1" applyAlignment="1">
      <alignment horizontal="center" vertical="top"/>
    </xf>
    <xf numFmtId="0" fontId="39" fillId="3" borderId="21" xfId="6" applyFont="1" applyFill="1" applyBorder="1" applyAlignment="1">
      <alignment horizontal="center" vertical="center" wrapText="1"/>
    </xf>
    <xf numFmtId="0" fontId="39" fillId="3" borderId="45" xfId="6" applyFont="1" applyFill="1" applyBorder="1" applyAlignment="1">
      <alignment horizontal="center" vertical="center" wrapText="1"/>
    </xf>
    <xf numFmtId="0" fontId="39" fillId="3" borderId="5" xfId="6" applyFont="1" applyFill="1" applyBorder="1" applyAlignment="1">
      <alignment horizontal="left" vertical="center" wrapText="1"/>
    </xf>
    <xf numFmtId="0" fontId="39" fillId="3" borderId="0" xfId="6" applyFont="1" applyFill="1" applyBorder="1" applyAlignment="1">
      <alignment horizontal="left" vertical="center" wrapText="1"/>
    </xf>
    <xf numFmtId="0" fontId="39" fillId="3" borderId="6" xfId="6" applyFont="1" applyFill="1" applyBorder="1" applyAlignment="1">
      <alignment horizontal="left" vertical="center" wrapText="1"/>
    </xf>
    <xf numFmtId="0" fontId="39" fillId="3" borderId="43" xfId="6" applyFont="1" applyFill="1" applyBorder="1" applyAlignment="1">
      <alignment horizontal="center" vertical="center" wrapText="1"/>
    </xf>
    <xf numFmtId="0" fontId="39" fillId="3" borderId="33" xfId="6" applyFont="1" applyFill="1" applyBorder="1" applyAlignment="1">
      <alignment horizontal="center" vertical="center" wrapText="1"/>
    </xf>
    <xf numFmtId="0" fontId="39" fillId="3" borderId="12" xfId="6" applyFont="1" applyFill="1" applyBorder="1" applyAlignment="1">
      <alignment horizontal="center" vertical="center" wrapText="1"/>
    </xf>
    <xf numFmtId="0" fontId="39" fillId="7" borderId="26" xfId="6" applyFont="1" applyFill="1" applyBorder="1" applyAlignment="1">
      <alignment horizontal="left" vertical="center"/>
    </xf>
    <xf numFmtId="0" fontId="44" fillId="7" borderId="24" xfId="6" applyFont="1" applyFill="1" applyBorder="1" applyAlignment="1">
      <alignment horizontal="left" vertical="top"/>
    </xf>
    <xf numFmtId="0" fontId="44" fillId="7" borderId="25" xfId="6" applyFont="1" applyFill="1" applyBorder="1" applyAlignment="1">
      <alignment horizontal="left" vertical="top"/>
    </xf>
    <xf numFmtId="0" fontId="39" fillId="0" borderId="7" xfId="6" applyFont="1" applyFill="1" applyBorder="1" applyAlignment="1">
      <alignment horizontal="center" vertical="center"/>
    </xf>
    <xf numFmtId="0" fontId="39" fillId="0" borderId="8" xfId="6" applyFont="1" applyFill="1" applyBorder="1" applyAlignment="1">
      <alignment horizontal="center" vertical="center"/>
    </xf>
    <xf numFmtId="0" fontId="39" fillId="0" borderId="45" xfId="6" applyFont="1" applyFill="1" applyBorder="1" applyAlignment="1">
      <alignment horizontal="center" vertical="center"/>
    </xf>
    <xf numFmtId="0" fontId="39" fillId="0" borderId="33" xfId="6" applyFont="1" applyFill="1" applyBorder="1" applyAlignment="1">
      <alignment horizontal="center" vertical="center"/>
    </xf>
    <xf numFmtId="0" fontId="39" fillId="0" borderId="11" xfId="6" applyFont="1" applyFill="1" applyBorder="1" applyAlignment="1">
      <alignment horizontal="center" vertical="center"/>
    </xf>
    <xf numFmtId="0" fontId="39" fillId="0" borderId="24" xfId="6" applyFont="1" applyFill="1" applyBorder="1" applyAlignment="1">
      <alignment horizontal="center" vertical="center"/>
    </xf>
    <xf numFmtId="0" fontId="39" fillId="0" borderId="25" xfId="6" applyFont="1" applyFill="1" applyBorder="1" applyAlignment="1">
      <alignment horizontal="center" vertical="center"/>
    </xf>
    <xf numFmtId="0" fontId="39" fillId="3" borderId="166" xfId="6" applyFont="1" applyFill="1" applyBorder="1" applyAlignment="1">
      <alignment horizontal="center" vertical="center" textRotation="255" wrapText="1"/>
    </xf>
    <xf numFmtId="49" fontId="39" fillId="3" borderId="0" xfId="6" applyNumberFormat="1" applyFont="1" applyFill="1" applyBorder="1" applyAlignment="1">
      <alignment horizontal="center" vertical="center" wrapText="1"/>
    </xf>
    <xf numFmtId="0" fontId="39" fillId="3" borderId="8" xfId="6" applyFont="1" applyFill="1" applyBorder="1" applyAlignment="1">
      <alignment horizontal="left" vertical="center" wrapText="1"/>
    </xf>
    <xf numFmtId="0" fontId="39" fillId="3" borderId="9" xfId="6" applyFont="1" applyFill="1" applyBorder="1" applyAlignment="1">
      <alignment horizontal="left" vertical="center" wrapText="1"/>
    </xf>
    <xf numFmtId="0" fontId="39" fillId="3" borderId="167" xfId="6" applyFont="1" applyFill="1" applyBorder="1" applyAlignment="1">
      <alignment horizontal="center" vertical="center" wrapText="1"/>
    </xf>
    <xf numFmtId="0" fontId="39" fillId="3" borderId="168" xfId="6" applyFont="1" applyFill="1" applyBorder="1" applyAlignment="1">
      <alignment horizontal="left" vertical="center" wrapText="1"/>
    </xf>
    <xf numFmtId="0" fontId="39" fillId="3" borderId="143" xfId="6" applyFont="1" applyFill="1" applyBorder="1" applyAlignment="1">
      <alignment horizontal="left" vertical="center" wrapText="1"/>
    </xf>
    <xf numFmtId="0" fontId="39" fillId="3" borderId="167" xfId="6" applyFont="1" applyFill="1" applyBorder="1" applyAlignment="1">
      <alignment horizontal="left" vertical="center" wrapText="1"/>
    </xf>
    <xf numFmtId="178" fontId="39" fillId="3" borderId="168" xfId="6" applyNumberFormat="1" applyFont="1" applyFill="1" applyBorder="1" applyAlignment="1">
      <alignment horizontal="left" vertical="center" wrapText="1"/>
    </xf>
    <xf numFmtId="178" fontId="39" fillId="3" borderId="143" xfId="6" applyNumberFormat="1" applyFont="1" applyFill="1" applyBorder="1" applyAlignment="1">
      <alignment horizontal="left" vertical="center" wrapText="1"/>
    </xf>
    <xf numFmtId="178" fontId="39" fillId="3" borderId="167" xfId="6" applyNumberFormat="1" applyFont="1" applyFill="1" applyBorder="1" applyAlignment="1">
      <alignment horizontal="left" vertical="center" wrapText="1"/>
    </xf>
    <xf numFmtId="0" fontId="39" fillId="3" borderId="169" xfId="6" applyFont="1" applyFill="1" applyBorder="1" applyAlignment="1">
      <alignment horizontal="left" vertical="center" wrapText="1"/>
    </xf>
    <xf numFmtId="0" fontId="44" fillId="3" borderId="150" xfId="6" applyFont="1" applyFill="1" applyBorder="1" applyAlignment="1">
      <alignment horizontal="center" vertical="center" wrapText="1"/>
    </xf>
    <xf numFmtId="0" fontId="39" fillId="3" borderId="171" xfId="6" applyFont="1" applyFill="1" applyBorder="1" applyAlignment="1">
      <alignment horizontal="center" vertical="center" wrapText="1"/>
    </xf>
    <xf numFmtId="0" fontId="39" fillId="3" borderId="170" xfId="6" applyFont="1" applyFill="1" applyBorder="1" applyAlignment="1">
      <alignment horizontal="center" vertical="center" wrapText="1"/>
    </xf>
    <xf numFmtId="0" fontId="47" fillId="3" borderId="14" xfId="6" applyFont="1" applyFill="1" applyBorder="1" applyAlignment="1">
      <alignment horizontal="left" vertical="top" wrapText="1"/>
    </xf>
    <xf numFmtId="0" fontId="44" fillId="3" borderId="172" xfId="6" applyFont="1" applyFill="1" applyBorder="1" applyAlignment="1">
      <alignment horizontal="center" vertical="center" textRotation="255" wrapText="1"/>
    </xf>
    <xf numFmtId="0" fontId="47" fillId="3" borderId="0" xfId="6" applyFont="1" applyFill="1" applyBorder="1" applyAlignment="1">
      <alignment horizontal="left" vertical="top" wrapText="1"/>
    </xf>
    <xf numFmtId="0" fontId="47" fillId="3" borderId="0" xfId="6" applyFont="1" applyFill="1" applyBorder="1" applyAlignment="1">
      <alignment horizontal="left"/>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37" fillId="3" borderId="182" xfId="7" applyFont="1" applyFill="1" applyBorder="1" applyAlignment="1">
      <alignment horizontal="left" vertical="center" wrapText="1"/>
    </xf>
    <xf numFmtId="0" fontId="37" fillId="3" borderId="184" xfId="7" applyFont="1" applyFill="1" applyBorder="1" applyAlignment="1">
      <alignment horizontal="left" vertical="center" wrapText="1"/>
    </xf>
    <xf numFmtId="0" fontId="37" fillId="3" borderId="183" xfId="7" applyFont="1" applyFill="1" applyBorder="1" applyAlignment="1">
      <alignment horizontal="left" vertical="center" wrapText="1"/>
    </xf>
    <xf numFmtId="0" fontId="37" fillId="3" borderId="181" xfId="7" applyFont="1" applyFill="1" applyBorder="1" applyAlignment="1">
      <alignment horizontal="left" vertical="center" wrapText="1"/>
    </xf>
    <xf numFmtId="0" fontId="37" fillId="3" borderId="185" xfId="7" applyFont="1" applyFill="1" applyBorder="1" applyAlignment="1">
      <alignment horizontal="left" vertical="center" wrapText="1"/>
    </xf>
    <xf numFmtId="0" fontId="40" fillId="3" borderId="175" xfId="7" applyFont="1" applyFill="1" applyBorder="1" applyAlignment="1">
      <alignment horizontal="left" vertical="top" wrapText="1"/>
    </xf>
    <xf numFmtId="0" fontId="40" fillId="3" borderId="174" xfId="7" applyFont="1" applyFill="1" applyBorder="1" applyAlignment="1">
      <alignment horizontal="left" vertical="top" wrapText="1"/>
    </xf>
    <xf numFmtId="0" fontId="40" fillId="3" borderId="173" xfId="7" applyFont="1" applyFill="1" applyBorder="1" applyAlignment="1">
      <alignment horizontal="left" vertical="top" wrapText="1"/>
    </xf>
    <xf numFmtId="0" fontId="37" fillId="3" borderId="177" xfId="7" applyFont="1" applyFill="1" applyBorder="1" applyAlignment="1">
      <alignment horizontal="left" vertical="center" wrapText="1"/>
    </xf>
    <xf numFmtId="0" fontId="37" fillId="3" borderId="179" xfId="7" applyFont="1" applyFill="1" applyBorder="1" applyAlignment="1">
      <alignment horizontal="left" vertical="center" wrapText="1"/>
    </xf>
    <xf numFmtId="0" fontId="37" fillId="3" borderId="178" xfId="7" applyFont="1" applyFill="1" applyBorder="1" applyAlignment="1">
      <alignment horizontal="left" vertical="center" wrapText="1"/>
    </xf>
    <xf numFmtId="0" fontId="37" fillId="3" borderId="176" xfId="7" applyFont="1" applyFill="1" applyBorder="1" applyAlignment="1">
      <alignment horizontal="left" vertical="center" wrapText="1"/>
    </xf>
    <xf numFmtId="0" fontId="52" fillId="3" borderId="0" xfId="7" applyFont="1" applyFill="1" applyBorder="1" applyAlignment="1">
      <alignment horizontal="left" vertical="center" wrapText="1"/>
    </xf>
    <xf numFmtId="0" fontId="53" fillId="3" borderId="0" xfId="7" applyFont="1" applyFill="1" applyBorder="1" applyAlignment="1">
      <alignment horizontal="center" vertical="center"/>
    </xf>
    <xf numFmtId="0" fontId="40" fillId="3" borderId="157" xfId="7" applyFont="1" applyFill="1" applyBorder="1" applyAlignment="1">
      <alignment horizontal="right" vertical="center" wrapText="1"/>
    </xf>
    <xf numFmtId="0" fontId="40" fillId="3" borderId="148" xfId="7" applyFont="1" applyFill="1" applyBorder="1" applyAlignment="1">
      <alignment horizontal="right" vertical="center" wrapText="1"/>
    </xf>
    <xf numFmtId="0" fontId="40" fillId="3" borderId="156" xfId="7" applyFont="1" applyFill="1" applyBorder="1" applyAlignment="1">
      <alignment horizontal="right" vertical="center" wrapText="1"/>
    </xf>
    <xf numFmtId="0" fontId="40" fillId="3" borderId="151" xfId="7" applyFont="1" applyFill="1" applyBorder="1" applyAlignment="1">
      <alignment horizontal="right" vertical="center" wrapText="1"/>
    </xf>
    <xf numFmtId="0" fontId="40" fillId="3" borderId="150" xfId="7" applyFont="1" applyFill="1" applyBorder="1" applyAlignment="1">
      <alignment horizontal="right" vertical="center" wrapText="1"/>
    </xf>
    <xf numFmtId="0" fontId="40" fillId="3" borderId="149" xfId="7" applyFont="1" applyFill="1" applyBorder="1" applyAlignment="1">
      <alignment horizontal="right" vertical="center" wrapText="1"/>
    </xf>
    <xf numFmtId="0" fontId="37" fillId="3" borderId="151" xfId="7" applyFont="1" applyFill="1" applyBorder="1" applyAlignment="1">
      <alignment horizontal="left" vertical="center" wrapText="1"/>
    </xf>
    <xf numFmtId="0" fontId="37" fillId="3" borderId="150" xfId="7" applyFont="1" applyFill="1" applyBorder="1" applyAlignment="1">
      <alignment horizontal="left" vertical="center" wrapText="1"/>
    </xf>
    <xf numFmtId="0" fontId="37" fillId="3" borderId="147" xfId="7" applyFont="1" applyFill="1" applyBorder="1" applyAlignment="1">
      <alignment horizontal="left" vertical="center" wrapText="1"/>
    </xf>
    <xf numFmtId="0" fontId="37" fillId="3" borderId="193" xfId="7" applyFont="1" applyFill="1" applyBorder="1" applyAlignment="1">
      <alignment horizontal="left" vertical="center" wrapText="1"/>
    </xf>
    <xf numFmtId="0" fontId="37" fillId="3" borderId="180" xfId="7" applyFont="1" applyFill="1" applyBorder="1" applyAlignment="1">
      <alignment horizontal="left" vertical="center" wrapText="1"/>
    </xf>
    <xf numFmtId="0" fontId="37" fillId="3" borderId="190" xfId="7" applyFont="1" applyFill="1" applyBorder="1" applyAlignment="1">
      <alignment horizontal="left" vertical="center" wrapText="1"/>
    </xf>
    <xf numFmtId="0" fontId="37" fillId="3" borderId="189" xfId="7" applyFont="1" applyFill="1" applyBorder="1" applyAlignment="1">
      <alignment horizontal="left" vertical="center" wrapText="1"/>
    </xf>
    <xf numFmtId="0" fontId="37" fillId="3" borderId="188" xfId="7" applyFont="1" applyFill="1" applyBorder="1" applyAlignment="1">
      <alignment horizontal="left" vertical="center" wrapText="1"/>
    </xf>
    <xf numFmtId="0" fontId="37" fillId="3" borderId="187" xfId="7" applyFont="1" applyFill="1" applyBorder="1" applyAlignment="1">
      <alignment horizontal="left" vertical="center" wrapText="1"/>
    </xf>
    <xf numFmtId="0" fontId="37" fillId="3" borderId="186" xfId="7" applyFont="1" applyFill="1" applyBorder="1" applyAlignment="1">
      <alignment horizontal="left" vertical="center" wrapText="1"/>
    </xf>
    <xf numFmtId="0" fontId="48" fillId="3" borderId="191" xfId="7" applyFont="1" applyFill="1" applyBorder="1" applyAlignment="1">
      <alignment horizontal="center" vertical="center" wrapText="1"/>
    </xf>
    <xf numFmtId="0" fontId="48" fillId="3" borderId="143" xfId="7" applyFont="1" applyFill="1" applyBorder="1" applyAlignment="1">
      <alignment horizontal="center" vertical="center" wrapText="1"/>
    </xf>
    <xf numFmtId="0" fontId="48" fillId="3" borderId="145" xfId="7" applyFont="1" applyFill="1" applyBorder="1" applyAlignment="1">
      <alignment horizontal="center" vertical="center" wrapText="1"/>
    </xf>
    <xf numFmtId="0" fontId="40" fillId="3" borderId="191" xfId="7" applyFont="1" applyFill="1" applyBorder="1" applyAlignment="1">
      <alignment horizontal="center" vertical="center" wrapText="1"/>
    </xf>
    <xf numFmtId="0" fontId="40" fillId="3" borderId="143" xfId="7" applyFont="1" applyFill="1" applyBorder="1" applyAlignment="1">
      <alignment horizontal="center" vertical="center" wrapText="1"/>
    </xf>
    <xf numFmtId="0" fontId="40" fillId="3" borderId="142" xfId="7" applyFont="1" applyFill="1" applyBorder="1" applyAlignment="1">
      <alignment horizontal="center" vertical="center" wrapText="1"/>
    </xf>
    <xf numFmtId="0" fontId="40" fillId="3" borderId="144" xfId="7" applyFont="1" applyFill="1" applyBorder="1" applyAlignment="1">
      <alignment horizontal="center" vertical="center" wrapText="1"/>
    </xf>
    <xf numFmtId="0" fontId="40" fillId="3" borderId="145" xfId="7" applyFont="1" applyFill="1" applyBorder="1" applyAlignment="1">
      <alignment horizontal="center" vertical="center" wrapText="1"/>
    </xf>
    <xf numFmtId="0" fontId="40" fillId="3" borderId="195" xfId="7" applyFont="1" applyFill="1" applyBorder="1" applyAlignment="1">
      <alignment horizontal="center" vertical="center" wrapText="1"/>
    </xf>
    <xf numFmtId="0" fontId="40" fillId="3" borderId="161" xfId="7" applyFont="1" applyFill="1" applyBorder="1" applyAlignment="1">
      <alignment horizontal="center" vertical="center" wrapText="1"/>
    </xf>
    <xf numFmtId="0" fontId="40" fillId="3" borderId="163" xfId="7" applyFont="1" applyFill="1" applyBorder="1" applyAlignment="1">
      <alignment horizontal="center" vertical="center" wrapText="1"/>
    </xf>
    <xf numFmtId="0" fontId="37" fillId="3" borderId="162" xfId="7" applyFont="1" applyFill="1" applyBorder="1" applyAlignment="1">
      <alignment horizontal="left" wrapText="1"/>
    </xf>
    <xf numFmtId="0" fontId="37" fillId="3" borderId="161" xfId="7" applyFont="1" applyFill="1" applyBorder="1" applyAlignment="1">
      <alignment horizontal="left" wrapText="1"/>
    </xf>
    <xf numFmtId="0" fontId="37" fillId="3" borderId="160" xfId="7" applyFont="1" applyFill="1" applyBorder="1" applyAlignment="1">
      <alignment horizontal="left" wrapText="1"/>
    </xf>
    <xf numFmtId="0" fontId="40" fillId="3" borderId="194" xfId="7" applyFont="1" applyFill="1" applyBorder="1" applyAlignment="1">
      <alignment horizontal="center" vertical="center" wrapText="1"/>
    </xf>
    <xf numFmtId="0" fontId="40" fillId="3" borderId="146" xfId="7" applyFont="1" applyFill="1" applyBorder="1" applyAlignment="1">
      <alignment horizontal="center" vertical="center" wrapText="1"/>
    </xf>
    <xf numFmtId="0" fontId="40" fillId="3" borderId="157" xfId="7" applyFont="1" applyFill="1" applyBorder="1" applyAlignment="1">
      <alignment horizontal="center" vertical="center" wrapText="1"/>
    </xf>
    <xf numFmtId="0" fontId="40" fillId="3" borderId="158" xfId="7" applyFont="1" applyFill="1" applyBorder="1" applyAlignment="1">
      <alignment horizontal="center" vertical="center" wrapText="1"/>
    </xf>
    <xf numFmtId="0" fontId="40" fillId="3" borderId="151" xfId="7" applyFont="1" applyFill="1" applyBorder="1" applyAlignment="1">
      <alignment horizontal="center" vertical="center" wrapText="1"/>
    </xf>
    <xf numFmtId="0" fontId="40" fillId="3" borderId="152" xfId="7" applyFont="1" applyFill="1" applyBorder="1" applyAlignment="1">
      <alignment horizontal="center" vertical="center" wrapText="1"/>
    </xf>
    <xf numFmtId="0" fontId="40" fillId="3" borderId="192" xfId="7" applyFont="1" applyFill="1" applyBorder="1" applyAlignment="1">
      <alignment horizontal="center" vertical="center" wrapText="1"/>
    </xf>
    <xf numFmtId="0" fontId="29" fillId="0" borderId="42" xfId="5" applyBorder="1" applyAlignment="1">
      <alignment vertical="center"/>
    </xf>
    <xf numFmtId="0" fontId="29" fillId="0" borderId="30" xfId="5" applyBorder="1" applyAlignment="1">
      <alignment vertical="center"/>
    </xf>
    <xf numFmtId="0" fontId="29" fillId="0" borderId="23" xfId="5" applyBorder="1" applyAlignment="1">
      <alignment horizontal="center" vertical="center"/>
    </xf>
    <xf numFmtId="0" fontId="29" fillId="0" borderId="22" xfId="5" applyBorder="1" applyAlignment="1">
      <alignment horizontal="center" vertical="center"/>
    </xf>
    <xf numFmtId="0" fontId="29" fillId="0" borderId="27" xfId="5" applyBorder="1" applyAlignment="1">
      <alignment horizontal="center" vertical="center"/>
    </xf>
    <xf numFmtId="0" fontId="29" fillId="0" borderId="11" xfId="5" applyBorder="1" applyAlignment="1">
      <alignment horizontal="center" vertical="center"/>
    </xf>
    <xf numFmtId="0" fontId="29" fillId="0" borderId="10" xfId="5" applyBorder="1" applyAlignment="1">
      <alignment horizontal="center" vertical="center"/>
    </xf>
    <xf numFmtId="0" fontId="29" fillId="0" borderId="8" xfId="5" applyBorder="1" applyAlignment="1">
      <alignment horizontal="center" vertical="center"/>
    </xf>
    <xf numFmtId="0" fontId="29" fillId="0" borderId="32" xfId="5" applyBorder="1" applyAlignment="1">
      <alignment horizontal="center" vertical="center"/>
    </xf>
    <xf numFmtId="0" fontId="29" fillId="0" borderId="33" xfId="5" applyBorder="1" applyAlignment="1">
      <alignment horizontal="center" vertical="center"/>
    </xf>
    <xf numFmtId="0" fontId="29" fillId="0" borderId="44" xfId="5" applyBorder="1" applyAlignment="1">
      <alignment horizontal="center" vertical="center"/>
    </xf>
    <xf numFmtId="0" fontId="29" fillId="0" borderId="5" xfId="5" applyBorder="1" applyAlignment="1">
      <alignment horizontal="center" vertical="center"/>
    </xf>
    <xf numFmtId="0" fontId="29" fillId="0" borderId="0" xfId="5" applyBorder="1" applyAlignment="1">
      <alignment horizontal="center" vertical="center"/>
    </xf>
    <xf numFmtId="0" fontId="29" fillId="0" borderId="30" xfId="5" applyBorder="1" applyAlignment="1">
      <alignment horizontal="center" vertical="center"/>
    </xf>
    <xf numFmtId="0" fontId="37" fillId="3" borderId="11" xfId="7" applyFont="1" applyFill="1" applyBorder="1" applyAlignment="1">
      <alignment horizontal="left" vertical="center" wrapText="1"/>
    </xf>
    <xf numFmtId="0" fontId="37" fillId="3" borderId="25" xfId="7" applyFont="1" applyFill="1" applyBorder="1" applyAlignment="1">
      <alignment horizontal="left" vertical="center" wrapText="1"/>
    </xf>
    <xf numFmtId="0" fontId="54" fillId="7" borderId="98" xfId="7" applyFont="1" applyFill="1" applyBorder="1" applyAlignment="1">
      <alignment horizontal="center" vertical="center" wrapText="1"/>
    </xf>
    <xf numFmtId="0" fontId="54" fillId="7" borderId="197" xfId="7" applyFont="1" applyFill="1" applyBorder="1" applyAlignment="1">
      <alignment horizontal="center" vertical="center" wrapText="1"/>
    </xf>
    <xf numFmtId="0" fontId="40" fillId="3" borderId="0" xfId="7" applyFont="1" applyFill="1" applyBorder="1" applyAlignment="1">
      <alignment horizontal="left" vertical="top" wrapText="1"/>
    </xf>
    <xf numFmtId="0" fontId="37" fillId="3" borderId="99" xfId="7" applyFont="1" applyFill="1" applyBorder="1" applyAlignment="1">
      <alignment horizontal="left" vertical="center" wrapText="1"/>
    </xf>
    <xf numFmtId="0" fontId="37" fillId="3" borderId="196" xfId="7" applyFont="1" applyFill="1" applyBorder="1" applyAlignment="1">
      <alignment horizontal="left" vertical="center" wrapText="1"/>
    </xf>
    <xf numFmtId="0" fontId="41" fillId="3" borderId="0" xfId="7" applyFont="1" applyFill="1" applyBorder="1" applyAlignment="1">
      <alignment horizontal="right" vertical="top"/>
    </xf>
    <xf numFmtId="0" fontId="54" fillId="3" borderId="125" xfId="7" applyFont="1" applyFill="1" applyBorder="1" applyAlignment="1">
      <alignment horizontal="center" vertical="center" wrapText="1"/>
    </xf>
    <xf numFmtId="0" fontId="54" fillId="3" borderId="34" xfId="7" applyFont="1" applyFill="1" applyBorder="1" applyAlignment="1">
      <alignment horizontal="center" vertical="center" wrapText="1"/>
    </xf>
    <xf numFmtId="0" fontId="54" fillId="3" borderId="7" xfId="7" applyFont="1" applyFill="1" applyBorder="1" applyAlignment="1">
      <alignment horizontal="left" vertical="top" wrapText="1"/>
    </xf>
    <xf numFmtId="0" fontId="54" fillId="3" borderId="9" xfId="7" applyFont="1" applyFill="1" applyBorder="1" applyAlignment="1">
      <alignment horizontal="left" vertical="top" wrapText="1"/>
    </xf>
    <xf numFmtId="0" fontId="54" fillId="3" borderId="16" xfId="7" applyFont="1" applyFill="1" applyBorder="1" applyAlignment="1">
      <alignment horizontal="left" vertical="top" wrapText="1"/>
    </xf>
    <xf numFmtId="0" fontId="54" fillId="3" borderId="18" xfId="7" applyFont="1" applyFill="1" applyBorder="1" applyAlignment="1">
      <alignment horizontal="left" vertical="top" wrapText="1"/>
    </xf>
    <xf numFmtId="0" fontId="57" fillId="0" borderId="0" xfId="5" applyFont="1" applyAlignment="1">
      <alignment horizontal="left" vertical="center"/>
    </xf>
    <xf numFmtId="0" fontId="59" fillId="0" borderId="0" xfId="5" applyFont="1" applyAlignment="1">
      <alignment horizontal="right" vertical="center"/>
    </xf>
    <xf numFmtId="0" fontId="59" fillId="0" borderId="0" xfId="5" applyFont="1" applyAlignment="1">
      <alignment horizontal="center" vertical="center"/>
    </xf>
    <xf numFmtId="0" fontId="60" fillId="0" borderId="0" xfId="5" applyFont="1" applyAlignment="1">
      <alignment horizontal="center" vertical="center"/>
    </xf>
    <xf numFmtId="0" fontId="56" fillId="0" borderId="0" xfId="5" applyFont="1" applyAlignment="1">
      <alignment horizontal="left" vertical="center"/>
    </xf>
    <xf numFmtId="0" fontId="57" fillId="0" borderId="0" xfId="8" applyFont="1" applyAlignment="1">
      <alignment horizontal="left" vertical="center"/>
    </xf>
    <xf numFmtId="0" fontId="57" fillId="0" borderId="0" xfId="5" applyFont="1" applyBorder="1" applyAlignment="1">
      <alignment horizontal="left" vertical="center" wrapText="1"/>
    </xf>
    <xf numFmtId="0" fontId="57" fillId="0" borderId="0" xfId="5" applyFont="1" applyAlignment="1">
      <alignment horizontal="justify" vertical="top" wrapText="1"/>
    </xf>
    <xf numFmtId="0" fontId="62" fillId="0" borderId="0" xfId="5" applyFont="1" applyBorder="1" applyAlignment="1">
      <alignment horizontal="left" vertical="center"/>
    </xf>
    <xf numFmtId="0" fontId="59" fillId="0" borderId="0" xfId="5" applyFont="1" applyAlignment="1">
      <alignment horizontal="justify" vertical="center" wrapText="1"/>
    </xf>
    <xf numFmtId="0" fontId="57" fillId="0" borderId="0" xfId="5" applyFont="1" applyBorder="1" applyAlignment="1">
      <alignment horizontal="justify" vertical="top" wrapText="1"/>
    </xf>
  </cellXfs>
  <cellStyles count="9">
    <cellStyle name="ハイパーリンク 2" xfId="8"/>
    <cellStyle name="標準" xfId="0" builtinId="0"/>
    <cellStyle name="標準 2" xfId="5"/>
    <cellStyle name="標準 2 3" xfId="7"/>
    <cellStyle name="標準 3" xfId="6"/>
    <cellStyle name="標準 8 2" xfId="1"/>
    <cellStyle name="標準_kyotaku_shinnsei" xfId="3"/>
    <cellStyle name="標準_第１号様式・付表" xfId="2"/>
    <cellStyle name="標準_付表　訪問介護　修正版_第一号様式 2" xfId="4"/>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41</xdr:row>
          <xdr:rowOff>28575</xdr:rowOff>
        </xdr:from>
        <xdr:to>
          <xdr:col>20</xdr:col>
          <xdr:colOff>66675</xdr:colOff>
          <xdr:row>41</xdr:row>
          <xdr:rowOff>200025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29</xdr:row>
          <xdr:rowOff>28575</xdr:rowOff>
        </xdr:from>
        <xdr:to>
          <xdr:col>30</xdr:col>
          <xdr:colOff>152400</xdr:colOff>
          <xdr:row>29</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13</xdr:row>
          <xdr:rowOff>171450</xdr:rowOff>
        </xdr:from>
        <xdr:to>
          <xdr:col>9</xdr:col>
          <xdr:colOff>38100</xdr:colOff>
          <xdr:row>15</xdr:row>
          <xdr:rowOff>9525</xdr:rowOff>
        </xdr:to>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13</xdr:row>
          <xdr:rowOff>171450</xdr:rowOff>
        </xdr:from>
        <xdr:to>
          <xdr:col>12</xdr:col>
          <xdr:colOff>38100</xdr:colOff>
          <xdr:row>15</xdr:row>
          <xdr:rowOff>9525</xdr:rowOff>
        </xdr:to>
        <xdr:sp macro="" textlink="">
          <xdr:nvSpPr>
            <xdr:cNvPr id="5122" name="Check Box 2" hidden="1">
              <a:extLst>
                <a:ext uri="{63B3BB69-23CF-44E3-9099-C40C66FF867C}">
                  <a14:compatExt spid="_x0000_s5122"/>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6032;&#35215;&#25351;&#23450;&#65288;&#22812;&#38291;&#23550;&#24540;&#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付表１"/>
      <sheetName val="定期巡回・随時対応型（勤務形態一覧）"/>
      <sheetName val="シフト記号表"/>
      <sheetName val="【記載例】定期巡回・随時対応型（勤務形態一覧）"/>
      <sheetName val="【記載例】シフト記号表（勤務時間帯）"/>
      <sheetName val="記入方法"/>
      <sheetName val="プルダウン・リスト"/>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row r="17">
          <cell r="C17" t="str">
            <v>管理者</v>
          </cell>
          <cell r="D17" t="str">
            <v>オペレーター</v>
          </cell>
          <cell r="E17" t="str">
            <v>訪問介護員</v>
          </cell>
          <cell r="F17" t="str">
            <v>看護職員</v>
          </cell>
          <cell r="G17" t="str">
            <v>理学療法士</v>
          </cell>
          <cell r="H17" t="str">
            <v>作業療法士</v>
          </cell>
          <cell r="I17" t="str">
            <v>言語聴覚士</v>
          </cell>
          <cell r="J17" t="str">
            <v>計画作成責任者</v>
          </cell>
          <cell r="K17" t="str">
            <v>ー</v>
          </cell>
          <cell r="L17"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view="pageBreakPreview" zoomScaleNormal="100" zoomScaleSheetLayoutView="100" workbookViewId="0">
      <selection activeCell="C3" sqref="C3"/>
    </sheetView>
  </sheetViews>
  <sheetFormatPr defaultColWidth="9" defaultRowHeight="18.75"/>
  <cols>
    <col min="1" max="1" width="9" style="183"/>
    <col min="2" max="3" width="4.375" style="183" customWidth="1"/>
    <col min="4" max="4" width="50.625" style="185" customWidth="1"/>
    <col min="5" max="5" width="13.625" style="183" customWidth="1"/>
    <col min="6" max="6" width="9" style="184"/>
    <col min="7" max="16384" width="9" style="183"/>
  </cols>
  <sheetData>
    <row r="1" spans="1:6" ht="16.5" customHeight="1"/>
    <row r="2" spans="1:6" ht="16.5" customHeight="1"/>
    <row r="3" spans="1:6" ht="24">
      <c r="A3" s="218" t="s">
        <v>239</v>
      </c>
    </row>
    <row r="4" spans="1:6" s="217" customFormat="1" ht="39.950000000000003" customHeight="1" thickBot="1">
      <c r="A4" s="353" t="s">
        <v>238</v>
      </c>
      <c r="B4" s="353"/>
      <c r="C4" s="353"/>
      <c r="D4" s="353"/>
      <c r="E4" s="353"/>
      <c r="F4" s="353"/>
    </row>
    <row r="5" spans="1:6" ht="30" customHeight="1">
      <c r="A5" s="354" t="s">
        <v>237</v>
      </c>
      <c r="B5" s="355"/>
      <c r="C5" s="355"/>
      <c r="D5" s="355"/>
      <c r="E5" s="216" t="s">
        <v>236</v>
      </c>
      <c r="F5" s="215" t="s">
        <v>235</v>
      </c>
    </row>
    <row r="6" spans="1:6" ht="30" customHeight="1">
      <c r="A6" s="214" t="s">
        <v>234</v>
      </c>
      <c r="B6" s="213">
        <v>1</v>
      </c>
      <c r="C6" s="356" t="s">
        <v>233</v>
      </c>
      <c r="D6" s="357"/>
      <c r="E6" s="212" t="s">
        <v>232</v>
      </c>
      <c r="F6" s="211"/>
    </row>
    <row r="7" spans="1:6" ht="30" customHeight="1">
      <c r="A7" s="210"/>
      <c r="B7" s="209">
        <v>2</v>
      </c>
      <c r="C7" s="358" t="s">
        <v>231</v>
      </c>
      <c r="D7" s="359"/>
      <c r="E7" s="198" t="s">
        <v>230</v>
      </c>
      <c r="F7" s="208"/>
    </row>
    <row r="8" spans="1:6" ht="30" customHeight="1">
      <c r="A8" s="360" t="s">
        <v>229</v>
      </c>
      <c r="B8" s="361"/>
      <c r="C8" s="207">
        <v>1</v>
      </c>
      <c r="D8" s="206" t="s">
        <v>228</v>
      </c>
      <c r="E8" s="205"/>
      <c r="F8" s="204"/>
    </row>
    <row r="9" spans="1:6" ht="30" customHeight="1">
      <c r="A9" s="197"/>
      <c r="B9" s="200"/>
      <c r="C9" s="195">
        <v>2</v>
      </c>
      <c r="D9" s="199" t="s">
        <v>227</v>
      </c>
      <c r="E9" s="201"/>
      <c r="F9" s="192"/>
    </row>
    <row r="10" spans="1:6" ht="30" customHeight="1">
      <c r="A10" s="197"/>
      <c r="B10" s="200"/>
      <c r="C10" s="195">
        <v>3</v>
      </c>
      <c r="D10" s="199" t="s">
        <v>226</v>
      </c>
      <c r="E10" s="201" t="s">
        <v>225</v>
      </c>
      <c r="F10" s="192"/>
    </row>
    <row r="11" spans="1:6" ht="30" customHeight="1">
      <c r="A11" s="197"/>
      <c r="B11" s="200"/>
      <c r="C11" s="202">
        <v>4</v>
      </c>
      <c r="D11" s="199" t="s">
        <v>224</v>
      </c>
      <c r="E11" s="201"/>
      <c r="F11" s="192"/>
    </row>
    <row r="12" spans="1:6" ht="30" customHeight="1">
      <c r="A12" s="197"/>
      <c r="B12" s="200"/>
      <c r="C12" s="195">
        <v>5</v>
      </c>
      <c r="D12" s="199" t="s">
        <v>223</v>
      </c>
      <c r="E12" s="201" t="s">
        <v>222</v>
      </c>
      <c r="F12" s="192"/>
    </row>
    <row r="13" spans="1:6" ht="30" customHeight="1">
      <c r="A13" s="197"/>
      <c r="B13" s="200"/>
      <c r="C13" s="195">
        <v>6</v>
      </c>
      <c r="D13" s="199" t="s">
        <v>221</v>
      </c>
      <c r="E13" s="201"/>
      <c r="F13" s="192"/>
    </row>
    <row r="14" spans="1:6" ht="30" customHeight="1">
      <c r="A14" s="197"/>
      <c r="B14" s="200"/>
      <c r="C14" s="195">
        <v>7</v>
      </c>
      <c r="D14" s="203" t="s">
        <v>220</v>
      </c>
      <c r="E14" s="201"/>
      <c r="F14" s="192"/>
    </row>
    <row r="15" spans="1:6" ht="30" customHeight="1">
      <c r="A15" s="197"/>
      <c r="B15" s="200"/>
      <c r="C15" s="202">
        <v>8</v>
      </c>
      <c r="D15" s="185" t="s">
        <v>219</v>
      </c>
      <c r="E15" s="201"/>
      <c r="F15" s="192"/>
    </row>
    <row r="16" spans="1:6" ht="30" customHeight="1">
      <c r="A16" s="197"/>
      <c r="B16" s="200"/>
      <c r="C16" s="195">
        <v>9</v>
      </c>
      <c r="D16" s="199" t="s">
        <v>218</v>
      </c>
      <c r="E16" s="201"/>
      <c r="F16" s="192"/>
    </row>
    <row r="17" spans="1:6" ht="30" customHeight="1">
      <c r="A17" s="197"/>
      <c r="B17" s="200"/>
      <c r="C17" s="195">
        <v>10</v>
      </c>
      <c r="D17" s="199" t="s">
        <v>217</v>
      </c>
      <c r="E17" s="201" t="s">
        <v>216</v>
      </c>
      <c r="F17" s="192"/>
    </row>
    <row r="18" spans="1:6" ht="30" customHeight="1">
      <c r="A18" s="197"/>
      <c r="B18" s="200"/>
      <c r="C18" s="195">
        <v>11</v>
      </c>
      <c r="D18" s="199" t="s">
        <v>215</v>
      </c>
      <c r="E18" s="201" t="s">
        <v>214</v>
      </c>
      <c r="F18" s="192"/>
    </row>
    <row r="19" spans="1:6" ht="30" customHeight="1">
      <c r="A19" s="197"/>
      <c r="B19" s="200"/>
      <c r="C19" s="202">
        <v>12</v>
      </c>
      <c r="D19" s="199" t="s">
        <v>213</v>
      </c>
      <c r="E19" s="201"/>
      <c r="F19" s="192"/>
    </row>
    <row r="20" spans="1:6" ht="30" customHeight="1">
      <c r="A20" s="197"/>
      <c r="B20" s="200"/>
      <c r="C20" s="195">
        <v>13</v>
      </c>
      <c r="D20" s="199" t="s">
        <v>212</v>
      </c>
      <c r="E20" s="201" t="s">
        <v>211</v>
      </c>
      <c r="F20" s="192"/>
    </row>
    <row r="21" spans="1:6" ht="30" customHeight="1">
      <c r="A21" s="197"/>
      <c r="B21" s="200"/>
      <c r="C21" s="195">
        <v>14</v>
      </c>
      <c r="D21" s="199" t="s">
        <v>210</v>
      </c>
      <c r="E21" s="201" t="s">
        <v>209</v>
      </c>
      <c r="F21" s="192"/>
    </row>
    <row r="22" spans="1:6" ht="30" customHeight="1">
      <c r="A22" s="197"/>
      <c r="B22" s="200"/>
      <c r="C22" s="195">
        <v>15</v>
      </c>
      <c r="D22" s="199" t="s">
        <v>208</v>
      </c>
      <c r="E22" s="198" t="s">
        <v>207</v>
      </c>
      <c r="F22" s="192"/>
    </row>
    <row r="23" spans="1:6" ht="30" customHeight="1">
      <c r="A23" s="197"/>
      <c r="B23" s="196"/>
      <c r="C23" s="195">
        <v>16</v>
      </c>
      <c r="D23" s="194" t="s">
        <v>206</v>
      </c>
      <c r="E23" s="193"/>
      <c r="F23" s="192"/>
    </row>
    <row r="24" spans="1:6" ht="30" customHeight="1" thickBot="1">
      <c r="A24" s="191"/>
      <c r="B24" s="190"/>
      <c r="C24" s="189">
        <v>17</v>
      </c>
      <c r="D24" s="188" t="s">
        <v>205</v>
      </c>
      <c r="E24" s="187"/>
      <c r="F24" s="186"/>
    </row>
    <row r="25" spans="1:6">
      <c r="A25" s="351"/>
      <c r="B25" s="352"/>
      <c r="C25" s="352"/>
      <c r="D25" s="352"/>
      <c r="E25" s="352"/>
      <c r="F25" s="352"/>
    </row>
  </sheetData>
  <mergeCells count="6">
    <mergeCell ref="A25:F25"/>
    <mergeCell ref="A4:F4"/>
    <mergeCell ref="A5:D5"/>
    <mergeCell ref="C6:D6"/>
    <mergeCell ref="C7:D7"/>
    <mergeCell ref="A8:B8"/>
  </mergeCells>
  <phoneticPr fontId="2"/>
  <printOptions horizontalCentered="1"/>
  <pageMargins left="1.1023622047244095" right="0.70866141732283472" top="0.19685039370078741" bottom="0.23622047244094491" header="0.31496062992125984" footer="0.19685039370078741"/>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zoomScaleNormal="55" zoomScaleSheetLayoutView="100" workbookViewId="0">
      <selection activeCell="K6" sqref="K6"/>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204</v>
      </c>
      <c r="D1" s="5"/>
      <c r="E1" s="5"/>
      <c r="F1" s="5"/>
      <c r="G1" s="5"/>
      <c r="H1" s="5"/>
      <c r="I1" s="5"/>
      <c r="J1" s="5"/>
      <c r="M1" s="7" t="s">
        <v>0</v>
      </c>
      <c r="P1" s="5"/>
      <c r="Q1" s="5"/>
      <c r="R1" s="5"/>
      <c r="S1" s="5"/>
      <c r="T1" s="5"/>
      <c r="U1" s="5"/>
      <c r="V1" s="5"/>
      <c r="W1" s="5"/>
      <c r="AS1" s="9" t="s">
        <v>30</v>
      </c>
      <c r="AT1" s="580" t="s">
        <v>173</v>
      </c>
      <c r="AU1" s="581"/>
      <c r="AV1" s="581"/>
      <c r="AW1" s="581"/>
      <c r="AX1" s="581"/>
      <c r="AY1" s="581"/>
      <c r="AZ1" s="581"/>
      <c r="BA1" s="581"/>
      <c r="BB1" s="581"/>
      <c r="BC1" s="581"/>
      <c r="BD1" s="581"/>
      <c r="BE1" s="581"/>
      <c r="BF1" s="581"/>
      <c r="BG1" s="581"/>
      <c r="BH1" s="581"/>
      <c r="BI1" s="581"/>
      <c r="BJ1" s="9" t="s">
        <v>2</v>
      </c>
    </row>
    <row r="2" spans="2:67" s="8" customFormat="1" ht="20.25" customHeight="1">
      <c r="J2" s="7"/>
      <c r="M2" s="7"/>
      <c r="N2" s="7"/>
      <c r="P2" s="9"/>
      <c r="Q2" s="9"/>
      <c r="R2" s="9"/>
      <c r="S2" s="9"/>
      <c r="T2" s="9"/>
      <c r="U2" s="9"/>
      <c r="V2" s="9"/>
      <c r="W2" s="9"/>
      <c r="AB2" s="119" t="s">
        <v>27</v>
      </c>
      <c r="AC2" s="582">
        <v>3</v>
      </c>
      <c r="AD2" s="582"/>
      <c r="AE2" s="119" t="s">
        <v>28</v>
      </c>
      <c r="AF2" s="583">
        <f>IF(AC2=0,"",YEAR(DATE(2018+AC2,1,1)))</f>
        <v>2021</v>
      </c>
      <c r="AG2" s="583"/>
      <c r="AH2" s="120" t="s">
        <v>29</v>
      </c>
      <c r="AI2" s="120" t="s">
        <v>1</v>
      </c>
      <c r="AJ2" s="582">
        <v>4</v>
      </c>
      <c r="AK2" s="582"/>
      <c r="AL2" s="120" t="s">
        <v>24</v>
      </c>
      <c r="AS2" s="9" t="s">
        <v>31</v>
      </c>
      <c r="AT2" s="582" t="s">
        <v>110</v>
      </c>
      <c r="AU2" s="582"/>
      <c r="AV2" s="582"/>
      <c r="AW2" s="582"/>
      <c r="AX2" s="582"/>
      <c r="AY2" s="582"/>
      <c r="AZ2" s="582"/>
      <c r="BA2" s="582"/>
      <c r="BB2" s="582"/>
      <c r="BC2" s="582"/>
      <c r="BD2" s="582"/>
      <c r="BE2" s="582"/>
      <c r="BF2" s="582"/>
      <c r="BG2" s="582"/>
      <c r="BH2" s="582"/>
      <c r="BI2" s="582"/>
      <c r="BJ2" s="9" t="s">
        <v>2</v>
      </c>
      <c r="BK2" s="9"/>
      <c r="BL2" s="9"/>
      <c r="BM2" s="9"/>
    </row>
    <row r="3" spans="2:67" s="8" customFormat="1" ht="20.25" customHeight="1">
      <c r="J3" s="7"/>
      <c r="M3" s="7"/>
      <c r="O3" s="9"/>
      <c r="P3" s="9"/>
      <c r="Q3" s="9"/>
      <c r="R3" s="9"/>
      <c r="S3" s="9"/>
      <c r="T3" s="9"/>
      <c r="U3" s="9"/>
      <c r="AC3" s="15"/>
      <c r="AD3" s="15"/>
      <c r="AE3" s="16"/>
      <c r="AF3" s="17"/>
      <c r="AG3" s="16"/>
      <c r="BD3" s="18" t="s">
        <v>21</v>
      </c>
      <c r="BE3" s="584" t="s">
        <v>131</v>
      </c>
      <c r="BF3" s="585"/>
      <c r="BG3" s="585"/>
      <c r="BH3" s="586"/>
      <c r="BI3" s="9"/>
    </row>
    <row r="4" spans="2:67" s="8" customFormat="1" ht="20.25" customHeight="1">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584" t="s">
        <v>132</v>
      </c>
      <c r="BF4" s="585"/>
      <c r="BG4" s="585"/>
      <c r="BH4" s="586"/>
      <c r="BI4" s="9"/>
    </row>
    <row r="5" spans="2:67" s="8" customFormat="1" ht="9" customHeight="1">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619">
        <v>40</v>
      </c>
      <c r="BB6" s="620"/>
      <c r="BC6" s="2" t="s">
        <v>22</v>
      </c>
      <c r="BD6" s="6"/>
      <c r="BE6" s="619">
        <v>160</v>
      </c>
      <c r="BF6" s="620"/>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621">
        <f>DAY(EOMONTH(DATE(AF2,AJ2,1),0))</f>
        <v>30</v>
      </c>
      <c r="BF8" s="622"/>
      <c r="BG8" s="29" t="s">
        <v>25</v>
      </c>
      <c r="BH8" s="29"/>
      <c r="BI8" s="29"/>
      <c r="BJ8" s="31"/>
      <c r="BM8" s="9"/>
      <c r="BN8" s="9"/>
      <c r="BO8" s="9"/>
    </row>
    <row r="9" spans="2:67" ht="5.25" customHeight="1" thickBot="1">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c r="B10" s="623" t="s">
        <v>20</v>
      </c>
      <c r="C10" s="610" t="s">
        <v>142</v>
      </c>
      <c r="D10" s="589"/>
      <c r="E10" s="121"/>
      <c r="F10" s="122"/>
      <c r="G10" s="121"/>
      <c r="H10" s="122"/>
      <c r="I10" s="626" t="s">
        <v>180</v>
      </c>
      <c r="J10" s="627"/>
      <c r="K10" s="587" t="s">
        <v>181</v>
      </c>
      <c r="L10" s="588"/>
      <c r="M10" s="588"/>
      <c r="N10" s="589"/>
      <c r="O10" s="587" t="s">
        <v>182</v>
      </c>
      <c r="P10" s="588"/>
      <c r="Q10" s="588"/>
      <c r="R10" s="588"/>
      <c r="S10" s="589"/>
      <c r="T10" s="173"/>
      <c r="U10" s="173"/>
      <c r="V10" s="174"/>
      <c r="W10" s="596" t="s">
        <v>183</v>
      </c>
      <c r="X10" s="597"/>
      <c r="Y10" s="597"/>
      <c r="Z10" s="597"/>
      <c r="AA10" s="597"/>
      <c r="AB10" s="597"/>
      <c r="AC10" s="597"/>
      <c r="AD10" s="597"/>
      <c r="AE10" s="597"/>
      <c r="AF10" s="597"/>
      <c r="AG10" s="597"/>
      <c r="AH10" s="597"/>
      <c r="AI10" s="597"/>
      <c r="AJ10" s="597"/>
      <c r="AK10" s="597"/>
      <c r="AL10" s="597"/>
      <c r="AM10" s="597"/>
      <c r="AN10" s="597"/>
      <c r="AO10" s="597"/>
      <c r="AP10" s="597"/>
      <c r="AQ10" s="597"/>
      <c r="AR10" s="597"/>
      <c r="AS10" s="597"/>
      <c r="AT10" s="597"/>
      <c r="AU10" s="597"/>
      <c r="AV10" s="597"/>
      <c r="AW10" s="597"/>
      <c r="AX10" s="597"/>
      <c r="AY10" s="597"/>
      <c r="AZ10" s="597"/>
      <c r="BA10" s="597"/>
      <c r="BB10" s="598" t="str">
        <f>IF(BE3="４週","(9)1～4週目の勤務時間数合計","(9)1か月の勤務時間数　合計")</f>
        <v>(9)1～4週目の勤務時間数合計</v>
      </c>
      <c r="BC10" s="599"/>
      <c r="BD10" s="604" t="s">
        <v>184</v>
      </c>
      <c r="BE10" s="605"/>
      <c r="BF10" s="610" t="s">
        <v>185</v>
      </c>
      <c r="BG10" s="588"/>
      <c r="BH10" s="588"/>
      <c r="BI10" s="588"/>
      <c r="BJ10" s="611"/>
    </row>
    <row r="11" spans="2:67" ht="20.25" customHeight="1">
      <c r="B11" s="624"/>
      <c r="C11" s="612"/>
      <c r="D11" s="592"/>
      <c r="E11" s="123"/>
      <c r="F11" s="124"/>
      <c r="G11" s="123"/>
      <c r="H11" s="124"/>
      <c r="I11" s="628"/>
      <c r="J11" s="629"/>
      <c r="K11" s="590"/>
      <c r="L11" s="591"/>
      <c r="M11" s="591"/>
      <c r="N11" s="592"/>
      <c r="O11" s="590"/>
      <c r="P11" s="591"/>
      <c r="Q11" s="591"/>
      <c r="R11" s="591"/>
      <c r="S11" s="592"/>
      <c r="T11" s="175"/>
      <c r="U11" s="175"/>
      <c r="V11" s="176"/>
      <c r="W11" s="616" t="s">
        <v>11</v>
      </c>
      <c r="X11" s="616"/>
      <c r="Y11" s="616"/>
      <c r="Z11" s="616"/>
      <c r="AA11" s="616"/>
      <c r="AB11" s="616"/>
      <c r="AC11" s="617"/>
      <c r="AD11" s="618" t="s">
        <v>12</v>
      </c>
      <c r="AE11" s="616"/>
      <c r="AF11" s="616"/>
      <c r="AG11" s="616"/>
      <c r="AH11" s="616"/>
      <c r="AI11" s="616"/>
      <c r="AJ11" s="617"/>
      <c r="AK11" s="618" t="s">
        <v>13</v>
      </c>
      <c r="AL11" s="616"/>
      <c r="AM11" s="616"/>
      <c r="AN11" s="616"/>
      <c r="AO11" s="616"/>
      <c r="AP11" s="616"/>
      <c r="AQ11" s="617"/>
      <c r="AR11" s="618" t="s">
        <v>14</v>
      </c>
      <c r="AS11" s="616"/>
      <c r="AT11" s="616"/>
      <c r="AU11" s="616"/>
      <c r="AV11" s="616"/>
      <c r="AW11" s="616"/>
      <c r="AX11" s="617"/>
      <c r="AY11" s="618" t="s">
        <v>15</v>
      </c>
      <c r="AZ11" s="616"/>
      <c r="BA11" s="616"/>
      <c r="BB11" s="600"/>
      <c r="BC11" s="601"/>
      <c r="BD11" s="606"/>
      <c r="BE11" s="607"/>
      <c r="BF11" s="612"/>
      <c r="BG11" s="591"/>
      <c r="BH11" s="591"/>
      <c r="BI11" s="591"/>
      <c r="BJ11" s="613"/>
    </row>
    <row r="12" spans="2:67" ht="20.25" customHeight="1">
      <c r="B12" s="624"/>
      <c r="C12" s="612"/>
      <c r="D12" s="592"/>
      <c r="E12" s="123"/>
      <c r="F12" s="124"/>
      <c r="G12" s="123"/>
      <c r="H12" s="124"/>
      <c r="I12" s="628"/>
      <c r="J12" s="629"/>
      <c r="K12" s="590"/>
      <c r="L12" s="591"/>
      <c r="M12" s="591"/>
      <c r="N12" s="592"/>
      <c r="O12" s="590"/>
      <c r="P12" s="591"/>
      <c r="Q12" s="591"/>
      <c r="R12" s="591"/>
      <c r="S12" s="592"/>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600"/>
      <c r="BC12" s="601"/>
      <c r="BD12" s="606"/>
      <c r="BE12" s="607"/>
      <c r="BF12" s="612"/>
      <c r="BG12" s="591"/>
      <c r="BH12" s="591"/>
      <c r="BI12" s="591"/>
      <c r="BJ12" s="613"/>
    </row>
    <row r="13" spans="2:67" ht="20.25" hidden="1" customHeight="1">
      <c r="B13" s="624"/>
      <c r="C13" s="612"/>
      <c r="D13" s="592"/>
      <c r="E13" s="123"/>
      <c r="F13" s="124"/>
      <c r="G13" s="123"/>
      <c r="H13" s="124"/>
      <c r="I13" s="628"/>
      <c r="J13" s="629"/>
      <c r="K13" s="590"/>
      <c r="L13" s="591"/>
      <c r="M13" s="591"/>
      <c r="N13" s="592"/>
      <c r="O13" s="590"/>
      <c r="P13" s="591"/>
      <c r="Q13" s="591"/>
      <c r="R13" s="591"/>
      <c r="S13" s="592"/>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600"/>
      <c r="BC13" s="601"/>
      <c r="BD13" s="606"/>
      <c r="BE13" s="607"/>
      <c r="BF13" s="612"/>
      <c r="BG13" s="591"/>
      <c r="BH13" s="591"/>
      <c r="BI13" s="591"/>
      <c r="BJ13" s="613"/>
    </row>
    <row r="14" spans="2:67" ht="20.25" customHeight="1" thickBot="1">
      <c r="B14" s="625"/>
      <c r="C14" s="614"/>
      <c r="D14" s="595"/>
      <c r="E14" s="125"/>
      <c r="F14" s="126"/>
      <c r="G14" s="125"/>
      <c r="H14" s="126"/>
      <c r="I14" s="630"/>
      <c r="J14" s="631"/>
      <c r="K14" s="593"/>
      <c r="L14" s="594"/>
      <c r="M14" s="594"/>
      <c r="N14" s="595"/>
      <c r="O14" s="593"/>
      <c r="P14" s="594"/>
      <c r="Q14" s="594"/>
      <c r="R14" s="594"/>
      <c r="S14" s="595"/>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602"/>
      <c r="BC14" s="603"/>
      <c r="BD14" s="608"/>
      <c r="BE14" s="609"/>
      <c r="BF14" s="614"/>
      <c r="BG14" s="594"/>
      <c r="BH14" s="594"/>
      <c r="BI14" s="594"/>
      <c r="BJ14" s="615"/>
    </row>
    <row r="15" spans="2:67" ht="20.25" customHeight="1">
      <c r="B15" s="648">
        <f>B13+1</f>
        <v>1</v>
      </c>
      <c r="C15" s="672" t="s">
        <v>70</v>
      </c>
      <c r="D15" s="673"/>
      <c r="E15" s="137"/>
      <c r="F15" s="138"/>
      <c r="G15" s="137"/>
      <c r="H15" s="138"/>
      <c r="I15" s="674" t="s">
        <v>186</v>
      </c>
      <c r="J15" s="675"/>
      <c r="K15" s="676" t="s">
        <v>89</v>
      </c>
      <c r="L15" s="677"/>
      <c r="M15" s="677"/>
      <c r="N15" s="673"/>
      <c r="O15" s="662" t="s">
        <v>87</v>
      </c>
      <c r="P15" s="663"/>
      <c r="Q15" s="663"/>
      <c r="R15" s="663"/>
      <c r="S15" s="664"/>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665"/>
      <c r="BC15" s="666"/>
      <c r="BD15" s="667"/>
      <c r="BE15" s="668"/>
      <c r="BF15" s="669" t="s">
        <v>189</v>
      </c>
      <c r="BG15" s="670"/>
      <c r="BH15" s="670"/>
      <c r="BI15" s="670"/>
      <c r="BJ15" s="671"/>
    </row>
    <row r="16" spans="2:67" ht="20.25" customHeight="1">
      <c r="B16" s="649"/>
      <c r="C16" s="652"/>
      <c r="D16" s="653"/>
      <c r="E16" s="139"/>
      <c r="F16" s="140" t="str">
        <f>C15</f>
        <v>管理者</v>
      </c>
      <c r="G16" s="139"/>
      <c r="H16" s="140" t="str">
        <f>I15</f>
        <v>B</v>
      </c>
      <c r="I16" s="656"/>
      <c r="J16" s="657"/>
      <c r="K16" s="660"/>
      <c r="L16" s="661"/>
      <c r="M16" s="661"/>
      <c r="N16" s="653"/>
      <c r="O16" s="632"/>
      <c r="P16" s="633"/>
      <c r="Q16" s="633"/>
      <c r="R16" s="633"/>
      <c r="S16" s="634"/>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645">
        <f>IF($BE$3="４週",SUM(W16:AX16),IF($BE$3="暦月",SUM(W16:BA16),""))</f>
        <v>80</v>
      </c>
      <c r="BC16" s="646"/>
      <c r="BD16" s="647">
        <f>IF($BE$3="４週",BB16/4,IF($BE$3="暦月",(BB16/($BE$8/7)),""))</f>
        <v>20</v>
      </c>
      <c r="BE16" s="646"/>
      <c r="BF16" s="642"/>
      <c r="BG16" s="643"/>
      <c r="BH16" s="643"/>
      <c r="BI16" s="643"/>
      <c r="BJ16" s="644"/>
    </row>
    <row r="17" spans="2:62" ht="20.25" customHeight="1">
      <c r="B17" s="648">
        <f>B15+1</f>
        <v>2</v>
      </c>
      <c r="C17" s="650" t="s">
        <v>144</v>
      </c>
      <c r="D17" s="651"/>
      <c r="E17" s="141"/>
      <c r="F17" s="142"/>
      <c r="G17" s="141"/>
      <c r="H17" s="142"/>
      <c r="I17" s="654" t="s">
        <v>88</v>
      </c>
      <c r="J17" s="655"/>
      <c r="K17" s="658" t="s">
        <v>101</v>
      </c>
      <c r="L17" s="659"/>
      <c r="M17" s="659"/>
      <c r="N17" s="651"/>
      <c r="O17" s="632" t="s">
        <v>102</v>
      </c>
      <c r="P17" s="633"/>
      <c r="Q17" s="633"/>
      <c r="R17" s="633"/>
      <c r="S17" s="634"/>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635"/>
      <c r="BC17" s="636"/>
      <c r="BD17" s="637"/>
      <c r="BE17" s="638"/>
      <c r="BF17" s="639"/>
      <c r="BG17" s="640"/>
      <c r="BH17" s="640"/>
      <c r="BI17" s="640"/>
      <c r="BJ17" s="641"/>
    </row>
    <row r="18" spans="2:62" ht="20.25" customHeight="1">
      <c r="B18" s="649"/>
      <c r="C18" s="652"/>
      <c r="D18" s="653"/>
      <c r="E18" s="139"/>
      <c r="F18" s="140" t="str">
        <f>C17</f>
        <v>オペレーター</v>
      </c>
      <c r="G18" s="139"/>
      <c r="H18" s="140" t="str">
        <f>I17</f>
        <v>A</v>
      </c>
      <c r="I18" s="656"/>
      <c r="J18" s="657"/>
      <c r="K18" s="660"/>
      <c r="L18" s="661"/>
      <c r="M18" s="661"/>
      <c r="N18" s="653"/>
      <c r="O18" s="632"/>
      <c r="P18" s="633"/>
      <c r="Q18" s="633"/>
      <c r="R18" s="633"/>
      <c r="S18" s="634"/>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645">
        <f>IF($BE$3="４週",SUM(W18:AX18),IF($BE$3="暦月",SUM(W18:BA18),""))</f>
        <v>159.99999999999997</v>
      </c>
      <c r="BC18" s="646"/>
      <c r="BD18" s="647">
        <f>IF($BE$3="４週",BB18/4,IF($BE$3="暦月",(BB18/($BE$8/7)),""))</f>
        <v>39.999999999999993</v>
      </c>
      <c r="BE18" s="646"/>
      <c r="BF18" s="642"/>
      <c r="BG18" s="643"/>
      <c r="BH18" s="643"/>
      <c r="BI18" s="643"/>
      <c r="BJ18" s="644"/>
    </row>
    <row r="19" spans="2:62" ht="20.25" customHeight="1">
      <c r="B19" s="648">
        <f>B17+1</f>
        <v>3</v>
      </c>
      <c r="C19" s="650" t="s">
        <v>144</v>
      </c>
      <c r="D19" s="651"/>
      <c r="E19" s="139"/>
      <c r="F19" s="140"/>
      <c r="G19" s="139"/>
      <c r="H19" s="140"/>
      <c r="I19" s="654" t="s">
        <v>88</v>
      </c>
      <c r="J19" s="655"/>
      <c r="K19" s="658" t="s">
        <v>147</v>
      </c>
      <c r="L19" s="659"/>
      <c r="M19" s="659"/>
      <c r="N19" s="651"/>
      <c r="O19" s="632" t="s">
        <v>103</v>
      </c>
      <c r="P19" s="633"/>
      <c r="Q19" s="633"/>
      <c r="R19" s="633"/>
      <c r="S19" s="634"/>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635"/>
      <c r="BC19" s="636"/>
      <c r="BD19" s="637"/>
      <c r="BE19" s="638"/>
      <c r="BF19" s="639"/>
      <c r="BG19" s="640"/>
      <c r="BH19" s="640"/>
      <c r="BI19" s="640"/>
      <c r="BJ19" s="641"/>
    </row>
    <row r="20" spans="2:62" ht="20.25" customHeight="1">
      <c r="B20" s="649"/>
      <c r="C20" s="652"/>
      <c r="D20" s="653"/>
      <c r="E20" s="139"/>
      <c r="F20" s="140" t="str">
        <f>C19</f>
        <v>オペレーター</v>
      </c>
      <c r="G20" s="139"/>
      <c r="H20" s="140" t="str">
        <f>I19</f>
        <v>A</v>
      </c>
      <c r="I20" s="656"/>
      <c r="J20" s="657"/>
      <c r="K20" s="660"/>
      <c r="L20" s="661"/>
      <c r="M20" s="661"/>
      <c r="N20" s="653"/>
      <c r="O20" s="632"/>
      <c r="P20" s="633"/>
      <c r="Q20" s="633"/>
      <c r="R20" s="633"/>
      <c r="S20" s="634"/>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645">
        <f>IF($BE$3="４週",SUM(W20:AX20),IF($BE$3="暦月",SUM(W20:BA20),""))</f>
        <v>159.99999999999997</v>
      </c>
      <c r="BC20" s="646"/>
      <c r="BD20" s="647">
        <f>IF($BE$3="４週",BB20/4,IF($BE$3="暦月",(BB20/($BE$8/7)),""))</f>
        <v>39.999999999999993</v>
      </c>
      <c r="BE20" s="646"/>
      <c r="BF20" s="642"/>
      <c r="BG20" s="643"/>
      <c r="BH20" s="643"/>
      <c r="BI20" s="643"/>
      <c r="BJ20" s="644"/>
    </row>
    <row r="21" spans="2:62" ht="20.25" customHeight="1">
      <c r="B21" s="648">
        <f>B19+1</f>
        <v>4</v>
      </c>
      <c r="C21" s="650" t="s">
        <v>144</v>
      </c>
      <c r="D21" s="651"/>
      <c r="E21" s="139"/>
      <c r="F21" s="140"/>
      <c r="G21" s="139"/>
      <c r="H21" s="140"/>
      <c r="I21" s="654" t="s">
        <v>99</v>
      </c>
      <c r="J21" s="655"/>
      <c r="K21" s="658" t="s">
        <v>89</v>
      </c>
      <c r="L21" s="659"/>
      <c r="M21" s="659"/>
      <c r="N21" s="651"/>
      <c r="O21" s="632" t="s">
        <v>104</v>
      </c>
      <c r="P21" s="633"/>
      <c r="Q21" s="633"/>
      <c r="R21" s="633"/>
      <c r="S21" s="634"/>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635"/>
      <c r="BC21" s="636"/>
      <c r="BD21" s="637"/>
      <c r="BE21" s="638"/>
      <c r="BF21" s="639"/>
      <c r="BG21" s="640"/>
      <c r="BH21" s="640"/>
      <c r="BI21" s="640"/>
      <c r="BJ21" s="641"/>
    </row>
    <row r="22" spans="2:62" ht="20.25" customHeight="1">
      <c r="B22" s="649"/>
      <c r="C22" s="652"/>
      <c r="D22" s="653"/>
      <c r="E22" s="139"/>
      <c r="F22" s="140" t="str">
        <f>C21</f>
        <v>オペレーター</v>
      </c>
      <c r="G22" s="139"/>
      <c r="H22" s="140" t="str">
        <f>I21</f>
        <v>C</v>
      </c>
      <c r="I22" s="656"/>
      <c r="J22" s="657"/>
      <c r="K22" s="660"/>
      <c r="L22" s="661"/>
      <c r="M22" s="661"/>
      <c r="N22" s="653"/>
      <c r="O22" s="632"/>
      <c r="P22" s="633"/>
      <c r="Q22" s="633"/>
      <c r="R22" s="633"/>
      <c r="S22" s="634"/>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645">
        <f>IF($BE$3="４週",SUM(W22:AX22),IF($BE$3="暦月",SUM(W22:BA22),""))</f>
        <v>124.99999999999999</v>
      </c>
      <c r="BC22" s="646"/>
      <c r="BD22" s="647">
        <f>IF($BE$3="４週",BB22/4,IF($BE$3="暦月",(BB22/($BE$8/7)),""))</f>
        <v>31.249999999999996</v>
      </c>
      <c r="BE22" s="646"/>
      <c r="BF22" s="642"/>
      <c r="BG22" s="643"/>
      <c r="BH22" s="643"/>
      <c r="BI22" s="643"/>
      <c r="BJ22" s="644"/>
    </row>
    <row r="23" spans="2:62" ht="20.25" customHeight="1">
      <c r="B23" s="648">
        <f>B21+1</f>
        <v>5</v>
      </c>
      <c r="C23" s="650" t="s">
        <v>144</v>
      </c>
      <c r="D23" s="651"/>
      <c r="E23" s="139"/>
      <c r="F23" s="140"/>
      <c r="G23" s="139"/>
      <c r="H23" s="140"/>
      <c r="I23" s="654" t="s">
        <v>99</v>
      </c>
      <c r="J23" s="655"/>
      <c r="K23" s="658" t="s">
        <v>89</v>
      </c>
      <c r="L23" s="659"/>
      <c r="M23" s="659"/>
      <c r="N23" s="651"/>
      <c r="O23" s="632" t="s">
        <v>105</v>
      </c>
      <c r="P23" s="633"/>
      <c r="Q23" s="633"/>
      <c r="R23" s="633"/>
      <c r="S23" s="634"/>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635"/>
      <c r="BC23" s="636"/>
      <c r="BD23" s="637"/>
      <c r="BE23" s="638"/>
      <c r="BF23" s="639"/>
      <c r="BG23" s="640"/>
      <c r="BH23" s="640"/>
      <c r="BI23" s="640"/>
      <c r="BJ23" s="641"/>
    </row>
    <row r="24" spans="2:62" ht="20.25" customHeight="1">
      <c r="B24" s="649"/>
      <c r="C24" s="652"/>
      <c r="D24" s="653"/>
      <c r="E24" s="139"/>
      <c r="F24" s="140" t="str">
        <f>C23</f>
        <v>オペレーター</v>
      </c>
      <c r="G24" s="139"/>
      <c r="H24" s="140" t="str">
        <f>I23</f>
        <v>C</v>
      </c>
      <c r="I24" s="656"/>
      <c r="J24" s="657"/>
      <c r="K24" s="660"/>
      <c r="L24" s="661"/>
      <c r="M24" s="661"/>
      <c r="N24" s="653"/>
      <c r="O24" s="632"/>
      <c r="P24" s="633"/>
      <c r="Q24" s="633"/>
      <c r="R24" s="633"/>
      <c r="S24" s="634"/>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645">
        <f>IF($BE$3="４週",SUM(W24:AX24),IF($BE$3="暦月",SUM(W24:BA24),""))</f>
        <v>95.999999999999986</v>
      </c>
      <c r="BC24" s="646"/>
      <c r="BD24" s="647">
        <f>IF($BE$3="４週",BB24/4,IF($BE$3="暦月",(BB24/($BE$8/7)),""))</f>
        <v>23.999999999999996</v>
      </c>
      <c r="BE24" s="646"/>
      <c r="BF24" s="642"/>
      <c r="BG24" s="643"/>
      <c r="BH24" s="643"/>
      <c r="BI24" s="643"/>
      <c r="BJ24" s="644"/>
    </row>
    <row r="25" spans="2:62" ht="20.25" customHeight="1">
      <c r="B25" s="648">
        <f>B23+1</f>
        <v>6</v>
      </c>
      <c r="C25" s="650" t="s">
        <v>178</v>
      </c>
      <c r="D25" s="651"/>
      <c r="E25" s="139"/>
      <c r="F25" s="140"/>
      <c r="G25" s="139"/>
      <c r="H25" s="140"/>
      <c r="I25" s="654" t="s">
        <v>186</v>
      </c>
      <c r="J25" s="655"/>
      <c r="K25" s="658" t="s">
        <v>153</v>
      </c>
      <c r="L25" s="659"/>
      <c r="M25" s="659"/>
      <c r="N25" s="651"/>
      <c r="O25" s="632" t="s">
        <v>198</v>
      </c>
      <c r="P25" s="633"/>
      <c r="Q25" s="633"/>
      <c r="R25" s="633"/>
      <c r="S25" s="634"/>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635"/>
      <c r="BC25" s="636"/>
      <c r="BD25" s="637"/>
      <c r="BE25" s="638"/>
      <c r="BF25" s="639" t="s">
        <v>201</v>
      </c>
      <c r="BG25" s="640"/>
      <c r="BH25" s="640"/>
      <c r="BI25" s="640"/>
      <c r="BJ25" s="641"/>
    </row>
    <row r="26" spans="2:62" ht="20.25" customHeight="1">
      <c r="B26" s="649"/>
      <c r="C26" s="652"/>
      <c r="D26" s="653"/>
      <c r="E26" s="139"/>
      <c r="F26" s="140" t="str">
        <f>C25</f>
        <v>面接相談員</v>
      </c>
      <c r="G26" s="139"/>
      <c r="H26" s="140" t="str">
        <f>I25</f>
        <v>B</v>
      </c>
      <c r="I26" s="656"/>
      <c r="J26" s="657"/>
      <c r="K26" s="660"/>
      <c r="L26" s="661"/>
      <c r="M26" s="661"/>
      <c r="N26" s="653"/>
      <c r="O26" s="632"/>
      <c r="P26" s="633"/>
      <c r="Q26" s="633"/>
      <c r="R26" s="633"/>
      <c r="S26" s="634"/>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645">
        <f>IF($BE$3="４週",SUM(W26:AX26),IF($BE$3="暦月",SUM(W26:BA26),""))</f>
        <v>80</v>
      </c>
      <c r="BC26" s="646"/>
      <c r="BD26" s="647">
        <f>IF($BE$3="４週",BB26/4,IF($BE$3="暦月",(BB26/($BE$8/7)),""))</f>
        <v>20</v>
      </c>
      <c r="BE26" s="646"/>
      <c r="BF26" s="642"/>
      <c r="BG26" s="643"/>
      <c r="BH26" s="643"/>
      <c r="BI26" s="643"/>
      <c r="BJ26" s="644"/>
    </row>
    <row r="27" spans="2:62" ht="20.25" customHeight="1">
      <c r="B27" s="648">
        <f>B25+1</f>
        <v>7</v>
      </c>
      <c r="C27" s="650" t="s">
        <v>178</v>
      </c>
      <c r="D27" s="651"/>
      <c r="E27" s="139"/>
      <c r="F27" s="140"/>
      <c r="G27" s="139"/>
      <c r="H27" s="140"/>
      <c r="I27" s="654" t="s">
        <v>99</v>
      </c>
      <c r="J27" s="655"/>
      <c r="K27" s="658" t="s">
        <v>101</v>
      </c>
      <c r="L27" s="659"/>
      <c r="M27" s="659"/>
      <c r="N27" s="651"/>
      <c r="O27" s="632" t="s">
        <v>199</v>
      </c>
      <c r="P27" s="633"/>
      <c r="Q27" s="633"/>
      <c r="R27" s="633"/>
      <c r="S27" s="634"/>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635"/>
      <c r="BC27" s="636"/>
      <c r="BD27" s="637"/>
      <c r="BE27" s="638"/>
      <c r="BF27" s="639"/>
      <c r="BG27" s="640"/>
      <c r="BH27" s="640"/>
      <c r="BI27" s="640"/>
      <c r="BJ27" s="641"/>
    </row>
    <row r="28" spans="2:62" ht="20.25" customHeight="1">
      <c r="B28" s="649"/>
      <c r="C28" s="652"/>
      <c r="D28" s="653"/>
      <c r="E28" s="139"/>
      <c r="F28" s="140" t="str">
        <f>C27</f>
        <v>面接相談員</v>
      </c>
      <c r="G28" s="139"/>
      <c r="H28" s="140" t="str">
        <f>I27</f>
        <v>C</v>
      </c>
      <c r="I28" s="656"/>
      <c r="J28" s="657"/>
      <c r="K28" s="660"/>
      <c r="L28" s="661"/>
      <c r="M28" s="661"/>
      <c r="N28" s="653"/>
      <c r="O28" s="632"/>
      <c r="P28" s="633"/>
      <c r="Q28" s="633"/>
      <c r="R28" s="633"/>
      <c r="S28" s="634"/>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645">
        <f>IF($BE$3="４週",SUM(W28:AX28),IF($BE$3="暦月",SUM(W28:BA28),""))</f>
        <v>96</v>
      </c>
      <c r="BC28" s="646"/>
      <c r="BD28" s="647">
        <f>IF($BE$3="４週",BB28/4,IF($BE$3="暦月",(BB28/($BE$8/7)),""))</f>
        <v>24</v>
      </c>
      <c r="BE28" s="646"/>
      <c r="BF28" s="642"/>
      <c r="BG28" s="643"/>
      <c r="BH28" s="643"/>
      <c r="BI28" s="643"/>
      <c r="BJ28" s="644"/>
    </row>
    <row r="29" spans="2:62" ht="20.25" customHeight="1">
      <c r="B29" s="648">
        <f>B27+1</f>
        <v>8</v>
      </c>
      <c r="C29" s="650" t="s">
        <v>178</v>
      </c>
      <c r="D29" s="651"/>
      <c r="E29" s="139"/>
      <c r="F29" s="140"/>
      <c r="G29" s="139"/>
      <c r="H29" s="140"/>
      <c r="I29" s="654" t="s">
        <v>99</v>
      </c>
      <c r="J29" s="655"/>
      <c r="K29" s="658" t="s">
        <v>147</v>
      </c>
      <c r="L29" s="659"/>
      <c r="M29" s="659"/>
      <c r="N29" s="651"/>
      <c r="O29" s="632" t="s">
        <v>200</v>
      </c>
      <c r="P29" s="633"/>
      <c r="Q29" s="633"/>
      <c r="R29" s="633"/>
      <c r="S29" s="634"/>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635"/>
      <c r="BC29" s="636"/>
      <c r="BD29" s="637"/>
      <c r="BE29" s="638"/>
      <c r="BF29" s="639"/>
      <c r="BG29" s="640"/>
      <c r="BH29" s="640"/>
      <c r="BI29" s="640"/>
      <c r="BJ29" s="641"/>
    </row>
    <row r="30" spans="2:62" ht="20.25" customHeight="1">
      <c r="B30" s="649"/>
      <c r="C30" s="652"/>
      <c r="D30" s="653"/>
      <c r="E30" s="139"/>
      <c r="F30" s="140" t="str">
        <f>C29</f>
        <v>面接相談員</v>
      </c>
      <c r="G30" s="139"/>
      <c r="H30" s="140" t="str">
        <f>I29</f>
        <v>C</v>
      </c>
      <c r="I30" s="656"/>
      <c r="J30" s="657"/>
      <c r="K30" s="660"/>
      <c r="L30" s="661"/>
      <c r="M30" s="661"/>
      <c r="N30" s="653"/>
      <c r="O30" s="632"/>
      <c r="P30" s="633"/>
      <c r="Q30" s="633"/>
      <c r="R30" s="633"/>
      <c r="S30" s="634"/>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645">
        <f>IF($BE$3="４週",SUM(W30:AX30),IF($BE$3="暦月",SUM(W30:BA30),""))</f>
        <v>128</v>
      </c>
      <c r="BC30" s="646"/>
      <c r="BD30" s="647">
        <f>IF($BE$3="４週",BB30/4,IF($BE$3="暦月",(BB30/($BE$8/7)),""))</f>
        <v>32</v>
      </c>
      <c r="BE30" s="646"/>
      <c r="BF30" s="642"/>
      <c r="BG30" s="643"/>
      <c r="BH30" s="643"/>
      <c r="BI30" s="643"/>
      <c r="BJ30" s="644"/>
    </row>
    <row r="31" spans="2:62" ht="20.25" customHeight="1">
      <c r="B31" s="648">
        <f>B29+1</f>
        <v>9</v>
      </c>
      <c r="C31" s="650" t="s">
        <v>156</v>
      </c>
      <c r="D31" s="651"/>
      <c r="E31" s="139"/>
      <c r="F31" s="140"/>
      <c r="G31" s="139"/>
      <c r="H31" s="140"/>
      <c r="I31" s="654" t="s">
        <v>88</v>
      </c>
      <c r="J31" s="655"/>
      <c r="K31" s="658" t="s">
        <v>145</v>
      </c>
      <c r="L31" s="659"/>
      <c r="M31" s="659"/>
      <c r="N31" s="651"/>
      <c r="O31" s="632" t="s">
        <v>196</v>
      </c>
      <c r="P31" s="633"/>
      <c r="Q31" s="633"/>
      <c r="R31" s="633"/>
      <c r="S31" s="634"/>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635"/>
      <c r="BC31" s="636"/>
      <c r="BD31" s="637"/>
      <c r="BE31" s="638"/>
      <c r="BF31" s="639"/>
      <c r="BG31" s="640"/>
      <c r="BH31" s="640"/>
      <c r="BI31" s="640"/>
      <c r="BJ31" s="641"/>
    </row>
    <row r="32" spans="2:62" ht="20.25" customHeight="1">
      <c r="B32" s="649"/>
      <c r="C32" s="652"/>
      <c r="D32" s="653"/>
      <c r="E32" s="139"/>
      <c r="F32" s="140" t="str">
        <f>C31</f>
        <v>訪問介護員</v>
      </c>
      <c r="G32" s="139"/>
      <c r="H32" s="140" t="str">
        <f>I31</f>
        <v>A</v>
      </c>
      <c r="I32" s="656"/>
      <c r="J32" s="657"/>
      <c r="K32" s="660"/>
      <c r="L32" s="661"/>
      <c r="M32" s="661"/>
      <c r="N32" s="653"/>
      <c r="O32" s="632"/>
      <c r="P32" s="633"/>
      <c r="Q32" s="633"/>
      <c r="R32" s="633"/>
      <c r="S32" s="634"/>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645">
        <f>IF($BE$3="４週",SUM(W32:AX32),IF($BE$3="暦月",SUM(W32:BA32),""))</f>
        <v>159.99999999999997</v>
      </c>
      <c r="BC32" s="646"/>
      <c r="BD32" s="647">
        <f>IF($BE$3="４週",BB32/4,IF($BE$3="暦月",(BB32/($BE$8/7)),""))</f>
        <v>39.999999999999993</v>
      </c>
      <c r="BE32" s="646"/>
      <c r="BF32" s="642"/>
      <c r="BG32" s="643"/>
      <c r="BH32" s="643"/>
      <c r="BI32" s="643"/>
      <c r="BJ32" s="644"/>
    </row>
    <row r="33" spans="2:62" ht="20.25" customHeight="1">
      <c r="B33" s="648">
        <f>B31+1</f>
        <v>10</v>
      </c>
      <c r="C33" s="650" t="s">
        <v>156</v>
      </c>
      <c r="D33" s="651"/>
      <c r="E33" s="139"/>
      <c r="F33" s="140"/>
      <c r="G33" s="139"/>
      <c r="H33" s="140"/>
      <c r="I33" s="654" t="s">
        <v>88</v>
      </c>
      <c r="J33" s="655"/>
      <c r="K33" s="658" t="s">
        <v>19</v>
      </c>
      <c r="L33" s="659"/>
      <c r="M33" s="659"/>
      <c r="N33" s="651"/>
      <c r="O33" s="632" t="s">
        <v>195</v>
      </c>
      <c r="P33" s="633"/>
      <c r="Q33" s="633"/>
      <c r="R33" s="633"/>
      <c r="S33" s="634"/>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635"/>
      <c r="BC33" s="636"/>
      <c r="BD33" s="637"/>
      <c r="BE33" s="638"/>
      <c r="BF33" s="639"/>
      <c r="BG33" s="640"/>
      <c r="BH33" s="640"/>
      <c r="BI33" s="640"/>
      <c r="BJ33" s="641"/>
    </row>
    <row r="34" spans="2:62" ht="20.25" customHeight="1">
      <c r="B34" s="649"/>
      <c r="C34" s="652"/>
      <c r="D34" s="653"/>
      <c r="E34" s="139"/>
      <c r="F34" s="140" t="str">
        <f>C33</f>
        <v>訪問介護員</v>
      </c>
      <c r="G34" s="139"/>
      <c r="H34" s="140" t="str">
        <f>I33</f>
        <v>A</v>
      </c>
      <c r="I34" s="656"/>
      <c r="J34" s="657"/>
      <c r="K34" s="660"/>
      <c r="L34" s="661"/>
      <c r="M34" s="661"/>
      <c r="N34" s="653"/>
      <c r="O34" s="632"/>
      <c r="P34" s="633"/>
      <c r="Q34" s="633"/>
      <c r="R34" s="633"/>
      <c r="S34" s="634"/>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645">
        <f>IF($BE$3="４週",SUM(W34:AX34),IF($BE$3="暦月",SUM(W34:BA34),""))</f>
        <v>159.99999999999997</v>
      </c>
      <c r="BC34" s="646"/>
      <c r="BD34" s="647">
        <f>IF($BE$3="４週",BB34/4,IF($BE$3="暦月",(BB34/($BE$8/7)),""))</f>
        <v>39.999999999999993</v>
      </c>
      <c r="BE34" s="646"/>
      <c r="BF34" s="642"/>
      <c r="BG34" s="643"/>
      <c r="BH34" s="643"/>
      <c r="BI34" s="643"/>
      <c r="BJ34" s="644"/>
    </row>
    <row r="35" spans="2:62" ht="20.25" customHeight="1">
      <c r="B35" s="648">
        <f>B33+1</f>
        <v>11</v>
      </c>
      <c r="C35" s="650" t="s">
        <v>156</v>
      </c>
      <c r="D35" s="651"/>
      <c r="E35" s="139"/>
      <c r="F35" s="140"/>
      <c r="G35" s="139"/>
      <c r="H35" s="140"/>
      <c r="I35" s="654" t="s">
        <v>88</v>
      </c>
      <c r="J35" s="655"/>
      <c r="K35" s="658" t="s">
        <v>89</v>
      </c>
      <c r="L35" s="659"/>
      <c r="M35" s="659"/>
      <c r="N35" s="651"/>
      <c r="O35" s="632" t="s">
        <v>194</v>
      </c>
      <c r="P35" s="633"/>
      <c r="Q35" s="633"/>
      <c r="R35" s="633"/>
      <c r="S35" s="634"/>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635"/>
      <c r="BC35" s="636"/>
      <c r="BD35" s="637"/>
      <c r="BE35" s="638"/>
      <c r="BF35" s="639"/>
      <c r="BG35" s="640"/>
      <c r="BH35" s="640"/>
      <c r="BI35" s="640"/>
      <c r="BJ35" s="641"/>
    </row>
    <row r="36" spans="2:62" ht="20.25" customHeight="1">
      <c r="B36" s="649"/>
      <c r="C36" s="652"/>
      <c r="D36" s="653"/>
      <c r="E36" s="139"/>
      <c r="F36" s="140" t="str">
        <f>C35</f>
        <v>訪問介護員</v>
      </c>
      <c r="G36" s="139"/>
      <c r="H36" s="140" t="str">
        <f>I35</f>
        <v>A</v>
      </c>
      <c r="I36" s="656"/>
      <c r="J36" s="657"/>
      <c r="K36" s="660"/>
      <c r="L36" s="661"/>
      <c r="M36" s="661"/>
      <c r="N36" s="653"/>
      <c r="O36" s="632"/>
      <c r="P36" s="633"/>
      <c r="Q36" s="633"/>
      <c r="R36" s="633"/>
      <c r="S36" s="634"/>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645">
        <f>IF($BE$3="４週",SUM(W36:AX36),IF($BE$3="暦月",SUM(W36:BA36),""))</f>
        <v>159.99999999999997</v>
      </c>
      <c r="BC36" s="646"/>
      <c r="BD36" s="647">
        <f>IF($BE$3="４週",BB36/4,IF($BE$3="暦月",(BB36/($BE$8/7)),""))</f>
        <v>39.999999999999993</v>
      </c>
      <c r="BE36" s="646"/>
      <c r="BF36" s="642"/>
      <c r="BG36" s="643"/>
      <c r="BH36" s="643"/>
      <c r="BI36" s="643"/>
      <c r="BJ36" s="644"/>
    </row>
    <row r="37" spans="2:62" ht="20.25" customHeight="1">
      <c r="B37" s="648">
        <f>B35+1</f>
        <v>12</v>
      </c>
      <c r="C37" s="650" t="s">
        <v>156</v>
      </c>
      <c r="D37" s="651"/>
      <c r="E37" s="139"/>
      <c r="F37" s="140"/>
      <c r="G37" s="139"/>
      <c r="H37" s="140"/>
      <c r="I37" s="654" t="s">
        <v>88</v>
      </c>
      <c r="J37" s="655"/>
      <c r="K37" s="658" t="s">
        <v>101</v>
      </c>
      <c r="L37" s="659"/>
      <c r="M37" s="659"/>
      <c r="N37" s="651"/>
      <c r="O37" s="632" t="s">
        <v>193</v>
      </c>
      <c r="P37" s="633"/>
      <c r="Q37" s="633"/>
      <c r="R37" s="633"/>
      <c r="S37" s="634"/>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635"/>
      <c r="BC37" s="636"/>
      <c r="BD37" s="637"/>
      <c r="BE37" s="638"/>
      <c r="BF37" s="639"/>
      <c r="BG37" s="640"/>
      <c r="BH37" s="640"/>
      <c r="BI37" s="640"/>
      <c r="BJ37" s="641"/>
    </row>
    <row r="38" spans="2:62" ht="20.25" customHeight="1">
      <c r="B38" s="649"/>
      <c r="C38" s="652"/>
      <c r="D38" s="653"/>
      <c r="E38" s="139"/>
      <c r="F38" s="140" t="str">
        <f>C37</f>
        <v>訪問介護員</v>
      </c>
      <c r="G38" s="139"/>
      <c r="H38" s="140" t="str">
        <f>I37</f>
        <v>A</v>
      </c>
      <c r="I38" s="656"/>
      <c r="J38" s="657"/>
      <c r="K38" s="660"/>
      <c r="L38" s="661"/>
      <c r="M38" s="661"/>
      <c r="N38" s="653"/>
      <c r="O38" s="632"/>
      <c r="P38" s="633"/>
      <c r="Q38" s="633"/>
      <c r="R38" s="633"/>
      <c r="S38" s="634"/>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645">
        <f>IF($BE$3="４週",SUM(W38:AX38),IF($BE$3="暦月",SUM(W38:BA38),""))</f>
        <v>159.99999999999997</v>
      </c>
      <c r="BC38" s="646"/>
      <c r="BD38" s="647">
        <f>IF($BE$3="４週",BB38/4,IF($BE$3="暦月",(BB38/($BE$8/7)),""))</f>
        <v>39.999999999999993</v>
      </c>
      <c r="BE38" s="646"/>
      <c r="BF38" s="642"/>
      <c r="BG38" s="643"/>
      <c r="BH38" s="643"/>
      <c r="BI38" s="643"/>
      <c r="BJ38" s="644"/>
    </row>
    <row r="39" spans="2:62" ht="20.25" customHeight="1">
      <c r="B39" s="648">
        <f>B37+1</f>
        <v>13</v>
      </c>
      <c r="C39" s="650" t="s">
        <v>156</v>
      </c>
      <c r="D39" s="651"/>
      <c r="E39" s="139"/>
      <c r="F39" s="140"/>
      <c r="G39" s="139"/>
      <c r="H39" s="140"/>
      <c r="I39" s="654" t="s">
        <v>88</v>
      </c>
      <c r="J39" s="655"/>
      <c r="K39" s="658" t="s">
        <v>89</v>
      </c>
      <c r="L39" s="659"/>
      <c r="M39" s="659"/>
      <c r="N39" s="651"/>
      <c r="O39" s="632" t="s">
        <v>106</v>
      </c>
      <c r="P39" s="633"/>
      <c r="Q39" s="633"/>
      <c r="R39" s="633"/>
      <c r="S39" s="634"/>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635"/>
      <c r="BC39" s="636"/>
      <c r="BD39" s="637"/>
      <c r="BE39" s="638"/>
      <c r="BF39" s="639"/>
      <c r="BG39" s="640"/>
      <c r="BH39" s="640"/>
      <c r="BI39" s="640"/>
      <c r="BJ39" s="641"/>
    </row>
    <row r="40" spans="2:62" ht="20.25" customHeight="1">
      <c r="B40" s="649"/>
      <c r="C40" s="652"/>
      <c r="D40" s="653"/>
      <c r="E40" s="139"/>
      <c r="F40" s="140" t="str">
        <f>C39</f>
        <v>訪問介護員</v>
      </c>
      <c r="G40" s="139"/>
      <c r="H40" s="140" t="str">
        <f>I39</f>
        <v>A</v>
      </c>
      <c r="I40" s="656"/>
      <c r="J40" s="657"/>
      <c r="K40" s="660"/>
      <c r="L40" s="661"/>
      <c r="M40" s="661"/>
      <c r="N40" s="653"/>
      <c r="O40" s="632"/>
      <c r="P40" s="633"/>
      <c r="Q40" s="633"/>
      <c r="R40" s="633"/>
      <c r="S40" s="634"/>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645">
        <f>IF($BE$3="４週",SUM(W40:AX40),IF($BE$3="暦月",SUM(W40:BA40),""))</f>
        <v>159.99999999999997</v>
      </c>
      <c r="BC40" s="646"/>
      <c r="BD40" s="647">
        <f>IF($BE$3="４週",BB40/4,IF($BE$3="暦月",(BB40/($BE$8/7)),""))</f>
        <v>39.999999999999993</v>
      </c>
      <c r="BE40" s="646"/>
      <c r="BF40" s="642"/>
      <c r="BG40" s="643"/>
      <c r="BH40" s="643"/>
      <c r="BI40" s="643"/>
      <c r="BJ40" s="644"/>
    </row>
    <row r="41" spans="2:62" ht="20.25" customHeight="1">
      <c r="B41" s="648">
        <f>B39+1</f>
        <v>14</v>
      </c>
      <c r="C41" s="650" t="s">
        <v>156</v>
      </c>
      <c r="D41" s="651"/>
      <c r="E41" s="139"/>
      <c r="F41" s="140"/>
      <c r="G41" s="139"/>
      <c r="H41" s="140"/>
      <c r="I41" s="654" t="s">
        <v>88</v>
      </c>
      <c r="J41" s="655"/>
      <c r="K41" s="658" t="s">
        <v>89</v>
      </c>
      <c r="L41" s="659"/>
      <c r="M41" s="659"/>
      <c r="N41" s="651"/>
      <c r="O41" s="632" t="s">
        <v>192</v>
      </c>
      <c r="P41" s="633"/>
      <c r="Q41" s="633"/>
      <c r="R41" s="633"/>
      <c r="S41" s="634"/>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635"/>
      <c r="BC41" s="636"/>
      <c r="BD41" s="637"/>
      <c r="BE41" s="638"/>
      <c r="BF41" s="639"/>
      <c r="BG41" s="640"/>
      <c r="BH41" s="640"/>
      <c r="BI41" s="640"/>
      <c r="BJ41" s="641"/>
    </row>
    <row r="42" spans="2:62" ht="20.25" customHeight="1">
      <c r="B42" s="649"/>
      <c r="C42" s="652"/>
      <c r="D42" s="653"/>
      <c r="E42" s="139"/>
      <c r="F42" s="140" t="str">
        <f>C41</f>
        <v>訪問介護員</v>
      </c>
      <c r="G42" s="139"/>
      <c r="H42" s="140" t="str">
        <f>I41</f>
        <v>A</v>
      </c>
      <c r="I42" s="656"/>
      <c r="J42" s="657"/>
      <c r="K42" s="660"/>
      <c r="L42" s="661"/>
      <c r="M42" s="661"/>
      <c r="N42" s="653"/>
      <c r="O42" s="632"/>
      <c r="P42" s="633"/>
      <c r="Q42" s="633"/>
      <c r="R42" s="633"/>
      <c r="S42" s="634"/>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645">
        <f>IF($BE$3="４週",SUM(W42:AX42),IF($BE$3="暦月",SUM(W42:BA42),""))</f>
        <v>159.99999999999997</v>
      </c>
      <c r="BC42" s="646"/>
      <c r="BD42" s="647">
        <f>IF($BE$3="４週",BB42/4,IF($BE$3="暦月",(BB42/($BE$8/7)),""))</f>
        <v>39.999999999999993</v>
      </c>
      <c r="BE42" s="646"/>
      <c r="BF42" s="642"/>
      <c r="BG42" s="643"/>
      <c r="BH42" s="643"/>
      <c r="BI42" s="643"/>
      <c r="BJ42" s="644"/>
    </row>
    <row r="43" spans="2:62" ht="20.25" customHeight="1">
      <c r="B43" s="648">
        <f>B41+1</f>
        <v>15</v>
      </c>
      <c r="C43" s="650" t="s">
        <v>156</v>
      </c>
      <c r="D43" s="651"/>
      <c r="E43" s="139"/>
      <c r="F43" s="140"/>
      <c r="G43" s="139"/>
      <c r="H43" s="140"/>
      <c r="I43" s="654" t="s">
        <v>88</v>
      </c>
      <c r="J43" s="655"/>
      <c r="K43" s="658" t="s">
        <v>145</v>
      </c>
      <c r="L43" s="659"/>
      <c r="M43" s="659"/>
      <c r="N43" s="651"/>
      <c r="O43" s="632" t="s">
        <v>175</v>
      </c>
      <c r="P43" s="633"/>
      <c r="Q43" s="633"/>
      <c r="R43" s="633"/>
      <c r="S43" s="634"/>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635"/>
      <c r="BC43" s="636"/>
      <c r="BD43" s="637"/>
      <c r="BE43" s="638"/>
      <c r="BF43" s="639"/>
      <c r="BG43" s="640"/>
      <c r="BH43" s="640"/>
      <c r="BI43" s="640"/>
      <c r="BJ43" s="641"/>
    </row>
    <row r="44" spans="2:62" ht="20.25" customHeight="1">
      <c r="B44" s="649"/>
      <c r="C44" s="652"/>
      <c r="D44" s="653"/>
      <c r="E44" s="139"/>
      <c r="F44" s="140" t="str">
        <f>C43</f>
        <v>訪問介護員</v>
      </c>
      <c r="G44" s="139"/>
      <c r="H44" s="140" t="str">
        <f>I43</f>
        <v>A</v>
      </c>
      <c r="I44" s="656"/>
      <c r="J44" s="657"/>
      <c r="K44" s="660"/>
      <c r="L44" s="661"/>
      <c r="M44" s="661"/>
      <c r="N44" s="653"/>
      <c r="O44" s="632"/>
      <c r="P44" s="633"/>
      <c r="Q44" s="633"/>
      <c r="R44" s="633"/>
      <c r="S44" s="634"/>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645">
        <f>IF($BE$3="４週",SUM(W44:AX44),IF($BE$3="暦月",SUM(W44:BA44),""))</f>
        <v>159.99999999999997</v>
      </c>
      <c r="BC44" s="646"/>
      <c r="BD44" s="647">
        <f>IF($BE$3="４週",BB44/4,IF($BE$3="暦月",(BB44/($BE$8/7)),""))</f>
        <v>39.999999999999993</v>
      </c>
      <c r="BE44" s="646"/>
      <c r="BF44" s="642"/>
      <c r="BG44" s="643"/>
      <c r="BH44" s="643"/>
      <c r="BI44" s="643"/>
      <c r="BJ44" s="644"/>
    </row>
    <row r="45" spans="2:62" ht="20.25" customHeight="1">
      <c r="B45" s="648">
        <f>B43+1</f>
        <v>16</v>
      </c>
      <c r="C45" s="650" t="s">
        <v>156</v>
      </c>
      <c r="D45" s="651"/>
      <c r="E45" s="139"/>
      <c r="F45" s="140"/>
      <c r="G45" s="139"/>
      <c r="H45" s="140"/>
      <c r="I45" s="654" t="s">
        <v>88</v>
      </c>
      <c r="J45" s="655"/>
      <c r="K45" s="658" t="s">
        <v>89</v>
      </c>
      <c r="L45" s="659"/>
      <c r="M45" s="659"/>
      <c r="N45" s="651"/>
      <c r="O45" s="632" t="s">
        <v>191</v>
      </c>
      <c r="P45" s="633"/>
      <c r="Q45" s="633"/>
      <c r="R45" s="633"/>
      <c r="S45" s="634"/>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635"/>
      <c r="BC45" s="636"/>
      <c r="BD45" s="637"/>
      <c r="BE45" s="638"/>
      <c r="BF45" s="639"/>
      <c r="BG45" s="640"/>
      <c r="BH45" s="640"/>
      <c r="BI45" s="640"/>
      <c r="BJ45" s="641"/>
    </row>
    <row r="46" spans="2:62" ht="20.25" customHeight="1">
      <c r="B46" s="649"/>
      <c r="C46" s="652"/>
      <c r="D46" s="653"/>
      <c r="E46" s="139"/>
      <c r="F46" s="140" t="str">
        <f>C45</f>
        <v>訪問介護員</v>
      </c>
      <c r="G46" s="139"/>
      <c r="H46" s="140" t="str">
        <f>I45</f>
        <v>A</v>
      </c>
      <c r="I46" s="656"/>
      <c r="J46" s="657"/>
      <c r="K46" s="660"/>
      <c r="L46" s="661"/>
      <c r="M46" s="661"/>
      <c r="N46" s="653"/>
      <c r="O46" s="632"/>
      <c r="P46" s="633"/>
      <c r="Q46" s="633"/>
      <c r="R46" s="633"/>
      <c r="S46" s="634"/>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645">
        <f>IF($BE$3="４週",SUM(W46:AX46),IF($BE$3="暦月",SUM(W46:BA46),""))</f>
        <v>159.99999999999997</v>
      </c>
      <c r="BC46" s="646"/>
      <c r="BD46" s="647">
        <f>IF($BE$3="４週",BB46/4,IF($BE$3="暦月",(BB46/($BE$8/7)),""))</f>
        <v>39.999999999999993</v>
      </c>
      <c r="BE46" s="646"/>
      <c r="BF46" s="642"/>
      <c r="BG46" s="643"/>
      <c r="BH46" s="643"/>
      <c r="BI46" s="643"/>
      <c r="BJ46" s="644"/>
    </row>
    <row r="47" spans="2:62" ht="20.25" customHeight="1">
      <c r="B47" s="648">
        <f>B45+1</f>
        <v>17</v>
      </c>
      <c r="C47" s="650" t="s">
        <v>156</v>
      </c>
      <c r="D47" s="651"/>
      <c r="E47" s="139"/>
      <c r="F47" s="140"/>
      <c r="G47" s="139"/>
      <c r="H47" s="140"/>
      <c r="I47" s="654" t="s">
        <v>88</v>
      </c>
      <c r="J47" s="655"/>
      <c r="K47" s="658" t="s">
        <v>89</v>
      </c>
      <c r="L47" s="659"/>
      <c r="M47" s="659"/>
      <c r="N47" s="651"/>
      <c r="O47" s="632" t="s">
        <v>190</v>
      </c>
      <c r="P47" s="633"/>
      <c r="Q47" s="633"/>
      <c r="R47" s="633"/>
      <c r="S47" s="634"/>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635"/>
      <c r="BC47" s="636"/>
      <c r="BD47" s="637"/>
      <c r="BE47" s="638"/>
      <c r="BF47" s="639"/>
      <c r="BG47" s="640"/>
      <c r="BH47" s="640"/>
      <c r="BI47" s="640"/>
      <c r="BJ47" s="641"/>
    </row>
    <row r="48" spans="2:62" ht="20.25" customHeight="1">
      <c r="B48" s="649"/>
      <c r="C48" s="652"/>
      <c r="D48" s="653"/>
      <c r="E48" s="139"/>
      <c r="F48" s="140" t="str">
        <f>C47</f>
        <v>訪問介護員</v>
      </c>
      <c r="G48" s="139"/>
      <c r="H48" s="140" t="str">
        <f>I47</f>
        <v>A</v>
      </c>
      <c r="I48" s="656"/>
      <c r="J48" s="657"/>
      <c r="K48" s="660"/>
      <c r="L48" s="661"/>
      <c r="M48" s="661"/>
      <c r="N48" s="653"/>
      <c r="O48" s="632"/>
      <c r="P48" s="633"/>
      <c r="Q48" s="633"/>
      <c r="R48" s="633"/>
      <c r="S48" s="634"/>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645">
        <f>IF($BE$3="４週",SUM(W48:AX48),IF($BE$3="暦月",SUM(W48:BA48),""))</f>
        <v>159.99999999999997</v>
      </c>
      <c r="BC48" s="646"/>
      <c r="BD48" s="647">
        <f>IF($BE$3="４週",BB48/4,IF($BE$3="暦月",(BB48/($BE$8/7)),""))</f>
        <v>39.999999999999993</v>
      </c>
      <c r="BE48" s="646"/>
      <c r="BF48" s="642"/>
      <c r="BG48" s="643"/>
      <c r="BH48" s="643"/>
      <c r="BI48" s="643"/>
      <c r="BJ48" s="644"/>
    </row>
    <row r="49" spans="2:62" ht="20.25" customHeight="1">
      <c r="B49" s="648">
        <f>B47+1</f>
        <v>18</v>
      </c>
      <c r="C49" s="650"/>
      <c r="D49" s="651"/>
      <c r="E49" s="139"/>
      <c r="F49" s="140"/>
      <c r="G49" s="139"/>
      <c r="H49" s="140"/>
      <c r="I49" s="654"/>
      <c r="J49" s="655"/>
      <c r="K49" s="658"/>
      <c r="L49" s="659"/>
      <c r="M49" s="659"/>
      <c r="N49" s="651"/>
      <c r="O49" s="632"/>
      <c r="P49" s="633"/>
      <c r="Q49" s="633"/>
      <c r="R49" s="633"/>
      <c r="S49" s="634"/>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635"/>
      <c r="BC49" s="636"/>
      <c r="BD49" s="637"/>
      <c r="BE49" s="638"/>
      <c r="BF49" s="639"/>
      <c r="BG49" s="640"/>
      <c r="BH49" s="640"/>
      <c r="BI49" s="640"/>
      <c r="BJ49" s="641"/>
    </row>
    <row r="50" spans="2:62" ht="20.25" customHeight="1">
      <c r="B50" s="649"/>
      <c r="C50" s="652"/>
      <c r="D50" s="653"/>
      <c r="E50" s="139"/>
      <c r="F50" s="140">
        <f>C49</f>
        <v>0</v>
      </c>
      <c r="G50" s="139"/>
      <c r="H50" s="140">
        <f>I49</f>
        <v>0</v>
      </c>
      <c r="I50" s="656"/>
      <c r="J50" s="657"/>
      <c r="K50" s="660"/>
      <c r="L50" s="661"/>
      <c r="M50" s="661"/>
      <c r="N50" s="653"/>
      <c r="O50" s="632"/>
      <c r="P50" s="633"/>
      <c r="Q50" s="633"/>
      <c r="R50" s="633"/>
      <c r="S50" s="634"/>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645">
        <f>IF($BE$3="４週",SUM(W50:AX50),IF($BE$3="暦月",SUM(W50:BA50),""))</f>
        <v>0</v>
      </c>
      <c r="BC50" s="646"/>
      <c r="BD50" s="647">
        <f>IF($BE$3="４週",BB50/4,IF($BE$3="暦月",(BB50/($BE$8/7)),""))</f>
        <v>0</v>
      </c>
      <c r="BE50" s="646"/>
      <c r="BF50" s="642"/>
      <c r="BG50" s="643"/>
      <c r="BH50" s="643"/>
      <c r="BI50" s="643"/>
      <c r="BJ50" s="644"/>
    </row>
    <row r="51" spans="2:62" ht="20.25" customHeight="1">
      <c r="B51" s="648">
        <f>B49+1</f>
        <v>19</v>
      </c>
      <c r="C51" s="650"/>
      <c r="D51" s="651"/>
      <c r="E51" s="141"/>
      <c r="F51" s="142"/>
      <c r="G51" s="141"/>
      <c r="H51" s="142"/>
      <c r="I51" s="654"/>
      <c r="J51" s="655"/>
      <c r="K51" s="658"/>
      <c r="L51" s="659"/>
      <c r="M51" s="659"/>
      <c r="N51" s="651"/>
      <c r="O51" s="632"/>
      <c r="P51" s="633"/>
      <c r="Q51" s="633"/>
      <c r="R51" s="633"/>
      <c r="S51" s="634"/>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635"/>
      <c r="BC51" s="636"/>
      <c r="BD51" s="637"/>
      <c r="BE51" s="638"/>
      <c r="BF51" s="639"/>
      <c r="BG51" s="640"/>
      <c r="BH51" s="640"/>
      <c r="BI51" s="640"/>
      <c r="BJ51" s="641"/>
    </row>
    <row r="52" spans="2:62" ht="20.25" customHeight="1">
      <c r="B52" s="649"/>
      <c r="C52" s="652"/>
      <c r="D52" s="653"/>
      <c r="E52" s="139"/>
      <c r="F52" s="140">
        <f>C51</f>
        <v>0</v>
      </c>
      <c r="G52" s="139"/>
      <c r="H52" s="140">
        <f>I51</f>
        <v>0</v>
      </c>
      <c r="I52" s="656"/>
      <c r="J52" s="657"/>
      <c r="K52" s="660"/>
      <c r="L52" s="661"/>
      <c r="M52" s="661"/>
      <c r="N52" s="653"/>
      <c r="O52" s="632"/>
      <c r="P52" s="633"/>
      <c r="Q52" s="633"/>
      <c r="R52" s="633"/>
      <c r="S52" s="634"/>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645">
        <f>IF($BE$3="４週",SUM(W52:AX52),IF($BE$3="暦月",SUM(W52:BA52),""))</f>
        <v>0</v>
      </c>
      <c r="BC52" s="646"/>
      <c r="BD52" s="647">
        <f>IF($BE$3="４週",BB52/4,IF($BE$3="暦月",(BB52/($BE$8/7)),""))</f>
        <v>0</v>
      </c>
      <c r="BE52" s="646"/>
      <c r="BF52" s="642"/>
      <c r="BG52" s="643"/>
      <c r="BH52" s="643"/>
      <c r="BI52" s="643"/>
      <c r="BJ52" s="644"/>
    </row>
    <row r="53" spans="2:62" ht="20.25" customHeight="1">
      <c r="B53" s="648">
        <f>B51+1</f>
        <v>20</v>
      </c>
      <c r="C53" s="650"/>
      <c r="D53" s="651"/>
      <c r="E53" s="141"/>
      <c r="F53" s="142"/>
      <c r="G53" s="141"/>
      <c r="H53" s="142"/>
      <c r="I53" s="654"/>
      <c r="J53" s="655"/>
      <c r="K53" s="658"/>
      <c r="L53" s="659"/>
      <c r="M53" s="659"/>
      <c r="N53" s="651"/>
      <c r="O53" s="632"/>
      <c r="P53" s="633"/>
      <c r="Q53" s="633"/>
      <c r="R53" s="633"/>
      <c r="S53" s="634"/>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635"/>
      <c r="BC53" s="636"/>
      <c r="BD53" s="637"/>
      <c r="BE53" s="638"/>
      <c r="BF53" s="639"/>
      <c r="BG53" s="640"/>
      <c r="BH53" s="640"/>
      <c r="BI53" s="640"/>
      <c r="BJ53" s="641"/>
    </row>
    <row r="54" spans="2:62" ht="20.25" customHeight="1">
      <c r="B54" s="649"/>
      <c r="C54" s="652"/>
      <c r="D54" s="653"/>
      <c r="E54" s="139"/>
      <c r="F54" s="140">
        <f>C53</f>
        <v>0</v>
      </c>
      <c r="G54" s="139"/>
      <c r="H54" s="140">
        <f>I53</f>
        <v>0</v>
      </c>
      <c r="I54" s="656"/>
      <c r="J54" s="657"/>
      <c r="K54" s="660"/>
      <c r="L54" s="661"/>
      <c r="M54" s="661"/>
      <c r="N54" s="653"/>
      <c r="O54" s="632"/>
      <c r="P54" s="633"/>
      <c r="Q54" s="633"/>
      <c r="R54" s="633"/>
      <c r="S54" s="634"/>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645">
        <f>IF($BE$3="４週",SUM(W54:AX54),IF($BE$3="暦月",SUM(W54:BA54),""))</f>
        <v>0</v>
      </c>
      <c r="BC54" s="646"/>
      <c r="BD54" s="647">
        <f>IF($BE$3="４週",BB54/4,IF($BE$3="暦月",(BB54/($BE$8/7)),""))</f>
        <v>0</v>
      </c>
      <c r="BE54" s="646"/>
      <c r="BF54" s="642"/>
      <c r="BG54" s="643"/>
      <c r="BH54" s="643"/>
      <c r="BI54" s="643"/>
      <c r="BJ54" s="644"/>
    </row>
    <row r="55" spans="2:62" ht="20.25" customHeight="1">
      <c r="B55" s="648">
        <f>B53+1</f>
        <v>21</v>
      </c>
      <c r="C55" s="650"/>
      <c r="D55" s="651"/>
      <c r="E55" s="139"/>
      <c r="F55" s="140"/>
      <c r="G55" s="139"/>
      <c r="H55" s="140"/>
      <c r="I55" s="654"/>
      <c r="J55" s="655"/>
      <c r="K55" s="658"/>
      <c r="L55" s="659"/>
      <c r="M55" s="659"/>
      <c r="N55" s="651"/>
      <c r="O55" s="632"/>
      <c r="P55" s="633"/>
      <c r="Q55" s="633"/>
      <c r="R55" s="633"/>
      <c r="S55" s="634"/>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635"/>
      <c r="BC55" s="636"/>
      <c r="BD55" s="637"/>
      <c r="BE55" s="638"/>
      <c r="BF55" s="639"/>
      <c r="BG55" s="640"/>
      <c r="BH55" s="640"/>
      <c r="BI55" s="640"/>
      <c r="BJ55" s="641"/>
    </row>
    <row r="56" spans="2:62" ht="20.25" customHeight="1">
      <c r="B56" s="649"/>
      <c r="C56" s="652"/>
      <c r="D56" s="653"/>
      <c r="E56" s="139"/>
      <c r="F56" s="140">
        <f>C55</f>
        <v>0</v>
      </c>
      <c r="G56" s="139"/>
      <c r="H56" s="140">
        <f>I55</f>
        <v>0</v>
      </c>
      <c r="I56" s="656"/>
      <c r="J56" s="657"/>
      <c r="K56" s="660"/>
      <c r="L56" s="661"/>
      <c r="M56" s="661"/>
      <c r="N56" s="653"/>
      <c r="O56" s="632"/>
      <c r="P56" s="633"/>
      <c r="Q56" s="633"/>
      <c r="R56" s="633"/>
      <c r="S56" s="634"/>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645">
        <f>IF($BE$3="４週",SUM(W56:AX56),IF($BE$3="暦月",SUM(W56:BA56),""))</f>
        <v>0</v>
      </c>
      <c r="BC56" s="646"/>
      <c r="BD56" s="647">
        <f>IF($BE$3="４週",BB56/4,IF($BE$3="暦月",(BB56/($BE$8/7)),""))</f>
        <v>0</v>
      </c>
      <c r="BE56" s="646"/>
      <c r="BF56" s="642"/>
      <c r="BG56" s="643"/>
      <c r="BH56" s="643"/>
      <c r="BI56" s="643"/>
      <c r="BJ56" s="644"/>
    </row>
    <row r="57" spans="2:62" ht="20.25" customHeight="1">
      <c r="B57" s="648">
        <f>B55+1</f>
        <v>22</v>
      </c>
      <c r="C57" s="650"/>
      <c r="D57" s="651"/>
      <c r="E57" s="139"/>
      <c r="F57" s="140"/>
      <c r="G57" s="139"/>
      <c r="H57" s="140"/>
      <c r="I57" s="654"/>
      <c r="J57" s="655"/>
      <c r="K57" s="658"/>
      <c r="L57" s="659"/>
      <c r="M57" s="659"/>
      <c r="N57" s="651"/>
      <c r="O57" s="632"/>
      <c r="P57" s="633"/>
      <c r="Q57" s="633"/>
      <c r="R57" s="633"/>
      <c r="S57" s="634"/>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635"/>
      <c r="BC57" s="636"/>
      <c r="BD57" s="637"/>
      <c r="BE57" s="638"/>
      <c r="BF57" s="639"/>
      <c r="BG57" s="640"/>
      <c r="BH57" s="640"/>
      <c r="BI57" s="640"/>
      <c r="BJ57" s="641"/>
    </row>
    <row r="58" spans="2:62" ht="20.25" customHeight="1">
      <c r="B58" s="649"/>
      <c r="C58" s="652"/>
      <c r="D58" s="653"/>
      <c r="E58" s="139"/>
      <c r="F58" s="140">
        <f>C57</f>
        <v>0</v>
      </c>
      <c r="G58" s="139"/>
      <c r="H58" s="140">
        <f>I57</f>
        <v>0</v>
      </c>
      <c r="I58" s="656"/>
      <c r="J58" s="657"/>
      <c r="K58" s="660"/>
      <c r="L58" s="661"/>
      <c r="M58" s="661"/>
      <c r="N58" s="653"/>
      <c r="O58" s="632"/>
      <c r="P58" s="633"/>
      <c r="Q58" s="633"/>
      <c r="R58" s="633"/>
      <c r="S58" s="634"/>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645">
        <f>IF($BE$3="４週",SUM(W58:AX58),IF($BE$3="暦月",SUM(W58:BA58),""))</f>
        <v>0</v>
      </c>
      <c r="BC58" s="646"/>
      <c r="BD58" s="647">
        <f>IF($BE$3="４週",BB58/4,IF($BE$3="暦月",(BB58/($BE$8/7)),""))</f>
        <v>0</v>
      </c>
      <c r="BE58" s="646"/>
      <c r="BF58" s="642"/>
      <c r="BG58" s="643"/>
      <c r="BH58" s="643"/>
      <c r="BI58" s="643"/>
      <c r="BJ58" s="644"/>
    </row>
    <row r="59" spans="2:62" ht="20.25" customHeight="1">
      <c r="B59" s="648">
        <f>B57+1</f>
        <v>23</v>
      </c>
      <c r="C59" s="650"/>
      <c r="D59" s="651"/>
      <c r="E59" s="139"/>
      <c r="F59" s="140"/>
      <c r="G59" s="139"/>
      <c r="H59" s="140"/>
      <c r="I59" s="654"/>
      <c r="J59" s="655"/>
      <c r="K59" s="658"/>
      <c r="L59" s="659"/>
      <c r="M59" s="659"/>
      <c r="N59" s="651"/>
      <c r="O59" s="632"/>
      <c r="P59" s="633"/>
      <c r="Q59" s="633"/>
      <c r="R59" s="633"/>
      <c r="S59" s="634"/>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635"/>
      <c r="BC59" s="636"/>
      <c r="BD59" s="637"/>
      <c r="BE59" s="638"/>
      <c r="BF59" s="639"/>
      <c r="BG59" s="640"/>
      <c r="BH59" s="640"/>
      <c r="BI59" s="640"/>
      <c r="BJ59" s="641"/>
    </row>
    <row r="60" spans="2:62" ht="20.25" customHeight="1">
      <c r="B60" s="649"/>
      <c r="C60" s="652"/>
      <c r="D60" s="653"/>
      <c r="E60" s="139"/>
      <c r="F60" s="140">
        <f>C59</f>
        <v>0</v>
      </c>
      <c r="G60" s="139"/>
      <c r="H60" s="140">
        <f>I59</f>
        <v>0</v>
      </c>
      <c r="I60" s="656"/>
      <c r="J60" s="657"/>
      <c r="K60" s="660"/>
      <c r="L60" s="661"/>
      <c r="M60" s="661"/>
      <c r="N60" s="653"/>
      <c r="O60" s="632"/>
      <c r="P60" s="633"/>
      <c r="Q60" s="633"/>
      <c r="R60" s="633"/>
      <c r="S60" s="634"/>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645">
        <f>IF($BE$3="４週",SUM(W60:AX60),IF($BE$3="暦月",SUM(W60:BA60),""))</f>
        <v>0</v>
      </c>
      <c r="BC60" s="646"/>
      <c r="BD60" s="647">
        <f>IF($BE$3="４週",BB60/4,IF($BE$3="暦月",(BB60/($BE$8/7)),""))</f>
        <v>0</v>
      </c>
      <c r="BE60" s="646"/>
      <c r="BF60" s="642"/>
      <c r="BG60" s="643"/>
      <c r="BH60" s="643"/>
      <c r="BI60" s="643"/>
      <c r="BJ60" s="644"/>
    </row>
    <row r="61" spans="2:62" ht="20.25" customHeight="1">
      <c r="B61" s="648">
        <f>B59+1</f>
        <v>24</v>
      </c>
      <c r="C61" s="650"/>
      <c r="D61" s="651"/>
      <c r="E61" s="139"/>
      <c r="F61" s="140"/>
      <c r="G61" s="139"/>
      <c r="H61" s="140"/>
      <c r="I61" s="654"/>
      <c r="J61" s="655"/>
      <c r="K61" s="658"/>
      <c r="L61" s="659"/>
      <c r="M61" s="659"/>
      <c r="N61" s="651"/>
      <c r="O61" s="632"/>
      <c r="P61" s="633"/>
      <c r="Q61" s="633"/>
      <c r="R61" s="633"/>
      <c r="S61" s="634"/>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635"/>
      <c r="BC61" s="636"/>
      <c r="BD61" s="637"/>
      <c r="BE61" s="638"/>
      <c r="BF61" s="639"/>
      <c r="BG61" s="640"/>
      <c r="BH61" s="640"/>
      <c r="BI61" s="640"/>
      <c r="BJ61" s="641"/>
    </row>
    <row r="62" spans="2:62" ht="20.25" customHeight="1">
      <c r="B62" s="649"/>
      <c r="C62" s="652"/>
      <c r="D62" s="653"/>
      <c r="E62" s="139"/>
      <c r="F62" s="140">
        <f>C61</f>
        <v>0</v>
      </c>
      <c r="G62" s="139"/>
      <c r="H62" s="140">
        <f>I61</f>
        <v>0</v>
      </c>
      <c r="I62" s="656"/>
      <c r="J62" s="657"/>
      <c r="K62" s="660"/>
      <c r="L62" s="661"/>
      <c r="M62" s="661"/>
      <c r="N62" s="653"/>
      <c r="O62" s="632"/>
      <c r="P62" s="633"/>
      <c r="Q62" s="633"/>
      <c r="R62" s="633"/>
      <c r="S62" s="634"/>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645">
        <f>IF($BE$3="４週",SUM(W62:AX62),IF($BE$3="暦月",SUM(W62:BA62),""))</f>
        <v>0</v>
      </c>
      <c r="BC62" s="646"/>
      <c r="BD62" s="647">
        <f>IF($BE$3="４週",BB62/4,IF($BE$3="暦月",(BB62/($BE$8/7)),""))</f>
        <v>0</v>
      </c>
      <c r="BE62" s="646"/>
      <c r="BF62" s="642"/>
      <c r="BG62" s="643"/>
      <c r="BH62" s="643"/>
      <c r="BI62" s="643"/>
      <c r="BJ62" s="644"/>
    </row>
    <row r="63" spans="2:62" ht="20.25" customHeight="1">
      <c r="B63" s="648">
        <f>B61+1</f>
        <v>25</v>
      </c>
      <c r="C63" s="650"/>
      <c r="D63" s="651"/>
      <c r="E63" s="139"/>
      <c r="F63" s="140"/>
      <c r="G63" s="139"/>
      <c r="H63" s="140"/>
      <c r="I63" s="654"/>
      <c r="J63" s="655"/>
      <c r="K63" s="658"/>
      <c r="L63" s="659"/>
      <c r="M63" s="659"/>
      <c r="N63" s="651"/>
      <c r="O63" s="632"/>
      <c r="P63" s="633"/>
      <c r="Q63" s="633"/>
      <c r="R63" s="633"/>
      <c r="S63" s="634"/>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635"/>
      <c r="BC63" s="636"/>
      <c r="BD63" s="637"/>
      <c r="BE63" s="638"/>
      <c r="BF63" s="639"/>
      <c r="BG63" s="640"/>
      <c r="BH63" s="640"/>
      <c r="BI63" s="640"/>
      <c r="BJ63" s="641"/>
    </row>
    <row r="64" spans="2:62" ht="20.25" customHeight="1">
      <c r="B64" s="649"/>
      <c r="C64" s="652"/>
      <c r="D64" s="653"/>
      <c r="E64" s="139"/>
      <c r="F64" s="140">
        <f>C63</f>
        <v>0</v>
      </c>
      <c r="G64" s="139"/>
      <c r="H64" s="140">
        <f>I63</f>
        <v>0</v>
      </c>
      <c r="I64" s="656"/>
      <c r="J64" s="657"/>
      <c r="K64" s="660"/>
      <c r="L64" s="661"/>
      <c r="M64" s="661"/>
      <c r="N64" s="653"/>
      <c r="O64" s="632"/>
      <c r="P64" s="633"/>
      <c r="Q64" s="633"/>
      <c r="R64" s="633"/>
      <c r="S64" s="634"/>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645">
        <f>IF($BE$3="４週",SUM(W64:AX64),IF($BE$3="暦月",SUM(W64:BA64),""))</f>
        <v>0</v>
      </c>
      <c r="BC64" s="646"/>
      <c r="BD64" s="647">
        <f>IF($BE$3="４週",BB64/4,IF($BE$3="暦月",(BB64/($BE$8/7)),""))</f>
        <v>0</v>
      </c>
      <c r="BE64" s="646"/>
      <c r="BF64" s="642"/>
      <c r="BG64" s="643"/>
      <c r="BH64" s="643"/>
      <c r="BI64" s="643"/>
      <c r="BJ64" s="644"/>
    </row>
    <row r="65" spans="2:62" ht="20.25" customHeight="1">
      <c r="B65" s="648">
        <f>B63+1</f>
        <v>26</v>
      </c>
      <c r="C65" s="650"/>
      <c r="D65" s="651"/>
      <c r="E65" s="139"/>
      <c r="F65" s="140"/>
      <c r="G65" s="139"/>
      <c r="H65" s="140"/>
      <c r="I65" s="654"/>
      <c r="J65" s="655"/>
      <c r="K65" s="658"/>
      <c r="L65" s="659"/>
      <c r="M65" s="659"/>
      <c r="N65" s="651"/>
      <c r="O65" s="632"/>
      <c r="P65" s="633"/>
      <c r="Q65" s="633"/>
      <c r="R65" s="633"/>
      <c r="S65" s="634"/>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635"/>
      <c r="BC65" s="636"/>
      <c r="BD65" s="637"/>
      <c r="BE65" s="638"/>
      <c r="BF65" s="639"/>
      <c r="BG65" s="640"/>
      <c r="BH65" s="640"/>
      <c r="BI65" s="640"/>
      <c r="BJ65" s="641"/>
    </row>
    <row r="66" spans="2:62" ht="20.25" customHeight="1">
      <c r="B66" s="649"/>
      <c r="C66" s="652"/>
      <c r="D66" s="653"/>
      <c r="E66" s="139"/>
      <c r="F66" s="140">
        <f>C65</f>
        <v>0</v>
      </c>
      <c r="G66" s="139"/>
      <c r="H66" s="140">
        <f>I65</f>
        <v>0</v>
      </c>
      <c r="I66" s="656"/>
      <c r="J66" s="657"/>
      <c r="K66" s="660"/>
      <c r="L66" s="661"/>
      <c r="M66" s="661"/>
      <c r="N66" s="653"/>
      <c r="O66" s="632"/>
      <c r="P66" s="633"/>
      <c r="Q66" s="633"/>
      <c r="R66" s="633"/>
      <c r="S66" s="634"/>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645">
        <f>IF($BE$3="４週",SUM(W66:AX66),IF($BE$3="暦月",SUM(W66:BA66),""))</f>
        <v>0</v>
      </c>
      <c r="BC66" s="646"/>
      <c r="BD66" s="647">
        <f>IF($BE$3="４週",BB66/4,IF($BE$3="暦月",(BB66/($BE$8/7)),""))</f>
        <v>0</v>
      </c>
      <c r="BE66" s="646"/>
      <c r="BF66" s="642"/>
      <c r="BG66" s="643"/>
      <c r="BH66" s="643"/>
      <c r="BI66" s="643"/>
      <c r="BJ66" s="644"/>
    </row>
    <row r="67" spans="2:62" ht="20.25" customHeight="1">
      <c r="B67" s="648">
        <f>B65+1</f>
        <v>27</v>
      </c>
      <c r="C67" s="650"/>
      <c r="D67" s="651"/>
      <c r="E67" s="139"/>
      <c r="F67" s="140"/>
      <c r="G67" s="139"/>
      <c r="H67" s="140"/>
      <c r="I67" s="654"/>
      <c r="J67" s="655"/>
      <c r="K67" s="658"/>
      <c r="L67" s="659"/>
      <c r="M67" s="659"/>
      <c r="N67" s="651"/>
      <c r="O67" s="632"/>
      <c r="P67" s="633"/>
      <c r="Q67" s="633"/>
      <c r="R67" s="633"/>
      <c r="S67" s="634"/>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635"/>
      <c r="BC67" s="636"/>
      <c r="BD67" s="637"/>
      <c r="BE67" s="638"/>
      <c r="BF67" s="639"/>
      <c r="BG67" s="640"/>
      <c r="BH67" s="640"/>
      <c r="BI67" s="640"/>
      <c r="BJ67" s="641"/>
    </row>
    <row r="68" spans="2:62" ht="20.25" customHeight="1">
      <c r="B68" s="649"/>
      <c r="C68" s="652"/>
      <c r="D68" s="653"/>
      <c r="E68" s="139"/>
      <c r="F68" s="140">
        <f>C67</f>
        <v>0</v>
      </c>
      <c r="G68" s="139"/>
      <c r="H68" s="140">
        <f>I67</f>
        <v>0</v>
      </c>
      <c r="I68" s="656"/>
      <c r="J68" s="657"/>
      <c r="K68" s="660"/>
      <c r="L68" s="661"/>
      <c r="M68" s="661"/>
      <c r="N68" s="653"/>
      <c r="O68" s="632"/>
      <c r="P68" s="633"/>
      <c r="Q68" s="633"/>
      <c r="R68" s="633"/>
      <c r="S68" s="634"/>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645">
        <f>IF($BE$3="４週",SUM(W68:AX68),IF($BE$3="暦月",SUM(W68:BA68),""))</f>
        <v>0</v>
      </c>
      <c r="BC68" s="646"/>
      <c r="BD68" s="647">
        <f>IF($BE$3="４週",BB68/4,IF($BE$3="暦月",(BB68/($BE$8/7)),""))</f>
        <v>0</v>
      </c>
      <c r="BE68" s="646"/>
      <c r="BF68" s="642"/>
      <c r="BG68" s="643"/>
      <c r="BH68" s="643"/>
      <c r="BI68" s="643"/>
      <c r="BJ68" s="644"/>
    </row>
    <row r="69" spans="2:62" ht="20.25" customHeight="1">
      <c r="B69" s="648">
        <f>B67+1</f>
        <v>28</v>
      </c>
      <c r="C69" s="650"/>
      <c r="D69" s="651"/>
      <c r="E69" s="139"/>
      <c r="F69" s="140"/>
      <c r="G69" s="139"/>
      <c r="H69" s="140"/>
      <c r="I69" s="654"/>
      <c r="J69" s="655"/>
      <c r="K69" s="658"/>
      <c r="L69" s="659"/>
      <c r="M69" s="659"/>
      <c r="N69" s="651"/>
      <c r="O69" s="632"/>
      <c r="P69" s="633"/>
      <c r="Q69" s="633"/>
      <c r="R69" s="633"/>
      <c r="S69" s="634"/>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635"/>
      <c r="BC69" s="636"/>
      <c r="BD69" s="637"/>
      <c r="BE69" s="638"/>
      <c r="BF69" s="639"/>
      <c r="BG69" s="640"/>
      <c r="BH69" s="640"/>
      <c r="BI69" s="640"/>
      <c r="BJ69" s="641"/>
    </row>
    <row r="70" spans="2:62" ht="20.25" customHeight="1">
      <c r="B70" s="649"/>
      <c r="C70" s="652"/>
      <c r="D70" s="653"/>
      <c r="E70" s="139"/>
      <c r="F70" s="140">
        <f>C69</f>
        <v>0</v>
      </c>
      <c r="G70" s="139"/>
      <c r="H70" s="140">
        <f>I69</f>
        <v>0</v>
      </c>
      <c r="I70" s="656"/>
      <c r="J70" s="657"/>
      <c r="K70" s="660"/>
      <c r="L70" s="661"/>
      <c r="M70" s="661"/>
      <c r="N70" s="653"/>
      <c r="O70" s="632"/>
      <c r="P70" s="633"/>
      <c r="Q70" s="633"/>
      <c r="R70" s="633"/>
      <c r="S70" s="634"/>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645">
        <f>IF($BE$3="４週",SUM(W70:AX70),IF($BE$3="暦月",SUM(W70:BA70),""))</f>
        <v>0</v>
      </c>
      <c r="BC70" s="646"/>
      <c r="BD70" s="647">
        <f>IF($BE$3="４週",BB70/4,IF($BE$3="暦月",(BB70/($BE$8/7)),""))</f>
        <v>0</v>
      </c>
      <c r="BE70" s="646"/>
      <c r="BF70" s="642"/>
      <c r="BG70" s="643"/>
      <c r="BH70" s="643"/>
      <c r="BI70" s="643"/>
      <c r="BJ70" s="644"/>
    </row>
    <row r="71" spans="2:62" ht="20.25" customHeight="1">
      <c r="B71" s="648">
        <f>B69+1</f>
        <v>29</v>
      </c>
      <c r="C71" s="650"/>
      <c r="D71" s="651"/>
      <c r="E71" s="139"/>
      <c r="F71" s="140"/>
      <c r="G71" s="139"/>
      <c r="H71" s="140"/>
      <c r="I71" s="654"/>
      <c r="J71" s="655"/>
      <c r="K71" s="658"/>
      <c r="L71" s="659"/>
      <c r="M71" s="659"/>
      <c r="N71" s="651"/>
      <c r="O71" s="632"/>
      <c r="P71" s="633"/>
      <c r="Q71" s="633"/>
      <c r="R71" s="633"/>
      <c r="S71" s="634"/>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635"/>
      <c r="BC71" s="636"/>
      <c r="BD71" s="637"/>
      <c r="BE71" s="638"/>
      <c r="BF71" s="639"/>
      <c r="BG71" s="640"/>
      <c r="BH71" s="640"/>
      <c r="BI71" s="640"/>
      <c r="BJ71" s="641"/>
    </row>
    <row r="72" spans="2:62" ht="20.25" customHeight="1">
      <c r="B72" s="649"/>
      <c r="C72" s="700"/>
      <c r="D72" s="701"/>
      <c r="E72" s="181"/>
      <c r="F72" s="182">
        <f>C71</f>
        <v>0</v>
      </c>
      <c r="G72" s="181"/>
      <c r="H72" s="182">
        <f>I71</f>
        <v>0</v>
      </c>
      <c r="I72" s="702"/>
      <c r="J72" s="703"/>
      <c r="K72" s="704"/>
      <c r="L72" s="705"/>
      <c r="M72" s="705"/>
      <c r="N72" s="701"/>
      <c r="O72" s="632"/>
      <c r="P72" s="633"/>
      <c r="Q72" s="633"/>
      <c r="R72" s="633"/>
      <c r="S72" s="634"/>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697">
        <f>IF($BE$3="４週",SUM(W72:AX72),IF($BE$3="暦月",SUM(W72:BA72),""))</f>
        <v>0</v>
      </c>
      <c r="BC72" s="698"/>
      <c r="BD72" s="699">
        <f>IF($BE$3="４週",BB72/4,IF($BE$3="暦月",(BB72/($BE$8/7)),""))</f>
        <v>0</v>
      </c>
      <c r="BE72" s="698"/>
      <c r="BF72" s="694"/>
      <c r="BG72" s="695"/>
      <c r="BH72" s="695"/>
      <c r="BI72" s="695"/>
      <c r="BJ72" s="696"/>
    </row>
    <row r="73" spans="2:62" ht="20.25" customHeight="1">
      <c r="B73" s="648">
        <f>B71+1</f>
        <v>30</v>
      </c>
      <c r="C73" s="650"/>
      <c r="D73" s="651"/>
      <c r="E73" s="141"/>
      <c r="F73" s="142"/>
      <c r="G73" s="141"/>
      <c r="H73" s="142"/>
      <c r="I73" s="654"/>
      <c r="J73" s="655"/>
      <c r="K73" s="658"/>
      <c r="L73" s="659"/>
      <c r="M73" s="659"/>
      <c r="N73" s="651"/>
      <c r="O73" s="632"/>
      <c r="P73" s="633"/>
      <c r="Q73" s="633"/>
      <c r="R73" s="633"/>
      <c r="S73" s="634"/>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635"/>
      <c r="BC73" s="636"/>
      <c r="BD73" s="637"/>
      <c r="BE73" s="638"/>
      <c r="BF73" s="639"/>
      <c r="BG73" s="640"/>
      <c r="BH73" s="640"/>
      <c r="BI73" s="640"/>
      <c r="BJ73" s="641"/>
    </row>
    <row r="74" spans="2:62" ht="20.25" customHeight="1" thickBot="1">
      <c r="B74" s="687"/>
      <c r="C74" s="688"/>
      <c r="D74" s="689"/>
      <c r="E74" s="165"/>
      <c r="F74" s="166">
        <f>C74</f>
        <v>0</v>
      </c>
      <c r="G74" s="165"/>
      <c r="H74" s="166">
        <f>I74</f>
        <v>0</v>
      </c>
      <c r="I74" s="690"/>
      <c r="J74" s="691"/>
      <c r="K74" s="692"/>
      <c r="L74" s="693"/>
      <c r="M74" s="693"/>
      <c r="N74" s="689"/>
      <c r="O74" s="678"/>
      <c r="P74" s="679"/>
      <c r="Q74" s="679"/>
      <c r="R74" s="679"/>
      <c r="S74" s="680"/>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684">
        <f>IF($BE$3="４週",SUM(W74:AX74),IF($BE$3="暦月",SUM(W74:BA74),""))</f>
        <v>0</v>
      </c>
      <c r="BC74" s="685"/>
      <c r="BD74" s="686">
        <f>IF($BE$3="４週",BB74/4,IF($BE$3="暦月",(BB74/($BE$8/7)),""))</f>
        <v>0</v>
      </c>
      <c r="BE74" s="685"/>
      <c r="BF74" s="681"/>
      <c r="BG74" s="682"/>
      <c r="BH74" s="682"/>
      <c r="BI74" s="682"/>
      <c r="BJ74" s="683"/>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1:59">
      <c r="AQ114" s="13"/>
      <c r="AR114" s="13"/>
      <c r="AS114" s="13"/>
      <c r="AT114" s="13"/>
      <c r="AU114" s="13"/>
      <c r="AV114" s="13"/>
    </row>
    <row r="115" spans="1:59">
      <c r="AQ115" s="13"/>
      <c r="AR115" s="13"/>
      <c r="AS115" s="13"/>
      <c r="AT115" s="13"/>
      <c r="AU115" s="13"/>
      <c r="AV115" s="13"/>
    </row>
    <row r="117" spans="1:59">
      <c r="AW117" s="13"/>
      <c r="AX117" s="13"/>
      <c r="AY117" s="13"/>
      <c r="AZ117" s="10"/>
      <c r="BA117" s="10"/>
      <c r="BB117" s="10"/>
      <c r="BC117" s="10"/>
      <c r="BD117" s="10"/>
      <c r="BE117" s="10"/>
    </row>
    <row r="118" spans="1:59">
      <c r="AW118" s="13"/>
      <c r="AX118" s="13"/>
      <c r="AY118" s="13"/>
      <c r="AZ118" s="10"/>
      <c r="BA118" s="10"/>
      <c r="BB118" s="10"/>
      <c r="BC118" s="10"/>
      <c r="BD118" s="10"/>
      <c r="BE118" s="10"/>
    </row>
    <row r="121" spans="1:59">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c r="A123" s="11"/>
      <c r="B123" s="11"/>
      <c r="C123" s="14"/>
      <c r="D123" s="14"/>
      <c r="E123" s="14"/>
      <c r="F123" s="14"/>
      <c r="G123" s="14"/>
      <c r="H123" s="14"/>
      <c r="I123" s="14"/>
      <c r="J123" s="14"/>
      <c r="K123" s="12"/>
      <c r="L123" s="12"/>
      <c r="M123" s="11"/>
      <c r="N123" s="11"/>
      <c r="O123" s="11"/>
      <c r="P123" s="11"/>
      <c r="Q123" s="11"/>
      <c r="R123" s="11"/>
    </row>
    <row r="124" spans="1:59">
      <c r="A124" s="11"/>
      <c r="B124" s="11"/>
      <c r="C124" s="14"/>
      <c r="D124" s="14"/>
      <c r="E124" s="14"/>
      <c r="F124" s="14"/>
      <c r="G124" s="14"/>
      <c r="H124" s="14"/>
      <c r="I124" s="14"/>
      <c r="J124" s="14"/>
      <c r="K124" s="12"/>
      <c r="L124" s="12"/>
      <c r="M124" s="11"/>
      <c r="N124" s="11"/>
      <c r="O124" s="11"/>
      <c r="P124" s="11"/>
      <c r="Q124" s="11"/>
      <c r="R124" s="11"/>
    </row>
    <row r="125" spans="1:59">
      <c r="C125" s="3"/>
      <c r="D125" s="3"/>
      <c r="E125" s="3"/>
      <c r="F125" s="3"/>
      <c r="G125" s="3"/>
      <c r="H125" s="3"/>
      <c r="I125" s="3"/>
      <c r="J125" s="3"/>
    </row>
    <row r="126" spans="1:59">
      <c r="C126" s="3"/>
      <c r="D126" s="3"/>
      <c r="E126" s="3"/>
      <c r="F126" s="3"/>
      <c r="G126" s="3"/>
      <c r="H126" s="3"/>
      <c r="I126" s="3"/>
      <c r="J126" s="3"/>
    </row>
    <row r="127" spans="1:59">
      <c r="C127" s="3"/>
      <c r="D127" s="3"/>
      <c r="E127" s="3"/>
      <c r="F127" s="3"/>
      <c r="G127" s="3"/>
      <c r="H127" s="3"/>
      <c r="I127" s="3"/>
      <c r="J127" s="3"/>
    </row>
    <row r="128" spans="1:59">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F10" sqref="F10"/>
    </sheetView>
  </sheetViews>
  <sheetFormatPr defaultRowHeight="25.5"/>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c r="B1" s="77" t="s">
        <v>32</v>
      </c>
    </row>
    <row r="2" spans="2:14">
      <c r="B2" s="80" t="s">
        <v>33</v>
      </c>
      <c r="F2" s="81"/>
      <c r="G2" s="82"/>
      <c r="H2" s="82"/>
      <c r="I2" s="82"/>
      <c r="J2" s="83"/>
      <c r="K2" s="82"/>
      <c r="L2" s="82"/>
    </row>
    <row r="3" spans="2:14">
      <c r="B3" s="81" t="s">
        <v>114</v>
      </c>
      <c r="F3" s="83" t="s">
        <v>115</v>
      </c>
      <c r="G3" s="82"/>
      <c r="H3" s="82"/>
      <c r="I3" s="82"/>
      <c r="J3" s="83"/>
      <c r="K3" s="82"/>
      <c r="L3" s="82"/>
    </row>
    <row r="4" spans="2:14">
      <c r="B4" s="80"/>
      <c r="F4" s="706" t="s">
        <v>34</v>
      </c>
      <c r="G4" s="706"/>
      <c r="H4" s="706"/>
      <c r="I4" s="706"/>
      <c r="J4" s="706"/>
      <c r="K4" s="706"/>
      <c r="L4" s="706"/>
      <c r="N4" s="706" t="s">
        <v>120</v>
      </c>
    </row>
    <row r="5" spans="2:14">
      <c r="B5" s="78" t="s">
        <v>20</v>
      </c>
      <c r="C5" s="78" t="s">
        <v>4</v>
      </c>
      <c r="F5" s="78" t="s">
        <v>121</v>
      </c>
      <c r="G5" s="78"/>
      <c r="H5" s="78" t="s">
        <v>122</v>
      </c>
      <c r="J5" s="78" t="s">
        <v>35</v>
      </c>
      <c r="L5" s="78" t="s">
        <v>34</v>
      </c>
      <c r="N5" s="706"/>
    </row>
    <row r="6" spans="2:1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c r="B8" s="84">
        <v>3</v>
      </c>
      <c r="C8" s="85" t="s">
        <v>40</v>
      </c>
      <c r="D8" s="86" t="str">
        <f t="shared" si="0"/>
        <v>c</v>
      </c>
      <c r="E8" s="84" t="s">
        <v>16</v>
      </c>
      <c r="F8" s="87">
        <v>0.375</v>
      </c>
      <c r="G8" s="84" t="s">
        <v>17</v>
      </c>
      <c r="H8" s="87">
        <v>0.5</v>
      </c>
      <c r="I8" s="88" t="s">
        <v>37</v>
      </c>
      <c r="J8" s="87">
        <v>0</v>
      </c>
      <c r="K8" s="89" t="s">
        <v>2</v>
      </c>
      <c r="L8" s="90">
        <f>IF(OR(F8="",H8=""),"",(H8+IF(F8&gt;H8,1,0)-F8-J8)*24)</f>
        <v>3</v>
      </c>
      <c r="N8" s="91"/>
    </row>
    <row r="9" spans="2:1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c r="B12" s="84">
        <v>7</v>
      </c>
      <c r="C12" s="85" t="s">
        <v>44</v>
      </c>
      <c r="D12" s="86" t="str">
        <f t="shared" si="0"/>
        <v>g</v>
      </c>
      <c r="E12" s="84" t="s">
        <v>16</v>
      </c>
      <c r="F12" s="87"/>
      <c r="G12" s="84" t="s">
        <v>17</v>
      </c>
      <c r="H12" s="87"/>
      <c r="I12" s="88" t="s">
        <v>37</v>
      </c>
      <c r="J12" s="87">
        <v>0</v>
      </c>
      <c r="K12" s="89" t="s">
        <v>2</v>
      </c>
      <c r="L12" s="90" t="str">
        <f t="shared" si="1"/>
        <v/>
      </c>
      <c r="N12" s="91"/>
    </row>
    <row r="13" spans="2:14">
      <c r="B13" s="84">
        <v>8</v>
      </c>
      <c r="C13" s="85" t="s">
        <v>45</v>
      </c>
      <c r="D13" s="86" t="str">
        <f t="shared" si="0"/>
        <v>h</v>
      </c>
      <c r="E13" s="84" t="s">
        <v>16</v>
      </c>
      <c r="F13" s="87"/>
      <c r="G13" s="84" t="s">
        <v>17</v>
      </c>
      <c r="H13" s="87"/>
      <c r="I13" s="88" t="s">
        <v>37</v>
      </c>
      <c r="J13" s="87">
        <v>0</v>
      </c>
      <c r="K13" s="89" t="s">
        <v>2</v>
      </c>
      <c r="L13" s="90" t="str">
        <f t="shared" si="1"/>
        <v/>
      </c>
      <c r="N13" s="91"/>
    </row>
    <row r="14" spans="2:14">
      <c r="B14" s="84">
        <v>9</v>
      </c>
      <c r="C14" s="85" t="s">
        <v>46</v>
      </c>
      <c r="D14" s="86" t="str">
        <f t="shared" si="0"/>
        <v>i</v>
      </c>
      <c r="E14" s="84" t="s">
        <v>16</v>
      </c>
      <c r="F14" s="87"/>
      <c r="G14" s="84" t="s">
        <v>17</v>
      </c>
      <c r="H14" s="87"/>
      <c r="I14" s="88" t="s">
        <v>37</v>
      </c>
      <c r="J14" s="87">
        <v>0</v>
      </c>
      <c r="K14" s="89" t="s">
        <v>2</v>
      </c>
      <c r="L14" s="90" t="str">
        <f t="shared" si="1"/>
        <v/>
      </c>
      <c r="N14" s="91"/>
    </row>
    <row r="15" spans="2:14">
      <c r="B15" s="84">
        <v>10</v>
      </c>
      <c r="C15" s="85" t="s">
        <v>47</v>
      </c>
      <c r="D15" s="86" t="str">
        <f t="shared" si="0"/>
        <v>j</v>
      </c>
      <c r="E15" s="84" t="s">
        <v>16</v>
      </c>
      <c r="F15" s="87"/>
      <c r="G15" s="84" t="s">
        <v>17</v>
      </c>
      <c r="H15" s="87"/>
      <c r="I15" s="88" t="s">
        <v>37</v>
      </c>
      <c r="J15" s="87">
        <v>0</v>
      </c>
      <c r="K15" s="89" t="s">
        <v>2</v>
      </c>
      <c r="L15" s="90" t="str">
        <f t="shared" si="1"/>
        <v/>
      </c>
      <c r="N15" s="91"/>
    </row>
    <row r="16" spans="2:14">
      <c r="B16" s="84">
        <v>11</v>
      </c>
      <c r="C16" s="85" t="s">
        <v>48</v>
      </c>
      <c r="D16" s="86" t="str">
        <f t="shared" si="0"/>
        <v>k</v>
      </c>
      <c r="E16" s="84" t="s">
        <v>16</v>
      </c>
      <c r="F16" s="87"/>
      <c r="G16" s="84" t="s">
        <v>17</v>
      </c>
      <c r="H16" s="87"/>
      <c r="I16" s="88" t="s">
        <v>37</v>
      </c>
      <c r="J16" s="87">
        <v>0</v>
      </c>
      <c r="K16" s="89" t="s">
        <v>2</v>
      </c>
      <c r="L16" s="90" t="str">
        <f t="shared" si="1"/>
        <v/>
      </c>
      <c r="N16" s="91"/>
    </row>
    <row r="17" spans="2:14">
      <c r="B17" s="84">
        <v>12</v>
      </c>
      <c r="C17" s="85" t="s">
        <v>49</v>
      </c>
      <c r="D17" s="86" t="str">
        <f t="shared" si="0"/>
        <v>l</v>
      </c>
      <c r="E17" s="84" t="s">
        <v>16</v>
      </c>
      <c r="F17" s="87"/>
      <c r="G17" s="84" t="s">
        <v>17</v>
      </c>
      <c r="H17" s="87"/>
      <c r="I17" s="88" t="s">
        <v>37</v>
      </c>
      <c r="J17" s="87">
        <v>0</v>
      </c>
      <c r="K17" s="89" t="s">
        <v>2</v>
      </c>
      <c r="L17" s="90" t="str">
        <f t="shared" si="1"/>
        <v/>
      </c>
      <c r="N17" s="91"/>
    </row>
    <row r="18" spans="2:14">
      <c r="B18" s="84">
        <v>13</v>
      </c>
      <c r="C18" s="85" t="s">
        <v>50</v>
      </c>
      <c r="D18" s="86" t="str">
        <f t="shared" si="0"/>
        <v>m</v>
      </c>
      <c r="E18" s="84" t="s">
        <v>16</v>
      </c>
      <c r="F18" s="87"/>
      <c r="G18" s="84" t="s">
        <v>17</v>
      </c>
      <c r="H18" s="87"/>
      <c r="I18" s="88" t="s">
        <v>37</v>
      </c>
      <c r="J18" s="87">
        <v>0</v>
      </c>
      <c r="K18" s="89" t="s">
        <v>2</v>
      </c>
      <c r="L18" s="90" t="str">
        <f t="shared" si="1"/>
        <v/>
      </c>
      <c r="N18" s="91"/>
    </row>
    <row r="19" spans="2:14">
      <c r="B19" s="84">
        <v>14</v>
      </c>
      <c r="C19" s="85" t="s">
        <v>51</v>
      </c>
      <c r="D19" s="86" t="str">
        <f t="shared" si="0"/>
        <v>n</v>
      </c>
      <c r="E19" s="84" t="s">
        <v>16</v>
      </c>
      <c r="F19" s="87"/>
      <c r="G19" s="84" t="s">
        <v>17</v>
      </c>
      <c r="H19" s="87"/>
      <c r="I19" s="88" t="s">
        <v>37</v>
      </c>
      <c r="J19" s="87">
        <v>0</v>
      </c>
      <c r="K19" s="89" t="s">
        <v>2</v>
      </c>
      <c r="L19" s="90" t="str">
        <f t="shared" si="1"/>
        <v/>
      </c>
      <c r="N19" s="91"/>
    </row>
    <row r="20" spans="2:14">
      <c r="B20" s="84">
        <v>15</v>
      </c>
      <c r="C20" s="85" t="s">
        <v>52</v>
      </c>
      <c r="D20" s="86" t="str">
        <f t="shared" si="0"/>
        <v>o</v>
      </c>
      <c r="E20" s="84" t="s">
        <v>16</v>
      </c>
      <c r="F20" s="87"/>
      <c r="G20" s="84" t="s">
        <v>17</v>
      </c>
      <c r="H20" s="87"/>
      <c r="I20" s="88" t="s">
        <v>37</v>
      </c>
      <c r="J20" s="87">
        <v>0</v>
      </c>
      <c r="K20" s="89" t="s">
        <v>2</v>
      </c>
      <c r="L20" s="90" t="str">
        <f t="shared" si="1"/>
        <v/>
      </c>
      <c r="N20" s="91"/>
    </row>
    <row r="21" spans="2:14">
      <c r="B21" s="84">
        <v>16</v>
      </c>
      <c r="C21" s="85" t="s">
        <v>53</v>
      </c>
      <c r="D21" s="86" t="str">
        <f t="shared" si="0"/>
        <v>p</v>
      </c>
      <c r="E21" s="84" t="s">
        <v>16</v>
      </c>
      <c r="F21" s="87"/>
      <c r="G21" s="84" t="s">
        <v>17</v>
      </c>
      <c r="H21" s="87"/>
      <c r="I21" s="88" t="s">
        <v>37</v>
      </c>
      <c r="J21" s="87">
        <v>0</v>
      </c>
      <c r="K21" s="89" t="s">
        <v>2</v>
      </c>
      <c r="L21" s="90" t="str">
        <f t="shared" si="1"/>
        <v/>
      </c>
      <c r="N21" s="91"/>
    </row>
    <row r="22" spans="2:14">
      <c r="B22" s="84">
        <v>17</v>
      </c>
      <c r="C22" s="85" t="s">
        <v>54</v>
      </c>
      <c r="D22" s="86" t="str">
        <f t="shared" si="0"/>
        <v>q</v>
      </c>
      <c r="E22" s="84" t="s">
        <v>16</v>
      </c>
      <c r="F22" s="87"/>
      <c r="G22" s="84" t="s">
        <v>17</v>
      </c>
      <c r="H22" s="87"/>
      <c r="I22" s="88" t="s">
        <v>37</v>
      </c>
      <c r="J22" s="87">
        <v>0</v>
      </c>
      <c r="K22" s="89" t="s">
        <v>2</v>
      </c>
      <c r="L22" s="90" t="str">
        <f t="shared" si="1"/>
        <v/>
      </c>
      <c r="N22" s="91"/>
    </row>
    <row r="23" spans="2:14">
      <c r="B23" s="84">
        <v>18</v>
      </c>
      <c r="C23" s="85" t="s">
        <v>55</v>
      </c>
      <c r="D23" s="86" t="str">
        <f t="shared" si="0"/>
        <v>r</v>
      </c>
      <c r="E23" s="84" t="s">
        <v>16</v>
      </c>
      <c r="F23" s="92"/>
      <c r="G23" s="84" t="s">
        <v>17</v>
      </c>
      <c r="H23" s="92"/>
      <c r="I23" s="88" t="s">
        <v>37</v>
      </c>
      <c r="J23" s="92"/>
      <c r="K23" s="89" t="s">
        <v>2</v>
      </c>
      <c r="L23" s="85">
        <v>1</v>
      </c>
      <c r="N23" s="91"/>
    </row>
    <row r="24" spans="2:14">
      <c r="B24" s="84">
        <v>19</v>
      </c>
      <c r="C24" s="85" t="s">
        <v>56</v>
      </c>
      <c r="D24" s="86" t="str">
        <f t="shared" si="0"/>
        <v>s</v>
      </c>
      <c r="E24" s="84" t="s">
        <v>16</v>
      </c>
      <c r="F24" s="92"/>
      <c r="G24" s="84" t="s">
        <v>17</v>
      </c>
      <c r="H24" s="92"/>
      <c r="I24" s="88" t="s">
        <v>37</v>
      </c>
      <c r="J24" s="92"/>
      <c r="K24" s="89" t="s">
        <v>2</v>
      </c>
      <c r="L24" s="85">
        <v>2</v>
      </c>
      <c r="N24" s="91"/>
    </row>
    <row r="25" spans="2:14">
      <c r="B25" s="84">
        <v>20</v>
      </c>
      <c r="C25" s="85" t="s">
        <v>57</v>
      </c>
      <c r="D25" s="86" t="str">
        <f t="shared" si="0"/>
        <v>t</v>
      </c>
      <c r="E25" s="84" t="s">
        <v>16</v>
      </c>
      <c r="F25" s="92"/>
      <c r="G25" s="84" t="s">
        <v>17</v>
      </c>
      <c r="H25" s="92"/>
      <c r="I25" s="88" t="s">
        <v>37</v>
      </c>
      <c r="J25" s="92"/>
      <c r="K25" s="89" t="s">
        <v>2</v>
      </c>
      <c r="L25" s="85">
        <v>3</v>
      </c>
      <c r="N25" s="91"/>
    </row>
    <row r="26" spans="2:14">
      <c r="B26" s="84">
        <v>21</v>
      </c>
      <c r="C26" s="85" t="s">
        <v>58</v>
      </c>
      <c r="D26" s="86" t="str">
        <f t="shared" si="0"/>
        <v>u</v>
      </c>
      <c r="E26" s="84" t="s">
        <v>16</v>
      </c>
      <c r="F26" s="92"/>
      <c r="G26" s="84" t="s">
        <v>17</v>
      </c>
      <c r="H26" s="92"/>
      <c r="I26" s="88" t="s">
        <v>37</v>
      </c>
      <c r="J26" s="92"/>
      <c r="K26" s="89" t="s">
        <v>2</v>
      </c>
      <c r="L26" s="85">
        <v>4</v>
      </c>
      <c r="N26" s="91"/>
    </row>
    <row r="27" spans="2:14">
      <c r="B27" s="84">
        <v>22</v>
      </c>
      <c r="C27" s="85" t="s">
        <v>59</v>
      </c>
      <c r="D27" s="86" t="str">
        <f t="shared" si="0"/>
        <v>v</v>
      </c>
      <c r="E27" s="84" t="s">
        <v>16</v>
      </c>
      <c r="F27" s="92"/>
      <c r="G27" s="84" t="s">
        <v>17</v>
      </c>
      <c r="H27" s="92"/>
      <c r="I27" s="88" t="s">
        <v>37</v>
      </c>
      <c r="J27" s="92"/>
      <c r="K27" s="89" t="s">
        <v>2</v>
      </c>
      <c r="L27" s="85">
        <v>5</v>
      </c>
      <c r="N27" s="91"/>
    </row>
    <row r="28" spans="2:14">
      <c r="B28" s="84">
        <v>23</v>
      </c>
      <c r="C28" s="85" t="s">
        <v>60</v>
      </c>
      <c r="D28" s="86" t="str">
        <f t="shared" si="0"/>
        <v>w</v>
      </c>
      <c r="E28" s="84" t="s">
        <v>16</v>
      </c>
      <c r="F28" s="92"/>
      <c r="G28" s="84" t="s">
        <v>17</v>
      </c>
      <c r="H28" s="92"/>
      <c r="I28" s="88" t="s">
        <v>37</v>
      </c>
      <c r="J28" s="92"/>
      <c r="K28" s="89" t="s">
        <v>2</v>
      </c>
      <c r="L28" s="85">
        <v>6</v>
      </c>
      <c r="N28" s="91"/>
    </row>
    <row r="29" spans="2:14">
      <c r="B29" s="84">
        <v>24</v>
      </c>
      <c r="C29" s="85" t="s">
        <v>61</v>
      </c>
      <c r="D29" s="86" t="str">
        <f t="shared" si="0"/>
        <v>x</v>
      </c>
      <c r="E29" s="84" t="s">
        <v>16</v>
      </c>
      <c r="F29" s="92"/>
      <c r="G29" s="84" t="s">
        <v>17</v>
      </c>
      <c r="H29" s="92"/>
      <c r="I29" s="88" t="s">
        <v>37</v>
      </c>
      <c r="J29" s="92"/>
      <c r="K29" s="89" t="s">
        <v>2</v>
      </c>
      <c r="L29" s="85">
        <v>7</v>
      </c>
      <c r="N29" s="91"/>
    </row>
    <row r="30" spans="2:14">
      <c r="B30" s="84">
        <v>25</v>
      </c>
      <c r="C30" s="85" t="s">
        <v>62</v>
      </c>
      <c r="D30" s="86" t="str">
        <f t="shared" si="0"/>
        <v>y</v>
      </c>
      <c r="E30" s="84" t="s">
        <v>16</v>
      </c>
      <c r="F30" s="92"/>
      <c r="G30" s="84" t="s">
        <v>17</v>
      </c>
      <c r="H30" s="92"/>
      <c r="I30" s="88" t="s">
        <v>37</v>
      </c>
      <c r="J30" s="92"/>
      <c r="K30" s="89" t="s">
        <v>2</v>
      </c>
      <c r="L30" s="85">
        <v>8</v>
      </c>
      <c r="N30" s="91"/>
    </row>
    <row r="31" spans="2:14">
      <c r="B31" s="84">
        <v>26</v>
      </c>
      <c r="C31" s="85" t="s">
        <v>63</v>
      </c>
      <c r="D31" s="86" t="str">
        <f t="shared" si="0"/>
        <v>z</v>
      </c>
      <c r="E31" s="84" t="s">
        <v>16</v>
      </c>
      <c r="F31" s="92"/>
      <c r="G31" s="84" t="s">
        <v>17</v>
      </c>
      <c r="H31" s="92"/>
      <c r="I31" s="88" t="s">
        <v>37</v>
      </c>
      <c r="J31" s="92"/>
      <c r="K31" s="89" t="s">
        <v>2</v>
      </c>
      <c r="L31" s="85">
        <v>1</v>
      </c>
      <c r="N31" s="91"/>
    </row>
    <row r="32" spans="2:14">
      <c r="B32" s="84">
        <v>27</v>
      </c>
      <c r="C32" s="85" t="s">
        <v>61</v>
      </c>
      <c r="D32" s="86" t="str">
        <f t="shared" si="0"/>
        <v>x</v>
      </c>
      <c r="E32" s="84" t="s">
        <v>16</v>
      </c>
      <c r="F32" s="92"/>
      <c r="G32" s="84" t="s">
        <v>17</v>
      </c>
      <c r="H32" s="92"/>
      <c r="I32" s="88" t="s">
        <v>37</v>
      </c>
      <c r="J32" s="92"/>
      <c r="K32" s="89" t="s">
        <v>2</v>
      </c>
      <c r="L32" s="85">
        <v>2</v>
      </c>
      <c r="N32" s="91"/>
    </row>
    <row r="33" spans="2:14">
      <c r="B33" s="84">
        <v>28</v>
      </c>
      <c r="C33" s="85" t="s">
        <v>64</v>
      </c>
      <c r="D33" s="86" t="str">
        <f t="shared" si="0"/>
        <v>aa</v>
      </c>
      <c r="E33" s="84" t="s">
        <v>16</v>
      </c>
      <c r="F33" s="92"/>
      <c r="G33" s="84" t="s">
        <v>17</v>
      </c>
      <c r="H33" s="92"/>
      <c r="I33" s="88" t="s">
        <v>37</v>
      </c>
      <c r="J33" s="92"/>
      <c r="K33" s="89" t="s">
        <v>2</v>
      </c>
      <c r="L33" s="85">
        <v>3</v>
      </c>
      <c r="N33" s="91"/>
    </row>
    <row r="34" spans="2:14">
      <c r="B34" s="84">
        <v>29</v>
      </c>
      <c r="C34" s="85" t="s">
        <v>65</v>
      </c>
      <c r="D34" s="86" t="str">
        <f t="shared" si="0"/>
        <v>ab</v>
      </c>
      <c r="E34" s="84" t="s">
        <v>16</v>
      </c>
      <c r="F34" s="92"/>
      <c r="G34" s="84" t="s">
        <v>17</v>
      </c>
      <c r="H34" s="92"/>
      <c r="I34" s="88" t="s">
        <v>37</v>
      </c>
      <c r="J34" s="92"/>
      <c r="K34" s="89" t="s">
        <v>2</v>
      </c>
      <c r="L34" s="85">
        <v>4</v>
      </c>
      <c r="N34" s="91"/>
    </row>
    <row r="35" spans="2:14">
      <c r="B35" s="84">
        <v>30</v>
      </c>
      <c r="C35" s="85" t="s">
        <v>66</v>
      </c>
      <c r="D35" s="86" t="str">
        <f t="shared" si="0"/>
        <v>ac</v>
      </c>
      <c r="E35" s="84" t="s">
        <v>16</v>
      </c>
      <c r="F35" s="92"/>
      <c r="G35" s="84" t="s">
        <v>17</v>
      </c>
      <c r="H35" s="92"/>
      <c r="I35" s="88" t="s">
        <v>37</v>
      </c>
      <c r="J35" s="92"/>
      <c r="K35" s="89" t="s">
        <v>2</v>
      </c>
      <c r="L35" s="85">
        <v>5</v>
      </c>
      <c r="N35" s="91"/>
    </row>
    <row r="36" spans="2:14">
      <c r="B36" s="84">
        <v>31</v>
      </c>
      <c r="C36" s="85" t="s">
        <v>67</v>
      </c>
      <c r="D36" s="86" t="str">
        <f t="shared" si="0"/>
        <v>ad</v>
      </c>
      <c r="E36" s="84" t="s">
        <v>16</v>
      </c>
      <c r="F36" s="92"/>
      <c r="G36" s="84" t="s">
        <v>17</v>
      </c>
      <c r="H36" s="92"/>
      <c r="I36" s="88" t="s">
        <v>37</v>
      </c>
      <c r="J36" s="92"/>
      <c r="K36" s="89" t="s">
        <v>2</v>
      </c>
      <c r="L36" s="85">
        <v>6</v>
      </c>
      <c r="N36" s="91"/>
    </row>
    <row r="37" spans="2:14">
      <c r="B37" s="84">
        <v>32</v>
      </c>
      <c r="C37" s="85" t="s">
        <v>68</v>
      </c>
      <c r="D37" s="86" t="str">
        <f t="shared" si="0"/>
        <v>ae</v>
      </c>
      <c r="E37" s="84" t="s">
        <v>16</v>
      </c>
      <c r="F37" s="92"/>
      <c r="G37" s="84" t="s">
        <v>17</v>
      </c>
      <c r="H37" s="92"/>
      <c r="I37" s="88" t="s">
        <v>37</v>
      </c>
      <c r="J37" s="92"/>
      <c r="K37" s="89" t="s">
        <v>2</v>
      </c>
      <c r="L37" s="85">
        <v>7</v>
      </c>
      <c r="N37" s="91"/>
    </row>
    <row r="38" spans="2:14">
      <c r="B38" s="84">
        <v>33</v>
      </c>
      <c r="C38" s="85" t="s">
        <v>69</v>
      </c>
      <c r="D38" s="86" t="str">
        <f t="shared" si="0"/>
        <v>af</v>
      </c>
      <c r="E38" s="84" t="s">
        <v>16</v>
      </c>
      <c r="F38" s="92"/>
      <c r="G38" s="84" t="s">
        <v>17</v>
      </c>
      <c r="H38" s="92"/>
      <c r="I38" s="88" t="s">
        <v>37</v>
      </c>
      <c r="J38" s="92"/>
      <c r="K38" s="89" t="s">
        <v>2</v>
      </c>
      <c r="L38" s="85">
        <v>8</v>
      </c>
      <c r="N38" s="91"/>
    </row>
    <row r="39" spans="2:1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c r="B40" s="84"/>
      <c r="C40" s="94" t="s">
        <v>36</v>
      </c>
      <c r="D40" s="86"/>
      <c r="E40" s="84" t="s">
        <v>16</v>
      </c>
      <c r="F40" s="87"/>
      <c r="G40" s="84" t="s">
        <v>17</v>
      </c>
      <c r="H40" s="87"/>
      <c r="I40" s="88" t="s">
        <v>37</v>
      </c>
      <c r="J40" s="87">
        <v>0</v>
      </c>
      <c r="K40" s="89" t="s">
        <v>2</v>
      </c>
      <c r="L40" s="90" t="str">
        <f t="shared" si="2"/>
        <v/>
      </c>
      <c r="N40" s="91"/>
    </row>
    <row r="41" spans="2:1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c r="B42" s="84"/>
      <c r="C42" s="93" t="s">
        <v>124</v>
      </c>
      <c r="D42" s="86"/>
      <c r="E42" s="84" t="s">
        <v>16</v>
      </c>
      <c r="F42" s="87"/>
      <c r="G42" s="84" t="s">
        <v>17</v>
      </c>
      <c r="H42" s="87"/>
      <c r="I42" s="88" t="s">
        <v>37</v>
      </c>
      <c r="J42" s="87">
        <v>0</v>
      </c>
      <c r="K42" s="89" t="s">
        <v>2</v>
      </c>
      <c r="L42" s="90" t="str">
        <f t="shared" ref="L42:L43" si="3">IF(OR(F42="",H42=""),"",(H42+IF(F42&gt;H42,1,0)-F42-J42)*24)</f>
        <v/>
      </c>
      <c r="N42" s="91"/>
    </row>
    <row r="43" spans="2:14">
      <c r="B43" s="84">
        <v>35</v>
      </c>
      <c r="C43" s="94" t="s">
        <v>36</v>
      </c>
      <c r="D43" s="86"/>
      <c r="E43" s="84" t="s">
        <v>16</v>
      </c>
      <c r="F43" s="87"/>
      <c r="G43" s="84" t="s">
        <v>17</v>
      </c>
      <c r="H43" s="87"/>
      <c r="I43" s="88" t="s">
        <v>37</v>
      </c>
      <c r="J43" s="87">
        <v>0</v>
      </c>
      <c r="K43" s="89" t="s">
        <v>2</v>
      </c>
      <c r="L43" s="90" t="str">
        <f t="shared" si="3"/>
        <v/>
      </c>
      <c r="N43" s="91"/>
    </row>
    <row r="44" spans="2:1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c r="B45" s="84"/>
      <c r="C45" s="93" t="s">
        <v>126</v>
      </c>
      <c r="D45" s="86"/>
      <c r="E45" s="84" t="s">
        <v>16</v>
      </c>
      <c r="F45" s="87"/>
      <c r="G45" s="84" t="s">
        <v>17</v>
      </c>
      <c r="H45" s="87"/>
      <c r="I45" s="88" t="s">
        <v>37</v>
      </c>
      <c r="J45" s="87">
        <v>0</v>
      </c>
      <c r="K45" s="89" t="s">
        <v>2</v>
      </c>
      <c r="L45" s="90" t="str">
        <f t="shared" ref="L45:L46" si="4">IF(OR(F45="",H45=""),"",(H45+IF(F45&gt;H45,1,0)-F45-J45)*24)</f>
        <v/>
      </c>
      <c r="N45" s="91"/>
    </row>
    <row r="46" spans="2:14">
      <c r="B46" s="84">
        <v>36</v>
      </c>
      <c r="C46" s="94" t="s">
        <v>36</v>
      </c>
      <c r="D46" s="86"/>
      <c r="E46" s="84" t="s">
        <v>16</v>
      </c>
      <c r="F46" s="87"/>
      <c r="G46" s="84" t="s">
        <v>17</v>
      </c>
      <c r="H46" s="87"/>
      <c r="I46" s="88" t="s">
        <v>37</v>
      </c>
      <c r="J46" s="87">
        <v>0</v>
      </c>
      <c r="K46" s="89" t="s">
        <v>2</v>
      </c>
      <c r="L46" s="90" t="str">
        <f t="shared" si="4"/>
        <v/>
      </c>
      <c r="N46" s="91"/>
    </row>
    <row r="47" spans="2:1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c r="C49" s="80" t="s">
        <v>127</v>
      </c>
      <c r="D49" s="80"/>
    </row>
    <row r="50" spans="3:4">
      <c r="C50" s="80" t="s">
        <v>128</v>
      </c>
      <c r="D50" s="80"/>
    </row>
    <row r="51" spans="3:4">
      <c r="C51" s="80" t="s">
        <v>129</v>
      </c>
      <c r="D51" s="80"/>
    </row>
    <row r="52" spans="3: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Normal="100" zoomScaleSheetLayoutView="100" workbookViewId="0">
      <selection activeCell="Q18" sqref="Q18"/>
    </sheetView>
  </sheetViews>
  <sheetFormatPr defaultColWidth="6.625" defaultRowHeight="18.75"/>
  <cols>
    <col min="1" max="1" width="3.75" style="291" customWidth="1"/>
    <col min="2" max="2" width="2.375" style="291" customWidth="1"/>
    <col min="3" max="3" width="6.625" style="291" customWidth="1"/>
    <col min="4" max="4" width="10.875" style="291" customWidth="1"/>
    <col min="5" max="5" width="1" style="291" customWidth="1"/>
    <col min="6" max="6" width="6.375" style="291" customWidth="1"/>
    <col min="7" max="7" width="1.375" style="291" customWidth="1"/>
    <col min="8" max="8" width="6" style="291" customWidth="1"/>
    <col min="9" max="9" width="3.625" style="291" customWidth="1"/>
    <col min="10" max="10" width="7.75" style="291" customWidth="1"/>
    <col min="11" max="11" width="2.875" style="291" customWidth="1"/>
    <col min="12" max="12" width="7.375" style="291" customWidth="1"/>
    <col min="13" max="13" width="10.625" style="291" customWidth="1"/>
    <col min="14" max="16384" width="6.625" style="291"/>
  </cols>
  <sheetData>
    <row r="1" spans="1:13" ht="17.649999999999999" customHeight="1">
      <c r="A1" s="296" t="s">
        <v>378</v>
      </c>
    </row>
    <row r="2" spans="1:13" ht="17.649999999999999" customHeight="1">
      <c r="A2" s="296"/>
    </row>
    <row r="3" spans="1:13" ht="22.5" customHeight="1" thickBot="1">
      <c r="A3" s="724" t="s">
        <v>377</v>
      </c>
      <c r="B3" s="724"/>
      <c r="C3" s="724"/>
      <c r="D3" s="724"/>
      <c r="E3" s="724"/>
      <c r="F3" s="724"/>
      <c r="G3" s="724"/>
      <c r="H3" s="724"/>
      <c r="I3" s="724"/>
      <c r="J3" s="724"/>
      <c r="K3" s="724"/>
      <c r="L3" s="724"/>
      <c r="M3" s="724"/>
    </row>
    <row r="4" spans="1:13" ht="22.5" customHeight="1">
      <c r="A4" s="749" t="s">
        <v>376</v>
      </c>
      <c r="B4" s="750"/>
      <c r="C4" s="750"/>
      <c r="D4" s="750"/>
      <c r="E4" s="751"/>
      <c r="F4" s="752"/>
      <c r="G4" s="753"/>
      <c r="H4" s="753"/>
      <c r="I4" s="753"/>
      <c r="J4" s="753"/>
      <c r="K4" s="753"/>
      <c r="L4" s="753"/>
      <c r="M4" s="754"/>
    </row>
    <row r="5" spans="1:13" ht="21.4" customHeight="1">
      <c r="A5" s="755" t="s">
        <v>375</v>
      </c>
      <c r="B5" s="756"/>
      <c r="C5" s="733"/>
      <c r="D5" s="734"/>
      <c r="E5" s="734"/>
      <c r="F5" s="734"/>
      <c r="G5" s="734"/>
      <c r="H5" s="757" t="s">
        <v>352</v>
      </c>
      <c r="I5" s="758"/>
      <c r="J5" s="725" t="s">
        <v>374</v>
      </c>
      <c r="K5" s="726"/>
      <c r="L5" s="726"/>
      <c r="M5" s="727"/>
    </row>
    <row r="6" spans="1:13" ht="27.6" customHeight="1">
      <c r="A6" s="761" t="s">
        <v>373</v>
      </c>
      <c r="B6" s="760"/>
      <c r="C6" s="731"/>
      <c r="D6" s="732"/>
      <c r="E6" s="732"/>
      <c r="F6" s="732"/>
      <c r="G6" s="732"/>
      <c r="H6" s="759"/>
      <c r="I6" s="760"/>
      <c r="J6" s="728"/>
      <c r="K6" s="729"/>
      <c r="L6" s="729"/>
      <c r="M6" s="730"/>
    </row>
    <row r="7" spans="1:13" ht="16.149999999999999" customHeight="1">
      <c r="A7" s="744" t="s">
        <v>372</v>
      </c>
      <c r="B7" s="745"/>
      <c r="C7" s="745"/>
      <c r="D7" s="745"/>
      <c r="E7" s="745"/>
      <c r="F7" s="745"/>
      <c r="G7" s="745"/>
      <c r="H7" s="745"/>
      <c r="I7" s="745"/>
      <c r="J7" s="745"/>
      <c r="K7" s="745"/>
      <c r="L7" s="745"/>
      <c r="M7" s="746"/>
    </row>
    <row r="8" spans="1:13" ht="16.149999999999999" customHeight="1">
      <c r="A8" s="741" t="s">
        <v>371</v>
      </c>
      <c r="B8" s="742"/>
      <c r="C8" s="742"/>
      <c r="D8" s="743"/>
      <c r="E8" s="747" t="s">
        <v>370</v>
      </c>
      <c r="F8" s="745"/>
      <c r="G8" s="745"/>
      <c r="H8" s="745"/>
      <c r="I8" s="745"/>
      <c r="J8" s="745"/>
      <c r="K8" s="748"/>
      <c r="L8" s="747" t="s">
        <v>369</v>
      </c>
      <c r="M8" s="746"/>
    </row>
    <row r="9" spans="1:13" ht="18.75" customHeight="1">
      <c r="A9" s="736"/>
      <c r="B9" s="737"/>
      <c r="C9" s="737"/>
      <c r="D9" s="738"/>
      <c r="E9" s="739"/>
      <c r="F9" s="737"/>
      <c r="G9" s="737"/>
      <c r="H9" s="737"/>
      <c r="I9" s="737"/>
      <c r="J9" s="737"/>
      <c r="K9" s="738"/>
      <c r="L9" s="739"/>
      <c r="M9" s="740"/>
    </row>
    <row r="10" spans="1:13" ht="18.75" customHeight="1">
      <c r="A10" s="715"/>
      <c r="B10" s="712"/>
      <c r="C10" s="712"/>
      <c r="D10" s="713"/>
      <c r="E10" s="711"/>
      <c r="F10" s="712"/>
      <c r="G10" s="712"/>
      <c r="H10" s="712"/>
      <c r="I10" s="712"/>
      <c r="J10" s="712"/>
      <c r="K10" s="713"/>
      <c r="L10" s="711"/>
      <c r="M10" s="714"/>
    </row>
    <row r="11" spans="1:13" ht="18.75" customHeight="1">
      <c r="A11" s="715"/>
      <c r="B11" s="712"/>
      <c r="C11" s="712"/>
      <c r="D11" s="713"/>
      <c r="E11" s="711"/>
      <c r="F11" s="712"/>
      <c r="G11" s="712"/>
      <c r="H11" s="712"/>
      <c r="I11" s="712"/>
      <c r="J11" s="712"/>
      <c r="K11" s="713"/>
      <c r="L11" s="711"/>
      <c r="M11" s="714"/>
    </row>
    <row r="12" spans="1:13" ht="18.75" customHeight="1">
      <c r="A12" s="715"/>
      <c r="B12" s="712"/>
      <c r="C12" s="712"/>
      <c r="D12" s="713"/>
      <c r="E12" s="711"/>
      <c r="F12" s="712"/>
      <c r="G12" s="712"/>
      <c r="H12" s="712"/>
      <c r="I12" s="712"/>
      <c r="J12" s="712"/>
      <c r="K12" s="713"/>
      <c r="L12" s="711"/>
      <c r="M12" s="714"/>
    </row>
    <row r="13" spans="1:13" ht="18.75" customHeight="1">
      <c r="A13" s="715"/>
      <c r="B13" s="712"/>
      <c r="C13" s="712"/>
      <c r="D13" s="713"/>
      <c r="E13" s="711"/>
      <c r="F13" s="712"/>
      <c r="G13" s="712"/>
      <c r="H13" s="712"/>
      <c r="I13" s="712"/>
      <c r="J13" s="712"/>
      <c r="K13" s="713"/>
      <c r="L13" s="711"/>
      <c r="M13" s="714"/>
    </row>
    <row r="14" spans="1:13" ht="18.75" customHeight="1">
      <c r="A14" s="715"/>
      <c r="B14" s="712"/>
      <c r="C14" s="712"/>
      <c r="D14" s="713"/>
      <c r="E14" s="711"/>
      <c r="F14" s="712"/>
      <c r="G14" s="712"/>
      <c r="H14" s="712"/>
      <c r="I14" s="712"/>
      <c r="J14" s="712"/>
      <c r="K14" s="713"/>
      <c r="L14" s="711"/>
      <c r="M14" s="714"/>
    </row>
    <row r="15" spans="1:13" ht="18.75" customHeight="1">
      <c r="A15" s="715"/>
      <c r="B15" s="712"/>
      <c r="C15" s="712"/>
      <c r="D15" s="713"/>
      <c r="E15" s="711"/>
      <c r="F15" s="712"/>
      <c r="G15" s="712"/>
      <c r="H15" s="712"/>
      <c r="I15" s="712"/>
      <c r="J15" s="712"/>
      <c r="K15" s="713"/>
      <c r="L15" s="711"/>
      <c r="M15" s="714"/>
    </row>
    <row r="16" spans="1:13" ht="18.75" customHeight="1">
      <c r="A16" s="715"/>
      <c r="B16" s="712"/>
      <c r="C16" s="712"/>
      <c r="D16" s="713"/>
      <c r="E16" s="711"/>
      <c r="F16" s="712"/>
      <c r="G16" s="712"/>
      <c r="H16" s="712"/>
      <c r="I16" s="712"/>
      <c r="J16" s="712"/>
      <c r="K16" s="713"/>
      <c r="L16" s="711"/>
      <c r="M16" s="714"/>
    </row>
    <row r="17" spans="1:13" ht="18.75" customHeight="1">
      <c r="A17" s="715"/>
      <c r="B17" s="712"/>
      <c r="C17" s="712"/>
      <c r="D17" s="713"/>
      <c r="E17" s="711"/>
      <c r="F17" s="712"/>
      <c r="G17" s="712"/>
      <c r="H17" s="712"/>
      <c r="I17" s="712"/>
      <c r="J17" s="712"/>
      <c r="K17" s="713"/>
      <c r="L17" s="711"/>
      <c r="M17" s="714"/>
    </row>
    <row r="18" spans="1:13" ht="18.75" customHeight="1">
      <c r="A18" s="715"/>
      <c r="B18" s="712"/>
      <c r="C18" s="712"/>
      <c r="D18" s="713"/>
      <c r="E18" s="711"/>
      <c r="F18" s="712"/>
      <c r="G18" s="712"/>
      <c r="H18" s="712"/>
      <c r="I18" s="712"/>
      <c r="J18" s="712"/>
      <c r="K18" s="713"/>
      <c r="L18" s="711"/>
      <c r="M18" s="714"/>
    </row>
    <row r="19" spans="1:13" ht="18.75" customHeight="1">
      <c r="A19" s="715"/>
      <c r="B19" s="712"/>
      <c r="C19" s="712"/>
      <c r="D19" s="713"/>
      <c r="E19" s="711"/>
      <c r="F19" s="712"/>
      <c r="G19" s="712"/>
      <c r="H19" s="712"/>
      <c r="I19" s="712"/>
      <c r="J19" s="712"/>
      <c r="K19" s="713"/>
      <c r="L19" s="711"/>
      <c r="M19" s="714"/>
    </row>
    <row r="20" spans="1:13" ht="18.75" customHeight="1">
      <c r="A20" s="715"/>
      <c r="B20" s="712"/>
      <c r="C20" s="712"/>
      <c r="D20" s="713"/>
      <c r="E20" s="711"/>
      <c r="F20" s="712"/>
      <c r="G20" s="712"/>
      <c r="H20" s="712"/>
      <c r="I20" s="712"/>
      <c r="J20" s="712"/>
      <c r="K20" s="713"/>
      <c r="L20" s="711"/>
      <c r="M20" s="714"/>
    </row>
    <row r="21" spans="1:13" ht="18.75" customHeight="1">
      <c r="A21" s="715"/>
      <c r="B21" s="712"/>
      <c r="C21" s="712"/>
      <c r="D21" s="713"/>
      <c r="E21" s="711"/>
      <c r="F21" s="712"/>
      <c r="G21" s="712"/>
      <c r="H21" s="712"/>
      <c r="I21" s="712"/>
      <c r="J21" s="712"/>
      <c r="K21" s="713"/>
      <c r="L21" s="711"/>
      <c r="M21" s="714"/>
    </row>
    <row r="22" spans="1:13" ht="18.75" customHeight="1">
      <c r="A22" s="735"/>
      <c r="B22" s="720"/>
      <c r="C22" s="720"/>
      <c r="D22" s="721"/>
      <c r="E22" s="719"/>
      <c r="F22" s="720"/>
      <c r="G22" s="720"/>
      <c r="H22" s="720"/>
      <c r="I22" s="720"/>
      <c r="J22" s="720"/>
      <c r="K22" s="721"/>
      <c r="L22" s="719"/>
      <c r="M22" s="722"/>
    </row>
    <row r="23" spans="1:13" ht="36" customHeight="1" thickBot="1">
      <c r="A23" s="716" t="s">
        <v>368</v>
      </c>
      <c r="B23" s="717"/>
      <c r="C23" s="717"/>
      <c r="D23" s="717"/>
      <c r="E23" s="717"/>
      <c r="F23" s="717"/>
      <c r="G23" s="717"/>
      <c r="H23" s="717"/>
      <c r="I23" s="717"/>
      <c r="J23" s="717"/>
      <c r="K23" s="717"/>
      <c r="L23" s="717"/>
      <c r="M23" s="718"/>
    </row>
    <row r="24" spans="1:13" ht="16.899999999999999" customHeight="1">
      <c r="A24" s="295" t="s">
        <v>323</v>
      </c>
      <c r="C24" s="292"/>
      <c r="D24" s="292"/>
      <c r="E24" s="292"/>
      <c r="F24" s="292"/>
      <c r="G24" s="292"/>
      <c r="H24" s="292"/>
      <c r="I24" s="292"/>
      <c r="J24" s="292"/>
      <c r="K24" s="292"/>
      <c r="L24" s="292"/>
      <c r="M24" s="292"/>
    </row>
    <row r="25" spans="1:13" ht="16.899999999999999" customHeight="1">
      <c r="A25" s="723" t="s">
        <v>367</v>
      </c>
      <c r="B25" s="723"/>
      <c r="C25" s="723"/>
      <c r="D25" s="723"/>
      <c r="E25" s="723"/>
      <c r="F25" s="723"/>
      <c r="G25" s="723"/>
      <c r="H25" s="723"/>
      <c r="I25" s="723"/>
      <c r="J25" s="723"/>
      <c r="K25" s="723"/>
      <c r="L25" s="723"/>
      <c r="M25" s="723"/>
    </row>
    <row r="26" spans="1:13" ht="16.899999999999999" customHeight="1">
      <c r="A26" s="294"/>
      <c r="B26" s="292"/>
      <c r="C26" s="292"/>
      <c r="D26" s="292"/>
      <c r="E26" s="292"/>
      <c r="F26" s="292"/>
      <c r="G26" s="292"/>
      <c r="H26" s="292"/>
      <c r="I26" s="292"/>
      <c r="J26" s="292"/>
      <c r="K26" s="292"/>
      <c r="L26" s="292"/>
      <c r="M26" s="292"/>
    </row>
    <row r="27" spans="1:13">
      <c r="A27" s="293"/>
      <c r="B27" s="292"/>
      <c r="C27" s="292"/>
      <c r="D27" s="292"/>
      <c r="E27" s="292"/>
      <c r="F27" s="292"/>
      <c r="G27" s="292"/>
      <c r="H27" s="292"/>
      <c r="I27" s="292"/>
      <c r="J27" s="292"/>
      <c r="K27" s="292"/>
      <c r="L27" s="292"/>
      <c r="M27" s="292"/>
    </row>
  </sheetData>
  <mergeCells count="57">
    <mergeCell ref="A8:D8"/>
    <mergeCell ref="A7:M7"/>
    <mergeCell ref="L8:M8"/>
    <mergeCell ref="E8:K8"/>
    <mergeCell ref="A4:E4"/>
    <mergeCell ref="F4:M4"/>
    <mergeCell ref="A5:B5"/>
    <mergeCell ref="H5:I6"/>
    <mergeCell ref="A6:B6"/>
    <mergeCell ref="A25:M25"/>
    <mergeCell ref="A3:M3"/>
    <mergeCell ref="J5:M6"/>
    <mergeCell ref="C6:G6"/>
    <mergeCell ref="C5:G5"/>
    <mergeCell ref="A22:D22"/>
    <mergeCell ref="E13:K13"/>
    <mergeCell ref="L13:M13"/>
    <mergeCell ref="L16:M16"/>
    <mergeCell ref="A17:D17"/>
    <mergeCell ref="A9:D9"/>
    <mergeCell ref="E9:K9"/>
    <mergeCell ref="L9:M9"/>
    <mergeCell ref="A10:D10"/>
    <mergeCell ref="E10:K10"/>
    <mergeCell ref="L10:M10"/>
    <mergeCell ref="A11:D11"/>
    <mergeCell ref="E11:K11"/>
    <mergeCell ref="L11:M11"/>
    <mergeCell ref="A12:D12"/>
    <mergeCell ref="E12:K12"/>
    <mergeCell ref="L12:M12"/>
    <mergeCell ref="A14:D14"/>
    <mergeCell ref="E14:K14"/>
    <mergeCell ref="L14:M14"/>
    <mergeCell ref="A13:D13"/>
    <mergeCell ref="A15:D15"/>
    <mergeCell ref="E15:K15"/>
    <mergeCell ref="L15:M15"/>
    <mergeCell ref="A23:M23"/>
    <mergeCell ref="A21:D21"/>
    <mergeCell ref="E21:K21"/>
    <mergeCell ref="L21:M21"/>
    <mergeCell ref="E22:K22"/>
    <mergeCell ref="L22:M22"/>
    <mergeCell ref="E17:K17"/>
    <mergeCell ref="L17:M17"/>
    <mergeCell ref="A16:D16"/>
    <mergeCell ref="E16:K16"/>
    <mergeCell ref="A20:D20"/>
    <mergeCell ref="E20:K20"/>
    <mergeCell ref="L20:M20"/>
    <mergeCell ref="A18:D18"/>
    <mergeCell ref="E18:K18"/>
    <mergeCell ref="L18:M18"/>
    <mergeCell ref="A19:D19"/>
    <mergeCell ref="E19:K19"/>
    <mergeCell ref="L19:M19"/>
  </mergeCells>
  <phoneticPr fontId="2"/>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R21" sqref="R21"/>
    </sheetView>
  </sheetViews>
  <sheetFormatPr defaultColWidth="9" defaultRowHeight="13.5"/>
  <cols>
    <col min="1" max="2" width="9" style="297"/>
    <col min="3" max="3" width="13" style="297" customWidth="1"/>
    <col min="4" max="4" width="15.625" style="297" customWidth="1"/>
    <col min="5" max="8" width="10.625" style="297" customWidth="1"/>
    <col min="9" max="9" width="9" style="297"/>
    <col min="10" max="12" width="5.625" style="297" customWidth="1"/>
    <col min="13" max="16384" width="9" style="297"/>
  </cols>
  <sheetData>
    <row r="1" spans="2:13">
      <c r="B1" s="319" t="s">
        <v>400</v>
      </c>
    </row>
    <row r="2" spans="2:13">
      <c r="B2" s="297" t="s">
        <v>399</v>
      </c>
    </row>
    <row r="3" spans="2:13" ht="25.5" customHeight="1">
      <c r="C3" s="767" t="s">
        <v>398</v>
      </c>
      <c r="D3" s="768"/>
      <c r="E3" s="769"/>
      <c r="F3" s="769"/>
      <c r="G3" s="769"/>
      <c r="H3" s="769"/>
    </row>
    <row r="4" spans="2:13" ht="14.25" thickBot="1"/>
    <row r="5" spans="2:13" ht="28.5" customHeight="1">
      <c r="B5" s="318"/>
      <c r="C5" s="317"/>
      <c r="D5" s="317"/>
      <c r="E5" s="317"/>
      <c r="F5" s="317"/>
      <c r="G5" s="317"/>
      <c r="H5" s="317"/>
      <c r="I5" s="317"/>
      <c r="J5" s="317"/>
      <c r="K5" s="317"/>
      <c r="L5" s="317"/>
      <c r="M5" s="316"/>
    </row>
    <row r="6" spans="2:13" ht="22.5" customHeight="1">
      <c r="B6" s="307"/>
      <c r="C6" s="312"/>
      <c r="D6" s="315"/>
      <c r="E6" s="312"/>
      <c r="F6" s="314"/>
      <c r="G6" s="770"/>
      <c r="H6" s="772"/>
      <c r="I6" s="769" t="s">
        <v>397</v>
      </c>
      <c r="J6" s="769"/>
      <c r="K6" s="769"/>
      <c r="L6" s="769"/>
      <c r="M6" s="302"/>
    </row>
    <row r="7" spans="2:13" ht="22.5" customHeight="1">
      <c r="B7" s="307"/>
      <c r="C7" s="309"/>
      <c r="D7" s="311" t="s">
        <v>396</v>
      </c>
      <c r="E7" s="309" t="s">
        <v>395</v>
      </c>
      <c r="F7" s="308" t="s">
        <v>394</v>
      </c>
      <c r="G7" s="762" t="s">
        <v>393</v>
      </c>
      <c r="H7" s="763"/>
      <c r="I7" s="308"/>
      <c r="J7" s="308"/>
      <c r="K7" s="308"/>
      <c r="L7" s="313"/>
      <c r="M7" s="302"/>
    </row>
    <row r="8" spans="2:13" ht="22.5" customHeight="1">
      <c r="B8" s="307"/>
      <c r="C8" s="309"/>
      <c r="D8" s="311" t="s">
        <v>392</v>
      </c>
      <c r="E8" s="309" t="s">
        <v>391</v>
      </c>
      <c r="F8" s="308" t="s">
        <v>391</v>
      </c>
      <c r="G8" s="762" t="s">
        <v>390</v>
      </c>
      <c r="H8" s="763"/>
      <c r="I8" s="308"/>
      <c r="J8" s="308"/>
      <c r="K8" s="308"/>
      <c r="L8" s="310"/>
      <c r="M8" s="302"/>
    </row>
    <row r="9" spans="2:13" ht="22.5" customHeight="1">
      <c r="B9" s="307"/>
      <c r="C9" s="309"/>
      <c r="D9" s="306"/>
      <c r="E9" s="303"/>
      <c r="F9" s="305"/>
      <c r="G9" s="764"/>
      <c r="H9" s="765"/>
      <c r="I9" s="308"/>
      <c r="J9" s="308"/>
      <c r="K9" s="308" t="s">
        <v>389</v>
      </c>
      <c r="L9" s="308"/>
      <c r="M9" s="302"/>
    </row>
    <row r="10" spans="2:13" ht="22.5" customHeight="1">
      <c r="B10" s="307"/>
      <c r="C10" s="311"/>
      <c r="D10" s="310"/>
      <c r="E10" s="308"/>
      <c r="F10" s="308"/>
      <c r="G10" s="308"/>
      <c r="H10" s="308"/>
      <c r="I10" s="308"/>
      <c r="J10" s="308"/>
      <c r="K10" s="308"/>
      <c r="L10" s="310"/>
      <c r="M10" s="302"/>
    </row>
    <row r="11" spans="2:13" ht="22.5" customHeight="1">
      <c r="B11" s="307"/>
      <c r="C11" s="311" t="s">
        <v>388</v>
      </c>
      <c r="D11" s="310"/>
      <c r="E11" s="308"/>
      <c r="F11" s="308"/>
      <c r="G11" s="308"/>
      <c r="H11" s="308"/>
      <c r="I11" s="308"/>
      <c r="J11" s="308"/>
      <c r="K11" s="308"/>
      <c r="L11" s="304"/>
      <c r="M11" s="302"/>
    </row>
    <row r="12" spans="2:13" ht="22.5" customHeight="1">
      <c r="B12" s="307"/>
      <c r="C12" s="311" t="s">
        <v>387</v>
      </c>
      <c r="D12" s="310"/>
      <c r="E12" s="315"/>
      <c r="F12" s="314"/>
      <c r="G12" s="313"/>
      <c r="H12" s="312"/>
      <c r="I12" s="308"/>
      <c r="J12" s="770"/>
      <c r="K12" s="771"/>
      <c r="L12" s="772"/>
      <c r="M12" s="302"/>
    </row>
    <row r="13" spans="2:13" ht="22.5" customHeight="1">
      <c r="B13" s="307"/>
      <c r="C13" s="311"/>
      <c r="D13" s="310"/>
      <c r="E13" s="311"/>
      <c r="F13" s="308" t="s">
        <v>386</v>
      </c>
      <c r="G13" s="310"/>
      <c r="H13" s="309" t="s">
        <v>385</v>
      </c>
      <c r="I13" s="308"/>
      <c r="J13" s="773" t="s">
        <v>384</v>
      </c>
      <c r="K13" s="774"/>
      <c r="L13" s="775"/>
      <c r="M13" s="302"/>
    </row>
    <row r="14" spans="2:13" ht="22.5" customHeight="1">
      <c r="B14" s="307"/>
      <c r="C14" s="311"/>
      <c r="D14" s="310"/>
      <c r="E14" s="311"/>
      <c r="F14" s="308"/>
      <c r="G14" s="310"/>
      <c r="H14" s="309" t="s">
        <v>383</v>
      </c>
      <c r="I14" s="308"/>
      <c r="J14" s="773"/>
      <c r="K14" s="774"/>
      <c r="L14" s="775"/>
      <c r="M14" s="302"/>
    </row>
    <row r="15" spans="2:13" ht="22.5" customHeight="1">
      <c r="B15" s="307"/>
      <c r="C15" s="306"/>
      <c r="D15" s="304"/>
      <c r="E15" s="306"/>
      <c r="F15" s="305"/>
      <c r="G15" s="304"/>
      <c r="H15" s="303"/>
      <c r="I15" s="303"/>
      <c r="J15" s="764"/>
      <c r="K15" s="766"/>
      <c r="L15" s="765"/>
      <c r="M15" s="302"/>
    </row>
    <row r="16" spans="2:13" ht="71.25" customHeight="1" thickBot="1">
      <c r="B16" s="301"/>
      <c r="C16" s="300"/>
      <c r="D16" s="300"/>
      <c r="E16" s="300"/>
      <c r="F16" s="300"/>
      <c r="G16" s="300"/>
      <c r="H16" s="300"/>
      <c r="I16" s="300"/>
      <c r="J16" s="300"/>
      <c r="K16" s="300"/>
      <c r="L16" s="300"/>
      <c r="M16" s="299"/>
    </row>
    <row r="17" spans="2:3" ht="22.5" customHeight="1">
      <c r="B17" s="298" t="s">
        <v>382</v>
      </c>
      <c r="C17" s="297" t="s">
        <v>381</v>
      </c>
    </row>
    <row r="18" spans="2:3" ht="22.5" customHeight="1">
      <c r="B18" s="297">
        <v>2</v>
      </c>
      <c r="C18" s="297" t="s">
        <v>380</v>
      </c>
    </row>
    <row r="19" spans="2:3" ht="22.5" customHeight="1">
      <c r="B19" s="297">
        <v>3</v>
      </c>
      <c r="C19" s="297" t="s">
        <v>379</v>
      </c>
    </row>
  </sheetData>
  <mergeCells count="11">
    <mergeCell ref="G7:H7"/>
    <mergeCell ref="G8:H8"/>
    <mergeCell ref="G9:H9"/>
    <mergeCell ref="J15:L15"/>
    <mergeCell ref="C3:D3"/>
    <mergeCell ref="E3:H3"/>
    <mergeCell ref="I6:L6"/>
    <mergeCell ref="J12:L12"/>
    <mergeCell ref="J13:L13"/>
    <mergeCell ref="J14:L14"/>
    <mergeCell ref="G6:H6"/>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view="pageBreakPreview" zoomScaleNormal="100" zoomScaleSheetLayoutView="100" workbookViewId="0">
      <selection activeCell="E9" sqref="E9"/>
    </sheetView>
  </sheetViews>
  <sheetFormatPr defaultColWidth="6.625" defaultRowHeight="16.5"/>
  <cols>
    <col min="1" max="1" width="5.625" style="293" customWidth="1"/>
    <col min="2" max="2" width="19.375" style="293" customWidth="1"/>
    <col min="3" max="3" width="37.875" style="293" customWidth="1"/>
    <col min="4" max="4" width="11" style="293" customWidth="1"/>
    <col min="5" max="16384" width="6.625" style="293"/>
  </cols>
  <sheetData>
    <row r="1" spans="1:4" ht="17.649999999999999" customHeight="1">
      <c r="A1" s="296" t="s">
        <v>409</v>
      </c>
      <c r="B1" s="296"/>
    </row>
    <row r="2" spans="1:4" ht="19.149999999999999" customHeight="1">
      <c r="A2" s="332" t="s">
        <v>408</v>
      </c>
      <c r="B2" s="332"/>
    </row>
    <row r="3" spans="1:4" ht="16.899999999999999" customHeight="1">
      <c r="A3" s="783" t="s">
        <v>407</v>
      </c>
      <c r="B3" s="783"/>
      <c r="C3" s="783"/>
      <c r="D3" s="783"/>
    </row>
    <row r="4" spans="1:4" ht="16.899999999999999" customHeight="1">
      <c r="A4" s="783" t="s">
        <v>406</v>
      </c>
      <c r="B4" s="783"/>
      <c r="C4" s="783"/>
      <c r="D4" s="783"/>
    </row>
    <row r="5" spans="1:4" ht="16.899999999999999" customHeight="1" thickBot="1">
      <c r="A5" s="331"/>
      <c r="B5" s="330"/>
      <c r="C5" s="330"/>
      <c r="D5" s="330"/>
    </row>
    <row r="6" spans="1:4" ht="33.75" customHeight="1">
      <c r="A6" s="329" t="s">
        <v>405</v>
      </c>
      <c r="B6" s="328" t="s">
        <v>404</v>
      </c>
      <c r="C6" s="778" t="s">
        <v>403</v>
      </c>
      <c r="D6" s="779"/>
    </row>
    <row r="7" spans="1:4" s="321" customFormat="1" ht="26.25" customHeight="1">
      <c r="A7" s="327"/>
      <c r="B7" s="326" t="s">
        <v>402</v>
      </c>
      <c r="C7" s="776"/>
      <c r="D7" s="777"/>
    </row>
    <row r="8" spans="1:4" s="321" customFormat="1" ht="26.25" customHeight="1">
      <c r="A8" s="325"/>
      <c r="B8" s="324"/>
      <c r="C8" s="776"/>
      <c r="D8" s="777"/>
    </row>
    <row r="9" spans="1:4" s="321" customFormat="1" ht="26.25" customHeight="1">
      <c r="A9" s="325"/>
      <c r="B9" s="324"/>
      <c r="C9" s="776"/>
      <c r="D9" s="777"/>
    </row>
    <row r="10" spans="1:4" s="321" customFormat="1" ht="26.25" customHeight="1">
      <c r="A10" s="325"/>
      <c r="B10" s="324"/>
      <c r="C10" s="776"/>
      <c r="D10" s="777"/>
    </row>
    <row r="11" spans="1:4" s="321" customFormat="1" ht="26.25" customHeight="1">
      <c r="A11" s="325"/>
      <c r="B11" s="324"/>
      <c r="C11" s="776"/>
      <c r="D11" s="777"/>
    </row>
    <row r="12" spans="1:4" s="321" customFormat="1" ht="26.25" customHeight="1">
      <c r="A12" s="325"/>
      <c r="B12" s="324"/>
      <c r="C12" s="776"/>
      <c r="D12" s="777"/>
    </row>
    <row r="13" spans="1:4" s="321" customFormat="1" ht="26.25" customHeight="1">
      <c r="A13" s="325"/>
      <c r="B13" s="324"/>
      <c r="C13" s="776"/>
      <c r="D13" s="777"/>
    </row>
    <row r="14" spans="1:4" s="321" customFormat="1" ht="26.25" customHeight="1">
      <c r="A14" s="325"/>
      <c r="B14" s="324"/>
      <c r="C14" s="776"/>
      <c r="D14" s="777"/>
    </row>
    <row r="15" spans="1:4" s="321" customFormat="1" ht="26.25" customHeight="1">
      <c r="A15" s="325"/>
      <c r="B15" s="324"/>
      <c r="C15" s="776"/>
      <c r="D15" s="777"/>
    </row>
    <row r="16" spans="1:4" s="321" customFormat="1" ht="26.25" customHeight="1">
      <c r="A16" s="325"/>
      <c r="B16" s="324"/>
      <c r="C16" s="776"/>
      <c r="D16" s="777"/>
    </row>
    <row r="17" spans="1:4" s="321" customFormat="1" ht="26.25" customHeight="1">
      <c r="A17" s="325"/>
      <c r="B17" s="324"/>
      <c r="C17" s="776"/>
      <c r="D17" s="777"/>
    </row>
    <row r="18" spans="1:4" s="321" customFormat="1" ht="26.25" customHeight="1" thickBot="1">
      <c r="A18" s="323"/>
      <c r="B18" s="322"/>
      <c r="C18" s="781"/>
      <c r="D18" s="782"/>
    </row>
    <row r="19" spans="1:4">
      <c r="A19" s="295" t="s">
        <v>323</v>
      </c>
    </row>
    <row r="20" spans="1:4" s="320" customFormat="1" ht="12" customHeight="1">
      <c r="A20" s="780" t="s">
        <v>401</v>
      </c>
      <c r="B20" s="780"/>
      <c r="C20" s="780"/>
      <c r="D20" s="780"/>
    </row>
    <row r="21" spans="1:4" s="320" customFormat="1" ht="12.75" customHeight="1">
      <c r="A21" s="780"/>
      <c r="B21" s="780"/>
      <c r="C21" s="780"/>
      <c r="D21" s="780"/>
    </row>
    <row r="22" spans="1:4" s="320" customFormat="1" ht="12.75" customHeight="1">
      <c r="A22" s="780"/>
      <c r="B22" s="780"/>
      <c r="C22" s="780"/>
      <c r="D22" s="780"/>
    </row>
    <row r="23" spans="1:4" s="320" customFormat="1" ht="12.75" customHeight="1">
      <c r="A23" s="780"/>
      <c r="B23" s="780"/>
      <c r="C23" s="780"/>
      <c r="D23" s="780"/>
    </row>
    <row r="24" spans="1:4">
      <c r="A24" s="780"/>
      <c r="B24" s="780"/>
      <c r="C24" s="780"/>
      <c r="D24" s="780"/>
    </row>
  </sheetData>
  <mergeCells count="16">
    <mergeCell ref="A20:D24"/>
    <mergeCell ref="C18:D18"/>
    <mergeCell ref="A3:D3"/>
    <mergeCell ref="A4:D4"/>
    <mergeCell ref="C13:D13"/>
    <mergeCell ref="C14:D14"/>
    <mergeCell ref="C15:D15"/>
    <mergeCell ref="C16:D16"/>
    <mergeCell ref="C17:D17"/>
    <mergeCell ref="C12:D12"/>
    <mergeCell ref="C6:D6"/>
    <mergeCell ref="C7:D7"/>
    <mergeCell ref="C8:D8"/>
    <mergeCell ref="C9:D9"/>
    <mergeCell ref="C10:D10"/>
    <mergeCell ref="C11:D11"/>
  </mergeCells>
  <phoneticPr fontId="2"/>
  <printOptions horizontalCentered="1"/>
  <pageMargins left="0.70866141732283472" right="0.59055118110236227" top="0.74803149606299213" bottom="0.74803149606299213" header="0.31496062992125984" footer="0.31496062992125984"/>
  <pageSetup paperSize="9" orientation="portrait" r:id="rId1"/>
  <colBreaks count="1" manualBreakCount="1">
    <brk id="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view="pageBreakPreview" zoomScaleNormal="100" zoomScaleSheetLayoutView="100" workbookViewId="0">
      <selection activeCell="A23" sqref="A23:I31"/>
    </sheetView>
  </sheetViews>
  <sheetFormatPr defaultColWidth="6.625" defaultRowHeight="16.5"/>
  <cols>
    <col min="1" max="1" width="25.125" style="293" customWidth="1"/>
    <col min="2" max="2" width="51.875" style="293" customWidth="1"/>
    <col min="3" max="16384" width="6.625" style="293"/>
  </cols>
  <sheetData>
    <row r="1" spans="1:2" ht="16.899999999999999" customHeight="1">
      <c r="A1" s="339" t="s">
        <v>417</v>
      </c>
    </row>
    <row r="2" spans="1:2" ht="32.450000000000003" customHeight="1" thickBot="1">
      <c r="A2" s="724" t="s">
        <v>416</v>
      </c>
      <c r="B2" s="724"/>
    </row>
    <row r="3" spans="1:2" s="291" customFormat="1" ht="25.15" customHeight="1">
      <c r="A3" s="338" t="s">
        <v>415</v>
      </c>
      <c r="B3" s="337"/>
    </row>
    <row r="4" spans="1:2" s="291" customFormat="1" ht="24.75" customHeight="1" thickBot="1">
      <c r="A4" s="336" t="s">
        <v>414</v>
      </c>
      <c r="B4" s="335"/>
    </row>
    <row r="5" spans="1:2" s="291" customFormat="1" ht="22.9" customHeight="1" thickBot="1">
      <c r="A5" s="334"/>
      <c r="B5" s="333"/>
    </row>
    <row r="6" spans="1:2" s="291" customFormat="1" ht="33.75" customHeight="1">
      <c r="A6" s="784" t="s">
        <v>413</v>
      </c>
      <c r="B6" s="785"/>
    </row>
    <row r="7" spans="1:2" s="291" customFormat="1" ht="252.6" customHeight="1">
      <c r="A7" s="786" t="s">
        <v>412</v>
      </c>
      <c r="B7" s="787"/>
    </row>
    <row r="8" spans="1:2" s="291" customFormat="1" ht="256.89999999999998" customHeight="1" thickBot="1">
      <c r="A8" s="788"/>
      <c r="B8" s="789"/>
    </row>
    <row r="9" spans="1:2" ht="16.899999999999999" customHeight="1">
      <c r="A9" s="295" t="s">
        <v>411</v>
      </c>
    </row>
    <row r="10" spans="1:2">
      <c r="A10" s="293" t="s">
        <v>410</v>
      </c>
    </row>
  </sheetData>
  <mergeCells count="3">
    <mergeCell ref="A6:B6"/>
    <mergeCell ref="A2:B2"/>
    <mergeCell ref="A7:B8"/>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view="pageBreakPreview" zoomScaleNormal="100" zoomScaleSheetLayoutView="100" workbookViewId="0">
      <selection activeCell="F12" sqref="F12"/>
    </sheetView>
  </sheetViews>
  <sheetFormatPr defaultColWidth="9" defaultRowHeight="14.25"/>
  <cols>
    <col min="1" max="1" width="9" style="340"/>
    <col min="2" max="2" width="9" style="340" customWidth="1"/>
    <col min="3" max="8" width="9" style="340"/>
    <col min="9" max="9" width="11.75" style="340" customWidth="1"/>
    <col min="10" max="10" width="6.625" style="340" customWidth="1"/>
    <col min="11" max="16384" width="9" style="340"/>
  </cols>
  <sheetData>
    <row r="1" spans="1:9">
      <c r="A1" s="342" t="s">
        <v>506</v>
      </c>
    </row>
    <row r="3" spans="1:9">
      <c r="A3" s="793" t="s">
        <v>505</v>
      </c>
      <c r="B3" s="793"/>
      <c r="C3" s="793"/>
      <c r="D3" s="793"/>
      <c r="E3" s="793"/>
      <c r="F3" s="793"/>
      <c r="G3" s="793"/>
      <c r="H3" s="793"/>
      <c r="I3" s="793"/>
    </row>
    <row r="5" spans="1:9">
      <c r="A5" s="791" t="s">
        <v>504</v>
      </c>
      <c r="B5" s="791"/>
      <c r="C5" s="791"/>
      <c r="D5" s="791"/>
      <c r="E5" s="791"/>
      <c r="F5" s="791"/>
      <c r="G5" s="791"/>
      <c r="H5" s="791"/>
    </row>
    <row r="6" spans="1:9" ht="14.65" customHeight="1">
      <c r="A6" s="792" t="s">
        <v>503</v>
      </c>
      <c r="B6" s="792"/>
      <c r="C6" s="792"/>
      <c r="D6" s="343"/>
      <c r="E6" s="343"/>
      <c r="F6" s="343"/>
      <c r="G6" s="343"/>
      <c r="H6" s="343"/>
    </row>
    <row r="7" spans="1:9" ht="14.65" customHeight="1">
      <c r="A7" s="792" t="s">
        <v>502</v>
      </c>
      <c r="B7" s="792"/>
      <c r="C7" s="792"/>
    </row>
    <row r="8" spans="1:9">
      <c r="E8" s="342" t="s">
        <v>501</v>
      </c>
    </row>
    <row r="9" spans="1:9" ht="26.25" customHeight="1">
      <c r="A9" s="791" t="s">
        <v>500</v>
      </c>
      <c r="B9" s="791"/>
      <c r="C9" s="791"/>
      <c r="D9" s="791"/>
      <c r="E9" s="794"/>
      <c r="F9" s="794"/>
      <c r="G9" s="794"/>
      <c r="H9" s="794"/>
    </row>
    <row r="10" spans="1:9">
      <c r="A10" s="342"/>
      <c r="B10" s="342"/>
      <c r="C10" s="342"/>
      <c r="E10" s="342" t="s">
        <v>499</v>
      </c>
    </row>
    <row r="11" spans="1:9" ht="26.25" customHeight="1">
      <c r="E11" s="794"/>
      <c r="F11" s="794"/>
      <c r="G11" s="794"/>
      <c r="H11" s="794"/>
    </row>
    <row r="13" spans="1:9">
      <c r="A13" s="792" t="s">
        <v>498</v>
      </c>
      <c r="B13" s="792"/>
      <c r="C13" s="792"/>
      <c r="D13" s="792"/>
      <c r="E13" s="792"/>
      <c r="F13" s="792"/>
      <c r="G13" s="792"/>
      <c r="H13" s="792"/>
    </row>
    <row r="15" spans="1:9">
      <c r="A15" s="792" t="s">
        <v>497</v>
      </c>
      <c r="B15" s="792"/>
      <c r="C15" s="792"/>
      <c r="D15" s="792"/>
      <c r="E15" s="792"/>
      <c r="F15" s="792"/>
      <c r="G15" s="792"/>
      <c r="H15" s="792"/>
      <c r="I15" s="792"/>
    </row>
    <row r="17" spans="1:10">
      <c r="A17" s="341" t="s">
        <v>496</v>
      </c>
    </row>
    <row r="18" spans="1:10">
      <c r="A18" s="790" t="s">
        <v>495</v>
      </c>
      <c r="B18" s="790"/>
      <c r="C18" s="790"/>
      <c r="D18" s="790"/>
      <c r="E18" s="790"/>
      <c r="F18" s="790"/>
      <c r="G18" s="790"/>
      <c r="H18" s="790"/>
      <c r="I18" s="790"/>
      <c r="J18" s="790"/>
    </row>
    <row r="19" spans="1:10">
      <c r="A19" s="790" t="s">
        <v>494</v>
      </c>
      <c r="B19" s="790"/>
      <c r="C19" s="790"/>
      <c r="D19" s="790"/>
      <c r="E19" s="790"/>
      <c r="F19" s="790"/>
      <c r="G19" s="790"/>
      <c r="H19" s="790"/>
      <c r="I19" s="790"/>
      <c r="J19" s="790"/>
    </row>
    <row r="20" spans="1:10">
      <c r="A20" s="790" t="s">
        <v>493</v>
      </c>
      <c r="B20" s="790"/>
      <c r="C20" s="790"/>
      <c r="D20" s="790"/>
      <c r="E20" s="790"/>
      <c r="F20" s="790"/>
      <c r="G20" s="790"/>
      <c r="H20" s="790"/>
      <c r="I20" s="790"/>
      <c r="J20" s="790"/>
    </row>
    <row r="21" spans="1:10">
      <c r="A21" s="790" t="s">
        <v>492</v>
      </c>
      <c r="B21" s="790"/>
      <c r="C21" s="790"/>
      <c r="D21" s="790"/>
      <c r="E21" s="790"/>
      <c r="F21" s="790"/>
      <c r="G21" s="790"/>
      <c r="H21" s="790"/>
      <c r="I21" s="790"/>
      <c r="J21" s="790"/>
    </row>
    <row r="22" spans="1:10">
      <c r="A22" s="790" t="s">
        <v>491</v>
      </c>
      <c r="B22" s="790"/>
      <c r="C22" s="790"/>
      <c r="D22" s="790"/>
      <c r="E22" s="790"/>
      <c r="F22" s="790"/>
      <c r="G22" s="790"/>
      <c r="H22" s="790"/>
      <c r="I22" s="790"/>
      <c r="J22" s="790"/>
    </row>
    <row r="23" spans="1:10">
      <c r="A23" s="790" t="s">
        <v>490</v>
      </c>
      <c r="B23" s="790"/>
      <c r="C23" s="790"/>
      <c r="D23" s="790"/>
      <c r="E23" s="790"/>
      <c r="F23" s="790"/>
      <c r="G23" s="790"/>
      <c r="H23" s="790"/>
      <c r="I23" s="790"/>
      <c r="J23" s="790"/>
    </row>
    <row r="24" spans="1:10">
      <c r="A24" s="341" t="s">
        <v>489</v>
      </c>
      <c r="B24" s="341"/>
      <c r="C24" s="341"/>
      <c r="D24" s="341"/>
      <c r="E24" s="341"/>
      <c r="F24" s="341"/>
      <c r="G24" s="341"/>
      <c r="H24" s="341"/>
      <c r="I24" s="341"/>
      <c r="J24" s="341"/>
    </row>
    <row r="25" spans="1:10">
      <c r="A25" s="790" t="s">
        <v>488</v>
      </c>
      <c r="B25" s="790"/>
      <c r="C25" s="790"/>
      <c r="D25" s="790"/>
      <c r="E25" s="790"/>
      <c r="F25" s="790"/>
      <c r="G25" s="790"/>
      <c r="H25" s="790"/>
      <c r="I25" s="790"/>
      <c r="J25" s="790"/>
    </row>
    <row r="26" spans="1:10">
      <c r="A26" s="790" t="s">
        <v>487</v>
      </c>
      <c r="B26" s="790"/>
      <c r="C26" s="790"/>
      <c r="D26" s="790"/>
      <c r="E26" s="790"/>
      <c r="F26" s="790"/>
      <c r="G26" s="790"/>
      <c r="H26" s="790"/>
      <c r="I26" s="790"/>
      <c r="J26" s="790"/>
    </row>
    <row r="27" spans="1:10">
      <c r="A27" s="790" t="s">
        <v>486</v>
      </c>
      <c r="B27" s="790"/>
      <c r="C27" s="790"/>
      <c r="D27" s="790"/>
      <c r="E27" s="790"/>
      <c r="F27" s="790"/>
      <c r="G27" s="790"/>
      <c r="H27" s="790"/>
      <c r="I27" s="790"/>
      <c r="J27" s="790"/>
    </row>
    <row r="28" spans="1:10">
      <c r="A28" s="790" t="s">
        <v>485</v>
      </c>
      <c r="B28" s="790"/>
      <c r="C28" s="790"/>
      <c r="D28" s="790"/>
      <c r="E28" s="790"/>
      <c r="F28" s="790"/>
      <c r="G28" s="790"/>
      <c r="H28" s="790"/>
      <c r="I28" s="790"/>
      <c r="J28" s="790"/>
    </row>
    <row r="29" spans="1:10">
      <c r="A29" s="790" t="s">
        <v>484</v>
      </c>
      <c r="B29" s="790"/>
      <c r="C29" s="790"/>
      <c r="D29" s="790"/>
      <c r="E29" s="790"/>
      <c r="F29" s="790"/>
      <c r="G29" s="790"/>
      <c r="H29" s="790"/>
      <c r="I29" s="790"/>
      <c r="J29" s="790"/>
    </row>
    <row r="30" spans="1:10">
      <c r="A30" s="790" t="s">
        <v>483</v>
      </c>
      <c r="B30" s="790"/>
      <c r="C30" s="790"/>
      <c r="D30" s="790"/>
      <c r="E30" s="790"/>
      <c r="F30" s="790"/>
      <c r="G30" s="790"/>
      <c r="H30" s="790"/>
      <c r="I30" s="790"/>
      <c r="J30" s="790"/>
    </row>
    <row r="31" spans="1:10">
      <c r="A31" s="790" t="s">
        <v>482</v>
      </c>
      <c r="B31" s="790"/>
      <c r="C31" s="790"/>
      <c r="D31" s="790"/>
      <c r="E31" s="790"/>
      <c r="F31" s="790"/>
      <c r="G31" s="790"/>
      <c r="H31" s="790"/>
      <c r="I31" s="790"/>
      <c r="J31" s="790"/>
    </row>
    <row r="32" spans="1:10">
      <c r="A32" s="790" t="s">
        <v>481</v>
      </c>
      <c r="B32" s="790"/>
      <c r="C32" s="790"/>
      <c r="D32" s="790"/>
      <c r="E32" s="790"/>
      <c r="F32" s="790"/>
      <c r="G32" s="790"/>
      <c r="H32" s="790"/>
      <c r="I32" s="790"/>
      <c r="J32" s="790"/>
    </row>
    <row r="33" spans="1:10">
      <c r="A33" s="790" t="s">
        <v>480</v>
      </c>
      <c r="B33" s="790"/>
      <c r="C33" s="790"/>
      <c r="D33" s="790"/>
      <c r="E33" s="790"/>
      <c r="F33" s="790"/>
      <c r="G33" s="790"/>
      <c r="H33" s="790"/>
      <c r="I33" s="790"/>
      <c r="J33" s="790"/>
    </row>
    <row r="34" spans="1:10">
      <c r="A34" s="790" t="s">
        <v>479</v>
      </c>
      <c r="B34" s="790"/>
      <c r="C34" s="790"/>
      <c r="D34" s="790"/>
      <c r="E34" s="790"/>
      <c r="F34" s="790"/>
      <c r="G34" s="790"/>
      <c r="H34" s="790"/>
      <c r="I34" s="790"/>
      <c r="J34" s="790"/>
    </row>
    <row r="35" spans="1:10">
      <c r="A35" s="790" t="s">
        <v>478</v>
      </c>
      <c r="B35" s="790"/>
      <c r="C35" s="790"/>
      <c r="D35" s="790"/>
      <c r="E35" s="790"/>
      <c r="F35" s="790"/>
      <c r="G35" s="790"/>
      <c r="H35" s="790"/>
      <c r="I35" s="790"/>
      <c r="J35" s="790"/>
    </row>
    <row r="36" spans="1:10">
      <c r="A36" s="790" t="s">
        <v>477</v>
      </c>
      <c r="B36" s="790"/>
      <c r="C36" s="790"/>
      <c r="D36" s="790"/>
      <c r="E36" s="790"/>
      <c r="F36" s="790"/>
      <c r="G36" s="790"/>
      <c r="H36" s="790"/>
      <c r="I36" s="790"/>
      <c r="J36" s="790"/>
    </row>
    <row r="37" spans="1:10">
      <c r="A37" s="790" t="s">
        <v>476</v>
      </c>
      <c r="B37" s="790"/>
      <c r="C37" s="790"/>
      <c r="D37" s="790"/>
      <c r="E37" s="790"/>
      <c r="F37" s="790"/>
      <c r="G37" s="790"/>
      <c r="H37" s="790"/>
      <c r="I37" s="790"/>
      <c r="J37" s="790"/>
    </row>
    <row r="38" spans="1:10">
      <c r="A38" s="790" t="s">
        <v>475</v>
      </c>
      <c r="B38" s="790"/>
      <c r="C38" s="790"/>
      <c r="D38" s="790"/>
      <c r="E38" s="790"/>
      <c r="F38" s="790"/>
      <c r="G38" s="790"/>
      <c r="H38" s="790"/>
      <c r="I38" s="790"/>
      <c r="J38" s="790"/>
    </row>
    <row r="39" spans="1:10">
      <c r="A39" s="790" t="s">
        <v>474</v>
      </c>
      <c r="B39" s="790"/>
      <c r="C39" s="790"/>
      <c r="D39" s="790"/>
      <c r="E39" s="790"/>
      <c r="F39" s="790"/>
      <c r="G39" s="790"/>
      <c r="H39" s="790"/>
      <c r="I39" s="790"/>
      <c r="J39" s="790"/>
    </row>
    <row r="40" spans="1:10">
      <c r="A40" s="790" t="s">
        <v>473</v>
      </c>
      <c r="B40" s="790"/>
      <c r="C40" s="790"/>
      <c r="D40" s="790"/>
      <c r="E40" s="790"/>
      <c r="F40" s="790"/>
      <c r="G40" s="790"/>
      <c r="H40" s="790"/>
      <c r="I40" s="790"/>
      <c r="J40" s="790"/>
    </row>
    <row r="41" spans="1:10">
      <c r="A41" s="790" t="s">
        <v>472</v>
      </c>
      <c r="B41" s="790"/>
      <c r="C41" s="790"/>
      <c r="D41" s="790"/>
      <c r="E41" s="790"/>
      <c r="F41" s="790"/>
      <c r="G41" s="790"/>
      <c r="H41" s="790"/>
      <c r="I41" s="790"/>
      <c r="J41" s="790"/>
    </row>
    <row r="42" spans="1:10">
      <c r="A42" s="790" t="s">
        <v>471</v>
      </c>
      <c r="B42" s="790"/>
      <c r="C42" s="790"/>
      <c r="D42" s="790"/>
      <c r="E42" s="790"/>
      <c r="F42" s="790"/>
      <c r="G42" s="790"/>
      <c r="H42" s="790"/>
      <c r="I42" s="790"/>
      <c r="J42" s="790"/>
    </row>
    <row r="43" spans="1:10">
      <c r="A43" s="790" t="s">
        <v>470</v>
      </c>
      <c r="B43" s="790"/>
      <c r="C43" s="790"/>
      <c r="D43" s="790"/>
      <c r="E43" s="790"/>
      <c r="F43" s="790"/>
      <c r="G43" s="790"/>
      <c r="H43" s="790"/>
      <c r="I43" s="790"/>
      <c r="J43" s="790"/>
    </row>
    <row r="44" spans="1:10">
      <c r="A44" s="790" t="s">
        <v>469</v>
      </c>
      <c r="B44" s="790"/>
      <c r="C44" s="790"/>
      <c r="D44" s="790"/>
      <c r="E44" s="790"/>
      <c r="F44" s="790"/>
      <c r="G44" s="790"/>
      <c r="H44" s="790"/>
      <c r="I44" s="790"/>
      <c r="J44" s="790"/>
    </row>
    <row r="45" spans="1:10">
      <c r="A45" s="790" t="s">
        <v>451</v>
      </c>
      <c r="B45" s="790"/>
      <c r="C45" s="790"/>
      <c r="D45" s="790"/>
      <c r="E45" s="790"/>
      <c r="F45" s="790"/>
      <c r="G45" s="790"/>
      <c r="H45" s="790"/>
      <c r="I45" s="790"/>
      <c r="J45" s="790"/>
    </row>
    <row r="46" spans="1:10">
      <c r="A46" s="790" t="s">
        <v>450</v>
      </c>
      <c r="B46" s="790"/>
      <c r="C46" s="790"/>
      <c r="D46" s="790"/>
      <c r="E46" s="790"/>
      <c r="F46" s="790"/>
      <c r="G46" s="790"/>
      <c r="H46" s="790"/>
      <c r="I46" s="790"/>
      <c r="J46" s="790"/>
    </row>
    <row r="47" spans="1:10">
      <c r="A47" s="790" t="s">
        <v>449</v>
      </c>
      <c r="B47" s="790"/>
      <c r="C47" s="790"/>
      <c r="D47" s="790"/>
      <c r="E47" s="790"/>
      <c r="F47" s="790"/>
      <c r="G47" s="790"/>
      <c r="H47" s="790"/>
      <c r="I47" s="790"/>
      <c r="J47" s="790"/>
    </row>
    <row r="48" spans="1:10">
      <c r="A48" s="790" t="s">
        <v>448</v>
      </c>
      <c r="B48" s="790"/>
      <c r="C48" s="790"/>
      <c r="D48" s="790"/>
      <c r="E48" s="790"/>
      <c r="F48" s="790"/>
      <c r="G48" s="790"/>
      <c r="H48" s="790"/>
      <c r="I48" s="790"/>
      <c r="J48" s="790"/>
    </row>
    <row r="49" spans="1:10">
      <c r="A49" s="790" t="s">
        <v>447</v>
      </c>
      <c r="B49" s="790"/>
      <c r="C49" s="790"/>
      <c r="D49" s="790"/>
      <c r="E49" s="790"/>
      <c r="F49" s="790"/>
      <c r="G49" s="790"/>
      <c r="H49" s="790"/>
      <c r="I49" s="790"/>
      <c r="J49" s="790"/>
    </row>
    <row r="50" spans="1:10">
      <c r="A50" s="790" t="s">
        <v>468</v>
      </c>
      <c r="B50" s="790"/>
      <c r="C50" s="790"/>
      <c r="D50" s="790"/>
      <c r="E50" s="790"/>
      <c r="F50" s="790"/>
      <c r="G50" s="790"/>
      <c r="H50" s="790"/>
      <c r="I50" s="790"/>
      <c r="J50" s="790"/>
    </row>
    <row r="51" spans="1:10">
      <c r="A51" s="790" t="s">
        <v>467</v>
      </c>
      <c r="B51" s="790"/>
      <c r="C51" s="790"/>
      <c r="D51" s="790"/>
      <c r="E51" s="790"/>
      <c r="F51" s="790"/>
      <c r="G51" s="790"/>
      <c r="H51" s="790"/>
      <c r="I51" s="790"/>
      <c r="J51" s="790"/>
    </row>
    <row r="52" spans="1:10">
      <c r="A52" s="790" t="s">
        <v>466</v>
      </c>
      <c r="B52" s="790"/>
      <c r="C52" s="790"/>
      <c r="D52" s="790"/>
      <c r="E52" s="790"/>
      <c r="F52" s="790"/>
      <c r="G52" s="790"/>
      <c r="H52" s="790"/>
      <c r="I52" s="790"/>
      <c r="J52" s="790"/>
    </row>
    <row r="53" spans="1:10">
      <c r="A53" s="790" t="s">
        <v>465</v>
      </c>
      <c r="B53" s="790"/>
      <c r="C53" s="790"/>
      <c r="D53" s="790"/>
      <c r="E53" s="790"/>
      <c r="F53" s="790"/>
      <c r="G53" s="790"/>
      <c r="H53" s="790"/>
      <c r="I53" s="790"/>
      <c r="J53" s="790"/>
    </row>
    <row r="54" spans="1:10">
      <c r="A54" s="790" t="s">
        <v>464</v>
      </c>
      <c r="B54" s="790"/>
      <c r="C54" s="790"/>
      <c r="D54" s="790"/>
      <c r="E54" s="790"/>
      <c r="F54" s="790"/>
      <c r="G54" s="790"/>
      <c r="H54" s="790"/>
      <c r="I54" s="790"/>
      <c r="J54" s="790"/>
    </row>
    <row r="55" spans="1:10">
      <c r="A55" s="790" t="s">
        <v>463</v>
      </c>
      <c r="B55" s="790"/>
      <c r="C55" s="790"/>
      <c r="D55" s="790"/>
      <c r="E55" s="790"/>
      <c r="F55" s="790"/>
      <c r="G55" s="790"/>
      <c r="H55" s="790"/>
      <c r="I55" s="790"/>
      <c r="J55" s="790"/>
    </row>
    <row r="56" spans="1:10">
      <c r="A56" s="790" t="s">
        <v>462</v>
      </c>
      <c r="B56" s="790"/>
      <c r="C56" s="790"/>
      <c r="D56" s="790"/>
      <c r="E56" s="790"/>
      <c r="F56" s="790"/>
      <c r="G56" s="790"/>
      <c r="H56" s="790"/>
      <c r="I56" s="790"/>
      <c r="J56" s="790"/>
    </row>
    <row r="57" spans="1:10">
      <c r="A57" s="790" t="s">
        <v>461</v>
      </c>
      <c r="B57" s="790"/>
      <c r="C57" s="790"/>
      <c r="D57" s="790"/>
      <c r="E57" s="790"/>
      <c r="F57" s="790"/>
      <c r="G57" s="790"/>
      <c r="H57" s="790"/>
      <c r="I57" s="790"/>
      <c r="J57" s="790"/>
    </row>
    <row r="58" spans="1:10">
      <c r="A58" s="790" t="s">
        <v>460</v>
      </c>
      <c r="B58" s="790"/>
      <c r="C58" s="790"/>
      <c r="D58" s="790"/>
      <c r="E58" s="790"/>
      <c r="F58" s="790"/>
      <c r="G58" s="790"/>
      <c r="H58" s="790"/>
      <c r="I58" s="790"/>
      <c r="J58" s="790"/>
    </row>
    <row r="59" spans="1:10">
      <c r="A59" s="790" t="s">
        <v>459</v>
      </c>
      <c r="B59" s="790"/>
      <c r="C59" s="790"/>
      <c r="D59" s="790"/>
      <c r="E59" s="790"/>
      <c r="F59" s="790"/>
      <c r="G59" s="790"/>
      <c r="H59" s="790"/>
      <c r="I59" s="790"/>
      <c r="J59" s="790"/>
    </row>
    <row r="60" spans="1:10">
      <c r="A60" s="790" t="s">
        <v>458</v>
      </c>
      <c r="B60" s="790"/>
      <c r="C60" s="790"/>
      <c r="D60" s="790"/>
      <c r="E60" s="790"/>
      <c r="F60" s="790"/>
      <c r="G60" s="790"/>
      <c r="H60" s="790"/>
      <c r="I60" s="790"/>
      <c r="J60" s="790"/>
    </row>
    <row r="61" spans="1:10">
      <c r="A61" s="790" t="s">
        <v>457</v>
      </c>
      <c r="B61" s="790"/>
      <c r="C61" s="790"/>
      <c r="D61" s="790"/>
      <c r="E61" s="790"/>
      <c r="F61" s="790"/>
      <c r="G61" s="790"/>
      <c r="H61" s="790"/>
      <c r="I61" s="790"/>
      <c r="J61" s="790"/>
    </row>
    <row r="62" spans="1:10">
      <c r="A62" s="790" t="s">
        <v>456</v>
      </c>
      <c r="B62" s="790"/>
      <c r="C62" s="790"/>
      <c r="D62" s="790"/>
      <c r="E62" s="790"/>
      <c r="F62" s="790"/>
      <c r="G62" s="790"/>
      <c r="H62" s="790"/>
      <c r="I62" s="790"/>
      <c r="J62" s="790"/>
    </row>
    <row r="63" spans="1:10">
      <c r="A63" s="790" t="s">
        <v>455</v>
      </c>
      <c r="B63" s="790"/>
      <c r="C63" s="790"/>
      <c r="D63" s="790"/>
      <c r="E63" s="790"/>
      <c r="F63" s="790"/>
      <c r="G63" s="790"/>
      <c r="H63" s="790"/>
      <c r="I63" s="790"/>
      <c r="J63" s="790"/>
    </row>
    <row r="64" spans="1:10">
      <c r="A64" s="790" t="s">
        <v>454</v>
      </c>
      <c r="B64" s="790"/>
      <c r="C64" s="790"/>
      <c r="D64" s="790"/>
      <c r="E64" s="790"/>
      <c r="F64" s="790"/>
      <c r="G64" s="790"/>
      <c r="H64" s="790"/>
      <c r="I64" s="790"/>
      <c r="J64" s="790"/>
    </row>
    <row r="65" spans="1:10">
      <c r="A65" s="790" t="s">
        <v>453</v>
      </c>
      <c r="B65" s="790"/>
      <c r="C65" s="790"/>
      <c r="D65" s="790"/>
      <c r="E65" s="790"/>
      <c r="F65" s="790"/>
      <c r="G65" s="790"/>
      <c r="H65" s="790"/>
      <c r="I65" s="790"/>
      <c r="J65" s="790"/>
    </row>
    <row r="66" spans="1:10">
      <c r="A66" s="790" t="s">
        <v>452</v>
      </c>
      <c r="B66" s="790"/>
      <c r="C66" s="790"/>
      <c r="D66" s="790"/>
      <c r="E66" s="790"/>
      <c r="F66" s="790"/>
      <c r="G66" s="790"/>
      <c r="H66" s="790"/>
      <c r="I66" s="790"/>
      <c r="J66" s="790"/>
    </row>
    <row r="67" spans="1:10">
      <c r="A67" s="790" t="s">
        <v>451</v>
      </c>
      <c r="B67" s="790"/>
      <c r="C67" s="790"/>
      <c r="D67" s="790"/>
      <c r="E67" s="790"/>
      <c r="F67" s="790"/>
      <c r="G67" s="790"/>
      <c r="H67" s="790"/>
      <c r="I67" s="790"/>
      <c r="J67" s="790"/>
    </row>
    <row r="68" spans="1:10">
      <c r="A68" s="790" t="s">
        <v>450</v>
      </c>
      <c r="B68" s="790"/>
      <c r="C68" s="790"/>
      <c r="D68" s="790"/>
      <c r="E68" s="790"/>
      <c r="F68" s="790"/>
      <c r="G68" s="790"/>
      <c r="H68" s="790"/>
      <c r="I68" s="790"/>
      <c r="J68" s="790"/>
    </row>
    <row r="69" spans="1:10">
      <c r="A69" s="790" t="s">
        <v>449</v>
      </c>
      <c r="B69" s="790"/>
      <c r="C69" s="790"/>
      <c r="D69" s="790"/>
      <c r="E69" s="790"/>
      <c r="F69" s="790"/>
      <c r="G69" s="790"/>
      <c r="H69" s="790"/>
      <c r="I69" s="790"/>
      <c r="J69" s="790"/>
    </row>
    <row r="70" spans="1:10">
      <c r="A70" s="790" t="s">
        <v>448</v>
      </c>
      <c r="B70" s="790"/>
      <c r="C70" s="790"/>
      <c r="D70" s="790"/>
      <c r="E70" s="790"/>
      <c r="F70" s="790"/>
      <c r="G70" s="790"/>
      <c r="H70" s="790"/>
      <c r="I70" s="790"/>
      <c r="J70" s="790"/>
    </row>
    <row r="71" spans="1:10">
      <c r="A71" s="790" t="s">
        <v>447</v>
      </c>
      <c r="B71" s="790"/>
      <c r="C71" s="790"/>
      <c r="D71" s="790"/>
      <c r="E71" s="790"/>
      <c r="F71" s="790"/>
      <c r="G71" s="790"/>
      <c r="H71" s="790"/>
      <c r="I71" s="790"/>
      <c r="J71" s="790"/>
    </row>
    <row r="72" spans="1:10">
      <c r="A72" s="790" t="s">
        <v>446</v>
      </c>
      <c r="B72" s="790"/>
      <c r="C72" s="790"/>
      <c r="D72" s="790"/>
      <c r="E72" s="790"/>
      <c r="F72" s="790"/>
      <c r="G72" s="790"/>
      <c r="H72" s="790"/>
      <c r="I72" s="790"/>
      <c r="J72" s="790"/>
    </row>
    <row r="73" spans="1:10">
      <c r="A73" s="795" t="s">
        <v>445</v>
      </c>
      <c r="B73" s="795"/>
      <c r="C73" s="795"/>
      <c r="D73" s="795"/>
      <c r="E73" s="795"/>
      <c r="F73" s="795"/>
      <c r="G73" s="795"/>
      <c r="H73" s="795"/>
      <c r="I73" s="795"/>
      <c r="J73" s="795"/>
    </row>
    <row r="74" spans="1:10">
      <c r="A74" s="790" t="s">
        <v>444</v>
      </c>
      <c r="B74" s="790"/>
      <c r="C74" s="790"/>
      <c r="D74" s="790"/>
      <c r="E74" s="790"/>
      <c r="F74" s="790"/>
      <c r="G74" s="790"/>
      <c r="H74" s="790"/>
      <c r="I74" s="790"/>
      <c r="J74" s="790"/>
    </row>
    <row r="75" spans="1:10">
      <c r="A75" s="790" t="s">
        <v>443</v>
      </c>
      <c r="B75" s="790"/>
      <c r="C75" s="790"/>
      <c r="D75" s="790"/>
      <c r="E75" s="790"/>
      <c r="F75" s="790"/>
      <c r="G75" s="790"/>
      <c r="H75" s="790"/>
      <c r="I75" s="790"/>
      <c r="J75" s="790"/>
    </row>
    <row r="76" spans="1:10">
      <c r="A76" s="790" t="s">
        <v>442</v>
      </c>
      <c r="B76" s="790"/>
      <c r="C76" s="790"/>
      <c r="D76" s="790"/>
      <c r="E76" s="790"/>
      <c r="F76" s="790"/>
      <c r="G76" s="790"/>
      <c r="H76" s="790"/>
      <c r="I76" s="790"/>
      <c r="J76" s="790"/>
    </row>
    <row r="77" spans="1:10">
      <c r="A77" s="790" t="s">
        <v>441</v>
      </c>
      <c r="B77" s="790"/>
      <c r="C77" s="790"/>
      <c r="D77" s="790"/>
      <c r="E77" s="790"/>
      <c r="F77" s="790"/>
      <c r="G77" s="790"/>
      <c r="H77" s="790"/>
      <c r="I77" s="790"/>
      <c r="J77" s="790"/>
    </row>
    <row r="78" spans="1:10">
      <c r="A78" s="790" t="s">
        <v>440</v>
      </c>
      <c r="B78" s="790"/>
      <c r="C78" s="790"/>
      <c r="D78" s="790"/>
      <c r="E78" s="790"/>
      <c r="F78" s="790"/>
      <c r="G78" s="790"/>
      <c r="H78" s="790"/>
      <c r="I78" s="790"/>
      <c r="J78" s="790"/>
    </row>
    <row r="79" spans="1:10">
      <c r="A79" s="790" t="s">
        <v>439</v>
      </c>
      <c r="B79" s="790"/>
      <c r="C79" s="790"/>
      <c r="D79" s="790"/>
      <c r="E79" s="790"/>
      <c r="F79" s="790"/>
      <c r="G79" s="790"/>
      <c r="H79" s="790"/>
      <c r="I79" s="790"/>
      <c r="J79" s="790"/>
    </row>
    <row r="80" spans="1:10">
      <c r="A80" s="790" t="s">
        <v>438</v>
      </c>
      <c r="B80" s="790"/>
      <c r="C80" s="790"/>
      <c r="D80" s="790"/>
      <c r="E80" s="790"/>
      <c r="F80" s="790"/>
      <c r="G80" s="790"/>
      <c r="H80" s="790"/>
      <c r="I80" s="790"/>
      <c r="J80" s="790"/>
    </row>
    <row r="81" spans="1:10">
      <c r="A81" s="790" t="s">
        <v>437</v>
      </c>
      <c r="B81" s="790"/>
      <c r="C81" s="790"/>
      <c r="D81" s="790"/>
      <c r="E81" s="790"/>
      <c r="F81" s="790"/>
      <c r="G81" s="790"/>
      <c r="H81" s="790"/>
      <c r="I81" s="790"/>
      <c r="J81" s="790"/>
    </row>
    <row r="82" spans="1:10">
      <c r="A82" s="790" t="s">
        <v>436</v>
      </c>
      <c r="B82" s="790"/>
      <c r="C82" s="790"/>
      <c r="D82" s="790"/>
      <c r="E82" s="790"/>
      <c r="F82" s="790"/>
      <c r="G82" s="790"/>
      <c r="H82" s="790"/>
      <c r="I82" s="790"/>
      <c r="J82" s="790"/>
    </row>
    <row r="83" spans="1:10">
      <c r="A83" s="790" t="s">
        <v>435</v>
      </c>
      <c r="B83" s="790"/>
      <c r="C83" s="790"/>
      <c r="D83" s="790"/>
      <c r="E83" s="790"/>
      <c r="F83" s="790"/>
      <c r="G83" s="790"/>
      <c r="H83" s="790"/>
      <c r="I83" s="790"/>
      <c r="J83" s="790"/>
    </row>
    <row r="84" spans="1:10">
      <c r="A84" s="790" t="s">
        <v>434</v>
      </c>
      <c r="B84" s="790"/>
      <c r="C84" s="790"/>
      <c r="D84" s="790"/>
      <c r="E84" s="790"/>
      <c r="F84" s="790"/>
      <c r="G84" s="790"/>
      <c r="H84" s="790"/>
      <c r="I84" s="790"/>
      <c r="J84" s="790"/>
    </row>
    <row r="85" spans="1:10">
      <c r="A85" s="790" t="s">
        <v>433</v>
      </c>
      <c r="B85" s="790"/>
      <c r="C85" s="790"/>
      <c r="D85" s="790"/>
      <c r="E85" s="790"/>
      <c r="F85" s="790"/>
      <c r="G85" s="790"/>
      <c r="H85" s="790"/>
      <c r="I85" s="790"/>
      <c r="J85" s="790"/>
    </row>
    <row r="86" spans="1:10">
      <c r="A86" s="790" t="s">
        <v>432</v>
      </c>
      <c r="B86" s="790"/>
      <c r="C86" s="790"/>
      <c r="D86" s="790"/>
      <c r="E86" s="790"/>
      <c r="F86" s="790"/>
      <c r="G86" s="790"/>
      <c r="H86" s="790"/>
      <c r="I86" s="790"/>
      <c r="J86" s="790"/>
    </row>
    <row r="87" spans="1:10">
      <c r="A87" s="790" t="s">
        <v>425</v>
      </c>
      <c r="B87" s="790"/>
      <c r="C87" s="790"/>
      <c r="D87" s="790"/>
      <c r="E87" s="790"/>
      <c r="F87" s="790"/>
      <c r="G87" s="790"/>
      <c r="H87" s="790"/>
      <c r="I87" s="790"/>
      <c r="J87" s="790"/>
    </row>
    <row r="88" spans="1:10">
      <c r="A88" s="790" t="s">
        <v>431</v>
      </c>
      <c r="B88" s="790"/>
      <c r="C88" s="790"/>
      <c r="D88" s="790"/>
      <c r="E88" s="790"/>
      <c r="F88" s="790"/>
      <c r="G88" s="790"/>
      <c r="H88" s="790"/>
      <c r="I88" s="790"/>
      <c r="J88" s="790"/>
    </row>
    <row r="89" spans="1:10">
      <c r="A89" s="790" t="s">
        <v>430</v>
      </c>
      <c r="B89" s="790"/>
      <c r="C89" s="790"/>
      <c r="D89" s="790"/>
      <c r="E89" s="790"/>
      <c r="F89" s="790"/>
      <c r="G89" s="790"/>
      <c r="H89" s="790"/>
      <c r="I89" s="790"/>
      <c r="J89" s="790"/>
    </row>
    <row r="90" spans="1:10">
      <c r="A90" s="790" t="s">
        <v>429</v>
      </c>
      <c r="B90" s="790"/>
      <c r="C90" s="790"/>
      <c r="D90" s="790"/>
      <c r="E90" s="790"/>
      <c r="F90" s="790"/>
      <c r="G90" s="790"/>
      <c r="H90" s="790"/>
      <c r="I90" s="790"/>
      <c r="J90" s="790"/>
    </row>
    <row r="91" spans="1:10">
      <c r="A91" s="790" t="s">
        <v>428</v>
      </c>
      <c r="B91" s="790"/>
      <c r="C91" s="790"/>
      <c r="D91" s="790"/>
      <c r="E91" s="790"/>
      <c r="F91" s="790"/>
      <c r="G91" s="790"/>
      <c r="H91" s="790"/>
      <c r="I91" s="790"/>
      <c r="J91" s="790"/>
    </row>
    <row r="92" spans="1:10">
      <c r="A92" s="790" t="s">
        <v>427</v>
      </c>
      <c r="B92" s="790"/>
      <c r="C92" s="790"/>
      <c r="D92" s="790"/>
      <c r="E92" s="790"/>
      <c r="F92" s="790"/>
      <c r="G92" s="790"/>
      <c r="H92" s="790"/>
      <c r="I92" s="790"/>
      <c r="J92" s="790"/>
    </row>
    <row r="93" spans="1:10">
      <c r="A93" s="790" t="s">
        <v>426</v>
      </c>
      <c r="B93" s="790"/>
      <c r="C93" s="790"/>
      <c r="D93" s="790"/>
      <c r="E93" s="790"/>
      <c r="F93" s="790"/>
      <c r="G93" s="790"/>
      <c r="H93" s="790"/>
      <c r="I93" s="790"/>
      <c r="J93" s="790"/>
    </row>
    <row r="94" spans="1:10">
      <c r="A94" s="790" t="s">
        <v>425</v>
      </c>
      <c r="B94" s="790"/>
      <c r="C94" s="790"/>
      <c r="D94" s="790"/>
      <c r="E94" s="790"/>
      <c r="F94" s="790"/>
      <c r="G94" s="790"/>
      <c r="H94" s="790"/>
      <c r="I94" s="790"/>
      <c r="J94" s="790"/>
    </row>
    <row r="95" spans="1:10">
      <c r="A95" s="790" t="s">
        <v>424</v>
      </c>
      <c r="B95" s="790"/>
      <c r="C95" s="790"/>
      <c r="D95" s="790"/>
      <c r="E95" s="790"/>
      <c r="F95" s="790"/>
      <c r="G95" s="790"/>
      <c r="H95" s="790"/>
      <c r="I95" s="790"/>
      <c r="J95" s="790"/>
    </row>
    <row r="96" spans="1:10">
      <c r="A96" s="790" t="s">
        <v>423</v>
      </c>
      <c r="B96" s="790"/>
      <c r="C96" s="790"/>
      <c r="D96" s="790"/>
      <c r="E96" s="790"/>
      <c r="F96" s="790"/>
      <c r="G96" s="790"/>
      <c r="H96" s="790"/>
      <c r="I96" s="790"/>
      <c r="J96" s="790"/>
    </row>
    <row r="97" spans="1:10">
      <c r="A97" s="790" t="s">
        <v>422</v>
      </c>
      <c r="B97" s="790"/>
      <c r="C97" s="790"/>
      <c r="D97" s="790"/>
      <c r="E97" s="790"/>
      <c r="F97" s="790"/>
      <c r="G97" s="790"/>
      <c r="H97" s="790"/>
      <c r="I97" s="790"/>
      <c r="J97" s="790"/>
    </row>
    <row r="98" spans="1:10">
      <c r="A98" s="790" t="s">
        <v>421</v>
      </c>
      <c r="B98" s="790"/>
      <c r="C98" s="790"/>
      <c r="D98" s="790"/>
      <c r="E98" s="790"/>
      <c r="F98" s="790"/>
      <c r="G98" s="790"/>
      <c r="H98" s="790"/>
      <c r="I98" s="790"/>
      <c r="J98" s="790"/>
    </row>
    <row r="99" spans="1:10">
      <c r="A99" s="790" t="s">
        <v>420</v>
      </c>
      <c r="B99" s="790"/>
      <c r="C99" s="790"/>
      <c r="D99" s="790"/>
      <c r="E99" s="790"/>
      <c r="F99" s="790"/>
      <c r="G99" s="790"/>
      <c r="H99" s="790"/>
      <c r="I99" s="790"/>
      <c r="J99" s="790"/>
    </row>
    <row r="100" spans="1:10">
      <c r="A100" s="790" t="s">
        <v>419</v>
      </c>
      <c r="B100" s="790"/>
      <c r="C100" s="790"/>
      <c r="D100" s="790"/>
      <c r="E100" s="790"/>
      <c r="F100" s="790"/>
      <c r="G100" s="790"/>
      <c r="H100" s="790"/>
      <c r="I100" s="790"/>
      <c r="J100" s="790"/>
    </row>
    <row r="101" spans="1:10">
      <c r="A101" s="790" t="s">
        <v>418</v>
      </c>
      <c r="B101" s="790"/>
      <c r="C101" s="790"/>
      <c r="D101" s="790"/>
      <c r="E101" s="790"/>
      <c r="F101" s="790"/>
      <c r="G101" s="790"/>
      <c r="H101" s="790"/>
      <c r="I101" s="790"/>
      <c r="J101" s="790"/>
    </row>
  </sheetData>
  <mergeCells count="92">
    <mergeCell ref="A101:J101"/>
    <mergeCell ref="A99:J99"/>
    <mergeCell ref="A100:J100"/>
    <mergeCell ref="A83:J83"/>
    <mergeCell ref="A96:J96"/>
    <mergeCell ref="A95:J95"/>
    <mergeCell ref="A97:J97"/>
    <mergeCell ref="A98:J98"/>
    <mergeCell ref="A84:J84"/>
    <mergeCell ref="A93:J93"/>
    <mergeCell ref="A74:J74"/>
    <mergeCell ref="A75:J75"/>
    <mergeCell ref="A78:J78"/>
    <mergeCell ref="A79:J79"/>
    <mergeCell ref="A94:J94"/>
    <mergeCell ref="A90:J90"/>
    <mergeCell ref="A91:J91"/>
    <mergeCell ref="A85:J85"/>
    <mergeCell ref="A86:J86"/>
    <mergeCell ref="A87:J87"/>
    <mergeCell ref="A89:J89"/>
    <mergeCell ref="A92:J92"/>
    <mergeCell ref="A88:J88"/>
    <mergeCell ref="A82:J82"/>
    <mergeCell ref="A76:J76"/>
    <mergeCell ref="A77:J77"/>
    <mergeCell ref="A80:J80"/>
    <mergeCell ref="A81:J81"/>
    <mergeCell ref="A73:J73"/>
    <mergeCell ref="A72:J72"/>
    <mergeCell ref="A68:J68"/>
    <mergeCell ref="A69:J69"/>
    <mergeCell ref="A63:J63"/>
    <mergeCell ref="A64:J64"/>
    <mergeCell ref="A65:J65"/>
    <mergeCell ref="A48:J48"/>
    <mergeCell ref="A55:J55"/>
    <mergeCell ref="A58:J58"/>
    <mergeCell ref="A57:J57"/>
    <mergeCell ref="A60:J60"/>
    <mergeCell ref="A70:J70"/>
    <mergeCell ref="A71:J71"/>
    <mergeCell ref="A67:J67"/>
    <mergeCell ref="A66:J66"/>
    <mergeCell ref="A62:J62"/>
    <mergeCell ref="A61:J61"/>
    <mergeCell ref="A59:J59"/>
    <mergeCell ref="A50:J50"/>
    <mergeCell ref="A51:J51"/>
    <mergeCell ref="A52:J52"/>
    <mergeCell ref="A53:J53"/>
    <mergeCell ref="A54:J54"/>
    <mergeCell ref="A56:J56"/>
    <mergeCell ref="A32:J32"/>
    <mergeCell ref="A33:J33"/>
    <mergeCell ref="A34:J34"/>
    <mergeCell ref="A40:J40"/>
    <mergeCell ref="A41:J41"/>
    <mergeCell ref="A35:J35"/>
    <mergeCell ref="A36:J36"/>
    <mergeCell ref="A37:J37"/>
    <mergeCell ref="A38:J38"/>
    <mergeCell ref="A43:J43"/>
    <mergeCell ref="A49:J49"/>
    <mergeCell ref="A45:J45"/>
    <mergeCell ref="A44:J44"/>
    <mergeCell ref="A46:J46"/>
    <mergeCell ref="A47:J47"/>
    <mergeCell ref="A42:J42"/>
    <mergeCell ref="A21:J21"/>
    <mergeCell ref="A23:J23"/>
    <mergeCell ref="A25:J25"/>
    <mergeCell ref="A26:J26"/>
    <mergeCell ref="A29:J29"/>
    <mergeCell ref="A27:J27"/>
    <mergeCell ref="A39:J39"/>
    <mergeCell ref="A22:J22"/>
    <mergeCell ref="A28:J28"/>
    <mergeCell ref="A30:J30"/>
    <mergeCell ref="A31:J31"/>
    <mergeCell ref="A5:H5"/>
    <mergeCell ref="A15:I15"/>
    <mergeCell ref="A13:H13"/>
    <mergeCell ref="A3:I3"/>
    <mergeCell ref="A7:C7"/>
    <mergeCell ref="A6:C6"/>
    <mergeCell ref="A19:J19"/>
    <mergeCell ref="A20:J20"/>
    <mergeCell ref="A18:J18"/>
    <mergeCell ref="A9:D9"/>
    <mergeCell ref="E9:H9"/>
    <mergeCell ref="E11:H11"/>
  </mergeCells>
  <phoneticPr fontId="2"/>
  <printOptions horizontalCentered="1"/>
  <pageMargins left="1.1023622047244095" right="0.31496062992125984" top="0.74803149606299213" bottom="0.74803149606299213" header="0.31496062992125984" footer="0.31496062992125984"/>
  <pageSetup paperSize="9" scale="91" orientation="portrait" r:id="rId1"/>
  <rowBreaks count="1" manualBreakCount="1">
    <brk id="55"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view="pageBreakPreview" zoomScaleNormal="100" zoomScaleSheetLayoutView="100" workbookViewId="0">
      <selection activeCell="K20" sqref="K20"/>
    </sheetView>
  </sheetViews>
  <sheetFormatPr defaultColWidth="9" defaultRowHeight="13.5"/>
  <cols>
    <col min="1" max="16384" width="9" style="344"/>
  </cols>
  <sheetData>
    <row r="1" spans="1:9">
      <c r="A1" s="344" t="s">
        <v>519</v>
      </c>
    </row>
    <row r="3" spans="1:9">
      <c r="A3" s="792" t="s">
        <v>518</v>
      </c>
      <c r="B3" s="792"/>
      <c r="C3" s="792"/>
      <c r="D3" s="792"/>
      <c r="E3" s="792"/>
      <c r="F3" s="792"/>
      <c r="G3" s="792"/>
      <c r="H3" s="792"/>
      <c r="I3" s="792"/>
    </row>
    <row r="4" spans="1:9">
      <c r="A4" s="350"/>
      <c r="B4" s="350"/>
      <c r="C4" s="350"/>
      <c r="D4" s="350"/>
      <c r="E4" s="350"/>
      <c r="F4" s="350"/>
      <c r="G4" s="350"/>
      <c r="H4" s="350"/>
      <c r="I4" s="350"/>
    </row>
    <row r="6" spans="1:9">
      <c r="A6" s="799" t="s">
        <v>517</v>
      </c>
      <c r="B6" s="799"/>
      <c r="C6" s="799"/>
      <c r="D6" s="799"/>
      <c r="E6" s="799"/>
      <c r="F6" s="799"/>
      <c r="G6" s="799"/>
      <c r="H6" s="799"/>
      <c r="I6" s="799"/>
    </row>
    <row r="7" spans="1:9">
      <c r="A7" s="799"/>
      <c r="B7" s="799"/>
      <c r="C7" s="799"/>
      <c r="D7" s="799"/>
      <c r="E7" s="799"/>
      <c r="F7" s="799"/>
      <c r="G7" s="799"/>
      <c r="H7" s="799"/>
      <c r="I7" s="799"/>
    </row>
    <row r="8" spans="1:9">
      <c r="A8" s="799"/>
      <c r="B8" s="799"/>
      <c r="C8" s="799"/>
      <c r="D8" s="799"/>
      <c r="E8" s="799"/>
      <c r="F8" s="799"/>
      <c r="G8" s="799"/>
      <c r="H8" s="799"/>
      <c r="I8" s="799"/>
    </row>
    <row r="11" spans="1:9">
      <c r="A11" s="791" t="s">
        <v>516</v>
      </c>
      <c r="B11" s="791"/>
      <c r="C11" s="791"/>
      <c r="D11" s="791"/>
      <c r="E11" s="791"/>
      <c r="F11" s="791"/>
      <c r="G11" s="791"/>
      <c r="H11" s="791"/>
      <c r="I11" s="791"/>
    </row>
    <row r="14" spans="1:9">
      <c r="C14" s="344" t="s">
        <v>515</v>
      </c>
    </row>
    <row r="15" spans="1:9" ht="26.25" customHeight="1">
      <c r="C15" s="794" t="s">
        <v>512</v>
      </c>
      <c r="D15" s="794"/>
      <c r="E15" s="794"/>
      <c r="F15" s="794"/>
      <c r="G15" s="794"/>
    </row>
    <row r="16" spans="1:9">
      <c r="C16" s="344" t="s">
        <v>514</v>
      </c>
    </row>
    <row r="17" spans="1:9" ht="26.25" customHeight="1">
      <c r="C17" s="794" t="s">
        <v>512</v>
      </c>
      <c r="D17" s="794"/>
      <c r="E17" s="794"/>
      <c r="F17" s="794"/>
      <c r="G17" s="794"/>
    </row>
    <row r="18" spans="1:9">
      <c r="C18" s="344" t="s">
        <v>513</v>
      </c>
    </row>
    <row r="19" spans="1:9" ht="26.25" customHeight="1">
      <c r="C19" s="794" t="s">
        <v>512</v>
      </c>
      <c r="D19" s="794"/>
      <c r="E19" s="794"/>
      <c r="F19" s="794"/>
      <c r="G19" s="794"/>
    </row>
    <row r="21" spans="1:9">
      <c r="A21" s="798" t="s">
        <v>511</v>
      </c>
      <c r="B21" s="798"/>
      <c r="C21" s="798"/>
      <c r="D21" s="798"/>
      <c r="E21" s="798"/>
      <c r="F21" s="798"/>
      <c r="G21" s="798"/>
      <c r="H21" s="798"/>
      <c r="I21" s="798"/>
    </row>
    <row r="22" spans="1:9">
      <c r="A22" s="349" t="s">
        <v>510</v>
      </c>
      <c r="B22" s="348"/>
      <c r="C22" s="348"/>
      <c r="D22" s="348"/>
      <c r="E22" s="348"/>
      <c r="F22" s="348"/>
      <c r="G22" s="348"/>
      <c r="H22" s="348"/>
      <c r="I22" s="348"/>
    </row>
    <row r="23" spans="1:9" ht="13.5" customHeight="1">
      <c r="A23" s="800" t="s">
        <v>509</v>
      </c>
      <c r="B23" s="800"/>
      <c r="C23" s="800"/>
      <c r="D23" s="800"/>
      <c r="E23" s="800"/>
      <c r="F23" s="800"/>
      <c r="G23" s="800"/>
      <c r="H23" s="800"/>
      <c r="I23" s="800"/>
    </row>
    <row r="24" spans="1:9">
      <c r="A24" s="800"/>
      <c r="B24" s="800"/>
      <c r="C24" s="800"/>
      <c r="D24" s="800"/>
      <c r="E24" s="800"/>
      <c r="F24" s="800"/>
      <c r="G24" s="800"/>
      <c r="H24" s="800"/>
      <c r="I24" s="800"/>
    </row>
    <row r="25" spans="1:9">
      <c r="A25" s="800"/>
      <c r="B25" s="800"/>
      <c r="C25" s="800"/>
      <c r="D25" s="800"/>
      <c r="E25" s="800"/>
      <c r="F25" s="800"/>
      <c r="G25" s="800"/>
      <c r="H25" s="800"/>
      <c r="I25" s="800"/>
    </row>
    <row r="26" spans="1:9">
      <c r="A26" s="800"/>
      <c r="B26" s="800"/>
      <c r="C26" s="800"/>
      <c r="D26" s="800"/>
      <c r="E26" s="800"/>
      <c r="F26" s="800"/>
      <c r="G26" s="800"/>
      <c r="H26" s="800"/>
      <c r="I26" s="800"/>
    </row>
    <row r="27" spans="1:9">
      <c r="A27" s="800"/>
      <c r="B27" s="800"/>
      <c r="C27" s="800"/>
      <c r="D27" s="800"/>
      <c r="E27" s="800"/>
      <c r="F27" s="800"/>
      <c r="G27" s="800"/>
      <c r="H27" s="800"/>
      <c r="I27" s="800"/>
    </row>
    <row r="28" spans="1:9">
      <c r="A28" s="800"/>
      <c r="B28" s="800"/>
      <c r="C28" s="800"/>
      <c r="D28" s="800"/>
      <c r="E28" s="800"/>
      <c r="F28" s="800"/>
      <c r="G28" s="800"/>
      <c r="H28" s="800"/>
      <c r="I28" s="800"/>
    </row>
    <row r="29" spans="1:9">
      <c r="A29" s="800"/>
      <c r="B29" s="800"/>
      <c r="C29" s="800"/>
      <c r="D29" s="800"/>
      <c r="E29" s="800"/>
      <c r="F29" s="800"/>
      <c r="G29" s="800"/>
      <c r="H29" s="800"/>
      <c r="I29" s="800"/>
    </row>
    <row r="30" spans="1:9">
      <c r="A30" s="800"/>
      <c r="B30" s="800"/>
      <c r="C30" s="800"/>
      <c r="D30" s="800"/>
      <c r="E30" s="800"/>
      <c r="F30" s="800"/>
      <c r="G30" s="800"/>
      <c r="H30" s="800"/>
      <c r="I30" s="800"/>
    </row>
    <row r="31" spans="1:9">
      <c r="A31" s="800"/>
      <c r="B31" s="800"/>
      <c r="C31" s="800"/>
      <c r="D31" s="800"/>
      <c r="E31" s="800"/>
      <c r="F31" s="800"/>
      <c r="G31" s="800"/>
      <c r="H31" s="800"/>
      <c r="I31" s="800"/>
    </row>
    <row r="32" spans="1:9">
      <c r="A32" s="796" t="s">
        <v>508</v>
      </c>
      <c r="B32" s="796"/>
      <c r="C32" s="796"/>
      <c r="D32" s="796"/>
      <c r="E32" s="796"/>
      <c r="F32" s="796"/>
      <c r="G32" s="796"/>
      <c r="H32" s="796"/>
      <c r="I32" s="796"/>
    </row>
    <row r="33" spans="1:10" ht="13.5" customHeight="1">
      <c r="A33" s="797" t="s">
        <v>507</v>
      </c>
      <c r="B33" s="797"/>
      <c r="C33" s="797"/>
      <c r="D33" s="797"/>
      <c r="E33" s="797"/>
      <c r="F33" s="797"/>
      <c r="G33" s="797"/>
      <c r="H33" s="797"/>
      <c r="I33" s="797"/>
      <c r="J33" s="342"/>
    </row>
    <row r="34" spans="1:10">
      <c r="A34" s="797"/>
      <c r="B34" s="797"/>
      <c r="C34" s="797"/>
      <c r="D34" s="797"/>
      <c r="E34" s="797"/>
      <c r="F34" s="797"/>
      <c r="G34" s="797"/>
      <c r="H34" s="797"/>
      <c r="I34" s="797"/>
      <c r="J34" s="342"/>
    </row>
    <row r="35" spans="1:10">
      <c r="A35" s="797"/>
      <c r="B35" s="797"/>
      <c r="C35" s="797"/>
      <c r="D35" s="797"/>
      <c r="E35" s="797"/>
      <c r="F35" s="797"/>
      <c r="G35" s="797"/>
      <c r="H35" s="797"/>
      <c r="I35" s="797"/>
      <c r="J35" s="342"/>
    </row>
    <row r="36" spans="1:10">
      <c r="A36" s="797"/>
      <c r="B36" s="797"/>
      <c r="C36" s="797"/>
      <c r="D36" s="797"/>
      <c r="E36" s="797"/>
      <c r="F36" s="797"/>
      <c r="G36" s="797"/>
      <c r="H36" s="797"/>
      <c r="I36" s="797"/>
      <c r="J36" s="342"/>
    </row>
    <row r="37" spans="1:10">
      <c r="A37" s="797"/>
      <c r="B37" s="797"/>
      <c r="C37" s="797"/>
      <c r="D37" s="797"/>
      <c r="E37" s="797"/>
      <c r="F37" s="797"/>
      <c r="G37" s="797"/>
      <c r="H37" s="797"/>
      <c r="I37" s="797"/>
      <c r="J37" s="342"/>
    </row>
    <row r="38" spans="1:10">
      <c r="A38" s="797"/>
      <c r="B38" s="797"/>
      <c r="C38" s="797"/>
      <c r="D38" s="797"/>
      <c r="E38" s="797"/>
      <c r="F38" s="797"/>
      <c r="G38" s="797"/>
      <c r="H38" s="797"/>
      <c r="I38" s="797"/>
      <c r="J38" s="342"/>
    </row>
    <row r="39" spans="1:10">
      <c r="A39" s="797"/>
      <c r="B39" s="797"/>
      <c r="C39" s="797"/>
      <c r="D39" s="797"/>
      <c r="E39" s="797"/>
      <c r="F39" s="797"/>
      <c r="G39" s="797"/>
      <c r="H39" s="797"/>
      <c r="I39" s="797"/>
      <c r="J39" s="342"/>
    </row>
    <row r="40" spans="1:10">
      <c r="A40" s="347"/>
      <c r="B40" s="347"/>
      <c r="C40" s="347"/>
      <c r="D40" s="347"/>
      <c r="E40" s="347"/>
      <c r="F40" s="347"/>
      <c r="G40" s="347"/>
      <c r="H40" s="347"/>
      <c r="I40" s="347"/>
      <c r="J40" s="342"/>
    </row>
    <row r="41" spans="1:10">
      <c r="A41" s="346"/>
      <c r="B41" s="346"/>
      <c r="C41" s="346"/>
      <c r="D41" s="346"/>
      <c r="E41" s="346"/>
      <c r="F41" s="346"/>
      <c r="G41" s="346"/>
      <c r="H41" s="346"/>
      <c r="I41" s="346"/>
      <c r="J41" s="342"/>
    </row>
    <row r="42" spans="1:10">
      <c r="A42" s="346"/>
      <c r="B42" s="346"/>
      <c r="C42" s="346"/>
      <c r="D42" s="346"/>
      <c r="E42" s="346"/>
      <c r="F42" s="346"/>
      <c r="G42" s="346"/>
      <c r="H42" s="346"/>
      <c r="I42" s="346"/>
    </row>
    <row r="43" spans="1:10">
      <c r="A43" s="345"/>
      <c r="B43" s="345"/>
      <c r="C43" s="345"/>
      <c r="D43" s="345"/>
      <c r="E43" s="345"/>
      <c r="F43" s="345"/>
      <c r="G43" s="345"/>
      <c r="H43" s="345"/>
      <c r="I43" s="345"/>
    </row>
    <row r="44" spans="1:10">
      <c r="A44" s="345"/>
      <c r="B44" s="345"/>
      <c r="C44" s="345"/>
      <c r="D44" s="345"/>
      <c r="E44" s="345"/>
      <c r="F44" s="345"/>
      <c r="G44" s="345"/>
      <c r="H44" s="345"/>
      <c r="I44" s="345"/>
    </row>
  </sheetData>
  <mergeCells count="10">
    <mergeCell ref="A32:I32"/>
    <mergeCell ref="A33:I39"/>
    <mergeCell ref="C19:G19"/>
    <mergeCell ref="A21:I21"/>
    <mergeCell ref="A3:I3"/>
    <mergeCell ref="A11:I11"/>
    <mergeCell ref="A6:I8"/>
    <mergeCell ref="C15:G15"/>
    <mergeCell ref="C17:G17"/>
    <mergeCell ref="A23:I31"/>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3"/>
  <sheetViews>
    <sheetView showGridLines="0" view="pageBreakPreview" zoomScaleNormal="100" zoomScaleSheetLayoutView="100" workbookViewId="0">
      <selection activeCell="AS18" sqref="AS18"/>
    </sheetView>
  </sheetViews>
  <sheetFormatPr defaultColWidth="2.875" defaultRowHeight="14.85" customHeight="1"/>
  <cols>
    <col min="1" max="1" width="4.625" style="219" customWidth="1"/>
    <col min="2" max="22" width="2.875" style="219"/>
    <col min="23" max="24" width="3.875" style="219" customWidth="1"/>
    <col min="25" max="25" width="2.875" style="219"/>
    <col min="26" max="28" width="3.875" style="219" customWidth="1"/>
    <col min="29" max="32" width="2.875" style="219"/>
    <col min="33" max="34" width="3.875" style="219" customWidth="1"/>
    <col min="35" max="16384" width="2.875" style="219"/>
  </cols>
  <sheetData>
    <row r="1" spans="1:34" ht="14.85" customHeight="1">
      <c r="A1" s="219" t="s">
        <v>321</v>
      </c>
      <c r="N1" s="262"/>
      <c r="W1" s="220"/>
      <c r="X1" s="220"/>
      <c r="Y1" s="220"/>
      <c r="Z1" s="220"/>
      <c r="AA1" s="220"/>
      <c r="AB1" s="220"/>
      <c r="AC1" s="220"/>
      <c r="AD1" s="220"/>
      <c r="AE1" s="220"/>
      <c r="AF1" s="220"/>
      <c r="AG1" s="220"/>
      <c r="AH1" s="220"/>
    </row>
    <row r="3" spans="1:34" ht="14.85" customHeight="1">
      <c r="A3" s="418" t="s">
        <v>320</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row>
    <row r="4" spans="1:34" ht="14.85" customHeight="1">
      <c r="G4" s="220"/>
      <c r="H4" s="220"/>
      <c r="I4" s="220"/>
      <c r="J4" s="220"/>
      <c r="K4" s="220"/>
      <c r="L4" s="220"/>
      <c r="M4" s="220"/>
      <c r="N4" s="220"/>
      <c r="O4" s="220"/>
      <c r="P4" s="220"/>
      <c r="Q4" s="220"/>
      <c r="R4" s="220"/>
    </row>
    <row r="5" spans="1:34" ht="14.85" customHeight="1">
      <c r="D5" s="220"/>
      <c r="F5" s="220"/>
      <c r="G5" s="220"/>
      <c r="H5" s="220"/>
      <c r="I5" s="220"/>
      <c r="J5" s="220"/>
      <c r="K5" s="220"/>
      <c r="Y5" s="418"/>
      <c r="Z5" s="418"/>
      <c r="AA5" s="418"/>
      <c r="AB5" s="219" t="s">
        <v>319</v>
      </c>
      <c r="AC5" s="418"/>
      <c r="AD5" s="418"/>
      <c r="AE5" s="219" t="s">
        <v>318</v>
      </c>
      <c r="AF5" s="418"/>
      <c r="AG5" s="418"/>
      <c r="AH5" s="219" t="s">
        <v>317</v>
      </c>
    </row>
    <row r="6" spans="1:34" ht="14.85" customHeight="1">
      <c r="C6" s="220"/>
      <c r="D6" s="220"/>
      <c r="E6" s="261"/>
      <c r="F6" s="220" t="s">
        <v>316</v>
      </c>
      <c r="G6" s="220"/>
      <c r="H6" s="220"/>
      <c r="I6" s="220"/>
      <c r="J6" s="220"/>
      <c r="K6" s="220"/>
    </row>
    <row r="7" spans="1:34" ht="18" customHeight="1">
      <c r="A7" s="422"/>
      <c r="B7" s="422"/>
      <c r="C7" s="422"/>
      <c r="D7" s="422"/>
      <c r="E7" s="422"/>
      <c r="F7" s="423" t="s">
        <v>315</v>
      </c>
      <c r="G7" s="423"/>
      <c r="H7" s="423"/>
      <c r="I7" s="423"/>
      <c r="J7" s="260"/>
      <c r="P7" s="423" t="s">
        <v>314</v>
      </c>
      <c r="Q7" s="423"/>
      <c r="R7" s="423"/>
      <c r="S7" s="260"/>
      <c r="T7" s="392"/>
      <c r="U7" s="392"/>
      <c r="V7" s="392"/>
      <c r="W7" s="392"/>
      <c r="X7" s="392"/>
      <c r="Y7" s="392"/>
      <c r="Z7" s="392"/>
      <c r="AA7" s="392"/>
      <c r="AB7" s="392"/>
      <c r="AC7" s="392"/>
      <c r="AD7" s="392"/>
      <c r="AE7" s="392"/>
      <c r="AF7" s="392"/>
      <c r="AG7" s="392"/>
      <c r="AH7" s="392"/>
    </row>
    <row r="8" spans="1:34" ht="18" customHeight="1">
      <c r="C8" s="220"/>
      <c r="D8" s="220"/>
      <c r="E8" s="220"/>
      <c r="F8" s="220"/>
      <c r="G8" s="220"/>
      <c r="H8" s="220"/>
      <c r="I8" s="220"/>
      <c r="J8" s="220"/>
      <c r="K8" s="220"/>
      <c r="P8" s="423"/>
      <c r="Q8" s="423"/>
      <c r="R8" s="423"/>
      <c r="S8" s="260"/>
      <c r="T8" s="392"/>
      <c r="U8" s="392"/>
      <c r="V8" s="392"/>
      <c r="W8" s="392"/>
      <c r="X8" s="392"/>
      <c r="Y8" s="392"/>
      <c r="Z8" s="392"/>
      <c r="AA8" s="392"/>
      <c r="AB8" s="392"/>
      <c r="AC8" s="392"/>
      <c r="AD8" s="392"/>
      <c r="AE8" s="392"/>
      <c r="AF8" s="392"/>
      <c r="AG8" s="392"/>
      <c r="AH8" s="392"/>
    </row>
    <row r="9" spans="1:34" ht="18" customHeight="1">
      <c r="C9" s="220"/>
      <c r="D9" s="220"/>
      <c r="E9" s="220"/>
      <c r="F9" s="220"/>
      <c r="G9" s="220"/>
      <c r="H9" s="220"/>
      <c r="I9" s="220"/>
      <c r="J9" s="220"/>
      <c r="K9" s="220"/>
      <c r="M9" s="260" t="s">
        <v>313</v>
      </c>
      <c r="P9" s="423" t="s">
        <v>312</v>
      </c>
      <c r="Q9" s="423"/>
      <c r="R9" s="423"/>
      <c r="S9" s="260"/>
      <c r="T9" s="392"/>
      <c r="U9" s="392"/>
      <c r="V9" s="392"/>
      <c r="W9" s="392"/>
      <c r="X9" s="392"/>
      <c r="Y9" s="392"/>
      <c r="Z9" s="392"/>
      <c r="AA9" s="392"/>
      <c r="AB9" s="392"/>
      <c r="AC9" s="392"/>
      <c r="AD9" s="392"/>
      <c r="AE9" s="392"/>
      <c r="AF9" s="392"/>
      <c r="AG9" s="392"/>
      <c r="AH9" s="392"/>
    </row>
    <row r="10" spans="1:34" ht="18" customHeight="1">
      <c r="C10" s="220"/>
      <c r="D10" s="220"/>
      <c r="E10" s="220"/>
      <c r="F10" s="220"/>
      <c r="G10" s="220"/>
      <c r="H10" s="220"/>
      <c r="I10" s="220"/>
      <c r="J10" s="220"/>
      <c r="K10" s="220"/>
      <c r="P10" s="423"/>
      <c r="Q10" s="423"/>
      <c r="R10" s="423"/>
      <c r="S10" s="260"/>
      <c r="T10" s="392"/>
      <c r="U10" s="392"/>
      <c r="V10" s="392"/>
      <c r="W10" s="392"/>
      <c r="X10" s="392"/>
      <c r="Y10" s="392"/>
      <c r="Z10" s="392"/>
      <c r="AA10" s="392"/>
      <c r="AB10" s="392"/>
      <c r="AC10" s="392"/>
      <c r="AD10" s="392"/>
      <c r="AE10" s="392"/>
      <c r="AF10" s="392"/>
      <c r="AG10" s="392"/>
      <c r="AH10" s="392"/>
    </row>
    <row r="11" spans="1:34" ht="18" customHeight="1">
      <c r="C11" s="220"/>
      <c r="D11" s="220"/>
      <c r="E11" s="220"/>
      <c r="F11" s="220"/>
      <c r="G11" s="220"/>
      <c r="H11" s="220"/>
      <c r="I11" s="220"/>
      <c r="J11" s="220"/>
      <c r="K11" s="220"/>
      <c r="P11" s="423" t="s">
        <v>311</v>
      </c>
      <c r="Q11" s="423"/>
      <c r="R11" s="423"/>
      <c r="S11" s="423"/>
      <c r="T11" s="423"/>
      <c r="U11" s="423"/>
      <c r="V11" s="392"/>
      <c r="W11" s="392"/>
      <c r="X11" s="392"/>
      <c r="Y11" s="392"/>
      <c r="Z11" s="392"/>
      <c r="AA11" s="392"/>
      <c r="AB11" s="392"/>
      <c r="AC11" s="392"/>
      <c r="AD11" s="392"/>
      <c r="AE11" s="392"/>
      <c r="AF11" s="392"/>
      <c r="AG11" s="392"/>
      <c r="AH11" s="392"/>
    </row>
    <row r="12" spans="1:34" ht="18" customHeight="1">
      <c r="C12" s="220"/>
      <c r="D12" s="220"/>
      <c r="E12" s="220"/>
      <c r="F12" s="220"/>
      <c r="G12" s="220"/>
      <c r="H12" s="220"/>
      <c r="I12" s="220"/>
      <c r="J12" s="220"/>
      <c r="K12" s="220"/>
      <c r="P12" s="423"/>
      <c r="Q12" s="423"/>
      <c r="R12" s="423"/>
      <c r="S12" s="423"/>
      <c r="T12" s="423"/>
      <c r="U12" s="423"/>
      <c r="V12" s="392"/>
      <c r="W12" s="392"/>
      <c r="X12" s="392"/>
      <c r="Y12" s="392"/>
      <c r="Z12" s="392"/>
      <c r="AA12" s="392"/>
      <c r="AB12" s="392"/>
      <c r="AC12" s="392"/>
      <c r="AD12" s="392"/>
      <c r="AE12" s="392"/>
      <c r="AF12" s="392"/>
      <c r="AG12" s="392"/>
      <c r="AH12" s="392"/>
    </row>
    <row r="13" spans="1:34" ht="14.85" customHeight="1">
      <c r="B13" s="219" t="s">
        <v>310</v>
      </c>
    </row>
    <row r="15" spans="1:34" ht="14.85" customHeight="1">
      <c r="A15" s="424" t="s">
        <v>309</v>
      </c>
      <c r="B15" s="259" t="s">
        <v>308</v>
      </c>
      <c r="C15" s="224"/>
      <c r="D15" s="224"/>
      <c r="E15" s="224"/>
      <c r="F15" s="224"/>
      <c r="G15" s="258"/>
      <c r="H15" s="403"/>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5"/>
    </row>
    <row r="16" spans="1:34" ht="27.75" customHeight="1">
      <c r="A16" s="425"/>
      <c r="B16" s="257" t="s">
        <v>307</v>
      </c>
      <c r="C16" s="256"/>
      <c r="D16" s="256"/>
      <c r="E16" s="256"/>
      <c r="F16" s="256"/>
      <c r="G16" s="256"/>
      <c r="H16" s="419"/>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1"/>
    </row>
    <row r="17" spans="1:34" ht="14.25" customHeight="1">
      <c r="A17" s="425"/>
      <c r="B17" s="393" t="s">
        <v>306</v>
      </c>
      <c r="C17" s="394"/>
      <c r="D17" s="394"/>
      <c r="E17" s="394"/>
      <c r="F17" s="394"/>
      <c r="G17" s="395"/>
      <c r="H17" s="385" t="s">
        <v>291</v>
      </c>
      <c r="I17" s="386"/>
      <c r="J17" s="386"/>
      <c r="K17" s="386"/>
      <c r="L17" s="414"/>
      <c r="M17" s="414"/>
      <c r="N17" s="252" t="s">
        <v>305</v>
      </c>
      <c r="O17" s="414"/>
      <c r="P17" s="414"/>
      <c r="Q17" s="251" t="s">
        <v>304</v>
      </c>
      <c r="R17" s="386"/>
      <c r="S17" s="386"/>
      <c r="T17" s="386"/>
      <c r="U17" s="386"/>
      <c r="V17" s="386"/>
      <c r="W17" s="386"/>
      <c r="X17" s="386"/>
      <c r="Y17" s="386"/>
      <c r="Z17" s="386"/>
      <c r="AA17" s="386"/>
      <c r="AB17" s="386"/>
      <c r="AC17" s="386"/>
      <c r="AD17" s="386"/>
      <c r="AE17" s="386"/>
      <c r="AF17" s="386"/>
      <c r="AG17" s="386"/>
      <c r="AH17" s="428"/>
    </row>
    <row r="18" spans="1:34" ht="14.25" customHeight="1">
      <c r="A18" s="425"/>
      <c r="B18" s="396"/>
      <c r="C18" s="397"/>
      <c r="D18" s="397"/>
      <c r="E18" s="397"/>
      <c r="F18" s="397"/>
      <c r="G18" s="398"/>
      <c r="H18" s="389"/>
      <c r="I18" s="390"/>
      <c r="J18" s="390"/>
      <c r="K18" s="390"/>
      <c r="L18" s="250" t="s">
        <v>288</v>
      </c>
      <c r="M18" s="250" t="s">
        <v>287</v>
      </c>
      <c r="N18" s="390"/>
      <c r="O18" s="390"/>
      <c r="P18" s="390"/>
      <c r="Q18" s="390"/>
      <c r="R18" s="390"/>
      <c r="S18" s="390"/>
      <c r="T18" s="390"/>
      <c r="U18" s="390"/>
      <c r="V18" s="250" t="s">
        <v>286</v>
      </c>
      <c r="W18" s="250" t="s">
        <v>285</v>
      </c>
      <c r="X18" s="390"/>
      <c r="Y18" s="390"/>
      <c r="Z18" s="390"/>
      <c r="AA18" s="390"/>
      <c r="AB18" s="390"/>
      <c r="AC18" s="390"/>
      <c r="AD18" s="390"/>
      <c r="AE18" s="390"/>
      <c r="AF18" s="390"/>
      <c r="AG18" s="390"/>
      <c r="AH18" s="391"/>
    </row>
    <row r="19" spans="1:34" ht="14.25" customHeight="1">
      <c r="A19" s="425"/>
      <c r="B19" s="399"/>
      <c r="C19" s="397"/>
      <c r="D19" s="397"/>
      <c r="E19" s="397"/>
      <c r="F19" s="397"/>
      <c r="G19" s="398"/>
      <c r="H19" s="389"/>
      <c r="I19" s="390"/>
      <c r="J19" s="390"/>
      <c r="K19" s="390"/>
      <c r="L19" s="250" t="s">
        <v>284</v>
      </c>
      <c r="M19" s="250" t="s">
        <v>283</v>
      </c>
      <c r="N19" s="390"/>
      <c r="O19" s="390"/>
      <c r="P19" s="390"/>
      <c r="Q19" s="390"/>
      <c r="R19" s="390"/>
      <c r="S19" s="390"/>
      <c r="T19" s="390"/>
      <c r="U19" s="390"/>
      <c r="V19" s="250" t="s">
        <v>282</v>
      </c>
      <c r="W19" s="250" t="s">
        <v>281</v>
      </c>
      <c r="X19" s="390"/>
      <c r="Y19" s="390"/>
      <c r="Z19" s="390"/>
      <c r="AA19" s="390"/>
      <c r="AB19" s="390"/>
      <c r="AC19" s="390"/>
      <c r="AD19" s="390"/>
      <c r="AE19" s="390"/>
      <c r="AF19" s="390"/>
      <c r="AG19" s="390"/>
      <c r="AH19" s="391"/>
    </row>
    <row r="20" spans="1:34" ht="18.95" customHeight="1">
      <c r="A20" s="425"/>
      <c r="B20" s="400"/>
      <c r="C20" s="401"/>
      <c r="D20" s="401"/>
      <c r="E20" s="401"/>
      <c r="F20" s="401"/>
      <c r="G20" s="402"/>
      <c r="H20" s="443"/>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5"/>
    </row>
    <row r="21" spans="1:34" ht="18.75" customHeight="1">
      <c r="A21" s="425"/>
      <c r="B21" s="399" t="s">
        <v>303</v>
      </c>
      <c r="C21" s="397"/>
      <c r="D21" s="397"/>
      <c r="E21" s="397"/>
      <c r="F21" s="397"/>
      <c r="G21" s="398"/>
      <c r="H21" s="238" t="s">
        <v>302</v>
      </c>
      <c r="I21" s="234"/>
      <c r="J21" s="233"/>
      <c r="K21" s="415"/>
      <c r="L21" s="416"/>
      <c r="M21" s="416"/>
      <c r="N21" s="416"/>
      <c r="O21" s="416"/>
      <c r="P21" s="416"/>
      <c r="Q21" s="255" t="s">
        <v>301</v>
      </c>
      <c r="R21" s="254"/>
      <c r="S21" s="464"/>
      <c r="T21" s="464"/>
      <c r="U21" s="465"/>
      <c r="V21" s="238" t="s">
        <v>300</v>
      </c>
      <c r="W21" s="234"/>
      <c r="X21" s="233"/>
      <c r="Y21" s="415"/>
      <c r="Z21" s="416"/>
      <c r="AA21" s="416"/>
      <c r="AB21" s="416"/>
      <c r="AC21" s="416"/>
      <c r="AD21" s="416"/>
      <c r="AE21" s="416"/>
      <c r="AF21" s="416"/>
      <c r="AG21" s="416"/>
      <c r="AH21" s="417"/>
    </row>
    <row r="22" spans="1:34" ht="18.75" customHeight="1">
      <c r="A22" s="425"/>
      <c r="B22" s="400"/>
      <c r="C22" s="401"/>
      <c r="D22" s="401"/>
      <c r="E22" s="401"/>
      <c r="F22" s="401"/>
      <c r="G22" s="402"/>
      <c r="H22" s="427" t="s">
        <v>299</v>
      </c>
      <c r="I22" s="427"/>
      <c r="J22" s="427"/>
      <c r="K22" s="415"/>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17"/>
    </row>
    <row r="23" spans="1:34" s="253" customFormat="1" ht="18.75" customHeight="1">
      <c r="A23" s="425"/>
      <c r="B23" s="432" t="s">
        <v>298</v>
      </c>
      <c r="C23" s="433"/>
      <c r="D23" s="433"/>
      <c r="E23" s="433"/>
      <c r="F23" s="433"/>
      <c r="G23" s="434"/>
      <c r="H23" s="440"/>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2"/>
    </row>
    <row r="24" spans="1:34" ht="14.85" customHeight="1">
      <c r="A24" s="425"/>
      <c r="B24" s="393" t="s">
        <v>297</v>
      </c>
      <c r="C24" s="435"/>
      <c r="D24" s="435"/>
      <c r="E24" s="435"/>
      <c r="F24" s="435"/>
      <c r="G24" s="436"/>
      <c r="H24" s="426" t="s">
        <v>296</v>
      </c>
      <c r="I24" s="394"/>
      <c r="J24" s="395"/>
      <c r="K24" s="393"/>
      <c r="L24" s="435"/>
      <c r="M24" s="435"/>
      <c r="N24" s="435"/>
      <c r="O24" s="435"/>
      <c r="P24" s="436"/>
      <c r="Q24" s="403" t="s">
        <v>295</v>
      </c>
      <c r="R24" s="404"/>
      <c r="S24" s="405"/>
      <c r="T24" s="403"/>
      <c r="U24" s="404"/>
      <c r="V24" s="404"/>
      <c r="W24" s="404"/>
      <c r="X24" s="404"/>
      <c r="Y24" s="404"/>
      <c r="Z24" s="404"/>
      <c r="AA24" s="405"/>
      <c r="AB24" s="406" t="s">
        <v>294</v>
      </c>
      <c r="AC24" s="407"/>
      <c r="AD24" s="410"/>
      <c r="AE24" s="394"/>
      <c r="AF24" s="394"/>
      <c r="AG24" s="394"/>
      <c r="AH24" s="395"/>
    </row>
    <row r="25" spans="1:34" ht="14.85" customHeight="1">
      <c r="A25" s="425"/>
      <c r="B25" s="437"/>
      <c r="C25" s="438"/>
      <c r="D25" s="438"/>
      <c r="E25" s="438"/>
      <c r="F25" s="438"/>
      <c r="G25" s="439"/>
      <c r="H25" s="400"/>
      <c r="I25" s="401"/>
      <c r="J25" s="402"/>
      <c r="K25" s="437"/>
      <c r="L25" s="438"/>
      <c r="M25" s="438"/>
      <c r="N25" s="438"/>
      <c r="O25" s="438"/>
      <c r="P25" s="439"/>
      <c r="Q25" s="411" t="s">
        <v>293</v>
      </c>
      <c r="R25" s="412"/>
      <c r="S25" s="413"/>
      <c r="T25" s="411"/>
      <c r="U25" s="412"/>
      <c r="V25" s="412"/>
      <c r="W25" s="412"/>
      <c r="X25" s="412"/>
      <c r="Y25" s="412"/>
      <c r="Z25" s="412"/>
      <c r="AA25" s="413"/>
      <c r="AB25" s="408"/>
      <c r="AC25" s="409"/>
      <c r="AD25" s="401"/>
      <c r="AE25" s="401"/>
      <c r="AF25" s="401"/>
      <c r="AG25" s="401"/>
      <c r="AH25" s="402"/>
    </row>
    <row r="26" spans="1:34" ht="14.85" customHeight="1">
      <c r="A26" s="425"/>
      <c r="B26" s="426" t="s">
        <v>292</v>
      </c>
      <c r="C26" s="394"/>
      <c r="D26" s="394"/>
      <c r="E26" s="394"/>
      <c r="F26" s="394"/>
      <c r="G26" s="395"/>
      <c r="H26" s="385" t="s">
        <v>291</v>
      </c>
      <c r="I26" s="386"/>
      <c r="J26" s="386"/>
      <c r="K26" s="386"/>
      <c r="L26" s="414"/>
      <c r="M26" s="414"/>
      <c r="N26" s="252" t="s">
        <v>290</v>
      </c>
      <c r="O26" s="414"/>
      <c r="P26" s="414"/>
      <c r="Q26" s="251" t="s">
        <v>289</v>
      </c>
      <c r="R26" s="386"/>
      <c r="S26" s="386"/>
      <c r="T26" s="386"/>
      <c r="U26" s="386"/>
      <c r="V26" s="386"/>
      <c r="W26" s="386"/>
      <c r="X26" s="386"/>
      <c r="Y26" s="386"/>
      <c r="Z26" s="386"/>
      <c r="AA26" s="386"/>
      <c r="AB26" s="386"/>
      <c r="AC26" s="386"/>
      <c r="AD26" s="386"/>
      <c r="AE26" s="386"/>
      <c r="AF26" s="386"/>
      <c r="AG26" s="386"/>
      <c r="AH26" s="428"/>
    </row>
    <row r="27" spans="1:34" ht="14.85" customHeight="1">
      <c r="A27" s="425"/>
      <c r="B27" s="399"/>
      <c r="C27" s="397"/>
      <c r="D27" s="397"/>
      <c r="E27" s="397"/>
      <c r="F27" s="397"/>
      <c r="G27" s="398"/>
      <c r="H27" s="389"/>
      <c r="I27" s="390"/>
      <c r="J27" s="390"/>
      <c r="K27" s="390"/>
      <c r="L27" s="250" t="s">
        <v>288</v>
      </c>
      <c r="M27" s="250" t="s">
        <v>287</v>
      </c>
      <c r="N27" s="390"/>
      <c r="O27" s="390"/>
      <c r="P27" s="390"/>
      <c r="Q27" s="390"/>
      <c r="R27" s="390"/>
      <c r="S27" s="390"/>
      <c r="T27" s="390"/>
      <c r="U27" s="390"/>
      <c r="V27" s="250" t="s">
        <v>286</v>
      </c>
      <c r="W27" s="250" t="s">
        <v>285</v>
      </c>
      <c r="X27" s="390"/>
      <c r="Y27" s="390"/>
      <c r="Z27" s="390"/>
      <c r="AA27" s="390"/>
      <c r="AB27" s="390"/>
      <c r="AC27" s="390"/>
      <c r="AD27" s="390"/>
      <c r="AE27" s="390"/>
      <c r="AF27" s="390"/>
      <c r="AG27" s="390"/>
      <c r="AH27" s="391"/>
    </row>
    <row r="28" spans="1:34" ht="14.85" customHeight="1">
      <c r="A28" s="425"/>
      <c r="B28" s="399"/>
      <c r="C28" s="397"/>
      <c r="D28" s="397"/>
      <c r="E28" s="397"/>
      <c r="F28" s="397"/>
      <c r="G28" s="398"/>
      <c r="H28" s="389"/>
      <c r="I28" s="390"/>
      <c r="J28" s="390"/>
      <c r="K28" s="390"/>
      <c r="L28" s="250" t="s">
        <v>284</v>
      </c>
      <c r="M28" s="250" t="s">
        <v>283</v>
      </c>
      <c r="N28" s="390"/>
      <c r="O28" s="390"/>
      <c r="P28" s="390"/>
      <c r="Q28" s="390"/>
      <c r="R28" s="390"/>
      <c r="S28" s="390"/>
      <c r="T28" s="390"/>
      <c r="U28" s="390"/>
      <c r="V28" s="250" t="s">
        <v>282</v>
      </c>
      <c r="W28" s="250" t="s">
        <v>281</v>
      </c>
      <c r="X28" s="390"/>
      <c r="Y28" s="390"/>
      <c r="Z28" s="390"/>
      <c r="AA28" s="390"/>
      <c r="AB28" s="390"/>
      <c r="AC28" s="390"/>
      <c r="AD28" s="390"/>
      <c r="AE28" s="390"/>
      <c r="AF28" s="390"/>
      <c r="AG28" s="390"/>
      <c r="AH28" s="391"/>
    </row>
    <row r="29" spans="1:34" ht="18.95" customHeight="1">
      <c r="A29" s="425"/>
      <c r="B29" s="399"/>
      <c r="C29" s="397"/>
      <c r="D29" s="397"/>
      <c r="E29" s="397"/>
      <c r="F29" s="397"/>
      <c r="G29" s="398"/>
      <c r="H29" s="429"/>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1"/>
    </row>
    <row r="30" spans="1:34" ht="22.35" customHeight="1">
      <c r="A30" s="446" t="s">
        <v>280</v>
      </c>
      <c r="B30" s="447"/>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c r="AA30" s="448"/>
      <c r="AB30" s="374"/>
      <c r="AC30" s="374"/>
      <c r="AD30" s="374"/>
      <c r="AE30" s="374"/>
      <c r="AF30" s="374"/>
      <c r="AG30" s="374"/>
      <c r="AH30" s="375"/>
    </row>
    <row r="31" spans="1:34" s="247" customFormat="1" ht="24" customHeight="1">
      <c r="A31" s="458" t="s">
        <v>279</v>
      </c>
      <c r="B31" s="368" t="s">
        <v>278</v>
      </c>
      <c r="C31" s="475"/>
      <c r="D31" s="475"/>
      <c r="E31" s="475"/>
      <c r="F31" s="475"/>
      <c r="G31" s="475"/>
      <c r="H31" s="475"/>
      <c r="I31" s="475"/>
      <c r="J31" s="475"/>
      <c r="K31" s="475"/>
      <c r="L31" s="475"/>
      <c r="M31" s="475"/>
      <c r="N31" s="475"/>
      <c r="O31" s="475"/>
      <c r="P31" s="475"/>
      <c r="Q31" s="475"/>
      <c r="R31" s="475"/>
      <c r="S31" s="475"/>
      <c r="T31" s="249"/>
      <c r="U31" s="248"/>
      <c r="V31" s="376" t="s">
        <v>277</v>
      </c>
      <c r="W31" s="377"/>
      <c r="X31" s="378"/>
      <c r="Y31" s="376" t="s">
        <v>276</v>
      </c>
      <c r="Z31" s="377"/>
      <c r="AA31" s="378"/>
      <c r="AB31" s="461" t="s">
        <v>275</v>
      </c>
      <c r="AC31" s="462"/>
      <c r="AD31" s="462"/>
      <c r="AE31" s="462"/>
      <c r="AF31" s="463"/>
      <c r="AG31" s="368" t="s">
        <v>274</v>
      </c>
      <c r="AH31" s="369"/>
    </row>
    <row r="32" spans="1:34" ht="24" customHeight="1">
      <c r="A32" s="459"/>
      <c r="B32" s="370"/>
      <c r="C32" s="476"/>
      <c r="D32" s="476"/>
      <c r="E32" s="476"/>
      <c r="F32" s="476"/>
      <c r="G32" s="476"/>
      <c r="H32" s="476"/>
      <c r="I32" s="476"/>
      <c r="J32" s="476"/>
      <c r="K32" s="476"/>
      <c r="L32" s="476"/>
      <c r="M32" s="476"/>
      <c r="N32" s="476"/>
      <c r="O32" s="476"/>
      <c r="P32" s="476"/>
      <c r="Q32" s="476"/>
      <c r="R32" s="476"/>
      <c r="S32" s="476"/>
      <c r="T32" s="376" t="s">
        <v>273</v>
      </c>
      <c r="U32" s="378"/>
      <c r="V32" s="379"/>
      <c r="W32" s="380"/>
      <c r="X32" s="381"/>
      <c r="Y32" s="379"/>
      <c r="Z32" s="380"/>
      <c r="AA32" s="381"/>
      <c r="AB32" s="461"/>
      <c r="AC32" s="462"/>
      <c r="AD32" s="462"/>
      <c r="AE32" s="462"/>
      <c r="AF32" s="463"/>
      <c r="AG32" s="370"/>
      <c r="AH32" s="371"/>
    </row>
    <row r="33" spans="1:34" ht="24" customHeight="1">
      <c r="A33" s="459"/>
      <c r="B33" s="372"/>
      <c r="C33" s="477"/>
      <c r="D33" s="477"/>
      <c r="E33" s="477"/>
      <c r="F33" s="477"/>
      <c r="G33" s="477"/>
      <c r="H33" s="477"/>
      <c r="I33" s="477"/>
      <c r="J33" s="477"/>
      <c r="K33" s="477"/>
      <c r="L33" s="477"/>
      <c r="M33" s="477"/>
      <c r="N33" s="477"/>
      <c r="O33" s="477"/>
      <c r="P33" s="477"/>
      <c r="Q33" s="477"/>
      <c r="R33" s="477"/>
      <c r="S33" s="477"/>
      <c r="T33" s="382"/>
      <c r="U33" s="384"/>
      <c r="V33" s="382"/>
      <c r="W33" s="383"/>
      <c r="X33" s="384"/>
      <c r="Y33" s="382"/>
      <c r="Z33" s="383"/>
      <c r="AA33" s="384"/>
      <c r="AB33" s="461"/>
      <c r="AC33" s="462"/>
      <c r="AD33" s="462"/>
      <c r="AE33" s="462"/>
      <c r="AF33" s="463"/>
      <c r="AG33" s="372"/>
      <c r="AH33" s="373"/>
    </row>
    <row r="34" spans="1:34" ht="18" customHeight="1">
      <c r="A34" s="459"/>
      <c r="B34" s="466" t="s">
        <v>272</v>
      </c>
      <c r="C34" s="467"/>
      <c r="D34" s="468"/>
      <c r="E34" s="232" t="s">
        <v>271</v>
      </c>
      <c r="F34" s="226"/>
      <c r="G34" s="226"/>
      <c r="H34" s="226"/>
      <c r="I34" s="226"/>
      <c r="J34" s="226"/>
      <c r="K34" s="226"/>
      <c r="L34" s="226"/>
      <c r="M34" s="226"/>
      <c r="N34" s="226"/>
      <c r="O34" s="226"/>
      <c r="P34" s="226"/>
      <c r="Q34" s="239"/>
      <c r="R34" s="226"/>
      <c r="S34" s="226"/>
      <c r="T34" s="387"/>
      <c r="U34" s="388"/>
      <c r="V34" s="362"/>
      <c r="W34" s="364"/>
      <c r="X34" s="363"/>
      <c r="Y34" s="362"/>
      <c r="Z34" s="364"/>
      <c r="AA34" s="363"/>
      <c r="AB34" s="365"/>
      <c r="AC34" s="366"/>
      <c r="AD34" s="366"/>
      <c r="AE34" s="366"/>
      <c r="AF34" s="367"/>
      <c r="AG34" s="232" t="s">
        <v>270</v>
      </c>
      <c r="AH34" s="225"/>
    </row>
    <row r="35" spans="1:34" ht="18" customHeight="1">
      <c r="A35" s="459"/>
      <c r="B35" s="469"/>
      <c r="C35" s="470"/>
      <c r="D35" s="471"/>
      <c r="E35" s="232" t="s">
        <v>269</v>
      </c>
      <c r="F35" s="226"/>
      <c r="G35" s="226"/>
      <c r="H35" s="226"/>
      <c r="I35" s="226"/>
      <c r="J35" s="226"/>
      <c r="K35" s="226"/>
      <c r="L35" s="226"/>
      <c r="M35" s="226"/>
      <c r="N35" s="226"/>
      <c r="O35" s="226"/>
      <c r="P35" s="226"/>
      <c r="Q35" s="239"/>
      <c r="R35" s="226"/>
      <c r="S35" s="234"/>
      <c r="T35" s="387"/>
      <c r="U35" s="388"/>
      <c r="V35" s="362"/>
      <c r="W35" s="364"/>
      <c r="X35" s="363"/>
      <c r="Y35" s="362"/>
      <c r="Z35" s="364"/>
      <c r="AA35" s="363"/>
      <c r="AB35" s="365"/>
      <c r="AC35" s="366"/>
      <c r="AD35" s="366"/>
      <c r="AE35" s="366"/>
      <c r="AF35" s="367"/>
      <c r="AG35" s="232" t="s">
        <v>250</v>
      </c>
      <c r="AH35" s="225"/>
    </row>
    <row r="36" spans="1:34" ht="18" customHeight="1">
      <c r="A36" s="459"/>
      <c r="B36" s="469"/>
      <c r="C36" s="470"/>
      <c r="D36" s="471"/>
      <c r="E36" s="232" t="s">
        <v>268</v>
      </c>
      <c r="F36" s="226"/>
      <c r="G36" s="226"/>
      <c r="H36" s="226"/>
      <c r="I36" s="226"/>
      <c r="J36" s="226"/>
      <c r="K36" s="226"/>
      <c r="L36" s="226"/>
      <c r="M36" s="226"/>
      <c r="N36" s="226"/>
      <c r="O36" s="226"/>
      <c r="P36" s="226"/>
      <c r="Q36" s="239"/>
      <c r="R36" s="226"/>
      <c r="S36" s="234"/>
      <c r="T36" s="387"/>
      <c r="U36" s="388"/>
      <c r="V36" s="362"/>
      <c r="W36" s="364"/>
      <c r="X36" s="363"/>
      <c r="Y36" s="362"/>
      <c r="Z36" s="364"/>
      <c r="AA36" s="363"/>
      <c r="AB36" s="365"/>
      <c r="AC36" s="366"/>
      <c r="AD36" s="366"/>
      <c r="AE36" s="366"/>
      <c r="AF36" s="367"/>
      <c r="AG36" s="232" t="s">
        <v>248</v>
      </c>
      <c r="AH36" s="225"/>
    </row>
    <row r="37" spans="1:34" ht="18" customHeight="1">
      <c r="A37" s="459"/>
      <c r="B37" s="469"/>
      <c r="C37" s="470"/>
      <c r="D37" s="471"/>
      <c r="E37" s="232" t="s">
        <v>267</v>
      </c>
      <c r="F37" s="226"/>
      <c r="G37" s="226"/>
      <c r="H37" s="226"/>
      <c r="I37" s="226"/>
      <c r="J37" s="226"/>
      <c r="K37" s="226"/>
      <c r="L37" s="226"/>
      <c r="M37" s="226"/>
      <c r="N37" s="226"/>
      <c r="O37" s="226"/>
      <c r="P37" s="226"/>
      <c r="Q37" s="239"/>
      <c r="R37" s="226"/>
      <c r="S37" s="234"/>
      <c r="T37" s="387"/>
      <c r="U37" s="388"/>
      <c r="V37" s="362"/>
      <c r="W37" s="364"/>
      <c r="X37" s="363"/>
      <c r="Y37" s="362"/>
      <c r="Z37" s="364"/>
      <c r="AA37" s="363"/>
      <c r="AB37" s="365"/>
      <c r="AC37" s="366"/>
      <c r="AD37" s="366"/>
      <c r="AE37" s="366"/>
      <c r="AF37" s="367"/>
      <c r="AG37" s="232" t="s">
        <v>246</v>
      </c>
      <c r="AH37" s="225"/>
    </row>
    <row r="38" spans="1:34" ht="18" customHeight="1">
      <c r="A38" s="459"/>
      <c r="B38" s="469"/>
      <c r="C38" s="470"/>
      <c r="D38" s="471"/>
      <c r="E38" s="232" t="s">
        <v>266</v>
      </c>
      <c r="F38" s="226"/>
      <c r="G38" s="226"/>
      <c r="H38" s="226"/>
      <c r="I38" s="226"/>
      <c r="J38" s="226"/>
      <c r="K38" s="226"/>
      <c r="L38" s="226"/>
      <c r="M38" s="226"/>
      <c r="N38" s="226"/>
      <c r="O38" s="226"/>
      <c r="P38" s="226"/>
      <c r="Q38" s="239"/>
      <c r="R38" s="226"/>
      <c r="S38" s="234"/>
      <c r="T38" s="387"/>
      <c r="U38" s="388"/>
      <c r="V38" s="362"/>
      <c r="W38" s="364"/>
      <c r="X38" s="363"/>
      <c r="Y38" s="362"/>
      <c r="Z38" s="364"/>
      <c r="AA38" s="363"/>
      <c r="AB38" s="365"/>
      <c r="AC38" s="366"/>
      <c r="AD38" s="366"/>
      <c r="AE38" s="366"/>
      <c r="AF38" s="367"/>
      <c r="AG38" s="232" t="s">
        <v>265</v>
      </c>
      <c r="AH38" s="225"/>
    </row>
    <row r="39" spans="1:34" ht="18" customHeight="1">
      <c r="A39" s="459"/>
      <c r="B39" s="469"/>
      <c r="C39" s="470"/>
      <c r="D39" s="471"/>
      <c r="E39" s="232" t="s">
        <v>264</v>
      </c>
      <c r="F39" s="226"/>
      <c r="G39" s="226"/>
      <c r="H39" s="226"/>
      <c r="I39" s="226"/>
      <c r="J39" s="226"/>
      <c r="K39" s="226"/>
      <c r="L39" s="226"/>
      <c r="M39" s="226"/>
      <c r="N39" s="226"/>
      <c r="O39" s="226"/>
      <c r="P39" s="226"/>
      <c r="Q39" s="239"/>
      <c r="R39" s="226"/>
      <c r="S39" s="234"/>
      <c r="T39" s="387"/>
      <c r="U39" s="388"/>
      <c r="V39" s="362"/>
      <c r="W39" s="364"/>
      <c r="X39" s="363"/>
      <c r="Y39" s="362"/>
      <c r="Z39" s="364"/>
      <c r="AA39" s="363"/>
      <c r="AB39" s="365"/>
      <c r="AC39" s="366"/>
      <c r="AD39" s="366"/>
      <c r="AE39" s="366"/>
      <c r="AF39" s="367"/>
      <c r="AG39" s="232" t="s">
        <v>263</v>
      </c>
      <c r="AH39" s="225"/>
    </row>
    <row r="40" spans="1:34" ht="18" customHeight="1">
      <c r="A40" s="459"/>
      <c r="B40" s="469"/>
      <c r="C40" s="470"/>
      <c r="D40" s="471"/>
      <c r="E40" s="238" t="s">
        <v>262</v>
      </c>
      <c r="F40" s="234"/>
      <c r="G40" s="234"/>
      <c r="H40" s="234"/>
      <c r="I40" s="234"/>
      <c r="J40" s="234"/>
      <c r="K40" s="234"/>
      <c r="L40" s="234"/>
      <c r="M40" s="234"/>
      <c r="N40" s="234"/>
      <c r="O40" s="234"/>
      <c r="P40" s="234"/>
      <c r="Q40" s="239"/>
      <c r="R40" s="226"/>
      <c r="S40" s="234"/>
      <c r="T40" s="387"/>
      <c r="U40" s="388"/>
      <c r="V40" s="362"/>
      <c r="W40" s="364"/>
      <c r="X40" s="363"/>
      <c r="Y40" s="362"/>
      <c r="Z40" s="364"/>
      <c r="AA40" s="363"/>
      <c r="AB40" s="365"/>
      <c r="AC40" s="366"/>
      <c r="AD40" s="366"/>
      <c r="AE40" s="366"/>
      <c r="AF40" s="367"/>
      <c r="AG40" s="232" t="s">
        <v>261</v>
      </c>
      <c r="AH40" s="225"/>
    </row>
    <row r="41" spans="1:34" ht="18" customHeight="1">
      <c r="A41" s="459"/>
      <c r="B41" s="469"/>
      <c r="C41" s="470"/>
      <c r="D41" s="471"/>
      <c r="E41" s="238" t="s">
        <v>260</v>
      </c>
      <c r="F41" s="234"/>
      <c r="G41" s="234"/>
      <c r="H41" s="234"/>
      <c r="I41" s="234"/>
      <c r="J41" s="234"/>
      <c r="K41" s="234"/>
      <c r="L41" s="234"/>
      <c r="M41" s="234"/>
      <c r="N41" s="234"/>
      <c r="O41" s="234"/>
      <c r="P41" s="234"/>
      <c r="Q41" s="239"/>
      <c r="R41" s="226"/>
      <c r="S41" s="234"/>
      <c r="T41" s="387"/>
      <c r="U41" s="388"/>
      <c r="V41" s="362"/>
      <c r="W41" s="364"/>
      <c r="X41" s="363"/>
      <c r="Y41" s="362"/>
      <c r="Z41" s="364"/>
      <c r="AA41" s="363"/>
      <c r="AB41" s="365"/>
      <c r="AC41" s="366"/>
      <c r="AD41" s="366"/>
      <c r="AE41" s="366"/>
      <c r="AF41" s="367"/>
      <c r="AG41" s="232" t="s">
        <v>259</v>
      </c>
      <c r="AH41" s="225"/>
    </row>
    <row r="42" spans="1:34" ht="18" customHeight="1">
      <c r="A42" s="459"/>
      <c r="B42" s="472"/>
      <c r="C42" s="473"/>
      <c r="D42" s="474"/>
      <c r="E42" s="238" t="s">
        <v>258</v>
      </c>
      <c r="F42" s="234"/>
      <c r="G42" s="234"/>
      <c r="H42" s="234"/>
      <c r="I42" s="234"/>
      <c r="J42" s="234"/>
      <c r="K42" s="234"/>
      <c r="L42" s="234"/>
      <c r="M42" s="234"/>
      <c r="N42" s="234"/>
      <c r="O42" s="234"/>
      <c r="P42" s="234"/>
      <c r="Q42" s="239"/>
      <c r="R42" s="226"/>
      <c r="S42" s="234"/>
      <c r="T42" s="362"/>
      <c r="U42" s="363"/>
      <c r="V42" s="362"/>
      <c r="W42" s="364"/>
      <c r="X42" s="363"/>
      <c r="Y42" s="362"/>
      <c r="Z42" s="364"/>
      <c r="AA42" s="363"/>
      <c r="AB42" s="365"/>
      <c r="AC42" s="366"/>
      <c r="AD42" s="366"/>
      <c r="AE42" s="366"/>
      <c r="AF42" s="367"/>
      <c r="AG42" s="232" t="s">
        <v>257</v>
      </c>
      <c r="AH42" s="225"/>
    </row>
    <row r="43" spans="1:34" ht="18" customHeight="1">
      <c r="A43" s="459"/>
      <c r="B43" s="246" t="s">
        <v>256</v>
      </c>
      <c r="C43" s="245"/>
      <c r="D43" s="244"/>
      <c r="E43" s="243"/>
      <c r="F43" s="220"/>
      <c r="G43" s="234"/>
      <c r="H43" s="234"/>
      <c r="I43" s="234"/>
      <c r="J43" s="234"/>
      <c r="K43" s="234"/>
      <c r="L43" s="234"/>
      <c r="M43" s="234"/>
      <c r="N43" s="234"/>
      <c r="O43" s="234"/>
      <c r="P43" s="234"/>
      <c r="Q43" s="239"/>
      <c r="R43" s="226"/>
      <c r="S43" s="234"/>
      <c r="T43" s="387"/>
      <c r="U43" s="388"/>
      <c r="V43" s="362"/>
      <c r="W43" s="364"/>
      <c r="X43" s="363"/>
      <c r="Y43" s="362"/>
      <c r="Z43" s="364"/>
      <c r="AA43" s="363"/>
      <c r="AB43" s="365"/>
      <c r="AC43" s="366"/>
      <c r="AD43" s="366"/>
      <c r="AE43" s="366"/>
      <c r="AF43" s="367"/>
      <c r="AG43" s="232" t="s">
        <v>255</v>
      </c>
      <c r="AH43" s="225"/>
    </row>
    <row r="44" spans="1:34" ht="18" customHeight="1">
      <c r="A44" s="459"/>
      <c r="B44" s="242" t="s">
        <v>254</v>
      </c>
      <c r="C44" s="241"/>
      <c r="D44" s="240"/>
      <c r="E44" s="232"/>
      <c r="F44" s="226"/>
      <c r="G44" s="234"/>
      <c r="H44" s="234"/>
      <c r="I44" s="234"/>
      <c r="J44" s="234"/>
      <c r="K44" s="234"/>
      <c r="L44" s="234"/>
      <c r="M44" s="234"/>
      <c r="N44" s="234"/>
      <c r="O44" s="234"/>
      <c r="P44" s="234"/>
      <c r="Q44" s="239"/>
      <c r="R44" s="226"/>
      <c r="S44" s="234"/>
      <c r="T44" s="387"/>
      <c r="U44" s="388"/>
      <c r="V44" s="362"/>
      <c r="W44" s="364"/>
      <c r="X44" s="363"/>
      <c r="Y44" s="362"/>
      <c r="Z44" s="364"/>
      <c r="AA44" s="363"/>
      <c r="AB44" s="365"/>
      <c r="AC44" s="366"/>
      <c r="AD44" s="366"/>
      <c r="AE44" s="366"/>
      <c r="AF44" s="367"/>
      <c r="AG44" s="232" t="s">
        <v>253</v>
      </c>
      <c r="AH44" s="225"/>
    </row>
    <row r="45" spans="1:34" ht="18" customHeight="1">
      <c r="A45" s="459"/>
      <c r="B45" s="449" t="s">
        <v>252</v>
      </c>
      <c r="C45" s="450"/>
      <c r="D45" s="451"/>
      <c r="E45" s="238" t="s">
        <v>251</v>
      </c>
      <c r="F45" s="234"/>
      <c r="G45" s="234"/>
      <c r="H45" s="234"/>
      <c r="I45" s="234"/>
      <c r="J45" s="234"/>
      <c r="K45" s="234"/>
      <c r="L45" s="234"/>
      <c r="M45" s="234"/>
      <c r="N45" s="234"/>
      <c r="O45" s="234"/>
      <c r="P45" s="234"/>
      <c r="Q45" s="239"/>
      <c r="R45" s="226"/>
      <c r="S45" s="234"/>
      <c r="T45" s="387"/>
      <c r="U45" s="388"/>
      <c r="V45" s="362"/>
      <c r="W45" s="364"/>
      <c r="X45" s="363"/>
      <c r="Y45" s="362"/>
      <c r="Z45" s="364"/>
      <c r="AA45" s="363"/>
      <c r="AB45" s="365"/>
      <c r="AC45" s="366"/>
      <c r="AD45" s="366"/>
      <c r="AE45" s="366"/>
      <c r="AF45" s="367"/>
      <c r="AG45" s="232" t="s">
        <v>250</v>
      </c>
      <c r="AH45" s="225"/>
    </row>
    <row r="46" spans="1:34" ht="18" customHeight="1">
      <c r="A46" s="459"/>
      <c r="B46" s="452"/>
      <c r="C46" s="453"/>
      <c r="D46" s="454"/>
      <c r="E46" s="232" t="s">
        <v>249</v>
      </c>
      <c r="F46" s="226"/>
      <c r="G46" s="226"/>
      <c r="H46" s="226"/>
      <c r="I46" s="226"/>
      <c r="J46" s="226"/>
      <c r="K46" s="226"/>
      <c r="L46" s="226"/>
      <c r="M46" s="226"/>
      <c r="N46" s="226"/>
      <c r="O46" s="226"/>
      <c r="P46" s="226"/>
      <c r="Q46" s="239"/>
      <c r="R46" s="226"/>
      <c r="S46" s="234"/>
      <c r="T46" s="387"/>
      <c r="U46" s="388"/>
      <c r="V46" s="362"/>
      <c r="W46" s="364"/>
      <c r="X46" s="363"/>
      <c r="Y46" s="362"/>
      <c r="Z46" s="364"/>
      <c r="AA46" s="363"/>
      <c r="AB46" s="365"/>
      <c r="AC46" s="366"/>
      <c r="AD46" s="366"/>
      <c r="AE46" s="366"/>
      <c r="AF46" s="367"/>
      <c r="AG46" s="232" t="s">
        <v>248</v>
      </c>
      <c r="AH46" s="225"/>
    </row>
    <row r="47" spans="1:34" ht="18" customHeight="1">
      <c r="A47" s="460"/>
      <c r="B47" s="455"/>
      <c r="C47" s="456"/>
      <c r="D47" s="457"/>
      <c r="E47" s="232" t="s">
        <v>247</v>
      </c>
      <c r="F47" s="226"/>
      <c r="G47" s="226"/>
      <c r="H47" s="226"/>
      <c r="I47" s="226"/>
      <c r="J47" s="226"/>
      <c r="K47" s="226"/>
      <c r="L47" s="226"/>
      <c r="M47" s="226"/>
      <c r="N47" s="226"/>
      <c r="O47" s="226"/>
      <c r="P47" s="226"/>
      <c r="Q47" s="239"/>
      <c r="R47" s="226"/>
      <c r="S47" s="234"/>
      <c r="T47" s="387"/>
      <c r="U47" s="388"/>
      <c r="V47" s="362"/>
      <c r="W47" s="364"/>
      <c r="X47" s="363"/>
      <c r="Y47" s="362"/>
      <c r="Z47" s="364"/>
      <c r="AA47" s="363"/>
      <c r="AB47" s="365"/>
      <c r="AC47" s="366"/>
      <c r="AD47" s="366"/>
      <c r="AE47" s="366"/>
      <c r="AF47" s="367"/>
      <c r="AG47" s="232" t="s">
        <v>246</v>
      </c>
      <c r="AH47" s="225"/>
    </row>
    <row r="48" spans="1:34" ht="18" customHeight="1">
      <c r="A48" s="238" t="s">
        <v>245</v>
      </c>
      <c r="B48" s="234"/>
      <c r="C48" s="237"/>
      <c r="D48" s="237"/>
      <c r="E48" s="237"/>
      <c r="F48" s="237"/>
      <c r="G48" s="236"/>
      <c r="H48" s="231"/>
      <c r="I48" s="229"/>
      <c r="J48" s="230"/>
      <c r="K48" s="229"/>
      <c r="L48" s="229"/>
      <c r="M48" s="229"/>
      <c r="N48" s="229"/>
      <c r="O48" s="229"/>
      <c r="P48" s="229"/>
      <c r="Q48" s="228"/>
      <c r="R48" s="235" t="s">
        <v>244</v>
      </c>
      <c r="S48" s="234"/>
      <c r="T48" s="234"/>
      <c r="U48" s="234"/>
      <c r="V48" s="234"/>
      <c r="W48" s="234"/>
      <c r="X48" s="234"/>
      <c r="Y48" s="234"/>
      <c r="Z48" s="234"/>
      <c r="AA48" s="234"/>
      <c r="AB48" s="234"/>
      <c r="AC48" s="234"/>
      <c r="AD48" s="234"/>
      <c r="AE48" s="234"/>
      <c r="AF48" s="234"/>
      <c r="AG48" s="234"/>
      <c r="AH48" s="233"/>
    </row>
    <row r="49" spans="1:34" ht="18" customHeight="1">
      <c r="A49" s="232" t="s">
        <v>243</v>
      </c>
      <c r="B49" s="226"/>
      <c r="C49" s="226"/>
      <c r="D49" s="226"/>
      <c r="E49" s="226"/>
      <c r="F49" s="226"/>
      <c r="G49" s="225"/>
      <c r="H49" s="231"/>
      <c r="I49" s="229"/>
      <c r="J49" s="230"/>
      <c r="K49" s="229"/>
      <c r="L49" s="229"/>
      <c r="M49" s="229"/>
      <c r="N49" s="229"/>
      <c r="O49" s="229"/>
      <c r="P49" s="229"/>
      <c r="Q49" s="228"/>
      <c r="R49" s="227" t="s">
        <v>242</v>
      </c>
      <c r="S49" s="226"/>
      <c r="T49" s="226"/>
      <c r="U49" s="226"/>
      <c r="V49" s="226"/>
      <c r="W49" s="226"/>
      <c r="X49" s="226"/>
      <c r="Y49" s="226"/>
      <c r="Z49" s="226"/>
      <c r="AA49" s="226"/>
      <c r="AB49" s="226"/>
      <c r="AC49" s="226"/>
      <c r="AD49" s="226"/>
      <c r="AE49" s="226"/>
      <c r="AF49" s="226"/>
      <c r="AG49" s="226"/>
      <c r="AH49" s="225"/>
    </row>
    <row r="50" spans="1:34" ht="18" customHeight="1">
      <c r="A50" s="220"/>
      <c r="B50" s="224"/>
      <c r="C50" s="220"/>
      <c r="D50" s="220"/>
      <c r="E50" s="220"/>
      <c r="F50" s="220"/>
      <c r="G50" s="220"/>
      <c r="H50" s="223"/>
      <c r="I50" s="223"/>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row>
    <row r="51" spans="1:34" s="221" customFormat="1" ht="14.85" customHeight="1">
      <c r="B51" s="222" t="s">
        <v>241</v>
      </c>
      <c r="C51" s="221" t="s">
        <v>240</v>
      </c>
    </row>
    <row r="52" spans="1:34" ht="14.85" customHeight="1">
      <c r="A52" s="220"/>
    </row>
    <row r="53" spans="1:34" ht="14.85" customHeight="1">
      <c r="A53" s="220"/>
    </row>
  </sheetData>
  <mergeCells count="117">
    <mergeCell ref="A3:AH3"/>
    <mergeCell ref="T47:U47"/>
    <mergeCell ref="AB31:AF33"/>
    <mergeCell ref="K21:P21"/>
    <mergeCell ref="S21:U21"/>
    <mergeCell ref="B34:D42"/>
    <mergeCell ref="B31:S33"/>
    <mergeCell ref="T34:U34"/>
    <mergeCell ref="T35:U35"/>
    <mergeCell ref="T36:U36"/>
    <mergeCell ref="AF5:AG5"/>
    <mergeCell ref="AC5:AD5"/>
    <mergeCell ref="H16:AH16"/>
    <mergeCell ref="H15:AH15"/>
    <mergeCell ref="T7:AH8"/>
    <mergeCell ref="A7:E7"/>
    <mergeCell ref="F7:I7"/>
    <mergeCell ref="P7:R8"/>
    <mergeCell ref="P9:R10"/>
    <mergeCell ref="P11:U12"/>
    <mergeCell ref="Y5:AA5"/>
    <mergeCell ref="A15:A29"/>
    <mergeCell ref="H24:J25"/>
    <mergeCell ref="B21:G22"/>
    <mergeCell ref="H22:J22"/>
    <mergeCell ref="R26:AH26"/>
    <mergeCell ref="H29:AH29"/>
    <mergeCell ref="L26:M26"/>
    <mergeCell ref="O26:P26"/>
    <mergeCell ref="R17:AH17"/>
    <mergeCell ref="B23:G23"/>
    <mergeCell ref="B24:G25"/>
    <mergeCell ref="K24:P25"/>
    <mergeCell ref="H23:AH23"/>
    <mergeCell ref="B17:G20"/>
    <mergeCell ref="Q24:S24"/>
    <mergeCell ref="T24:AA24"/>
    <mergeCell ref="AB24:AC25"/>
    <mergeCell ref="AD24:AH25"/>
    <mergeCell ref="Q25:S25"/>
    <mergeCell ref="L17:M17"/>
    <mergeCell ref="O17:P17"/>
    <mergeCell ref="K22:AH22"/>
    <mergeCell ref="T25:AA25"/>
    <mergeCell ref="H17:K17"/>
    <mergeCell ref="Y21:AH21"/>
    <mergeCell ref="H20:AH20"/>
    <mergeCell ref="H18:K19"/>
    <mergeCell ref="N18:U19"/>
    <mergeCell ref="X18:AH19"/>
    <mergeCell ref="T9:AH10"/>
    <mergeCell ref="V11:AH12"/>
    <mergeCell ref="V31:X33"/>
    <mergeCell ref="T32:U33"/>
    <mergeCell ref="Y45:AA45"/>
    <mergeCell ref="Y46:AA46"/>
    <mergeCell ref="AB36:AF36"/>
    <mergeCell ref="AB37:AF37"/>
    <mergeCell ref="AB38:AF38"/>
    <mergeCell ref="AB39:AF39"/>
    <mergeCell ref="AB42:AF42"/>
    <mergeCell ref="V38:X38"/>
    <mergeCell ref="V39:X39"/>
    <mergeCell ref="V40:X40"/>
    <mergeCell ref="V41:X41"/>
    <mergeCell ref="V42:X42"/>
    <mergeCell ref="AB40:AF40"/>
    <mergeCell ref="AB41:AF41"/>
    <mergeCell ref="A30:AA30"/>
    <mergeCell ref="B26:G29"/>
    <mergeCell ref="B45:D47"/>
    <mergeCell ref="A31:A47"/>
    <mergeCell ref="V46:X46"/>
    <mergeCell ref="V37:X37"/>
    <mergeCell ref="H26:K26"/>
    <mergeCell ref="AB46:AF46"/>
    <mergeCell ref="AB44:AF44"/>
    <mergeCell ref="AB45:AF45"/>
    <mergeCell ref="T44:U44"/>
    <mergeCell ref="T45:U45"/>
    <mergeCell ref="T46:U46"/>
    <mergeCell ref="H27:K28"/>
    <mergeCell ref="N27:U28"/>
    <mergeCell ref="X27:AH28"/>
    <mergeCell ref="Y35:AA35"/>
    <mergeCell ref="Y41:AA41"/>
    <mergeCell ref="Y42:AA42"/>
    <mergeCell ref="T43:U43"/>
    <mergeCell ref="T37:U37"/>
    <mergeCell ref="T38:U38"/>
    <mergeCell ref="T39:U39"/>
    <mergeCell ref="V34:X34"/>
    <mergeCell ref="V35:X35"/>
    <mergeCell ref="V36:X36"/>
    <mergeCell ref="V45:X45"/>
    <mergeCell ref="T40:U40"/>
    <mergeCell ref="T41:U41"/>
    <mergeCell ref="AB47:AF47"/>
    <mergeCell ref="V44:X44"/>
    <mergeCell ref="AB30:AH30"/>
    <mergeCell ref="AB34:AF34"/>
    <mergeCell ref="AB43:AF43"/>
    <mergeCell ref="V47:X47"/>
    <mergeCell ref="Y31:AA33"/>
    <mergeCell ref="Y34:AA34"/>
    <mergeCell ref="Y40:AA40"/>
    <mergeCell ref="Y47:AA47"/>
    <mergeCell ref="T42:U42"/>
    <mergeCell ref="V43:X43"/>
    <mergeCell ref="Y44:AA44"/>
    <mergeCell ref="AB35:AF35"/>
    <mergeCell ref="AG31:AH33"/>
    <mergeCell ref="Y43:AA43"/>
    <mergeCell ref="Y36:AA36"/>
    <mergeCell ref="Y37:AA37"/>
    <mergeCell ref="Y38:AA38"/>
    <mergeCell ref="Y39:AA39"/>
  </mergeCells>
  <phoneticPr fontId="2"/>
  <dataValidations count="2">
    <dataValidation type="list" allowBlank="1" showInputMessage="1" showErrorMessage="1" sqref="V34:AA47">
      <formula1>"〇"</formula1>
    </dataValidation>
    <dataValidation type="list" showInputMessage="1" showErrorMessage="1" sqref="H22:H23">
      <formula1>"　,営利法人,社会福祉法人,医療法人,社団法人,財団法人,NPO法人,協同組合,宗教法人"</formula1>
    </dataValidation>
  </dataValidations>
  <pageMargins left="0.7" right="0.7" top="0.75" bottom="0.75" header="0.3" footer="0.3"/>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sizeWithCells="1">
                  <from>
                    <xdr:col>19</xdr:col>
                    <xdr:colOff>66675</xdr:colOff>
                    <xdr:row>41</xdr:row>
                    <xdr:rowOff>28575</xdr:rowOff>
                  </from>
                  <to>
                    <xdr:col>20</xdr:col>
                    <xdr:colOff>66675</xdr:colOff>
                    <xdr:row>41</xdr:row>
                    <xdr:rowOff>200025</xdr:rowOff>
                  </to>
                </anchor>
              </controlPr>
            </control>
          </mc:Choice>
        </mc:AlternateContent>
        <mc:AlternateContent xmlns:mc="http://schemas.openxmlformats.org/markup-compatibility/2006">
          <mc:Choice Requires="x14">
            <control shapeId="4098" r:id="rId5" name="Check Box 2">
              <controlPr defaultSize="0" autoFill="0" autoLine="0" autoPict="0" altText="">
                <anchor moveWithCells="1" sizeWithCells="1">
                  <from>
                    <xdr:col>29</xdr:col>
                    <xdr:colOff>161925</xdr:colOff>
                    <xdr:row>29</xdr:row>
                    <xdr:rowOff>28575</xdr:rowOff>
                  </from>
                  <to>
                    <xdr:col>30</xdr:col>
                    <xdr:colOff>152400</xdr:colOff>
                    <xdr:row>29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AS18" sqref="AS18"/>
    </sheetView>
  </sheetViews>
  <sheetFormatPr defaultColWidth="9" defaultRowHeight="12"/>
  <cols>
    <col min="1" max="1" width="7" style="263" customWidth="1"/>
    <col min="2" max="2" width="2.125" style="263" customWidth="1"/>
    <col min="3" max="11" width="9" style="263"/>
    <col min="12" max="12" width="9" style="263" customWidth="1"/>
    <col min="13" max="16384" width="9" style="263"/>
  </cols>
  <sheetData>
    <row r="1" spans="1:17">
      <c r="A1" s="220"/>
      <c r="B1" s="220"/>
    </row>
    <row r="2" spans="1:17" ht="12" customHeight="1">
      <c r="A2" s="220" t="s">
        <v>323</v>
      </c>
      <c r="B2" s="478" t="s">
        <v>322</v>
      </c>
      <c r="C2" s="478"/>
      <c r="D2" s="478"/>
      <c r="E2" s="478"/>
      <c r="F2" s="478"/>
      <c r="G2" s="478"/>
      <c r="H2" s="478"/>
      <c r="I2" s="478"/>
      <c r="J2" s="478"/>
      <c r="K2" s="478"/>
      <c r="L2" s="478"/>
      <c r="M2" s="478"/>
      <c r="N2" s="478"/>
      <c r="O2" s="478"/>
      <c r="Q2" s="265"/>
    </row>
    <row r="3" spans="1:17">
      <c r="A3" s="220"/>
      <c r="B3" s="478"/>
      <c r="C3" s="478"/>
      <c r="D3" s="478"/>
      <c r="E3" s="478"/>
      <c r="F3" s="478"/>
      <c r="G3" s="478"/>
      <c r="H3" s="478"/>
      <c r="I3" s="478"/>
      <c r="J3" s="478"/>
      <c r="K3" s="478"/>
      <c r="L3" s="478"/>
      <c r="M3" s="478"/>
      <c r="N3" s="478"/>
      <c r="O3" s="478"/>
    </row>
    <row r="4" spans="1:17">
      <c r="A4" s="220"/>
      <c r="B4" s="478"/>
      <c r="C4" s="478"/>
      <c r="D4" s="478"/>
      <c r="E4" s="478"/>
      <c r="F4" s="478"/>
      <c r="G4" s="478"/>
      <c r="H4" s="478"/>
      <c r="I4" s="478"/>
      <c r="J4" s="478"/>
      <c r="K4" s="478"/>
      <c r="L4" s="478"/>
      <c r="M4" s="478"/>
      <c r="N4" s="478"/>
      <c r="O4" s="478"/>
    </row>
    <row r="5" spans="1:17">
      <c r="A5" s="220"/>
      <c r="B5" s="478"/>
      <c r="C5" s="478"/>
      <c r="D5" s="478"/>
      <c r="E5" s="478"/>
      <c r="F5" s="478"/>
      <c r="G5" s="478"/>
      <c r="H5" s="478"/>
      <c r="I5" s="478"/>
      <c r="J5" s="478"/>
      <c r="K5" s="478"/>
      <c r="L5" s="478"/>
      <c r="M5" s="478"/>
      <c r="N5" s="478"/>
      <c r="O5" s="478"/>
    </row>
    <row r="6" spans="1:17">
      <c r="A6" s="220"/>
      <c r="B6" s="478"/>
      <c r="C6" s="478"/>
      <c r="D6" s="478"/>
      <c r="E6" s="478"/>
      <c r="F6" s="478"/>
      <c r="G6" s="478"/>
      <c r="H6" s="478"/>
      <c r="I6" s="478"/>
      <c r="J6" s="478"/>
      <c r="K6" s="478"/>
      <c r="L6" s="478"/>
      <c r="M6" s="478"/>
      <c r="N6" s="478"/>
      <c r="O6" s="478"/>
    </row>
    <row r="7" spans="1:17">
      <c r="A7" s="220"/>
      <c r="B7" s="478"/>
      <c r="C7" s="478"/>
      <c r="D7" s="478"/>
      <c r="E7" s="478"/>
      <c r="F7" s="478"/>
      <c r="G7" s="478"/>
      <c r="H7" s="478"/>
      <c r="I7" s="478"/>
      <c r="J7" s="478"/>
      <c r="K7" s="478"/>
      <c r="L7" s="478"/>
      <c r="M7" s="478"/>
      <c r="N7" s="478"/>
      <c r="O7" s="478"/>
    </row>
    <row r="8" spans="1:17">
      <c r="A8" s="219"/>
      <c r="B8" s="478"/>
      <c r="C8" s="478"/>
      <c r="D8" s="478"/>
      <c r="E8" s="478"/>
      <c r="F8" s="478"/>
      <c r="G8" s="478"/>
      <c r="H8" s="478"/>
      <c r="I8" s="478"/>
      <c r="J8" s="478"/>
      <c r="K8" s="478"/>
      <c r="L8" s="478"/>
      <c r="M8" s="478"/>
      <c r="N8" s="478"/>
      <c r="O8" s="478"/>
    </row>
    <row r="9" spans="1:17">
      <c r="A9" s="219"/>
      <c r="B9" s="478"/>
      <c r="C9" s="478"/>
      <c r="D9" s="478"/>
      <c r="E9" s="478"/>
      <c r="F9" s="478"/>
      <c r="G9" s="478"/>
      <c r="H9" s="478"/>
      <c r="I9" s="478"/>
      <c r="J9" s="478"/>
      <c r="K9" s="478"/>
      <c r="L9" s="478"/>
      <c r="M9" s="478"/>
      <c r="N9" s="478"/>
      <c r="O9" s="478"/>
    </row>
    <row r="10" spans="1:17">
      <c r="B10" s="478"/>
      <c r="C10" s="478"/>
      <c r="D10" s="478"/>
      <c r="E10" s="478"/>
      <c r="F10" s="478"/>
      <c r="G10" s="478"/>
      <c r="H10" s="478"/>
      <c r="I10" s="478"/>
      <c r="J10" s="478"/>
      <c r="K10" s="478"/>
      <c r="L10" s="478"/>
      <c r="M10" s="478"/>
      <c r="N10" s="478"/>
      <c r="O10" s="478"/>
    </row>
    <row r="11" spans="1:17">
      <c r="B11" s="478"/>
      <c r="C11" s="478"/>
      <c r="D11" s="478"/>
      <c r="E11" s="478"/>
      <c r="F11" s="478"/>
      <c r="G11" s="478"/>
      <c r="H11" s="478"/>
      <c r="I11" s="478"/>
      <c r="J11" s="478"/>
      <c r="K11" s="478"/>
      <c r="L11" s="478"/>
      <c r="M11" s="478"/>
      <c r="N11" s="478"/>
      <c r="O11" s="478"/>
    </row>
    <row r="12" spans="1:17">
      <c r="B12" s="478"/>
      <c r="C12" s="478"/>
      <c r="D12" s="478"/>
      <c r="E12" s="478"/>
      <c r="F12" s="478"/>
      <c r="G12" s="478"/>
      <c r="H12" s="478"/>
      <c r="I12" s="478"/>
      <c r="J12" s="478"/>
      <c r="K12" s="478"/>
      <c r="L12" s="478"/>
      <c r="M12" s="478"/>
      <c r="N12" s="478"/>
      <c r="O12" s="478"/>
    </row>
    <row r="13" spans="1:17">
      <c r="B13" s="478"/>
      <c r="C13" s="478"/>
      <c r="D13" s="478"/>
      <c r="E13" s="478"/>
      <c r="F13" s="478"/>
      <c r="G13" s="478"/>
      <c r="H13" s="478"/>
      <c r="I13" s="478"/>
      <c r="J13" s="478"/>
      <c r="K13" s="478"/>
      <c r="L13" s="478"/>
      <c r="M13" s="478"/>
      <c r="N13" s="478"/>
      <c r="O13" s="478"/>
    </row>
    <row r="14" spans="1:17">
      <c r="B14" s="478"/>
      <c r="C14" s="478"/>
      <c r="D14" s="478"/>
      <c r="E14" s="478"/>
      <c r="F14" s="478"/>
      <c r="G14" s="478"/>
      <c r="H14" s="478"/>
      <c r="I14" s="478"/>
      <c r="J14" s="478"/>
      <c r="K14" s="478"/>
      <c r="L14" s="478"/>
      <c r="M14" s="478"/>
      <c r="N14" s="478"/>
      <c r="O14" s="478"/>
    </row>
    <row r="15" spans="1:17">
      <c r="B15" s="478"/>
      <c r="C15" s="478"/>
      <c r="D15" s="478"/>
      <c r="E15" s="478"/>
      <c r="F15" s="478"/>
      <c r="G15" s="478"/>
      <c r="H15" s="478"/>
      <c r="I15" s="478"/>
      <c r="J15" s="478"/>
      <c r="K15" s="478"/>
      <c r="L15" s="478"/>
      <c r="M15" s="478"/>
      <c r="N15" s="478"/>
      <c r="O15" s="478"/>
    </row>
    <row r="16" spans="1:17">
      <c r="B16" s="478"/>
      <c r="C16" s="478"/>
      <c r="D16" s="478"/>
      <c r="E16" s="478"/>
      <c r="F16" s="478"/>
      <c r="G16" s="478"/>
      <c r="H16" s="478"/>
      <c r="I16" s="478"/>
      <c r="J16" s="478"/>
      <c r="K16" s="478"/>
      <c r="L16" s="478"/>
      <c r="M16" s="478"/>
      <c r="N16" s="478"/>
      <c r="O16" s="478"/>
    </row>
    <row r="17" spans="1:15">
      <c r="B17" s="478"/>
      <c r="C17" s="478"/>
      <c r="D17" s="478"/>
      <c r="E17" s="478"/>
      <c r="F17" s="478"/>
      <c r="G17" s="478"/>
      <c r="H17" s="478"/>
      <c r="I17" s="478"/>
      <c r="J17" s="478"/>
      <c r="K17" s="478"/>
      <c r="L17" s="478"/>
      <c r="M17" s="478"/>
      <c r="N17" s="478"/>
      <c r="O17" s="478"/>
    </row>
    <row r="18" spans="1:15">
      <c r="B18" s="478"/>
      <c r="C18" s="478"/>
      <c r="D18" s="478"/>
      <c r="E18" s="478"/>
      <c r="F18" s="478"/>
      <c r="G18" s="478"/>
      <c r="H18" s="478"/>
      <c r="I18" s="478"/>
      <c r="J18" s="478"/>
      <c r="K18" s="478"/>
      <c r="L18" s="478"/>
      <c r="M18" s="478"/>
      <c r="N18" s="478"/>
      <c r="O18" s="478"/>
    </row>
    <row r="19" spans="1:15">
      <c r="A19" s="220"/>
      <c r="B19" s="478"/>
      <c r="C19" s="478"/>
      <c r="D19" s="478"/>
      <c r="E19" s="478"/>
      <c r="F19" s="478"/>
      <c r="G19" s="478"/>
      <c r="H19" s="478"/>
      <c r="I19" s="478"/>
      <c r="J19" s="478"/>
      <c r="K19" s="478"/>
      <c r="L19" s="478"/>
      <c r="M19" s="478"/>
      <c r="N19" s="478"/>
      <c r="O19" s="478"/>
    </row>
    <row r="20" spans="1:15">
      <c r="B20" s="478"/>
      <c r="C20" s="478"/>
      <c r="D20" s="478"/>
      <c r="E20" s="478"/>
      <c r="F20" s="478"/>
      <c r="G20" s="478"/>
      <c r="H20" s="478"/>
      <c r="I20" s="478"/>
      <c r="J20" s="478"/>
      <c r="K20" s="478"/>
      <c r="L20" s="478"/>
      <c r="M20" s="478"/>
      <c r="N20" s="478"/>
      <c r="O20" s="478"/>
    </row>
    <row r="21" spans="1:15">
      <c r="B21" s="478"/>
      <c r="C21" s="478"/>
      <c r="D21" s="478"/>
      <c r="E21" s="478"/>
      <c r="F21" s="478"/>
      <c r="G21" s="478"/>
      <c r="H21" s="478"/>
      <c r="I21" s="478"/>
      <c r="J21" s="478"/>
      <c r="K21" s="478"/>
      <c r="L21" s="478"/>
      <c r="M21" s="478"/>
      <c r="N21" s="478"/>
      <c r="O21" s="478"/>
    </row>
    <row r="22" spans="1:15">
      <c r="B22" s="478"/>
      <c r="C22" s="478"/>
      <c r="D22" s="478"/>
      <c r="E22" s="478"/>
      <c r="F22" s="478"/>
      <c r="G22" s="478"/>
      <c r="H22" s="478"/>
      <c r="I22" s="478"/>
      <c r="J22" s="478"/>
      <c r="K22" s="478"/>
      <c r="L22" s="478"/>
      <c r="M22" s="478"/>
      <c r="N22" s="478"/>
      <c r="O22" s="478"/>
    </row>
    <row r="23" spans="1:15">
      <c r="B23" s="478"/>
      <c r="C23" s="478"/>
      <c r="D23" s="478"/>
      <c r="E23" s="478"/>
      <c r="F23" s="478"/>
      <c r="G23" s="478"/>
      <c r="H23" s="478"/>
      <c r="I23" s="478"/>
      <c r="J23" s="478"/>
      <c r="K23" s="478"/>
      <c r="L23" s="478"/>
      <c r="M23" s="478"/>
      <c r="N23" s="478"/>
      <c r="O23" s="478"/>
    </row>
    <row r="24" spans="1:15">
      <c r="B24" s="478"/>
      <c r="C24" s="478"/>
      <c r="D24" s="478"/>
      <c r="E24" s="478"/>
      <c r="F24" s="478"/>
      <c r="G24" s="478"/>
      <c r="H24" s="478"/>
      <c r="I24" s="478"/>
      <c r="J24" s="478"/>
      <c r="K24" s="478"/>
      <c r="L24" s="478"/>
      <c r="M24" s="478"/>
      <c r="N24" s="478"/>
      <c r="O24" s="478"/>
    </row>
    <row r="25" spans="1:15">
      <c r="B25" s="478"/>
      <c r="C25" s="478"/>
      <c r="D25" s="478"/>
      <c r="E25" s="478"/>
      <c r="F25" s="478"/>
      <c r="G25" s="478"/>
      <c r="H25" s="478"/>
      <c r="I25" s="478"/>
      <c r="J25" s="478"/>
      <c r="K25" s="478"/>
      <c r="L25" s="478"/>
      <c r="M25" s="478"/>
      <c r="N25" s="478"/>
      <c r="O25" s="478"/>
    </row>
    <row r="26" spans="1:15">
      <c r="B26" s="478"/>
      <c r="C26" s="478"/>
      <c r="D26" s="478"/>
      <c r="E26" s="478"/>
      <c r="F26" s="478"/>
      <c r="G26" s="478"/>
      <c r="H26" s="478"/>
      <c r="I26" s="478"/>
      <c r="J26" s="478"/>
      <c r="K26" s="478"/>
      <c r="L26" s="478"/>
      <c r="M26" s="478"/>
      <c r="N26" s="478"/>
      <c r="O26" s="478"/>
    </row>
    <row r="27" spans="1:15">
      <c r="B27" s="478"/>
      <c r="C27" s="478"/>
      <c r="D27" s="478"/>
      <c r="E27" s="478"/>
      <c r="F27" s="478"/>
      <c r="G27" s="478"/>
      <c r="H27" s="478"/>
      <c r="I27" s="478"/>
      <c r="J27" s="478"/>
      <c r="K27" s="478"/>
      <c r="L27" s="478"/>
      <c r="M27" s="478"/>
      <c r="N27" s="478"/>
      <c r="O27" s="478"/>
    </row>
    <row r="28" spans="1:15">
      <c r="B28" s="264"/>
      <c r="C28" s="264"/>
      <c r="D28" s="264"/>
      <c r="E28" s="264"/>
      <c r="F28" s="264"/>
      <c r="G28" s="264"/>
      <c r="H28" s="264"/>
      <c r="I28" s="264"/>
      <c r="J28" s="264"/>
      <c r="K28" s="264"/>
      <c r="L28" s="264"/>
      <c r="M28" s="264"/>
      <c r="N28" s="264"/>
      <c r="O28" s="264"/>
    </row>
    <row r="29" spans="1:15">
      <c r="B29" s="264"/>
      <c r="C29" s="264"/>
      <c r="D29" s="264"/>
      <c r="E29" s="264"/>
      <c r="F29" s="264"/>
      <c r="G29" s="264"/>
      <c r="H29" s="264"/>
      <c r="I29" s="264"/>
      <c r="J29" s="264"/>
      <c r="K29" s="264"/>
      <c r="L29" s="264"/>
      <c r="M29" s="264"/>
      <c r="N29" s="264"/>
      <c r="O29" s="264"/>
    </row>
    <row r="30" spans="1:15">
      <c r="B30" s="264"/>
      <c r="C30" s="264"/>
      <c r="D30" s="264"/>
      <c r="E30" s="264"/>
      <c r="F30" s="264"/>
      <c r="G30" s="264"/>
      <c r="H30" s="264"/>
      <c r="I30" s="264"/>
      <c r="J30" s="264"/>
      <c r="K30" s="264"/>
      <c r="L30" s="264"/>
      <c r="M30" s="264"/>
      <c r="N30" s="264"/>
      <c r="O30" s="264"/>
    </row>
    <row r="31" spans="1:15">
      <c r="B31" s="264"/>
      <c r="C31" s="264"/>
      <c r="D31" s="264"/>
      <c r="E31" s="264"/>
      <c r="F31" s="264"/>
      <c r="G31" s="264"/>
      <c r="H31" s="264"/>
      <c r="I31" s="264"/>
      <c r="J31" s="264"/>
      <c r="K31" s="264"/>
      <c r="L31" s="264"/>
      <c r="M31" s="264"/>
      <c r="N31" s="264"/>
      <c r="O31" s="264"/>
    </row>
    <row r="32" spans="1:15">
      <c r="B32" s="264"/>
      <c r="C32" s="264"/>
      <c r="D32" s="264"/>
      <c r="E32" s="264"/>
      <c r="F32" s="264"/>
      <c r="G32" s="264"/>
      <c r="H32" s="264"/>
      <c r="I32" s="264"/>
      <c r="J32" s="264"/>
      <c r="K32" s="264"/>
      <c r="L32" s="264"/>
      <c r="M32" s="264"/>
      <c r="N32" s="264"/>
      <c r="O32" s="264"/>
    </row>
    <row r="33" spans="2:15">
      <c r="B33" s="264"/>
      <c r="C33" s="264"/>
      <c r="D33" s="264"/>
      <c r="E33" s="264"/>
      <c r="F33" s="264"/>
      <c r="G33" s="264"/>
      <c r="H33" s="264"/>
      <c r="I33" s="264"/>
      <c r="J33" s="264"/>
      <c r="K33" s="264"/>
      <c r="L33" s="264"/>
      <c r="M33" s="264"/>
      <c r="N33" s="264"/>
      <c r="O33" s="264"/>
    </row>
    <row r="34" spans="2:15">
      <c r="B34" s="264"/>
      <c r="C34" s="264"/>
      <c r="D34" s="264"/>
      <c r="E34" s="264"/>
      <c r="F34" s="264"/>
      <c r="G34" s="264"/>
      <c r="H34" s="264"/>
      <c r="I34" s="264"/>
      <c r="J34" s="264"/>
      <c r="K34" s="264"/>
      <c r="L34" s="264"/>
      <c r="M34" s="264"/>
      <c r="N34" s="264"/>
      <c r="O34" s="264"/>
    </row>
    <row r="35" spans="2:15">
      <c r="B35" s="264"/>
      <c r="C35" s="264"/>
      <c r="D35" s="264"/>
      <c r="E35" s="264"/>
      <c r="F35" s="264"/>
      <c r="G35" s="264"/>
      <c r="H35" s="264"/>
      <c r="I35" s="264"/>
      <c r="J35" s="264"/>
      <c r="K35" s="264"/>
      <c r="L35" s="264"/>
      <c r="M35" s="264"/>
      <c r="N35" s="264"/>
      <c r="O35" s="264"/>
    </row>
    <row r="36" spans="2:15">
      <c r="B36" s="264"/>
      <c r="C36" s="264"/>
      <c r="D36" s="264"/>
      <c r="E36" s="264"/>
      <c r="F36" s="264"/>
      <c r="G36" s="264"/>
      <c r="H36" s="264"/>
      <c r="I36" s="264"/>
      <c r="J36" s="264"/>
      <c r="K36" s="264"/>
      <c r="L36" s="264"/>
      <c r="M36" s="264"/>
      <c r="N36" s="264"/>
      <c r="O36" s="264"/>
    </row>
  </sheetData>
  <mergeCells count="1">
    <mergeCell ref="B2:O27"/>
  </mergeCells>
  <phoneticPr fontId="2"/>
  <pageMargins left="0.7" right="0.7" top="0.75" bottom="0.75" header="0.3" footer="0.3"/>
  <pageSetup paperSize="9" scale="63"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3"/>
  <sheetViews>
    <sheetView showGridLines="0" view="pageBreakPreview" zoomScaleNormal="100" zoomScaleSheetLayoutView="100" workbookViewId="0">
      <selection activeCell="Z38" sqref="Z38"/>
    </sheetView>
  </sheetViews>
  <sheetFormatPr defaultColWidth="6.625" defaultRowHeight="16.5"/>
  <cols>
    <col min="1" max="22" width="4.5" style="267" customWidth="1"/>
    <col min="23" max="16384" width="6.625" style="266"/>
  </cols>
  <sheetData>
    <row r="1" spans="1:29" ht="36" customHeight="1" thickBot="1">
      <c r="A1" s="576" t="s">
        <v>361</v>
      </c>
      <c r="B1" s="576"/>
      <c r="C1" s="576"/>
      <c r="D1" s="576"/>
      <c r="E1" s="576"/>
      <c r="F1" s="576"/>
      <c r="G1" s="576"/>
      <c r="H1" s="576"/>
      <c r="I1" s="576"/>
      <c r="J1" s="576"/>
      <c r="K1" s="576"/>
      <c r="L1" s="576"/>
      <c r="M1" s="576"/>
      <c r="N1" s="576"/>
      <c r="O1" s="576"/>
      <c r="P1" s="576"/>
      <c r="Q1" s="576"/>
      <c r="R1" s="576"/>
      <c r="S1" s="576"/>
      <c r="T1" s="576"/>
      <c r="U1" s="576"/>
      <c r="V1" s="576"/>
    </row>
    <row r="2" spans="1:29" ht="15" customHeight="1">
      <c r="A2" s="513" t="s">
        <v>335</v>
      </c>
      <c r="B2" s="516" t="s">
        <v>334</v>
      </c>
      <c r="C2" s="516"/>
      <c r="D2" s="517"/>
      <c r="E2" s="518"/>
      <c r="F2" s="519"/>
      <c r="G2" s="519"/>
      <c r="H2" s="519"/>
      <c r="I2" s="519"/>
      <c r="J2" s="519"/>
      <c r="K2" s="519"/>
      <c r="L2" s="519"/>
      <c r="M2" s="519"/>
      <c r="N2" s="519"/>
      <c r="O2" s="519"/>
      <c r="P2" s="519"/>
      <c r="Q2" s="519"/>
      <c r="R2" s="519"/>
      <c r="S2" s="519"/>
      <c r="T2" s="519"/>
      <c r="U2" s="519"/>
      <c r="V2" s="520"/>
    </row>
    <row r="3" spans="1:29" ht="30" customHeight="1">
      <c r="A3" s="514"/>
      <c r="B3" s="494" t="s">
        <v>360</v>
      </c>
      <c r="C3" s="494"/>
      <c r="D3" s="521"/>
      <c r="E3" s="522"/>
      <c r="F3" s="523"/>
      <c r="G3" s="523"/>
      <c r="H3" s="523"/>
      <c r="I3" s="523"/>
      <c r="J3" s="523"/>
      <c r="K3" s="523"/>
      <c r="L3" s="523"/>
      <c r="M3" s="523"/>
      <c r="N3" s="523"/>
      <c r="O3" s="523"/>
      <c r="P3" s="523"/>
      <c r="Q3" s="523"/>
      <c r="R3" s="523"/>
      <c r="S3" s="523"/>
      <c r="T3" s="523"/>
      <c r="U3" s="523"/>
      <c r="V3" s="524"/>
    </row>
    <row r="4" spans="1:29" ht="15" customHeight="1">
      <c r="A4" s="514"/>
      <c r="B4" s="525" t="s">
        <v>359</v>
      </c>
      <c r="C4" s="491"/>
      <c r="D4" s="526"/>
      <c r="E4" s="533" t="s">
        <v>331</v>
      </c>
      <c r="F4" s="491"/>
      <c r="G4" s="491"/>
      <c r="H4" s="503"/>
      <c r="I4" s="503"/>
      <c r="J4" s="281" t="s">
        <v>330</v>
      </c>
      <c r="K4" s="503"/>
      <c r="L4" s="503"/>
      <c r="M4" s="281" t="s">
        <v>329</v>
      </c>
      <c r="N4" s="491"/>
      <c r="O4" s="491"/>
      <c r="P4" s="491"/>
      <c r="Q4" s="491"/>
      <c r="R4" s="491"/>
      <c r="S4" s="491"/>
      <c r="T4" s="491"/>
      <c r="U4" s="491"/>
      <c r="V4" s="504"/>
    </row>
    <row r="5" spans="1:29" ht="15" customHeight="1">
      <c r="A5" s="514"/>
      <c r="B5" s="527"/>
      <c r="C5" s="528"/>
      <c r="D5" s="529"/>
      <c r="E5" s="510"/>
      <c r="F5" s="511"/>
      <c r="G5" s="511"/>
      <c r="H5" s="511"/>
      <c r="I5" s="280" t="s">
        <v>288</v>
      </c>
      <c r="J5" s="279" t="s">
        <v>287</v>
      </c>
      <c r="K5" s="511"/>
      <c r="L5" s="511"/>
      <c r="M5" s="511"/>
      <c r="N5" s="511"/>
      <c r="O5" s="511"/>
      <c r="P5" s="280" t="s">
        <v>286</v>
      </c>
      <c r="Q5" s="279" t="s">
        <v>285</v>
      </c>
      <c r="R5" s="511"/>
      <c r="S5" s="511"/>
      <c r="T5" s="511"/>
      <c r="U5" s="511"/>
      <c r="V5" s="512"/>
      <c r="W5" s="289"/>
      <c r="X5" s="289"/>
      <c r="Y5" s="289"/>
      <c r="Z5" s="289"/>
      <c r="AA5" s="289"/>
      <c r="AB5" s="289"/>
      <c r="AC5" s="289"/>
    </row>
    <row r="6" spans="1:29" ht="15" customHeight="1">
      <c r="A6" s="514"/>
      <c r="B6" s="527"/>
      <c r="C6" s="528"/>
      <c r="D6" s="529"/>
      <c r="E6" s="510"/>
      <c r="F6" s="511"/>
      <c r="G6" s="511"/>
      <c r="H6" s="511"/>
      <c r="I6" s="280" t="s">
        <v>284</v>
      </c>
      <c r="J6" s="279" t="s">
        <v>283</v>
      </c>
      <c r="K6" s="511"/>
      <c r="L6" s="511"/>
      <c r="M6" s="511"/>
      <c r="N6" s="511"/>
      <c r="O6" s="511"/>
      <c r="P6" s="280" t="s">
        <v>282</v>
      </c>
      <c r="Q6" s="279" t="s">
        <v>281</v>
      </c>
      <c r="R6" s="511"/>
      <c r="S6" s="511"/>
      <c r="T6" s="511"/>
      <c r="U6" s="511"/>
      <c r="V6" s="512"/>
      <c r="W6" s="289"/>
      <c r="X6" s="289"/>
      <c r="Y6" s="289"/>
      <c r="Z6" s="289"/>
      <c r="AA6" s="289"/>
      <c r="AB6" s="289"/>
      <c r="AC6" s="289"/>
    </row>
    <row r="7" spans="1:29" ht="19.149999999999999" customHeight="1">
      <c r="A7" s="514"/>
      <c r="B7" s="530"/>
      <c r="C7" s="531"/>
      <c r="D7" s="532"/>
      <c r="E7" s="488"/>
      <c r="F7" s="489"/>
      <c r="G7" s="489"/>
      <c r="H7" s="489"/>
      <c r="I7" s="489"/>
      <c r="J7" s="489"/>
      <c r="K7" s="489"/>
      <c r="L7" s="489"/>
      <c r="M7" s="489"/>
      <c r="N7" s="489"/>
      <c r="O7" s="489"/>
      <c r="P7" s="489"/>
      <c r="Q7" s="489"/>
      <c r="R7" s="489"/>
      <c r="S7" s="489"/>
      <c r="T7" s="489"/>
      <c r="U7" s="489"/>
      <c r="V7" s="490"/>
    </row>
    <row r="8" spans="1:29" ht="15" customHeight="1">
      <c r="A8" s="514"/>
      <c r="B8" s="491" t="s">
        <v>328</v>
      </c>
      <c r="C8" s="491"/>
      <c r="D8" s="491"/>
      <c r="E8" s="505" t="s">
        <v>302</v>
      </c>
      <c r="F8" s="506"/>
      <c r="G8" s="495"/>
      <c r="H8" s="496"/>
      <c r="I8" s="496"/>
      <c r="J8" s="496"/>
      <c r="K8" s="507" t="s">
        <v>301</v>
      </c>
      <c r="L8" s="507"/>
      <c r="M8" s="508"/>
      <c r="N8" s="509"/>
      <c r="O8" s="493" t="s">
        <v>358</v>
      </c>
      <c r="P8" s="494"/>
      <c r="Q8" s="495"/>
      <c r="R8" s="496"/>
      <c r="S8" s="496"/>
      <c r="T8" s="496"/>
      <c r="U8" s="496"/>
      <c r="V8" s="497"/>
    </row>
    <row r="9" spans="1:29" ht="15" customHeight="1">
      <c r="A9" s="577"/>
      <c r="B9" s="573"/>
      <c r="C9" s="573"/>
      <c r="D9" s="573"/>
      <c r="E9" s="574" t="s">
        <v>326</v>
      </c>
      <c r="F9" s="575"/>
      <c r="G9" s="495"/>
      <c r="H9" s="496"/>
      <c r="I9" s="496"/>
      <c r="J9" s="496"/>
      <c r="K9" s="496"/>
      <c r="L9" s="496"/>
      <c r="M9" s="496"/>
      <c r="N9" s="496"/>
      <c r="O9" s="496"/>
      <c r="P9" s="496"/>
      <c r="Q9" s="496"/>
      <c r="R9" s="496"/>
      <c r="S9" s="496"/>
      <c r="T9" s="496"/>
      <c r="U9" s="496"/>
      <c r="V9" s="497"/>
    </row>
    <row r="10" spans="1:29" ht="15" customHeight="1">
      <c r="A10" s="561" t="s">
        <v>357</v>
      </c>
      <c r="B10" s="493" t="s">
        <v>334</v>
      </c>
      <c r="C10" s="494"/>
      <c r="D10" s="565"/>
      <c r="E10" s="566"/>
      <c r="F10" s="567"/>
      <c r="G10" s="489"/>
      <c r="H10" s="489"/>
      <c r="I10" s="489"/>
      <c r="J10" s="572"/>
      <c r="K10" s="543" t="s">
        <v>356</v>
      </c>
      <c r="L10" s="543"/>
      <c r="M10" s="534" t="s">
        <v>355</v>
      </c>
      <c r="N10" s="534"/>
      <c r="O10" s="562"/>
      <c r="P10" s="562"/>
      <c r="Q10" s="288" t="s">
        <v>354</v>
      </c>
      <c r="R10" s="562"/>
      <c r="S10" s="562"/>
      <c r="T10" s="288" t="s">
        <v>289</v>
      </c>
      <c r="U10" s="287"/>
      <c r="V10" s="286"/>
      <c r="W10" s="267"/>
    </row>
    <row r="11" spans="1:29" ht="17.45" customHeight="1">
      <c r="A11" s="561"/>
      <c r="B11" s="493" t="s">
        <v>353</v>
      </c>
      <c r="C11" s="494"/>
      <c r="D11" s="565"/>
      <c r="E11" s="566"/>
      <c r="F11" s="567"/>
      <c r="G11" s="567"/>
      <c r="H11" s="567"/>
      <c r="I11" s="567"/>
      <c r="J11" s="568"/>
      <c r="K11" s="485"/>
      <c r="L11" s="485"/>
      <c r="M11" s="545"/>
      <c r="N11" s="546"/>
      <c r="O11" s="546"/>
      <c r="P11" s="546"/>
      <c r="Q11" s="546"/>
      <c r="R11" s="546"/>
      <c r="S11" s="546"/>
      <c r="T11" s="546"/>
      <c r="U11" s="546"/>
      <c r="V11" s="547"/>
      <c r="W11" s="267"/>
    </row>
    <row r="12" spans="1:29" ht="23.45" customHeight="1">
      <c r="A12" s="561"/>
      <c r="B12" s="493" t="s">
        <v>352</v>
      </c>
      <c r="C12" s="494"/>
      <c r="D12" s="565"/>
      <c r="E12" s="569"/>
      <c r="F12" s="570"/>
      <c r="G12" s="570"/>
      <c r="H12" s="570"/>
      <c r="I12" s="570"/>
      <c r="J12" s="571"/>
      <c r="K12" s="544"/>
      <c r="L12" s="544"/>
      <c r="M12" s="545"/>
      <c r="N12" s="546"/>
      <c r="O12" s="546"/>
      <c r="P12" s="546"/>
      <c r="Q12" s="546"/>
      <c r="R12" s="546"/>
      <c r="S12" s="546"/>
      <c r="T12" s="546"/>
      <c r="U12" s="546"/>
      <c r="V12" s="547"/>
      <c r="W12" s="267"/>
    </row>
    <row r="13" spans="1:29" ht="30.6" customHeight="1">
      <c r="A13" s="561"/>
      <c r="B13" s="533" t="s">
        <v>351</v>
      </c>
      <c r="C13" s="491"/>
      <c r="D13" s="491"/>
      <c r="E13" s="491"/>
      <c r="F13" s="491"/>
      <c r="G13" s="491"/>
      <c r="H13" s="491"/>
      <c r="I13" s="491"/>
      <c r="J13" s="491"/>
      <c r="K13" s="563"/>
      <c r="L13" s="563"/>
      <c r="M13" s="563"/>
      <c r="N13" s="563"/>
      <c r="O13" s="563"/>
      <c r="P13" s="563"/>
      <c r="Q13" s="563"/>
      <c r="R13" s="563"/>
      <c r="S13" s="563"/>
      <c r="T13" s="563"/>
      <c r="U13" s="563"/>
      <c r="V13" s="564"/>
    </row>
    <row r="14" spans="1:29" ht="15" customHeight="1">
      <c r="A14" s="551" t="s">
        <v>350</v>
      </c>
      <c r="B14" s="552"/>
      <c r="C14" s="552"/>
      <c r="D14" s="552"/>
      <c r="E14" s="552"/>
      <c r="F14" s="552"/>
      <c r="G14" s="552"/>
      <c r="H14" s="552"/>
      <c r="I14" s="552"/>
      <c r="J14" s="552"/>
      <c r="K14" s="552"/>
      <c r="L14" s="552"/>
      <c r="M14" s="552"/>
      <c r="N14" s="552"/>
      <c r="O14" s="552"/>
      <c r="P14" s="552"/>
      <c r="Q14" s="552"/>
      <c r="R14" s="552"/>
      <c r="S14" s="552"/>
      <c r="T14" s="552"/>
      <c r="U14" s="552"/>
      <c r="V14" s="553"/>
    </row>
    <row r="15" spans="1:29" s="284" customFormat="1" ht="15.6" customHeight="1">
      <c r="A15" s="554" t="s">
        <v>349</v>
      </c>
      <c r="B15" s="555"/>
      <c r="C15" s="555"/>
      <c r="D15" s="555"/>
      <c r="E15" s="555"/>
      <c r="F15" s="555"/>
      <c r="G15" s="555"/>
      <c r="H15" s="558"/>
      <c r="I15" s="559"/>
      <c r="J15" s="559"/>
      <c r="K15" s="559"/>
      <c r="L15" s="559"/>
      <c r="M15" s="559"/>
      <c r="N15" s="559"/>
      <c r="O15" s="559"/>
      <c r="P15" s="559"/>
      <c r="Q15" s="559"/>
      <c r="R15" s="559"/>
      <c r="S15" s="559"/>
      <c r="T15" s="559"/>
      <c r="U15" s="559"/>
      <c r="V15" s="560"/>
    </row>
    <row r="16" spans="1:29" s="284" customFormat="1" ht="15" customHeight="1">
      <c r="A16" s="554" t="s">
        <v>348</v>
      </c>
      <c r="B16" s="555"/>
      <c r="C16" s="555"/>
      <c r="D16" s="555"/>
      <c r="E16" s="556"/>
      <c r="F16" s="556"/>
      <c r="G16" s="556"/>
      <c r="H16" s="557"/>
      <c r="I16" s="557"/>
      <c r="J16" s="285" t="s">
        <v>347</v>
      </c>
      <c r="K16" s="535"/>
      <c r="L16" s="535"/>
      <c r="M16" s="535"/>
      <c r="N16" s="535"/>
      <c r="O16" s="535"/>
      <c r="P16" s="535"/>
      <c r="Q16" s="535"/>
      <c r="R16" s="535"/>
      <c r="S16" s="535"/>
      <c r="T16" s="535"/>
      <c r="U16" s="535"/>
      <c r="V16" s="536"/>
    </row>
    <row r="17" spans="1:23" ht="12.6" customHeight="1">
      <c r="A17" s="548" t="s">
        <v>346</v>
      </c>
      <c r="B17" s="549"/>
      <c r="C17" s="549"/>
      <c r="D17" s="549"/>
      <c r="E17" s="483" t="s">
        <v>345</v>
      </c>
      <c r="F17" s="483"/>
      <c r="G17" s="483"/>
      <c r="H17" s="483"/>
      <c r="I17" s="483"/>
      <c r="J17" s="483"/>
      <c r="K17" s="483"/>
      <c r="L17" s="483"/>
      <c r="M17" s="483" t="s">
        <v>144</v>
      </c>
      <c r="N17" s="483"/>
      <c r="O17" s="483"/>
      <c r="P17" s="483"/>
      <c r="Q17" s="483" t="s">
        <v>344</v>
      </c>
      <c r="R17" s="483"/>
      <c r="S17" s="483"/>
      <c r="T17" s="483"/>
      <c r="U17" s="537"/>
      <c r="V17" s="538"/>
      <c r="W17" s="266" t="s">
        <v>343</v>
      </c>
    </row>
    <row r="18" spans="1:23" ht="12.6" customHeight="1">
      <c r="A18" s="550"/>
      <c r="B18" s="528"/>
      <c r="C18" s="528"/>
      <c r="D18" s="528"/>
      <c r="E18" s="483" t="s">
        <v>342</v>
      </c>
      <c r="F18" s="483"/>
      <c r="G18" s="483"/>
      <c r="H18" s="483"/>
      <c r="I18" s="483" t="s">
        <v>341</v>
      </c>
      <c r="J18" s="483"/>
      <c r="K18" s="483"/>
      <c r="L18" s="483"/>
      <c r="M18" s="483"/>
      <c r="N18" s="483"/>
      <c r="O18" s="483"/>
      <c r="P18" s="483"/>
      <c r="Q18" s="483"/>
      <c r="R18" s="483"/>
      <c r="S18" s="483"/>
      <c r="T18" s="483"/>
      <c r="U18" s="539"/>
      <c r="V18" s="540"/>
    </row>
    <row r="19" spans="1:23" ht="12.75" customHeight="1">
      <c r="A19" s="550"/>
      <c r="B19" s="528"/>
      <c r="C19" s="528"/>
      <c r="D19" s="528"/>
      <c r="E19" s="483" t="s">
        <v>340</v>
      </c>
      <c r="F19" s="483"/>
      <c r="G19" s="483" t="s">
        <v>339</v>
      </c>
      <c r="H19" s="483"/>
      <c r="I19" s="483" t="s">
        <v>340</v>
      </c>
      <c r="J19" s="483"/>
      <c r="K19" s="483" t="s">
        <v>339</v>
      </c>
      <c r="L19" s="483"/>
      <c r="M19" s="483" t="s">
        <v>340</v>
      </c>
      <c r="N19" s="483"/>
      <c r="O19" s="483" t="s">
        <v>339</v>
      </c>
      <c r="P19" s="483"/>
      <c r="Q19" s="483" t="s">
        <v>340</v>
      </c>
      <c r="R19" s="483"/>
      <c r="S19" s="483" t="s">
        <v>339</v>
      </c>
      <c r="T19" s="483"/>
      <c r="U19" s="539"/>
      <c r="V19" s="540"/>
    </row>
    <row r="20" spans="1:23" ht="12.6" customHeight="1">
      <c r="A20" s="283"/>
      <c r="B20" s="485" t="s">
        <v>338</v>
      </c>
      <c r="C20" s="485"/>
      <c r="D20" s="486"/>
      <c r="E20" s="484"/>
      <c r="F20" s="484"/>
      <c r="G20" s="484"/>
      <c r="H20" s="484"/>
      <c r="I20" s="484"/>
      <c r="J20" s="484"/>
      <c r="K20" s="484"/>
      <c r="L20" s="484"/>
      <c r="M20" s="484"/>
      <c r="N20" s="484"/>
      <c r="O20" s="484"/>
      <c r="P20" s="484"/>
      <c r="Q20" s="484"/>
      <c r="R20" s="484"/>
      <c r="S20" s="484"/>
      <c r="T20" s="484"/>
      <c r="U20" s="539"/>
      <c r="V20" s="540"/>
    </row>
    <row r="21" spans="1:23" ht="12.6" customHeight="1" thickBot="1">
      <c r="A21" s="282"/>
      <c r="B21" s="481" t="s">
        <v>337</v>
      </c>
      <c r="C21" s="481"/>
      <c r="D21" s="482"/>
      <c r="E21" s="479"/>
      <c r="F21" s="479"/>
      <c r="G21" s="479"/>
      <c r="H21" s="479"/>
      <c r="I21" s="479"/>
      <c r="J21" s="479"/>
      <c r="K21" s="479"/>
      <c r="L21" s="479"/>
      <c r="M21" s="479"/>
      <c r="N21" s="479"/>
      <c r="O21" s="479"/>
      <c r="P21" s="479"/>
      <c r="Q21" s="479"/>
      <c r="R21" s="479"/>
      <c r="S21" s="479"/>
      <c r="T21" s="479"/>
      <c r="U21" s="541"/>
      <c r="V21" s="542"/>
    </row>
    <row r="22" spans="1:23" ht="36" customHeight="1" thickBot="1">
      <c r="A22" s="480" t="s">
        <v>336</v>
      </c>
      <c r="B22" s="480"/>
      <c r="C22" s="480"/>
      <c r="D22" s="480"/>
      <c r="E22" s="480"/>
      <c r="F22" s="480"/>
      <c r="G22" s="480"/>
      <c r="H22" s="480"/>
      <c r="I22" s="480"/>
      <c r="J22" s="480"/>
      <c r="K22" s="480"/>
      <c r="L22" s="480"/>
      <c r="M22" s="480"/>
      <c r="N22" s="480"/>
      <c r="O22" s="480"/>
      <c r="P22" s="480"/>
      <c r="Q22" s="480"/>
      <c r="R22" s="480"/>
      <c r="S22" s="480"/>
      <c r="T22" s="480"/>
      <c r="U22" s="480"/>
      <c r="V22" s="480"/>
    </row>
    <row r="23" spans="1:23" ht="15" customHeight="1">
      <c r="A23" s="513" t="s">
        <v>335</v>
      </c>
      <c r="B23" s="516" t="s">
        <v>334</v>
      </c>
      <c r="C23" s="516"/>
      <c r="D23" s="517"/>
      <c r="E23" s="518"/>
      <c r="F23" s="519"/>
      <c r="G23" s="519"/>
      <c r="H23" s="519"/>
      <c r="I23" s="519"/>
      <c r="J23" s="519"/>
      <c r="K23" s="519"/>
      <c r="L23" s="519"/>
      <c r="M23" s="519"/>
      <c r="N23" s="519"/>
      <c r="O23" s="519"/>
      <c r="P23" s="519"/>
      <c r="Q23" s="519"/>
      <c r="R23" s="519"/>
      <c r="S23" s="519"/>
      <c r="T23" s="519"/>
      <c r="U23" s="519"/>
      <c r="V23" s="520"/>
    </row>
    <row r="24" spans="1:23" ht="24" customHeight="1">
      <c r="A24" s="514"/>
      <c r="B24" s="494" t="s">
        <v>333</v>
      </c>
      <c r="C24" s="494"/>
      <c r="D24" s="521"/>
      <c r="E24" s="522"/>
      <c r="F24" s="523"/>
      <c r="G24" s="523"/>
      <c r="H24" s="523"/>
      <c r="I24" s="523"/>
      <c r="J24" s="523"/>
      <c r="K24" s="523"/>
      <c r="L24" s="523"/>
      <c r="M24" s="523"/>
      <c r="N24" s="523"/>
      <c r="O24" s="523"/>
      <c r="P24" s="523"/>
      <c r="Q24" s="523"/>
      <c r="R24" s="523"/>
      <c r="S24" s="523"/>
      <c r="T24" s="523"/>
      <c r="U24" s="523"/>
      <c r="V24" s="524"/>
    </row>
    <row r="25" spans="1:23" ht="15" customHeight="1">
      <c r="A25" s="514"/>
      <c r="B25" s="525" t="s">
        <v>332</v>
      </c>
      <c r="C25" s="491"/>
      <c r="D25" s="526"/>
      <c r="E25" s="533" t="s">
        <v>331</v>
      </c>
      <c r="F25" s="491"/>
      <c r="G25" s="491"/>
      <c r="H25" s="503"/>
      <c r="I25" s="503"/>
      <c r="J25" s="281" t="s">
        <v>330</v>
      </c>
      <c r="K25" s="503"/>
      <c r="L25" s="503"/>
      <c r="M25" s="281" t="s">
        <v>329</v>
      </c>
      <c r="N25" s="491"/>
      <c r="O25" s="491"/>
      <c r="P25" s="491"/>
      <c r="Q25" s="491"/>
      <c r="R25" s="491"/>
      <c r="S25" s="491"/>
      <c r="T25" s="491"/>
      <c r="U25" s="491"/>
      <c r="V25" s="504"/>
    </row>
    <row r="26" spans="1:23" ht="15" customHeight="1">
      <c r="A26" s="514"/>
      <c r="B26" s="527"/>
      <c r="C26" s="528"/>
      <c r="D26" s="529"/>
      <c r="E26" s="510"/>
      <c r="F26" s="511"/>
      <c r="G26" s="511"/>
      <c r="H26" s="511"/>
      <c r="I26" s="280" t="s">
        <v>288</v>
      </c>
      <c r="J26" s="279" t="s">
        <v>287</v>
      </c>
      <c r="K26" s="511"/>
      <c r="L26" s="511"/>
      <c r="M26" s="511"/>
      <c r="N26" s="511"/>
      <c r="O26" s="511"/>
      <c r="P26" s="280" t="s">
        <v>286</v>
      </c>
      <c r="Q26" s="279" t="s">
        <v>285</v>
      </c>
      <c r="R26" s="511"/>
      <c r="S26" s="511"/>
      <c r="T26" s="511"/>
      <c r="U26" s="511"/>
      <c r="V26" s="512"/>
    </row>
    <row r="27" spans="1:23" ht="15" customHeight="1">
      <c r="A27" s="514"/>
      <c r="B27" s="527"/>
      <c r="C27" s="528"/>
      <c r="D27" s="529"/>
      <c r="E27" s="510"/>
      <c r="F27" s="511"/>
      <c r="G27" s="511"/>
      <c r="H27" s="511"/>
      <c r="I27" s="280" t="s">
        <v>284</v>
      </c>
      <c r="J27" s="279" t="s">
        <v>283</v>
      </c>
      <c r="K27" s="511"/>
      <c r="L27" s="511"/>
      <c r="M27" s="511"/>
      <c r="N27" s="511"/>
      <c r="O27" s="511"/>
      <c r="P27" s="280" t="s">
        <v>282</v>
      </c>
      <c r="Q27" s="279" t="s">
        <v>281</v>
      </c>
      <c r="R27" s="511"/>
      <c r="S27" s="511"/>
      <c r="T27" s="511"/>
      <c r="U27" s="511"/>
      <c r="V27" s="512"/>
    </row>
    <row r="28" spans="1:23" ht="19.149999999999999" customHeight="1">
      <c r="A28" s="514"/>
      <c r="B28" s="530"/>
      <c r="C28" s="531"/>
      <c r="D28" s="532"/>
      <c r="E28" s="488"/>
      <c r="F28" s="489"/>
      <c r="G28" s="489"/>
      <c r="H28" s="489"/>
      <c r="I28" s="489"/>
      <c r="J28" s="489"/>
      <c r="K28" s="489"/>
      <c r="L28" s="489"/>
      <c r="M28" s="489"/>
      <c r="N28" s="489"/>
      <c r="O28" s="489"/>
      <c r="P28" s="489"/>
      <c r="Q28" s="489"/>
      <c r="R28" s="489"/>
      <c r="S28" s="489"/>
      <c r="T28" s="489"/>
      <c r="U28" s="489"/>
      <c r="V28" s="490"/>
    </row>
    <row r="29" spans="1:23" ht="15" customHeight="1">
      <c r="A29" s="514"/>
      <c r="B29" s="491" t="s">
        <v>328</v>
      </c>
      <c r="C29" s="491"/>
      <c r="D29" s="491"/>
      <c r="E29" s="505" t="s">
        <v>302</v>
      </c>
      <c r="F29" s="506"/>
      <c r="G29" s="495"/>
      <c r="H29" s="496"/>
      <c r="I29" s="496"/>
      <c r="J29" s="496"/>
      <c r="K29" s="507" t="s">
        <v>301</v>
      </c>
      <c r="L29" s="507"/>
      <c r="M29" s="508"/>
      <c r="N29" s="509"/>
      <c r="O29" s="493" t="s">
        <v>327</v>
      </c>
      <c r="P29" s="494"/>
      <c r="Q29" s="495"/>
      <c r="R29" s="496"/>
      <c r="S29" s="496"/>
      <c r="T29" s="496"/>
      <c r="U29" s="496"/>
      <c r="V29" s="497"/>
    </row>
    <row r="30" spans="1:23" ht="15" customHeight="1" thickBot="1">
      <c r="A30" s="515"/>
      <c r="B30" s="492"/>
      <c r="C30" s="492"/>
      <c r="D30" s="492"/>
      <c r="E30" s="498" t="s">
        <v>326</v>
      </c>
      <c r="F30" s="499"/>
      <c r="G30" s="500"/>
      <c r="H30" s="501"/>
      <c r="I30" s="501"/>
      <c r="J30" s="501"/>
      <c r="K30" s="501"/>
      <c r="L30" s="501"/>
      <c r="M30" s="501"/>
      <c r="N30" s="501"/>
      <c r="O30" s="501"/>
      <c r="P30" s="501"/>
      <c r="Q30" s="501"/>
      <c r="R30" s="501"/>
      <c r="S30" s="501"/>
      <c r="T30" s="501"/>
      <c r="U30" s="501"/>
      <c r="V30" s="502"/>
    </row>
    <row r="31" spans="1:23">
      <c r="A31" s="278"/>
      <c r="B31" s="277"/>
      <c r="C31" s="277"/>
      <c r="D31" s="277"/>
      <c r="E31" s="277"/>
      <c r="F31" s="277"/>
      <c r="G31" s="276"/>
      <c r="H31" s="276"/>
      <c r="I31" s="276"/>
      <c r="J31" s="276"/>
      <c r="K31" s="276"/>
      <c r="L31" s="276"/>
      <c r="M31" s="276"/>
      <c r="N31" s="276"/>
      <c r="O31" s="276"/>
      <c r="P31" s="276"/>
      <c r="Q31" s="276"/>
      <c r="R31" s="276"/>
      <c r="S31" s="276"/>
      <c r="T31" s="276"/>
      <c r="U31" s="276"/>
      <c r="V31" s="276"/>
    </row>
    <row r="32" spans="1:23" s="272" customFormat="1" ht="12.6" customHeight="1">
      <c r="A32" s="275" t="s">
        <v>323</v>
      </c>
      <c r="B32" s="487" t="s">
        <v>325</v>
      </c>
      <c r="C32" s="487"/>
      <c r="D32" s="487"/>
      <c r="E32" s="487"/>
      <c r="F32" s="487"/>
      <c r="G32" s="487"/>
      <c r="H32" s="487"/>
      <c r="I32" s="487"/>
      <c r="J32" s="487"/>
      <c r="K32" s="487"/>
      <c r="L32" s="487"/>
      <c r="M32" s="487"/>
      <c r="N32" s="487"/>
      <c r="O32" s="487"/>
      <c r="P32" s="487"/>
      <c r="Q32" s="487"/>
      <c r="R32" s="487"/>
      <c r="S32" s="487"/>
      <c r="T32" s="487"/>
      <c r="U32" s="487"/>
      <c r="V32" s="487"/>
    </row>
    <row r="33" spans="1:22" s="272" customFormat="1" ht="17.25">
      <c r="A33" s="273"/>
      <c r="B33" s="487"/>
      <c r="C33" s="487"/>
      <c r="D33" s="487"/>
      <c r="E33" s="487"/>
      <c r="F33" s="487"/>
      <c r="G33" s="487"/>
      <c r="H33" s="487"/>
      <c r="I33" s="487"/>
      <c r="J33" s="487"/>
      <c r="K33" s="487"/>
      <c r="L33" s="487"/>
      <c r="M33" s="487"/>
      <c r="N33" s="487"/>
      <c r="O33" s="487"/>
      <c r="P33" s="487"/>
      <c r="Q33" s="487"/>
      <c r="R33" s="487"/>
      <c r="S33" s="487"/>
      <c r="T33" s="487"/>
      <c r="U33" s="487"/>
      <c r="V33" s="487"/>
    </row>
    <row r="34" spans="1:22" s="272" customFormat="1" ht="17.25">
      <c r="A34" s="274"/>
      <c r="B34" s="487"/>
      <c r="C34" s="487"/>
      <c r="D34" s="487"/>
      <c r="E34" s="487"/>
      <c r="F34" s="487"/>
      <c r="G34" s="487"/>
      <c r="H34" s="487"/>
      <c r="I34" s="487"/>
      <c r="J34" s="487"/>
      <c r="K34" s="487"/>
      <c r="L34" s="487"/>
      <c r="M34" s="487"/>
      <c r="N34" s="487"/>
      <c r="O34" s="487"/>
      <c r="P34" s="487"/>
      <c r="Q34" s="487"/>
      <c r="R34" s="487"/>
      <c r="S34" s="487"/>
      <c r="T34" s="487"/>
      <c r="U34" s="487"/>
      <c r="V34" s="487"/>
    </row>
    <row r="35" spans="1:22" s="272" customFormat="1" ht="17.25">
      <c r="A35" s="274"/>
      <c r="B35" s="487"/>
      <c r="C35" s="487"/>
      <c r="D35" s="487"/>
      <c r="E35" s="487"/>
      <c r="F35" s="487"/>
      <c r="G35" s="487"/>
      <c r="H35" s="487"/>
      <c r="I35" s="487"/>
      <c r="J35" s="487"/>
      <c r="K35" s="487"/>
      <c r="L35" s="487"/>
      <c r="M35" s="487"/>
      <c r="N35" s="487"/>
      <c r="O35" s="487"/>
      <c r="P35" s="487"/>
      <c r="Q35" s="487"/>
      <c r="R35" s="487"/>
      <c r="S35" s="487"/>
      <c r="T35" s="487"/>
      <c r="U35" s="487"/>
      <c r="V35" s="487"/>
    </row>
    <row r="36" spans="1:22" s="272" customFormat="1" ht="17.25">
      <c r="A36" s="273"/>
      <c r="B36" s="487"/>
      <c r="C36" s="487"/>
      <c r="D36" s="487"/>
      <c r="E36" s="487"/>
      <c r="F36" s="487"/>
      <c r="G36" s="487"/>
      <c r="H36" s="487"/>
      <c r="I36" s="487"/>
      <c r="J36" s="487"/>
      <c r="K36" s="487"/>
      <c r="L36" s="487"/>
      <c r="M36" s="487"/>
      <c r="N36" s="487"/>
      <c r="O36" s="487"/>
      <c r="P36" s="487"/>
      <c r="Q36" s="487"/>
      <c r="R36" s="487"/>
      <c r="S36" s="487"/>
      <c r="T36" s="487"/>
      <c r="U36" s="487"/>
      <c r="V36" s="487"/>
    </row>
    <row r="37" spans="1:22">
      <c r="A37" s="271"/>
      <c r="B37" s="270"/>
      <c r="C37" s="270"/>
      <c r="D37" s="270"/>
      <c r="E37" s="270"/>
      <c r="F37" s="270"/>
      <c r="G37" s="270"/>
      <c r="H37" s="270"/>
      <c r="I37" s="270"/>
      <c r="J37" s="270"/>
      <c r="K37" s="270"/>
      <c r="L37" s="270"/>
      <c r="M37" s="270"/>
      <c r="N37" s="270"/>
      <c r="O37" s="270"/>
      <c r="P37" s="270"/>
      <c r="Q37" s="270"/>
      <c r="R37" s="270"/>
      <c r="S37" s="270"/>
      <c r="T37" s="270"/>
      <c r="U37" s="270"/>
      <c r="V37" s="270"/>
    </row>
    <row r="38" spans="1:22">
      <c r="A38" s="269"/>
      <c r="B38" s="269"/>
      <c r="C38" s="269"/>
      <c r="D38" s="269"/>
      <c r="E38" s="269"/>
      <c r="F38" s="269"/>
      <c r="G38" s="269"/>
      <c r="H38" s="269"/>
      <c r="I38" s="269"/>
      <c r="J38" s="269"/>
      <c r="K38" s="269"/>
      <c r="L38" s="269"/>
      <c r="M38" s="269"/>
      <c r="N38" s="269"/>
      <c r="O38" s="269"/>
      <c r="P38" s="269"/>
      <c r="Q38" s="269"/>
      <c r="R38" s="269"/>
      <c r="S38" s="269"/>
      <c r="T38" s="269"/>
      <c r="U38" s="269"/>
      <c r="V38" s="269"/>
    </row>
    <row r="39" spans="1:22">
      <c r="A39" s="268"/>
      <c r="B39" s="268"/>
      <c r="C39" s="268"/>
      <c r="D39" s="268"/>
      <c r="E39" s="268"/>
      <c r="F39" s="268"/>
      <c r="G39" s="268"/>
      <c r="H39" s="268"/>
      <c r="I39" s="268"/>
      <c r="J39" s="268"/>
      <c r="K39" s="268"/>
      <c r="L39" s="268"/>
      <c r="M39" s="268"/>
      <c r="N39" s="268"/>
      <c r="O39" s="268"/>
      <c r="P39" s="268" t="s">
        <v>324</v>
      </c>
      <c r="Q39" s="268"/>
      <c r="R39" s="268"/>
      <c r="S39" s="268"/>
      <c r="T39" s="268"/>
      <c r="U39" s="268"/>
      <c r="V39" s="268"/>
    </row>
    <row r="40" spans="1:22">
      <c r="A40" s="269"/>
      <c r="B40" s="269"/>
      <c r="C40" s="269"/>
      <c r="D40" s="269"/>
      <c r="E40" s="269"/>
      <c r="F40" s="269"/>
      <c r="G40" s="269"/>
      <c r="H40" s="269"/>
      <c r="I40" s="269"/>
      <c r="J40" s="269"/>
      <c r="K40" s="269"/>
      <c r="L40" s="269"/>
      <c r="M40" s="269"/>
      <c r="N40" s="269"/>
      <c r="O40" s="269"/>
      <c r="P40" s="269"/>
      <c r="Q40" s="269"/>
      <c r="R40" s="269"/>
      <c r="S40" s="269"/>
      <c r="T40" s="269"/>
      <c r="U40" s="269"/>
      <c r="V40" s="269"/>
    </row>
    <row r="41" spans="1:22">
      <c r="A41" s="268"/>
      <c r="B41" s="268"/>
      <c r="C41" s="268"/>
      <c r="D41" s="268"/>
      <c r="E41" s="268"/>
      <c r="F41" s="268"/>
      <c r="G41" s="268"/>
      <c r="H41" s="268"/>
      <c r="I41" s="268"/>
      <c r="J41" s="268"/>
      <c r="K41" s="268"/>
      <c r="L41" s="268"/>
      <c r="M41" s="268"/>
      <c r="N41" s="268"/>
      <c r="O41" s="268"/>
      <c r="P41" s="268"/>
      <c r="Q41" s="268"/>
      <c r="R41" s="268"/>
      <c r="S41" s="268"/>
      <c r="T41" s="268"/>
      <c r="U41" s="268"/>
      <c r="V41" s="268"/>
    </row>
    <row r="42" spans="1:22">
      <c r="A42" s="269"/>
      <c r="B42" s="269"/>
      <c r="C42" s="269"/>
      <c r="D42" s="269"/>
      <c r="E42" s="269"/>
      <c r="F42" s="269"/>
      <c r="G42" s="269"/>
      <c r="H42" s="269"/>
      <c r="I42" s="269"/>
      <c r="J42" s="269"/>
      <c r="K42" s="269"/>
      <c r="L42" s="269"/>
      <c r="M42" s="269"/>
      <c r="N42" s="269"/>
      <c r="O42" s="269"/>
      <c r="P42" s="269"/>
      <c r="Q42" s="269"/>
      <c r="R42" s="269"/>
      <c r="S42" s="269"/>
      <c r="T42" s="269"/>
      <c r="U42" s="269"/>
      <c r="V42" s="269"/>
    </row>
    <row r="43" spans="1:22">
      <c r="A43" s="268"/>
      <c r="B43" s="268"/>
      <c r="C43" s="268"/>
      <c r="D43" s="268"/>
      <c r="E43" s="268"/>
      <c r="F43" s="268"/>
      <c r="G43" s="268"/>
      <c r="H43" s="268"/>
      <c r="I43" s="268"/>
      <c r="J43" s="268"/>
      <c r="K43" s="268"/>
      <c r="L43" s="268"/>
      <c r="M43" s="268"/>
      <c r="N43" s="268"/>
      <c r="O43" s="268"/>
      <c r="P43" s="268"/>
      <c r="Q43" s="268"/>
      <c r="R43" s="268"/>
      <c r="S43" s="268"/>
      <c r="T43" s="268"/>
      <c r="U43" s="268"/>
      <c r="V43" s="268"/>
    </row>
  </sheetData>
  <mergeCells count="102">
    <mergeCell ref="N4:V4"/>
    <mergeCell ref="K8:L8"/>
    <mergeCell ref="M8:N8"/>
    <mergeCell ref="G8:J8"/>
    <mergeCell ref="E5:H6"/>
    <mergeCell ref="K5:O6"/>
    <mergeCell ref="R5:V6"/>
    <mergeCell ref="E7:V7"/>
    <mergeCell ref="A1:V1"/>
    <mergeCell ref="A2:A9"/>
    <mergeCell ref="B2:D2"/>
    <mergeCell ref="E2:V2"/>
    <mergeCell ref="B3:D3"/>
    <mergeCell ref="E3:V3"/>
    <mergeCell ref="B4:D7"/>
    <mergeCell ref="E4:G4"/>
    <mergeCell ref="H4:I4"/>
    <mergeCell ref="K4:L4"/>
    <mergeCell ref="E11:J11"/>
    <mergeCell ref="B12:D12"/>
    <mergeCell ref="E12:J12"/>
    <mergeCell ref="B10:D10"/>
    <mergeCell ref="E10:J10"/>
    <mergeCell ref="B8:D9"/>
    <mergeCell ref="E8:F8"/>
    <mergeCell ref="E9:F9"/>
    <mergeCell ref="G9:V9"/>
    <mergeCell ref="O8:P8"/>
    <mergeCell ref="Q8:V8"/>
    <mergeCell ref="M10:N10"/>
    <mergeCell ref="E17:L17"/>
    <mergeCell ref="K16:V16"/>
    <mergeCell ref="U17:V21"/>
    <mergeCell ref="E18:H18"/>
    <mergeCell ref="I18:L18"/>
    <mergeCell ref="E19:F19"/>
    <mergeCell ref="S21:T21"/>
    <mergeCell ref="K19:L19"/>
    <mergeCell ref="Q19:R19"/>
    <mergeCell ref="Q17:T18"/>
    <mergeCell ref="K10:L12"/>
    <mergeCell ref="M11:V12"/>
    <mergeCell ref="A14:V14"/>
    <mergeCell ref="A15:G15"/>
    <mergeCell ref="A16:G16"/>
    <mergeCell ref="H16:I16"/>
    <mergeCell ref="H15:V15"/>
    <mergeCell ref="A10:A13"/>
    <mergeCell ref="O10:P10"/>
    <mergeCell ref="B13:J13"/>
    <mergeCell ref="K13:V13"/>
    <mergeCell ref="R10:S10"/>
    <mergeCell ref="B11:D11"/>
    <mergeCell ref="M17:P18"/>
    <mergeCell ref="Q21:R21"/>
    <mergeCell ref="A23:A30"/>
    <mergeCell ref="B23:D23"/>
    <mergeCell ref="E23:V23"/>
    <mergeCell ref="B24:D24"/>
    <mergeCell ref="E24:V24"/>
    <mergeCell ref="B25:D28"/>
    <mergeCell ref="E25:G25"/>
    <mergeCell ref="H25:I25"/>
    <mergeCell ref="S19:T19"/>
    <mergeCell ref="Q20:R20"/>
    <mergeCell ref="S20:T20"/>
    <mergeCell ref="G19:H19"/>
    <mergeCell ref="G20:H20"/>
    <mergeCell ref="O19:P19"/>
    <mergeCell ref="O20:P20"/>
    <mergeCell ref="I19:J19"/>
    <mergeCell ref="I20:J20"/>
    <mergeCell ref="K20:L20"/>
    <mergeCell ref="A17:D19"/>
    <mergeCell ref="B32:V36"/>
    <mergeCell ref="E28:V28"/>
    <mergeCell ref="B29:D30"/>
    <mergeCell ref="O29:P29"/>
    <mergeCell ref="Q29:V29"/>
    <mergeCell ref="E30:F30"/>
    <mergeCell ref="G30:V30"/>
    <mergeCell ref="K25:L25"/>
    <mergeCell ref="N25:V25"/>
    <mergeCell ref="E29:F29"/>
    <mergeCell ref="G29:J29"/>
    <mergeCell ref="K29:L29"/>
    <mergeCell ref="M29:N29"/>
    <mergeCell ref="E26:H27"/>
    <mergeCell ref="K26:O27"/>
    <mergeCell ref="R26:V27"/>
    <mergeCell ref="O21:P21"/>
    <mergeCell ref="I21:J21"/>
    <mergeCell ref="K21:L21"/>
    <mergeCell ref="A22:V22"/>
    <mergeCell ref="B21:D21"/>
    <mergeCell ref="M19:N19"/>
    <mergeCell ref="M20:N20"/>
    <mergeCell ref="M21:N21"/>
    <mergeCell ref="E21:F21"/>
    <mergeCell ref="G21:H21"/>
    <mergeCell ref="B20:D20"/>
    <mergeCell ref="E20:F20"/>
  </mergeCells>
  <phoneticPr fontId="2"/>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238125</xdr:colOff>
                    <xdr:row>13</xdr:row>
                    <xdr:rowOff>171450</xdr:rowOff>
                  </from>
                  <to>
                    <xdr:col>9</xdr:col>
                    <xdr:colOff>38100</xdr:colOff>
                    <xdr:row>15</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219075</xdr:colOff>
                    <xdr:row>13</xdr:row>
                    <xdr:rowOff>171450</xdr:rowOff>
                  </from>
                  <to>
                    <xdr:col>12</xdr:col>
                    <xdr:colOff>38100</xdr:colOff>
                    <xdr:row>15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Normal="100" zoomScaleSheetLayoutView="100" workbookViewId="0">
      <selection activeCell="Z13" sqref="Z13"/>
    </sheetView>
  </sheetViews>
  <sheetFormatPr defaultColWidth="6.625" defaultRowHeight="16.5"/>
  <cols>
    <col min="1" max="22" width="4.5" style="267" customWidth="1"/>
    <col min="23" max="16384" width="6.625" style="266"/>
  </cols>
  <sheetData>
    <row r="1" spans="1:22" ht="31.9" customHeight="1">
      <c r="A1" s="578" t="s">
        <v>366</v>
      </c>
      <c r="B1" s="578"/>
      <c r="C1" s="578"/>
      <c r="D1" s="578"/>
      <c r="E1" s="578"/>
      <c r="F1" s="578"/>
      <c r="G1" s="578"/>
      <c r="H1" s="578"/>
      <c r="I1" s="578"/>
      <c r="J1" s="578"/>
      <c r="K1" s="578"/>
      <c r="L1" s="578"/>
      <c r="M1" s="578"/>
      <c r="N1" s="578"/>
      <c r="O1" s="578"/>
      <c r="P1" s="578"/>
      <c r="Q1" s="578"/>
      <c r="R1" s="578"/>
      <c r="S1" s="578"/>
      <c r="T1" s="578"/>
      <c r="U1" s="578"/>
      <c r="V1" s="578"/>
    </row>
    <row r="2" spans="1:22" ht="19.899999999999999" customHeight="1">
      <c r="A2" s="579" t="s">
        <v>365</v>
      </c>
      <c r="B2" s="579"/>
      <c r="C2" s="579"/>
      <c r="D2" s="579"/>
      <c r="E2" s="579"/>
      <c r="F2" s="579"/>
      <c r="G2" s="579"/>
      <c r="H2" s="579"/>
      <c r="I2" s="579"/>
      <c r="J2" s="579"/>
      <c r="K2" s="579"/>
      <c r="L2" s="579"/>
      <c r="M2" s="579"/>
      <c r="N2" s="579"/>
      <c r="O2" s="579"/>
      <c r="P2" s="579"/>
      <c r="Q2" s="579"/>
      <c r="R2" s="579"/>
      <c r="S2" s="579"/>
      <c r="T2" s="579"/>
      <c r="U2" s="579"/>
      <c r="V2" s="579"/>
    </row>
    <row r="3" spans="1:22" ht="22.15" customHeight="1" thickBot="1">
      <c r="A3" s="290" t="s">
        <v>364</v>
      </c>
      <c r="B3" s="290"/>
      <c r="C3" s="290"/>
      <c r="D3" s="290"/>
      <c r="E3" s="290"/>
      <c r="F3" s="290"/>
      <c r="G3" s="290"/>
      <c r="H3" s="290"/>
      <c r="I3" s="290"/>
      <c r="J3" s="290"/>
      <c r="K3" s="290"/>
      <c r="L3" s="290"/>
      <c r="M3" s="290"/>
      <c r="N3" s="290"/>
      <c r="O3" s="290"/>
      <c r="P3" s="290"/>
      <c r="Q3" s="290"/>
      <c r="R3" s="290"/>
      <c r="S3" s="290"/>
      <c r="T3" s="290"/>
      <c r="U3" s="290"/>
      <c r="V3" s="290"/>
    </row>
    <row r="4" spans="1:22" ht="15" customHeight="1">
      <c r="A4" s="513" t="s">
        <v>335</v>
      </c>
      <c r="B4" s="516" t="s">
        <v>334</v>
      </c>
      <c r="C4" s="516"/>
      <c r="D4" s="517"/>
      <c r="E4" s="518"/>
      <c r="F4" s="519"/>
      <c r="G4" s="519"/>
      <c r="H4" s="519"/>
      <c r="I4" s="519"/>
      <c r="J4" s="519"/>
      <c r="K4" s="519"/>
      <c r="L4" s="519"/>
      <c r="M4" s="519"/>
      <c r="N4" s="519"/>
      <c r="O4" s="519"/>
      <c r="P4" s="519"/>
      <c r="Q4" s="519"/>
      <c r="R4" s="519"/>
      <c r="S4" s="519"/>
      <c r="T4" s="519"/>
      <c r="U4" s="519"/>
      <c r="V4" s="520"/>
    </row>
    <row r="5" spans="1:22" ht="24" customHeight="1">
      <c r="A5" s="514"/>
      <c r="B5" s="494" t="s">
        <v>363</v>
      </c>
      <c r="C5" s="494"/>
      <c r="D5" s="521"/>
      <c r="E5" s="522"/>
      <c r="F5" s="523"/>
      <c r="G5" s="523"/>
      <c r="H5" s="523"/>
      <c r="I5" s="523"/>
      <c r="J5" s="523"/>
      <c r="K5" s="523"/>
      <c r="L5" s="523"/>
      <c r="M5" s="523"/>
      <c r="N5" s="523"/>
      <c r="O5" s="523"/>
      <c r="P5" s="523"/>
      <c r="Q5" s="523"/>
      <c r="R5" s="523"/>
      <c r="S5" s="523"/>
      <c r="T5" s="523"/>
      <c r="U5" s="523"/>
      <c r="V5" s="524"/>
    </row>
    <row r="6" spans="1:22" ht="15" customHeight="1">
      <c r="A6" s="514"/>
      <c r="B6" s="525" t="s">
        <v>362</v>
      </c>
      <c r="C6" s="491"/>
      <c r="D6" s="526"/>
      <c r="E6" s="533" t="s">
        <v>331</v>
      </c>
      <c r="F6" s="491"/>
      <c r="G6" s="491"/>
      <c r="H6" s="503"/>
      <c r="I6" s="503"/>
      <c r="J6" s="281" t="s">
        <v>330</v>
      </c>
      <c r="K6" s="503"/>
      <c r="L6" s="503"/>
      <c r="M6" s="281" t="s">
        <v>329</v>
      </c>
      <c r="N6" s="491"/>
      <c r="O6" s="491"/>
      <c r="P6" s="491"/>
      <c r="Q6" s="491"/>
      <c r="R6" s="491"/>
      <c r="S6" s="491"/>
      <c r="T6" s="491"/>
      <c r="U6" s="491"/>
      <c r="V6" s="504"/>
    </row>
    <row r="7" spans="1:22" ht="15" customHeight="1">
      <c r="A7" s="514"/>
      <c r="B7" s="527"/>
      <c r="C7" s="528"/>
      <c r="D7" s="529"/>
      <c r="E7" s="510"/>
      <c r="F7" s="511"/>
      <c r="G7" s="511"/>
      <c r="H7" s="511"/>
      <c r="I7" s="280" t="s">
        <v>288</v>
      </c>
      <c r="J7" s="279" t="s">
        <v>287</v>
      </c>
      <c r="K7" s="511"/>
      <c r="L7" s="511"/>
      <c r="M7" s="511"/>
      <c r="N7" s="511"/>
      <c r="O7" s="511"/>
      <c r="P7" s="280" t="s">
        <v>286</v>
      </c>
      <c r="Q7" s="279" t="s">
        <v>285</v>
      </c>
      <c r="R7" s="511"/>
      <c r="S7" s="511"/>
      <c r="T7" s="511"/>
      <c r="U7" s="511"/>
      <c r="V7" s="512"/>
    </row>
    <row r="8" spans="1:22" ht="15" customHeight="1">
      <c r="A8" s="514"/>
      <c r="B8" s="527"/>
      <c r="C8" s="528"/>
      <c r="D8" s="529"/>
      <c r="E8" s="510"/>
      <c r="F8" s="511"/>
      <c r="G8" s="511"/>
      <c r="H8" s="511"/>
      <c r="I8" s="280" t="s">
        <v>284</v>
      </c>
      <c r="J8" s="279" t="s">
        <v>283</v>
      </c>
      <c r="K8" s="511"/>
      <c r="L8" s="511"/>
      <c r="M8" s="511"/>
      <c r="N8" s="511"/>
      <c r="O8" s="511"/>
      <c r="P8" s="280" t="s">
        <v>282</v>
      </c>
      <c r="Q8" s="279" t="s">
        <v>281</v>
      </c>
      <c r="R8" s="511"/>
      <c r="S8" s="511"/>
      <c r="T8" s="511"/>
      <c r="U8" s="511"/>
      <c r="V8" s="512"/>
    </row>
    <row r="9" spans="1:22" ht="19.149999999999999" customHeight="1">
      <c r="A9" s="514"/>
      <c r="B9" s="530"/>
      <c r="C9" s="531"/>
      <c r="D9" s="532"/>
      <c r="E9" s="488"/>
      <c r="F9" s="489"/>
      <c r="G9" s="489"/>
      <c r="H9" s="489"/>
      <c r="I9" s="489"/>
      <c r="J9" s="489"/>
      <c r="K9" s="489"/>
      <c r="L9" s="489"/>
      <c r="M9" s="489"/>
      <c r="N9" s="489"/>
      <c r="O9" s="489"/>
      <c r="P9" s="489"/>
      <c r="Q9" s="489"/>
      <c r="R9" s="489"/>
      <c r="S9" s="489"/>
      <c r="T9" s="489"/>
      <c r="U9" s="489"/>
      <c r="V9" s="490"/>
    </row>
    <row r="10" spans="1:22" ht="15" customHeight="1">
      <c r="A10" s="514"/>
      <c r="B10" s="491" t="s">
        <v>328</v>
      </c>
      <c r="C10" s="491"/>
      <c r="D10" s="491"/>
      <c r="E10" s="505" t="s">
        <v>302</v>
      </c>
      <c r="F10" s="506"/>
      <c r="G10" s="495"/>
      <c r="H10" s="496"/>
      <c r="I10" s="496"/>
      <c r="J10" s="496"/>
      <c r="K10" s="507" t="s">
        <v>301</v>
      </c>
      <c r="L10" s="507"/>
      <c r="M10" s="508"/>
      <c r="N10" s="509"/>
      <c r="O10" s="493" t="s">
        <v>358</v>
      </c>
      <c r="P10" s="494"/>
      <c r="Q10" s="495"/>
      <c r="R10" s="496"/>
      <c r="S10" s="496"/>
      <c r="T10" s="496"/>
      <c r="U10" s="496"/>
      <c r="V10" s="497"/>
    </row>
    <row r="11" spans="1:22" ht="15" customHeight="1" thickBot="1">
      <c r="A11" s="515"/>
      <c r="B11" s="492"/>
      <c r="C11" s="492"/>
      <c r="D11" s="492"/>
      <c r="E11" s="498" t="s">
        <v>326</v>
      </c>
      <c r="F11" s="499"/>
      <c r="G11" s="500"/>
      <c r="H11" s="501"/>
      <c r="I11" s="501"/>
      <c r="J11" s="501"/>
      <c r="K11" s="501"/>
      <c r="L11" s="501"/>
      <c r="M11" s="501"/>
      <c r="N11" s="501"/>
      <c r="O11" s="501"/>
      <c r="P11" s="501"/>
      <c r="Q11" s="501"/>
      <c r="R11" s="501"/>
      <c r="S11" s="501"/>
      <c r="T11" s="501"/>
      <c r="U11" s="501"/>
      <c r="V11" s="502"/>
    </row>
    <row r="12" spans="1:22">
      <c r="A12" s="278"/>
      <c r="B12" s="277"/>
      <c r="C12" s="277"/>
      <c r="D12" s="277"/>
      <c r="E12" s="277"/>
      <c r="F12" s="277"/>
      <c r="G12" s="276"/>
      <c r="H12" s="276"/>
      <c r="I12" s="276"/>
      <c r="J12" s="276"/>
      <c r="K12" s="276"/>
      <c r="L12" s="276"/>
      <c r="M12" s="276"/>
      <c r="N12" s="276"/>
      <c r="O12" s="276"/>
      <c r="P12" s="276"/>
      <c r="Q12" s="276"/>
      <c r="R12" s="276"/>
      <c r="S12" s="276"/>
      <c r="T12" s="276"/>
      <c r="U12" s="276"/>
      <c r="V12" s="276"/>
    </row>
    <row r="13" spans="1:22">
      <c r="A13" s="271"/>
      <c r="B13" s="270"/>
      <c r="C13" s="270"/>
      <c r="D13" s="270"/>
      <c r="E13" s="270"/>
      <c r="F13" s="270"/>
      <c r="G13" s="270"/>
      <c r="H13" s="270"/>
      <c r="I13" s="270"/>
      <c r="J13" s="270"/>
      <c r="K13" s="270"/>
      <c r="L13" s="270"/>
      <c r="M13" s="270"/>
      <c r="N13" s="270"/>
      <c r="O13" s="270"/>
      <c r="P13" s="270"/>
      <c r="Q13" s="270"/>
      <c r="R13" s="270"/>
      <c r="S13" s="270"/>
      <c r="T13" s="270"/>
      <c r="U13" s="270"/>
      <c r="V13" s="270"/>
    </row>
    <row r="14" spans="1:22">
      <c r="A14" s="269"/>
      <c r="B14" s="269"/>
      <c r="C14" s="269"/>
      <c r="D14" s="269"/>
      <c r="E14" s="269"/>
      <c r="F14" s="269"/>
      <c r="G14" s="269"/>
      <c r="H14" s="269"/>
      <c r="I14" s="269"/>
      <c r="J14" s="269"/>
      <c r="K14" s="269"/>
      <c r="L14" s="269"/>
      <c r="M14" s="269"/>
      <c r="N14" s="269"/>
      <c r="O14" s="269"/>
      <c r="P14" s="269"/>
      <c r="Q14" s="269"/>
      <c r="R14" s="269"/>
      <c r="S14" s="269"/>
      <c r="T14" s="269"/>
      <c r="U14" s="269"/>
      <c r="V14" s="269"/>
    </row>
    <row r="15" spans="1:22">
      <c r="A15" s="268"/>
      <c r="B15" s="268"/>
      <c r="C15" s="268"/>
      <c r="D15" s="268"/>
      <c r="E15" s="268"/>
      <c r="F15" s="268"/>
      <c r="G15" s="268"/>
      <c r="H15" s="268"/>
      <c r="I15" s="268"/>
      <c r="J15" s="268"/>
      <c r="K15" s="268"/>
      <c r="L15" s="268"/>
      <c r="M15" s="268"/>
      <c r="N15" s="268"/>
      <c r="O15" s="268"/>
      <c r="P15" s="268"/>
      <c r="Q15" s="268"/>
      <c r="R15" s="268"/>
      <c r="S15" s="268"/>
      <c r="T15" s="268"/>
      <c r="U15" s="268"/>
      <c r="V15" s="268"/>
    </row>
    <row r="16" spans="1:22">
      <c r="A16" s="269"/>
      <c r="B16" s="269"/>
      <c r="C16" s="269"/>
      <c r="D16" s="269"/>
      <c r="E16" s="269"/>
      <c r="F16" s="269"/>
      <c r="G16" s="269"/>
      <c r="H16" s="269"/>
      <c r="I16" s="269"/>
      <c r="J16" s="269"/>
      <c r="K16" s="269"/>
      <c r="L16" s="269"/>
      <c r="M16" s="269"/>
      <c r="N16" s="269"/>
      <c r="O16" s="269"/>
      <c r="P16" s="269"/>
      <c r="Q16" s="269"/>
      <c r="R16" s="269"/>
      <c r="S16" s="269"/>
      <c r="T16" s="269"/>
      <c r="U16" s="269"/>
      <c r="V16" s="269"/>
    </row>
    <row r="17" spans="1:22">
      <c r="A17" s="268"/>
      <c r="B17" s="268"/>
      <c r="C17" s="268"/>
      <c r="D17" s="268"/>
      <c r="E17" s="268"/>
      <c r="F17" s="268"/>
      <c r="G17" s="268"/>
      <c r="H17" s="268"/>
      <c r="I17" s="268"/>
      <c r="J17" s="268"/>
      <c r="K17" s="268"/>
      <c r="L17" s="268"/>
      <c r="M17" s="268"/>
      <c r="N17" s="268"/>
      <c r="O17" s="268"/>
      <c r="P17" s="268"/>
      <c r="Q17" s="268"/>
      <c r="R17" s="268"/>
      <c r="S17" s="268"/>
      <c r="T17" s="268"/>
      <c r="U17" s="268"/>
      <c r="V17" s="268"/>
    </row>
    <row r="18" spans="1:22">
      <c r="A18" s="269"/>
      <c r="B18" s="269"/>
      <c r="C18" s="269"/>
      <c r="D18" s="269"/>
      <c r="E18" s="269"/>
      <c r="F18" s="269"/>
      <c r="G18" s="269"/>
      <c r="H18" s="269"/>
      <c r="I18" s="269"/>
      <c r="J18" s="269"/>
      <c r="K18" s="269"/>
      <c r="L18" s="269"/>
      <c r="M18" s="269"/>
      <c r="N18" s="269"/>
      <c r="O18" s="269"/>
      <c r="P18" s="269"/>
      <c r="Q18" s="269"/>
      <c r="R18" s="269"/>
      <c r="S18" s="269"/>
      <c r="T18" s="269"/>
      <c r="U18" s="269"/>
      <c r="V18" s="269"/>
    </row>
    <row r="19" spans="1:22">
      <c r="A19" s="268"/>
      <c r="B19" s="268"/>
      <c r="C19" s="268"/>
      <c r="D19" s="268"/>
      <c r="E19" s="268"/>
      <c r="F19" s="268"/>
      <c r="G19" s="268"/>
      <c r="H19" s="268"/>
      <c r="I19" s="268"/>
      <c r="J19" s="268"/>
      <c r="K19" s="268"/>
      <c r="L19" s="268"/>
      <c r="M19" s="268"/>
      <c r="N19" s="268"/>
      <c r="O19" s="268"/>
      <c r="P19" s="268"/>
      <c r="Q19" s="268"/>
      <c r="R19" s="268"/>
      <c r="S19" s="268"/>
      <c r="T19" s="268"/>
      <c r="U19" s="268"/>
      <c r="V19" s="268"/>
    </row>
  </sheetData>
  <mergeCells count="25">
    <mergeCell ref="A1:V1"/>
    <mergeCell ref="E10:F10"/>
    <mergeCell ref="G10:J10"/>
    <mergeCell ref="K10:L10"/>
    <mergeCell ref="M10:N10"/>
    <mergeCell ref="O10:P10"/>
    <mergeCell ref="Q10:V10"/>
    <mergeCell ref="A2:V2"/>
    <mergeCell ref="A4:A11"/>
    <mergeCell ref="B4:D4"/>
    <mergeCell ref="R7:V8"/>
    <mergeCell ref="E9:V9"/>
    <mergeCell ref="B10:D11"/>
    <mergeCell ref="E6:G6"/>
    <mergeCell ref="H6:I6"/>
    <mergeCell ref="K6:L6"/>
    <mergeCell ref="E4:V4"/>
    <mergeCell ref="B5:D5"/>
    <mergeCell ref="E5:V5"/>
    <mergeCell ref="B6:D9"/>
    <mergeCell ref="E11:F11"/>
    <mergeCell ref="G11:V11"/>
    <mergeCell ref="N6:V6"/>
    <mergeCell ref="E7:H8"/>
    <mergeCell ref="K7:O8"/>
  </mergeCells>
  <phoneticPr fontId="2"/>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topLeftCell="K1" zoomScaleNormal="55" zoomScaleSheetLayoutView="100" workbookViewId="0">
      <selection activeCell="O5" sqref="O5"/>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204</v>
      </c>
      <c r="D1" s="5"/>
      <c r="E1" s="5"/>
      <c r="F1" s="5"/>
      <c r="G1" s="5"/>
      <c r="H1" s="5"/>
      <c r="I1" s="5"/>
      <c r="J1" s="5"/>
      <c r="M1" s="7" t="s">
        <v>0</v>
      </c>
      <c r="P1" s="5"/>
      <c r="Q1" s="5"/>
      <c r="R1" s="5"/>
      <c r="S1" s="5"/>
      <c r="T1" s="5"/>
      <c r="U1" s="5"/>
      <c r="V1" s="5"/>
      <c r="W1" s="5"/>
      <c r="AS1" s="9" t="s">
        <v>30</v>
      </c>
      <c r="AT1" s="580" t="s">
        <v>173</v>
      </c>
      <c r="AU1" s="581"/>
      <c r="AV1" s="581"/>
      <c r="AW1" s="581"/>
      <c r="AX1" s="581"/>
      <c r="AY1" s="581"/>
      <c r="AZ1" s="581"/>
      <c r="BA1" s="581"/>
      <c r="BB1" s="581"/>
      <c r="BC1" s="581"/>
      <c r="BD1" s="581"/>
      <c r="BE1" s="581"/>
      <c r="BF1" s="581"/>
      <c r="BG1" s="581"/>
      <c r="BH1" s="581"/>
      <c r="BI1" s="581"/>
      <c r="BJ1" s="9" t="s">
        <v>2</v>
      </c>
    </row>
    <row r="2" spans="2:67" s="8" customFormat="1" ht="20.25" customHeight="1">
      <c r="J2" s="7"/>
      <c r="M2" s="7"/>
      <c r="N2" s="7"/>
      <c r="P2" s="9"/>
      <c r="Q2" s="9"/>
      <c r="R2" s="9"/>
      <c r="S2" s="9"/>
      <c r="T2" s="9"/>
      <c r="U2" s="9"/>
      <c r="V2" s="9"/>
      <c r="W2" s="9"/>
      <c r="AB2" s="119" t="s">
        <v>27</v>
      </c>
      <c r="AC2" s="582"/>
      <c r="AD2" s="582"/>
      <c r="AE2" s="119" t="s">
        <v>28</v>
      </c>
      <c r="AF2" s="583" t="str">
        <f>IF(AC2=0,"",YEAR(DATE(2018+AC2,1,1)))</f>
        <v/>
      </c>
      <c r="AG2" s="583"/>
      <c r="AH2" s="120" t="s">
        <v>29</v>
      </c>
      <c r="AI2" s="120" t="s">
        <v>1</v>
      </c>
      <c r="AJ2" s="582"/>
      <c r="AK2" s="582"/>
      <c r="AL2" s="120" t="s">
        <v>24</v>
      </c>
      <c r="AS2" s="9" t="s">
        <v>31</v>
      </c>
      <c r="AT2" s="582" t="s">
        <v>110</v>
      </c>
      <c r="AU2" s="582"/>
      <c r="AV2" s="582"/>
      <c r="AW2" s="582"/>
      <c r="AX2" s="582"/>
      <c r="AY2" s="582"/>
      <c r="AZ2" s="582"/>
      <c r="BA2" s="582"/>
      <c r="BB2" s="582"/>
      <c r="BC2" s="582"/>
      <c r="BD2" s="582"/>
      <c r="BE2" s="582"/>
      <c r="BF2" s="582"/>
      <c r="BG2" s="582"/>
      <c r="BH2" s="582"/>
      <c r="BI2" s="582"/>
      <c r="BJ2" s="9" t="s">
        <v>2</v>
      </c>
      <c r="BK2" s="9"/>
      <c r="BL2" s="9"/>
      <c r="BM2" s="9"/>
    </row>
    <row r="3" spans="2:67" s="8" customFormat="1" ht="20.25" customHeight="1">
      <c r="J3" s="7"/>
      <c r="M3" s="7"/>
      <c r="O3" s="9"/>
      <c r="P3" s="9"/>
      <c r="Q3" s="9"/>
      <c r="R3" s="9"/>
      <c r="S3" s="9"/>
      <c r="T3" s="9"/>
      <c r="U3" s="9"/>
      <c r="AC3" s="15"/>
      <c r="AD3" s="15"/>
      <c r="AE3" s="16"/>
      <c r="AF3" s="17"/>
      <c r="AG3" s="16"/>
      <c r="BD3" s="18" t="s">
        <v>21</v>
      </c>
      <c r="BE3" s="584" t="s">
        <v>131</v>
      </c>
      <c r="BF3" s="585"/>
      <c r="BG3" s="585"/>
      <c r="BH3" s="586"/>
      <c r="BI3" s="9"/>
    </row>
    <row r="4" spans="2:67" s="8" customFormat="1" ht="20.25" customHeight="1">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584" t="s">
        <v>132</v>
      </c>
      <c r="BF4" s="585"/>
      <c r="BG4" s="585"/>
      <c r="BH4" s="586"/>
      <c r="BI4" s="9"/>
    </row>
    <row r="5" spans="2:67" s="8" customFormat="1" ht="9" customHeight="1">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619">
        <v>40</v>
      </c>
      <c r="BB6" s="620"/>
      <c r="BC6" s="2" t="s">
        <v>22</v>
      </c>
      <c r="BD6" s="6"/>
      <c r="BE6" s="619">
        <v>160</v>
      </c>
      <c r="BF6" s="620"/>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621" t="e">
        <f>DAY(EOMONTH(DATE(AF2,AJ2,1),0))</f>
        <v>#VALUE!</v>
      </c>
      <c r="BF8" s="622"/>
      <c r="BG8" s="29" t="s">
        <v>25</v>
      </c>
      <c r="BH8" s="29"/>
      <c r="BI8" s="29"/>
      <c r="BJ8" s="31"/>
      <c r="BM8" s="9"/>
      <c r="BN8" s="9"/>
      <c r="BO8" s="9"/>
    </row>
    <row r="9" spans="2:67" ht="5.25" customHeight="1" thickBot="1">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c r="B10" s="623" t="s">
        <v>20</v>
      </c>
      <c r="C10" s="610" t="s">
        <v>142</v>
      </c>
      <c r="D10" s="589"/>
      <c r="E10" s="161"/>
      <c r="F10" s="158"/>
      <c r="G10" s="161"/>
      <c r="H10" s="158"/>
      <c r="I10" s="626" t="s">
        <v>180</v>
      </c>
      <c r="J10" s="627"/>
      <c r="K10" s="587" t="s">
        <v>181</v>
      </c>
      <c r="L10" s="588"/>
      <c r="M10" s="588"/>
      <c r="N10" s="589"/>
      <c r="O10" s="587" t="s">
        <v>182</v>
      </c>
      <c r="P10" s="588"/>
      <c r="Q10" s="588"/>
      <c r="R10" s="588"/>
      <c r="S10" s="589"/>
      <c r="T10" s="173"/>
      <c r="U10" s="173"/>
      <c r="V10" s="174"/>
      <c r="W10" s="596" t="s">
        <v>183</v>
      </c>
      <c r="X10" s="597"/>
      <c r="Y10" s="597"/>
      <c r="Z10" s="597"/>
      <c r="AA10" s="597"/>
      <c r="AB10" s="597"/>
      <c r="AC10" s="597"/>
      <c r="AD10" s="597"/>
      <c r="AE10" s="597"/>
      <c r="AF10" s="597"/>
      <c r="AG10" s="597"/>
      <c r="AH10" s="597"/>
      <c r="AI10" s="597"/>
      <c r="AJ10" s="597"/>
      <c r="AK10" s="597"/>
      <c r="AL10" s="597"/>
      <c r="AM10" s="597"/>
      <c r="AN10" s="597"/>
      <c r="AO10" s="597"/>
      <c r="AP10" s="597"/>
      <c r="AQ10" s="597"/>
      <c r="AR10" s="597"/>
      <c r="AS10" s="597"/>
      <c r="AT10" s="597"/>
      <c r="AU10" s="597"/>
      <c r="AV10" s="597"/>
      <c r="AW10" s="597"/>
      <c r="AX10" s="597"/>
      <c r="AY10" s="597"/>
      <c r="AZ10" s="597"/>
      <c r="BA10" s="597"/>
      <c r="BB10" s="598" t="str">
        <f>IF(BE3="４週","(9)1～4週目の勤務時間数合計","(9)1か月の勤務時間数　合計")</f>
        <v>(9)1～4週目の勤務時間数合計</v>
      </c>
      <c r="BC10" s="599"/>
      <c r="BD10" s="604" t="s">
        <v>184</v>
      </c>
      <c r="BE10" s="605"/>
      <c r="BF10" s="610" t="s">
        <v>185</v>
      </c>
      <c r="BG10" s="588"/>
      <c r="BH10" s="588"/>
      <c r="BI10" s="588"/>
      <c r="BJ10" s="611"/>
    </row>
    <row r="11" spans="2:67" ht="20.25" customHeight="1">
      <c r="B11" s="624"/>
      <c r="C11" s="612"/>
      <c r="D11" s="592"/>
      <c r="E11" s="162"/>
      <c r="F11" s="159"/>
      <c r="G11" s="162"/>
      <c r="H11" s="159"/>
      <c r="I11" s="628"/>
      <c r="J11" s="629"/>
      <c r="K11" s="590"/>
      <c r="L11" s="591"/>
      <c r="M11" s="591"/>
      <c r="N11" s="592"/>
      <c r="O11" s="590"/>
      <c r="P11" s="591"/>
      <c r="Q11" s="591"/>
      <c r="R11" s="591"/>
      <c r="S11" s="592"/>
      <c r="T11" s="175"/>
      <c r="U11" s="175"/>
      <c r="V11" s="176"/>
      <c r="W11" s="616" t="s">
        <v>11</v>
      </c>
      <c r="X11" s="616"/>
      <c r="Y11" s="616"/>
      <c r="Z11" s="616"/>
      <c r="AA11" s="616"/>
      <c r="AB11" s="616"/>
      <c r="AC11" s="617"/>
      <c r="AD11" s="618" t="s">
        <v>12</v>
      </c>
      <c r="AE11" s="616"/>
      <c r="AF11" s="616"/>
      <c r="AG11" s="616"/>
      <c r="AH11" s="616"/>
      <c r="AI11" s="616"/>
      <c r="AJ11" s="617"/>
      <c r="AK11" s="618" t="s">
        <v>13</v>
      </c>
      <c r="AL11" s="616"/>
      <c r="AM11" s="616"/>
      <c r="AN11" s="616"/>
      <c r="AO11" s="616"/>
      <c r="AP11" s="616"/>
      <c r="AQ11" s="617"/>
      <c r="AR11" s="618" t="s">
        <v>14</v>
      </c>
      <c r="AS11" s="616"/>
      <c r="AT11" s="616"/>
      <c r="AU11" s="616"/>
      <c r="AV11" s="616"/>
      <c r="AW11" s="616"/>
      <c r="AX11" s="617"/>
      <c r="AY11" s="618" t="s">
        <v>15</v>
      </c>
      <c r="AZ11" s="616"/>
      <c r="BA11" s="616"/>
      <c r="BB11" s="600"/>
      <c r="BC11" s="601"/>
      <c r="BD11" s="606"/>
      <c r="BE11" s="607"/>
      <c r="BF11" s="612"/>
      <c r="BG11" s="591"/>
      <c r="BH11" s="591"/>
      <c r="BI11" s="591"/>
      <c r="BJ11" s="613"/>
    </row>
    <row r="12" spans="2:67" ht="20.25" customHeight="1">
      <c r="B12" s="624"/>
      <c r="C12" s="612"/>
      <c r="D12" s="592"/>
      <c r="E12" s="162"/>
      <c r="F12" s="159"/>
      <c r="G12" s="162"/>
      <c r="H12" s="159"/>
      <c r="I12" s="628"/>
      <c r="J12" s="629"/>
      <c r="K12" s="590"/>
      <c r="L12" s="591"/>
      <c r="M12" s="591"/>
      <c r="N12" s="592"/>
      <c r="O12" s="590"/>
      <c r="P12" s="591"/>
      <c r="Q12" s="591"/>
      <c r="R12" s="591"/>
      <c r="S12" s="592"/>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600"/>
      <c r="BC12" s="601"/>
      <c r="BD12" s="606"/>
      <c r="BE12" s="607"/>
      <c r="BF12" s="612"/>
      <c r="BG12" s="591"/>
      <c r="BH12" s="591"/>
      <c r="BI12" s="591"/>
      <c r="BJ12" s="613"/>
    </row>
    <row r="13" spans="2:67" ht="20.25" hidden="1" customHeight="1">
      <c r="B13" s="624"/>
      <c r="C13" s="612"/>
      <c r="D13" s="592"/>
      <c r="E13" s="162"/>
      <c r="F13" s="159"/>
      <c r="G13" s="162"/>
      <c r="H13" s="159"/>
      <c r="I13" s="628"/>
      <c r="J13" s="629"/>
      <c r="K13" s="590"/>
      <c r="L13" s="591"/>
      <c r="M13" s="591"/>
      <c r="N13" s="592"/>
      <c r="O13" s="590"/>
      <c r="P13" s="591"/>
      <c r="Q13" s="591"/>
      <c r="R13" s="591"/>
      <c r="S13" s="592"/>
      <c r="T13" s="175"/>
      <c r="U13" s="175"/>
      <c r="V13" s="176"/>
      <c r="W13" s="127" t="e">
        <f>WEEKDAY(DATE($AF$2,$AJ$2,1))</f>
        <v>#VALUE!</v>
      </c>
      <c r="X13" s="128" t="e">
        <f>WEEKDAY(DATE($AF$2,$AJ$2,2))</f>
        <v>#VALUE!</v>
      </c>
      <c r="Y13" s="128" t="e">
        <f>WEEKDAY(DATE($AF$2,$AJ$2,3))</f>
        <v>#VALUE!</v>
      </c>
      <c r="Z13" s="128" t="e">
        <f>WEEKDAY(DATE($AF$2,$AJ$2,4))</f>
        <v>#VALUE!</v>
      </c>
      <c r="AA13" s="128" t="e">
        <f>WEEKDAY(DATE($AF$2,$AJ$2,5))</f>
        <v>#VALUE!</v>
      </c>
      <c r="AB13" s="128" t="e">
        <f>WEEKDAY(DATE($AF$2,$AJ$2,6))</f>
        <v>#VALUE!</v>
      </c>
      <c r="AC13" s="129" t="e">
        <f>WEEKDAY(DATE($AF$2,$AJ$2,7))</f>
        <v>#VALUE!</v>
      </c>
      <c r="AD13" s="130" t="e">
        <f>WEEKDAY(DATE($AF$2,$AJ$2,8))</f>
        <v>#VALUE!</v>
      </c>
      <c r="AE13" s="128" t="e">
        <f>WEEKDAY(DATE($AF$2,$AJ$2,9))</f>
        <v>#VALUE!</v>
      </c>
      <c r="AF13" s="128" t="e">
        <f>WEEKDAY(DATE($AF$2,$AJ$2,10))</f>
        <v>#VALUE!</v>
      </c>
      <c r="AG13" s="128" t="e">
        <f>WEEKDAY(DATE($AF$2,$AJ$2,11))</f>
        <v>#VALUE!</v>
      </c>
      <c r="AH13" s="128" t="e">
        <f>WEEKDAY(DATE($AF$2,$AJ$2,12))</f>
        <v>#VALUE!</v>
      </c>
      <c r="AI13" s="128" t="e">
        <f>WEEKDAY(DATE($AF$2,$AJ$2,13))</f>
        <v>#VALUE!</v>
      </c>
      <c r="AJ13" s="129" t="e">
        <f>WEEKDAY(DATE($AF$2,$AJ$2,14))</f>
        <v>#VALUE!</v>
      </c>
      <c r="AK13" s="130" t="e">
        <f>WEEKDAY(DATE($AF$2,$AJ$2,15))</f>
        <v>#VALUE!</v>
      </c>
      <c r="AL13" s="128" t="e">
        <f>WEEKDAY(DATE($AF$2,$AJ$2,16))</f>
        <v>#VALUE!</v>
      </c>
      <c r="AM13" s="128" t="e">
        <f>WEEKDAY(DATE($AF$2,$AJ$2,17))</f>
        <v>#VALUE!</v>
      </c>
      <c r="AN13" s="128" t="e">
        <f>WEEKDAY(DATE($AF$2,$AJ$2,18))</f>
        <v>#VALUE!</v>
      </c>
      <c r="AO13" s="128" t="e">
        <f>WEEKDAY(DATE($AF$2,$AJ$2,19))</f>
        <v>#VALUE!</v>
      </c>
      <c r="AP13" s="128" t="e">
        <f>WEEKDAY(DATE($AF$2,$AJ$2,20))</f>
        <v>#VALUE!</v>
      </c>
      <c r="AQ13" s="129" t="e">
        <f>WEEKDAY(DATE($AF$2,$AJ$2,21))</f>
        <v>#VALUE!</v>
      </c>
      <c r="AR13" s="130" t="e">
        <f>WEEKDAY(DATE($AF$2,$AJ$2,22))</f>
        <v>#VALUE!</v>
      </c>
      <c r="AS13" s="128" t="e">
        <f>WEEKDAY(DATE($AF$2,$AJ$2,23))</f>
        <v>#VALUE!</v>
      </c>
      <c r="AT13" s="128" t="e">
        <f>WEEKDAY(DATE($AF$2,$AJ$2,24))</f>
        <v>#VALUE!</v>
      </c>
      <c r="AU13" s="128" t="e">
        <f>WEEKDAY(DATE($AF$2,$AJ$2,25))</f>
        <v>#VALUE!</v>
      </c>
      <c r="AV13" s="128" t="e">
        <f>WEEKDAY(DATE($AF$2,$AJ$2,26))</f>
        <v>#VALUE!</v>
      </c>
      <c r="AW13" s="128" t="e">
        <f>WEEKDAY(DATE($AF$2,$AJ$2,27))</f>
        <v>#VALUE!</v>
      </c>
      <c r="AX13" s="129" t="e">
        <f>WEEKDAY(DATE($AF$2,$AJ$2,28))</f>
        <v>#VALUE!</v>
      </c>
      <c r="AY13" s="130">
        <f>IF(AY12=29,WEEKDAY(DATE($AF$2,$AJ$2,29)),0)</f>
        <v>0</v>
      </c>
      <c r="AZ13" s="128">
        <f>IF(AZ12=30,WEEKDAY(DATE($AF$2,$AJ$2,30)),0)</f>
        <v>0</v>
      </c>
      <c r="BA13" s="129">
        <f>IF(BA12=31,WEEKDAY(DATE($AF$2,$AJ$2,31)),0)</f>
        <v>0</v>
      </c>
      <c r="BB13" s="600"/>
      <c r="BC13" s="601"/>
      <c r="BD13" s="606"/>
      <c r="BE13" s="607"/>
      <c r="BF13" s="612"/>
      <c r="BG13" s="591"/>
      <c r="BH13" s="591"/>
      <c r="BI13" s="591"/>
      <c r="BJ13" s="613"/>
    </row>
    <row r="14" spans="2:67" ht="20.25" customHeight="1" thickBot="1">
      <c r="B14" s="625"/>
      <c r="C14" s="614"/>
      <c r="D14" s="595"/>
      <c r="E14" s="163"/>
      <c r="F14" s="160"/>
      <c r="G14" s="163"/>
      <c r="H14" s="160"/>
      <c r="I14" s="630"/>
      <c r="J14" s="631"/>
      <c r="K14" s="593"/>
      <c r="L14" s="594"/>
      <c r="M14" s="594"/>
      <c r="N14" s="595"/>
      <c r="O14" s="593"/>
      <c r="P14" s="594"/>
      <c r="Q14" s="594"/>
      <c r="R14" s="594"/>
      <c r="S14" s="595"/>
      <c r="T14" s="177"/>
      <c r="U14" s="177"/>
      <c r="V14" s="178"/>
      <c r="W14" s="133" t="e">
        <f>IF(W13=1,"日",IF(W13=2,"月",IF(W13=3,"火",IF(W13=4,"水",IF(W13=5,"木",IF(W13=6,"金","土"))))))</f>
        <v>#VALUE!</v>
      </c>
      <c r="X14" s="134" t="e">
        <f t="shared" ref="X14:AX14" si="0">IF(X13=1,"日",IF(X13=2,"月",IF(X13=3,"火",IF(X13=4,"水",IF(X13=5,"木",IF(X13=6,"金","土"))))))</f>
        <v>#VALUE!</v>
      </c>
      <c r="Y14" s="134" t="e">
        <f t="shared" si="0"/>
        <v>#VALUE!</v>
      </c>
      <c r="Z14" s="134" t="e">
        <f t="shared" si="0"/>
        <v>#VALUE!</v>
      </c>
      <c r="AA14" s="134" t="e">
        <f t="shared" si="0"/>
        <v>#VALUE!</v>
      </c>
      <c r="AB14" s="134" t="e">
        <f t="shared" si="0"/>
        <v>#VALUE!</v>
      </c>
      <c r="AC14" s="135" t="e">
        <f t="shared" si="0"/>
        <v>#VALUE!</v>
      </c>
      <c r="AD14" s="136" t="e">
        <f>IF(AD13=1,"日",IF(AD13=2,"月",IF(AD13=3,"火",IF(AD13=4,"水",IF(AD13=5,"木",IF(AD13=6,"金","土"))))))</f>
        <v>#VALUE!</v>
      </c>
      <c r="AE14" s="134" t="e">
        <f t="shared" si="0"/>
        <v>#VALUE!</v>
      </c>
      <c r="AF14" s="134" t="e">
        <f t="shared" si="0"/>
        <v>#VALUE!</v>
      </c>
      <c r="AG14" s="134" t="e">
        <f t="shared" si="0"/>
        <v>#VALUE!</v>
      </c>
      <c r="AH14" s="134" t="e">
        <f t="shared" si="0"/>
        <v>#VALUE!</v>
      </c>
      <c r="AI14" s="134" t="e">
        <f t="shared" si="0"/>
        <v>#VALUE!</v>
      </c>
      <c r="AJ14" s="135" t="e">
        <f t="shared" si="0"/>
        <v>#VALUE!</v>
      </c>
      <c r="AK14" s="136" t="e">
        <f>IF(AK13=1,"日",IF(AK13=2,"月",IF(AK13=3,"火",IF(AK13=4,"水",IF(AK13=5,"木",IF(AK13=6,"金","土"))))))</f>
        <v>#VALUE!</v>
      </c>
      <c r="AL14" s="134" t="e">
        <f t="shared" si="0"/>
        <v>#VALUE!</v>
      </c>
      <c r="AM14" s="134" t="e">
        <f t="shared" si="0"/>
        <v>#VALUE!</v>
      </c>
      <c r="AN14" s="134" t="e">
        <f t="shared" si="0"/>
        <v>#VALUE!</v>
      </c>
      <c r="AO14" s="134" t="e">
        <f t="shared" si="0"/>
        <v>#VALUE!</v>
      </c>
      <c r="AP14" s="134" t="e">
        <f t="shared" si="0"/>
        <v>#VALUE!</v>
      </c>
      <c r="AQ14" s="135" t="e">
        <f t="shared" si="0"/>
        <v>#VALUE!</v>
      </c>
      <c r="AR14" s="136" t="e">
        <f>IF(AR13=1,"日",IF(AR13=2,"月",IF(AR13=3,"火",IF(AR13=4,"水",IF(AR13=5,"木",IF(AR13=6,"金","土"))))))</f>
        <v>#VALUE!</v>
      </c>
      <c r="AS14" s="134" t="e">
        <f t="shared" si="0"/>
        <v>#VALUE!</v>
      </c>
      <c r="AT14" s="134" t="e">
        <f t="shared" si="0"/>
        <v>#VALUE!</v>
      </c>
      <c r="AU14" s="134" t="e">
        <f t="shared" si="0"/>
        <v>#VALUE!</v>
      </c>
      <c r="AV14" s="134" t="e">
        <f t="shared" si="0"/>
        <v>#VALUE!</v>
      </c>
      <c r="AW14" s="134" t="e">
        <f t="shared" si="0"/>
        <v>#VALUE!</v>
      </c>
      <c r="AX14" s="135" t="e">
        <f t="shared" si="0"/>
        <v>#VALUE!</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602"/>
      <c r="BC14" s="603"/>
      <c r="BD14" s="608"/>
      <c r="BE14" s="609"/>
      <c r="BF14" s="614"/>
      <c r="BG14" s="594"/>
      <c r="BH14" s="594"/>
      <c r="BI14" s="594"/>
      <c r="BJ14" s="615"/>
    </row>
    <row r="15" spans="2:67" ht="20.25" customHeight="1">
      <c r="B15" s="648">
        <f>B13+1</f>
        <v>1</v>
      </c>
      <c r="C15" s="672"/>
      <c r="D15" s="673"/>
      <c r="E15" s="137"/>
      <c r="F15" s="138"/>
      <c r="G15" s="137"/>
      <c r="H15" s="138"/>
      <c r="I15" s="674"/>
      <c r="J15" s="675"/>
      <c r="K15" s="676"/>
      <c r="L15" s="677"/>
      <c r="M15" s="677"/>
      <c r="N15" s="673"/>
      <c r="O15" s="662"/>
      <c r="P15" s="663"/>
      <c r="Q15" s="663"/>
      <c r="R15" s="663"/>
      <c r="S15" s="664"/>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665"/>
      <c r="BC15" s="666"/>
      <c r="BD15" s="667"/>
      <c r="BE15" s="668"/>
      <c r="BF15" s="669"/>
      <c r="BG15" s="670"/>
      <c r="BH15" s="670"/>
      <c r="BI15" s="670"/>
      <c r="BJ15" s="671"/>
    </row>
    <row r="16" spans="2:67" ht="20.25" customHeight="1">
      <c r="B16" s="649"/>
      <c r="C16" s="652"/>
      <c r="D16" s="653"/>
      <c r="E16" s="139"/>
      <c r="F16" s="140">
        <f>C15</f>
        <v>0</v>
      </c>
      <c r="G16" s="139"/>
      <c r="H16" s="140">
        <f>I15</f>
        <v>0</v>
      </c>
      <c r="I16" s="656"/>
      <c r="J16" s="657"/>
      <c r="K16" s="660"/>
      <c r="L16" s="661"/>
      <c r="M16" s="661"/>
      <c r="N16" s="653"/>
      <c r="O16" s="632"/>
      <c r="P16" s="633"/>
      <c r="Q16" s="633"/>
      <c r="R16" s="633"/>
      <c r="S16" s="634"/>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645">
        <f>IF($BE$3="４週",SUM(W16:AX16),IF($BE$3="暦月",SUM(W16:BA16),""))</f>
        <v>0</v>
      </c>
      <c r="BC16" s="646"/>
      <c r="BD16" s="647">
        <f>IF($BE$3="４週",BB16/4,IF($BE$3="暦月",(BB16/($BE$8/7)),""))</f>
        <v>0</v>
      </c>
      <c r="BE16" s="646"/>
      <c r="BF16" s="642"/>
      <c r="BG16" s="643"/>
      <c r="BH16" s="643"/>
      <c r="BI16" s="643"/>
      <c r="BJ16" s="644"/>
    </row>
    <row r="17" spans="2:62" ht="20.25" customHeight="1">
      <c r="B17" s="648">
        <f>B15+1</f>
        <v>2</v>
      </c>
      <c r="C17" s="650"/>
      <c r="D17" s="651"/>
      <c r="E17" s="141"/>
      <c r="F17" s="142"/>
      <c r="G17" s="141"/>
      <c r="H17" s="142"/>
      <c r="I17" s="654"/>
      <c r="J17" s="655"/>
      <c r="K17" s="658"/>
      <c r="L17" s="659"/>
      <c r="M17" s="659"/>
      <c r="N17" s="651"/>
      <c r="O17" s="632"/>
      <c r="P17" s="633"/>
      <c r="Q17" s="633"/>
      <c r="R17" s="633"/>
      <c r="S17" s="634"/>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635"/>
      <c r="BC17" s="636"/>
      <c r="BD17" s="637"/>
      <c r="BE17" s="638"/>
      <c r="BF17" s="639"/>
      <c r="BG17" s="640"/>
      <c r="BH17" s="640"/>
      <c r="BI17" s="640"/>
      <c r="BJ17" s="641"/>
    </row>
    <row r="18" spans="2:62" ht="20.25" customHeight="1">
      <c r="B18" s="649"/>
      <c r="C18" s="652"/>
      <c r="D18" s="653"/>
      <c r="E18" s="139"/>
      <c r="F18" s="140">
        <f>C17</f>
        <v>0</v>
      </c>
      <c r="G18" s="139"/>
      <c r="H18" s="140">
        <f>I17</f>
        <v>0</v>
      </c>
      <c r="I18" s="656"/>
      <c r="J18" s="657"/>
      <c r="K18" s="660"/>
      <c r="L18" s="661"/>
      <c r="M18" s="661"/>
      <c r="N18" s="653"/>
      <c r="O18" s="632"/>
      <c r="P18" s="633"/>
      <c r="Q18" s="633"/>
      <c r="R18" s="633"/>
      <c r="S18" s="634"/>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645">
        <f>IF($BE$3="４週",SUM(W18:AX18),IF($BE$3="暦月",SUM(W18:BA18),""))</f>
        <v>0</v>
      </c>
      <c r="BC18" s="646"/>
      <c r="BD18" s="647">
        <f>IF($BE$3="４週",BB18/4,IF($BE$3="暦月",(BB18/($BE$8/7)),""))</f>
        <v>0</v>
      </c>
      <c r="BE18" s="646"/>
      <c r="BF18" s="642"/>
      <c r="BG18" s="643"/>
      <c r="BH18" s="643"/>
      <c r="BI18" s="643"/>
      <c r="BJ18" s="644"/>
    </row>
    <row r="19" spans="2:62" ht="20.25" customHeight="1">
      <c r="B19" s="648">
        <f>B17+1</f>
        <v>3</v>
      </c>
      <c r="C19" s="650"/>
      <c r="D19" s="651"/>
      <c r="E19" s="139"/>
      <c r="F19" s="140"/>
      <c r="G19" s="139"/>
      <c r="H19" s="140"/>
      <c r="I19" s="654"/>
      <c r="J19" s="655"/>
      <c r="K19" s="658"/>
      <c r="L19" s="659"/>
      <c r="M19" s="659"/>
      <c r="N19" s="651"/>
      <c r="O19" s="632"/>
      <c r="P19" s="633"/>
      <c r="Q19" s="633"/>
      <c r="R19" s="633"/>
      <c r="S19" s="634"/>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635"/>
      <c r="BC19" s="636"/>
      <c r="BD19" s="637"/>
      <c r="BE19" s="638"/>
      <c r="BF19" s="639"/>
      <c r="BG19" s="640"/>
      <c r="BH19" s="640"/>
      <c r="BI19" s="640"/>
      <c r="BJ19" s="641"/>
    </row>
    <row r="20" spans="2:62" ht="20.25" customHeight="1">
      <c r="B20" s="649"/>
      <c r="C20" s="652"/>
      <c r="D20" s="653"/>
      <c r="E20" s="139"/>
      <c r="F20" s="140">
        <f>C19</f>
        <v>0</v>
      </c>
      <c r="G20" s="139"/>
      <c r="H20" s="140">
        <f>I19</f>
        <v>0</v>
      </c>
      <c r="I20" s="656"/>
      <c r="J20" s="657"/>
      <c r="K20" s="660"/>
      <c r="L20" s="661"/>
      <c r="M20" s="661"/>
      <c r="N20" s="653"/>
      <c r="O20" s="632"/>
      <c r="P20" s="633"/>
      <c r="Q20" s="633"/>
      <c r="R20" s="633"/>
      <c r="S20" s="634"/>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645">
        <f>IF($BE$3="４週",SUM(W20:AX20),IF($BE$3="暦月",SUM(W20:BA20),""))</f>
        <v>0</v>
      </c>
      <c r="BC20" s="646"/>
      <c r="BD20" s="647">
        <f>IF($BE$3="４週",BB20/4,IF($BE$3="暦月",(BB20/($BE$8/7)),""))</f>
        <v>0</v>
      </c>
      <c r="BE20" s="646"/>
      <c r="BF20" s="642"/>
      <c r="BG20" s="643"/>
      <c r="BH20" s="643"/>
      <c r="BI20" s="643"/>
      <c r="BJ20" s="644"/>
    </row>
    <row r="21" spans="2:62" ht="20.25" customHeight="1">
      <c r="B21" s="648">
        <f>B19+1</f>
        <v>4</v>
      </c>
      <c r="C21" s="650"/>
      <c r="D21" s="651"/>
      <c r="E21" s="139"/>
      <c r="F21" s="140"/>
      <c r="G21" s="139"/>
      <c r="H21" s="140"/>
      <c r="I21" s="654"/>
      <c r="J21" s="655"/>
      <c r="K21" s="658"/>
      <c r="L21" s="659"/>
      <c r="M21" s="659"/>
      <c r="N21" s="651"/>
      <c r="O21" s="632"/>
      <c r="P21" s="633"/>
      <c r="Q21" s="633"/>
      <c r="R21" s="633"/>
      <c r="S21" s="634"/>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635"/>
      <c r="BC21" s="636"/>
      <c r="BD21" s="637"/>
      <c r="BE21" s="638"/>
      <c r="BF21" s="639"/>
      <c r="BG21" s="640"/>
      <c r="BH21" s="640"/>
      <c r="BI21" s="640"/>
      <c r="BJ21" s="641"/>
    </row>
    <row r="22" spans="2:62" ht="20.25" customHeight="1">
      <c r="B22" s="649"/>
      <c r="C22" s="652"/>
      <c r="D22" s="653"/>
      <c r="E22" s="139"/>
      <c r="F22" s="140">
        <f>C21</f>
        <v>0</v>
      </c>
      <c r="G22" s="139"/>
      <c r="H22" s="140">
        <f>I21</f>
        <v>0</v>
      </c>
      <c r="I22" s="656"/>
      <c r="J22" s="657"/>
      <c r="K22" s="660"/>
      <c r="L22" s="661"/>
      <c r="M22" s="661"/>
      <c r="N22" s="653"/>
      <c r="O22" s="632"/>
      <c r="P22" s="633"/>
      <c r="Q22" s="633"/>
      <c r="R22" s="633"/>
      <c r="S22" s="634"/>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645">
        <f>IF($BE$3="４週",SUM(W22:AX22),IF($BE$3="暦月",SUM(W22:BA22),""))</f>
        <v>0</v>
      </c>
      <c r="BC22" s="646"/>
      <c r="BD22" s="647">
        <f>IF($BE$3="４週",BB22/4,IF($BE$3="暦月",(BB22/($BE$8/7)),""))</f>
        <v>0</v>
      </c>
      <c r="BE22" s="646"/>
      <c r="BF22" s="642"/>
      <c r="BG22" s="643"/>
      <c r="BH22" s="643"/>
      <c r="BI22" s="643"/>
      <c r="BJ22" s="644"/>
    </row>
    <row r="23" spans="2:62" ht="20.25" customHeight="1">
      <c r="B23" s="648">
        <f>B21+1</f>
        <v>5</v>
      </c>
      <c r="C23" s="650"/>
      <c r="D23" s="651"/>
      <c r="E23" s="139"/>
      <c r="F23" s="140"/>
      <c r="G23" s="139"/>
      <c r="H23" s="140"/>
      <c r="I23" s="654"/>
      <c r="J23" s="655"/>
      <c r="K23" s="658"/>
      <c r="L23" s="659"/>
      <c r="M23" s="659"/>
      <c r="N23" s="651"/>
      <c r="O23" s="632"/>
      <c r="P23" s="633"/>
      <c r="Q23" s="633"/>
      <c r="R23" s="633"/>
      <c r="S23" s="634"/>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635"/>
      <c r="BC23" s="636"/>
      <c r="BD23" s="637"/>
      <c r="BE23" s="638"/>
      <c r="BF23" s="639"/>
      <c r="BG23" s="640"/>
      <c r="BH23" s="640"/>
      <c r="BI23" s="640"/>
      <c r="BJ23" s="641"/>
    </row>
    <row r="24" spans="2:62" ht="20.25" customHeight="1">
      <c r="B24" s="649"/>
      <c r="C24" s="652"/>
      <c r="D24" s="653"/>
      <c r="E24" s="139"/>
      <c r="F24" s="140">
        <f>C23</f>
        <v>0</v>
      </c>
      <c r="G24" s="139"/>
      <c r="H24" s="140">
        <f>I23</f>
        <v>0</v>
      </c>
      <c r="I24" s="656"/>
      <c r="J24" s="657"/>
      <c r="K24" s="660"/>
      <c r="L24" s="661"/>
      <c r="M24" s="661"/>
      <c r="N24" s="653"/>
      <c r="O24" s="632"/>
      <c r="P24" s="633"/>
      <c r="Q24" s="633"/>
      <c r="R24" s="633"/>
      <c r="S24" s="634"/>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645">
        <f>IF($BE$3="４週",SUM(W24:AX24),IF($BE$3="暦月",SUM(W24:BA24),""))</f>
        <v>0</v>
      </c>
      <c r="BC24" s="646"/>
      <c r="BD24" s="647">
        <f>IF($BE$3="４週",BB24/4,IF($BE$3="暦月",(BB24/($BE$8/7)),""))</f>
        <v>0</v>
      </c>
      <c r="BE24" s="646"/>
      <c r="BF24" s="642"/>
      <c r="BG24" s="643"/>
      <c r="BH24" s="643"/>
      <c r="BI24" s="643"/>
      <c r="BJ24" s="644"/>
    </row>
    <row r="25" spans="2:62" ht="20.25" customHeight="1">
      <c r="B25" s="648">
        <f>B23+1</f>
        <v>6</v>
      </c>
      <c r="C25" s="650"/>
      <c r="D25" s="651"/>
      <c r="E25" s="139"/>
      <c r="F25" s="140"/>
      <c r="G25" s="139"/>
      <c r="H25" s="140"/>
      <c r="I25" s="654"/>
      <c r="J25" s="655"/>
      <c r="K25" s="658"/>
      <c r="L25" s="659"/>
      <c r="M25" s="659"/>
      <c r="N25" s="651"/>
      <c r="O25" s="632"/>
      <c r="P25" s="633"/>
      <c r="Q25" s="633"/>
      <c r="R25" s="633"/>
      <c r="S25" s="634"/>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635"/>
      <c r="BC25" s="636"/>
      <c r="BD25" s="637"/>
      <c r="BE25" s="638"/>
      <c r="BF25" s="639"/>
      <c r="BG25" s="640"/>
      <c r="BH25" s="640"/>
      <c r="BI25" s="640"/>
      <c r="BJ25" s="641"/>
    </row>
    <row r="26" spans="2:62" ht="20.25" customHeight="1">
      <c r="B26" s="649"/>
      <c r="C26" s="652"/>
      <c r="D26" s="653"/>
      <c r="E26" s="139"/>
      <c r="F26" s="140">
        <f>C25</f>
        <v>0</v>
      </c>
      <c r="G26" s="139"/>
      <c r="H26" s="140">
        <f>I25</f>
        <v>0</v>
      </c>
      <c r="I26" s="656"/>
      <c r="J26" s="657"/>
      <c r="K26" s="660"/>
      <c r="L26" s="661"/>
      <c r="M26" s="661"/>
      <c r="N26" s="653"/>
      <c r="O26" s="632"/>
      <c r="P26" s="633"/>
      <c r="Q26" s="633"/>
      <c r="R26" s="633"/>
      <c r="S26" s="634"/>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645">
        <f>IF($BE$3="４週",SUM(W26:AX26),IF($BE$3="暦月",SUM(W26:BA26),""))</f>
        <v>0</v>
      </c>
      <c r="BC26" s="646"/>
      <c r="BD26" s="647">
        <f>IF($BE$3="４週",BB26/4,IF($BE$3="暦月",(BB26/($BE$8/7)),""))</f>
        <v>0</v>
      </c>
      <c r="BE26" s="646"/>
      <c r="BF26" s="642"/>
      <c r="BG26" s="643"/>
      <c r="BH26" s="643"/>
      <c r="BI26" s="643"/>
      <c r="BJ26" s="644"/>
    </row>
    <row r="27" spans="2:62" ht="20.25" customHeight="1">
      <c r="B27" s="648">
        <f>B25+1</f>
        <v>7</v>
      </c>
      <c r="C27" s="650"/>
      <c r="D27" s="651"/>
      <c r="E27" s="139"/>
      <c r="F27" s="140"/>
      <c r="G27" s="139"/>
      <c r="H27" s="140"/>
      <c r="I27" s="654"/>
      <c r="J27" s="655"/>
      <c r="K27" s="658"/>
      <c r="L27" s="659"/>
      <c r="M27" s="659"/>
      <c r="N27" s="651"/>
      <c r="O27" s="632"/>
      <c r="P27" s="633"/>
      <c r="Q27" s="633"/>
      <c r="R27" s="633"/>
      <c r="S27" s="634"/>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635"/>
      <c r="BC27" s="636"/>
      <c r="BD27" s="637"/>
      <c r="BE27" s="638"/>
      <c r="BF27" s="639"/>
      <c r="BG27" s="640"/>
      <c r="BH27" s="640"/>
      <c r="BI27" s="640"/>
      <c r="BJ27" s="641"/>
    </row>
    <row r="28" spans="2:62" ht="20.25" customHeight="1">
      <c r="B28" s="649"/>
      <c r="C28" s="652"/>
      <c r="D28" s="653"/>
      <c r="E28" s="139"/>
      <c r="F28" s="140">
        <f>C27</f>
        <v>0</v>
      </c>
      <c r="G28" s="139"/>
      <c r="H28" s="140">
        <f>I27</f>
        <v>0</v>
      </c>
      <c r="I28" s="656"/>
      <c r="J28" s="657"/>
      <c r="K28" s="660"/>
      <c r="L28" s="661"/>
      <c r="M28" s="661"/>
      <c r="N28" s="653"/>
      <c r="O28" s="632"/>
      <c r="P28" s="633"/>
      <c r="Q28" s="633"/>
      <c r="R28" s="633"/>
      <c r="S28" s="634"/>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645">
        <f>IF($BE$3="４週",SUM(W28:AX28),IF($BE$3="暦月",SUM(W28:BA28),""))</f>
        <v>0</v>
      </c>
      <c r="BC28" s="646"/>
      <c r="BD28" s="647">
        <f>IF($BE$3="４週",BB28/4,IF($BE$3="暦月",(BB28/($BE$8/7)),""))</f>
        <v>0</v>
      </c>
      <c r="BE28" s="646"/>
      <c r="BF28" s="642"/>
      <c r="BG28" s="643"/>
      <c r="BH28" s="643"/>
      <c r="BI28" s="643"/>
      <c r="BJ28" s="644"/>
    </row>
    <row r="29" spans="2:62" ht="20.25" customHeight="1">
      <c r="B29" s="648">
        <f>B27+1</f>
        <v>8</v>
      </c>
      <c r="C29" s="650"/>
      <c r="D29" s="651"/>
      <c r="E29" s="139"/>
      <c r="F29" s="140"/>
      <c r="G29" s="139"/>
      <c r="H29" s="140"/>
      <c r="I29" s="654"/>
      <c r="J29" s="655"/>
      <c r="K29" s="658"/>
      <c r="L29" s="659"/>
      <c r="M29" s="659"/>
      <c r="N29" s="651"/>
      <c r="O29" s="632"/>
      <c r="P29" s="633"/>
      <c r="Q29" s="633"/>
      <c r="R29" s="633"/>
      <c r="S29" s="634"/>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635"/>
      <c r="BC29" s="636"/>
      <c r="BD29" s="637"/>
      <c r="BE29" s="638"/>
      <c r="BF29" s="639"/>
      <c r="BG29" s="640"/>
      <c r="BH29" s="640"/>
      <c r="BI29" s="640"/>
      <c r="BJ29" s="641"/>
    </row>
    <row r="30" spans="2:62" ht="20.25" customHeight="1">
      <c r="B30" s="649"/>
      <c r="C30" s="652"/>
      <c r="D30" s="653"/>
      <c r="E30" s="139"/>
      <c r="F30" s="140">
        <f>C29</f>
        <v>0</v>
      </c>
      <c r="G30" s="139"/>
      <c r="H30" s="140">
        <f>I29</f>
        <v>0</v>
      </c>
      <c r="I30" s="656"/>
      <c r="J30" s="657"/>
      <c r="K30" s="660"/>
      <c r="L30" s="661"/>
      <c r="M30" s="661"/>
      <c r="N30" s="653"/>
      <c r="O30" s="632"/>
      <c r="P30" s="633"/>
      <c r="Q30" s="633"/>
      <c r="R30" s="633"/>
      <c r="S30" s="634"/>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645">
        <f>IF($BE$3="４週",SUM(W30:AX30),IF($BE$3="暦月",SUM(W30:BA30),""))</f>
        <v>0</v>
      </c>
      <c r="BC30" s="646"/>
      <c r="BD30" s="647">
        <f>IF($BE$3="４週",BB30/4,IF($BE$3="暦月",(BB30/($BE$8/7)),""))</f>
        <v>0</v>
      </c>
      <c r="BE30" s="646"/>
      <c r="BF30" s="642"/>
      <c r="BG30" s="643"/>
      <c r="BH30" s="643"/>
      <c r="BI30" s="643"/>
      <c r="BJ30" s="644"/>
    </row>
    <row r="31" spans="2:62" ht="20.25" customHeight="1">
      <c r="B31" s="648">
        <f>B29+1</f>
        <v>9</v>
      </c>
      <c r="C31" s="650"/>
      <c r="D31" s="651"/>
      <c r="E31" s="139"/>
      <c r="F31" s="140"/>
      <c r="G31" s="139"/>
      <c r="H31" s="140"/>
      <c r="I31" s="654"/>
      <c r="J31" s="655"/>
      <c r="K31" s="658"/>
      <c r="L31" s="659"/>
      <c r="M31" s="659"/>
      <c r="N31" s="651"/>
      <c r="O31" s="632"/>
      <c r="P31" s="633"/>
      <c r="Q31" s="633"/>
      <c r="R31" s="633"/>
      <c r="S31" s="634"/>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635"/>
      <c r="BC31" s="636"/>
      <c r="BD31" s="637"/>
      <c r="BE31" s="638"/>
      <c r="BF31" s="639"/>
      <c r="BG31" s="640"/>
      <c r="BH31" s="640"/>
      <c r="BI31" s="640"/>
      <c r="BJ31" s="641"/>
    </row>
    <row r="32" spans="2:62" ht="20.25" customHeight="1">
      <c r="B32" s="649"/>
      <c r="C32" s="652"/>
      <c r="D32" s="653"/>
      <c r="E32" s="139"/>
      <c r="F32" s="140">
        <f>C31</f>
        <v>0</v>
      </c>
      <c r="G32" s="139"/>
      <c r="H32" s="140">
        <f>I31</f>
        <v>0</v>
      </c>
      <c r="I32" s="656"/>
      <c r="J32" s="657"/>
      <c r="K32" s="660"/>
      <c r="L32" s="661"/>
      <c r="M32" s="661"/>
      <c r="N32" s="653"/>
      <c r="O32" s="632"/>
      <c r="P32" s="633"/>
      <c r="Q32" s="633"/>
      <c r="R32" s="633"/>
      <c r="S32" s="634"/>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645">
        <f>IF($BE$3="４週",SUM(W32:AX32),IF($BE$3="暦月",SUM(W32:BA32),""))</f>
        <v>0</v>
      </c>
      <c r="BC32" s="646"/>
      <c r="BD32" s="647">
        <f>IF($BE$3="４週",BB32/4,IF($BE$3="暦月",(BB32/($BE$8/7)),""))</f>
        <v>0</v>
      </c>
      <c r="BE32" s="646"/>
      <c r="BF32" s="642"/>
      <c r="BG32" s="643"/>
      <c r="BH32" s="643"/>
      <c r="BI32" s="643"/>
      <c r="BJ32" s="644"/>
    </row>
    <row r="33" spans="2:62" ht="20.25" customHeight="1">
      <c r="B33" s="648">
        <f>B31+1</f>
        <v>10</v>
      </c>
      <c r="C33" s="650"/>
      <c r="D33" s="651"/>
      <c r="E33" s="139"/>
      <c r="F33" s="140"/>
      <c r="G33" s="139"/>
      <c r="H33" s="140"/>
      <c r="I33" s="654"/>
      <c r="J33" s="655"/>
      <c r="K33" s="658"/>
      <c r="L33" s="659"/>
      <c r="M33" s="659"/>
      <c r="N33" s="651"/>
      <c r="O33" s="632"/>
      <c r="P33" s="633"/>
      <c r="Q33" s="633"/>
      <c r="R33" s="633"/>
      <c r="S33" s="634"/>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635"/>
      <c r="BC33" s="636"/>
      <c r="BD33" s="637"/>
      <c r="BE33" s="638"/>
      <c r="BF33" s="639"/>
      <c r="BG33" s="640"/>
      <c r="BH33" s="640"/>
      <c r="BI33" s="640"/>
      <c r="BJ33" s="641"/>
    </row>
    <row r="34" spans="2:62" ht="20.25" customHeight="1">
      <c r="B34" s="649"/>
      <c r="C34" s="652"/>
      <c r="D34" s="653"/>
      <c r="E34" s="139"/>
      <c r="F34" s="140">
        <f>C33</f>
        <v>0</v>
      </c>
      <c r="G34" s="139"/>
      <c r="H34" s="140">
        <f>I33</f>
        <v>0</v>
      </c>
      <c r="I34" s="656"/>
      <c r="J34" s="657"/>
      <c r="K34" s="660"/>
      <c r="L34" s="661"/>
      <c r="M34" s="661"/>
      <c r="N34" s="653"/>
      <c r="O34" s="632"/>
      <c r="P34" s="633"/>
      <c r="Q34" s="633"/>
      <c r="R34" s="633"/>
      <c r="S34" s="634"/>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645">
        <f>IF($BE$3="４週",SUM(W34:AX34),IF($BE$3="暦月",SUM(W34:BA34),""))</f>
        <v>0</v>
      </c>
      <c r="BC34" s="646"/>
      <c r="BD34" s="647">
        <f>IF($BE$3="４週",BB34/4,IF($BE$3="暦月",(BB34/($BE$8/7)),""))</f>
        <v>0</v>
      </c>
      <c r="BE34" s="646"/>
      <c r="BF34" s="642"/>
      <c r="BG34" s="643"/>
      <c r="BH34" s="643"/>
      <c r="BI34" s="643"/>
      <c r="BJ34" s="644"/>
    </row>
    <row r="35" spans="2:62" ht="20.25" customHeight="1">
      <c r="B35" s="648">
        <f>B33+1</f>
        <v>11</v>
      </c>
      <c r="C35" s="650"/>
      <c r="D35" s="651"/>
      <c r="E35" s="139"/>
      <c r="F35" s="140"/>
      <c r="G35" s="139"/>
      <c r="H35" s="140"/>
      <c r="I35" s="654"/>
      <c r="J35" s="655"/>
      <c r="K35" s="658"/>
      <c r="L35" s="659"/>
      <c r="M35" s="659"/>
      <c r="N35" s="651"/>
      <c r="O35" s="632"/>
      <c r="P35" s="633"/>
      <c r="Q35" s="633"/>
      <c r="R35" s="633"/>
      <c r="S35" s="634"/>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635"/>
      <c r="BC35" s="636"/>
      <c r="BD35" s="637"/>
      <c r="BE35" s="638"/>
      <c r="BF35" s="639"/>
      <c r="BG35" s="640"/>
      <c r="BH35" s="640"/>
      <c r="BI35" s="640"/>
      <c r="BJ35" s="641"/>
    </row>
    <row r="36" spans="2:62" ht="20.25" customHeight="1">
      <c r="B36" s="649"/>
      <c r="C36" s="652"/>
      <c r="D36" s="653"/>
      <c r="E36" s="139"/>
      <c r="F36" s="140">
        <f>C35</f>
        <v>0</v>
      </c>
      <c r="G36" s="139"/>
      <c r="H36" s="140">
        <f>I35</f>
        <v>0</v>
      </c>
      <c r="I36" s="656"/>
      <c r="J36" s="657"/>
      <c r="K36" s="660"/>
      <c r="L36" s="661"/>
      <c r="M36" s="661"/>
      <c r="N36" s="653"/>
      <c r="O36" s="632"/>
      <c r="P36" s="633"/>
      <c r="Q36" s="633"/>
      <c r="R36" s="633"/>
      <c r="S36" s="634"/>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645">
        <f>IF($BE$3="４週",SUM(W36:AX36),IF($BE$3="暦月",SUM(W36:BA36),""))</f>
        <v>0</v>
      </c>
      <c r="BC36" s="646"/>
      <c r="BD36" s="647">
        <f>IF($BE$3="４週",BB36/4,IF($BE$3="暦月",(BB36/($BE$8/7)),""))</f>
        <v>0</v>
      </c>
      <c r="BE36" s="646"/>
      <c r="BF36" s="642"/>
      <c r="BG36" s="643"/>
      <c r="BH36" s="643"/>
      <c r="BI36" s="643"/>
      <c r="BJ36" s="644"/>
    </row>
    <row r="37" spans="2:62" ht="20.25" customHeight="1">
      <c r="B37" s="648">
        <f>B35+1</f>
        <v>12</v>
      </c>
      <c r="C37" s="650"/>
      <c r="D37" s="651"/>
      <c r="E37" s="139"/>
      <c r="F37" s="140"/>
      <c r="G37" s="139"/>
      <c r="H37" s="140"/>
      <c r="I37" s="654"/>
      <c r="J37" s="655"/>
      <c r="K37" s="658"/>
      <c r="L37" s="659"/>
      <c r="M37" s="659"/>
      <c r="N37" s="651"/>
      <c r="O37" s="632"/>
      <c r="P37" s="633"/>
      <c r="Q37" s="633"/>
      <c r="R37" s="633"/>
      <c r="S37" s="634"/>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635"/>
      <c r="BC37" s="636"/>
      <c r="BD37" s="637"/>
      <c r="BE37" s="638"/>
      <c r="BF37" s="639"/>
      <c r="BG37" s="640"/>
      <c r="BH37" s="640"/>
      <c r="BI37" s="640"/>
      <c r="BJ37" s="641"/>
    </row>
    <row r="38" spans="2:62" ht="20.25" customHeight="1">
      <c r="B38" s="649"/>
      <c r="C38" s="652"/>
      <c r="D38" s="653"/>
      <c r="E38" s="139"/>
      <c r="F38" s="140">
        <f>C37</f>
        <v>0</v>
      </c>
      <c r="G38" s="139"/>
      <c r="H38" s="140">
        <f>I37</f>
        <v>0</v>
      </c>
      <c r="I38" s="656"/>
      <c r="J38" s="657"/>
      <c r="K38" s="660"/>
      <c r="L38" s="661"/>
      <c r="M38" s="661"/>
      <c r="N38" s="653"/>
      <c r="O38" s="632"/>
      <c r="P38" s="633"/>
      <c r="Q38" s="633"/>
      <c r="R38" s="633"/>
      <c r="S38" s="634"/>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645">
        <f>IF($BE$3="４週",SUM(W38:AX38),IF($BE$3="暦月",SUM(W38:BA38),""))</f>
        <v>0</v>
      </c>
      <c r="BC38" s="646"/>
      <c r="BD38" s="647">
        <f>IF($BE$3="４週",BB38/4,IF($BE$3="暦月",(BB38/($BE$8/7)),""))</f>
        <v>0</v>
      </c>
      <c r="BE38" s="646"/>
      <c r="BF38" s="642"/>
      <c r="BG38" s="643"/>
      <c r="BH38" s="643"/>
      <c r="BI38" s="643"/>
      <c r="BJ38" s="644"/>
    </row>
    <row r="39" spans="2:62" ht="20.25" customHeight="1">
      <c r="B39" s="648">
        <f>B37+1</f>
        <v>13</v>
      </c>
      <c r="C39" s="650"/>
      <c r="D39" s="651"/>
      <c r="E39" s="139"/>
      <c r="F39" s="140"/>
      <c r="G39" s="139"/>
      <c r="H39" s="140"/>
      <c r="I39" s="654"/>
      <c r="J39" s="655"/>
      <c r="K39" s="658"/>
      <c r="L39" s="659"/>
      <c r="M39" s="659"/>
      <c r="N39" s="651"/>
      <c r="O39" s="632"/>
      <c r="P39" s="633"/>
      <c r="Q39" s="633"/>
      <c r="R39" s="633"/>
      <c r="S39" s="634"/>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635"/>
      <c r="BC39" s="636"/>
      <c r="BD39" s="637"/>
      <c r="BE39" s="638"/>
      <c r="BF39" s="639"/>
      <c r="BG39" s="640"/>
      <c r="BH39" s="640"/>
      <c r="BI39" s="640"/>
      <c r="BJ39" s="641"/>
    </row>
    <row r="40" spans="2:62" ht="20.25" customHeight="1">
      <c r="B40" s="649"/>
      <c r="C40" s="652"/>
      <c r="D40" s="653"/>
      <c r="E40" s="139"/>
      <c r="F40" s="140">
        <f>C39</f>
        <v>0</v>
      </c>
      <c r="G40" s="139"/>
      <c r="H40" s="140">
        <f>I39</f>
        <v>0</v>
      </c>
      <c r="I40" s="656"/>
      <c r="J40" s="657"/>
      <c r="K40" s="660"/>
      <c r="L40" s="661"/>
      <c r="M40" s="661"/>
      <c r="N40" s="653"/>
      <c r="O40" s="632"/>
      <c r="P40" s="633"/>
      <c r="Q40" s="633"/>
      <c r="R40" s="633"/>
      <c r="S40" s="634"/>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645">
        <f>IF($BE$3="４週",SUM(W40:AX40),IF($BE$3="暦月",SUM(W40:BA40),""))</f>
        <v>0</v>
      </c>
      <c r="BC40" s="646"/>
      <c r="BD40" s="647">
        <f>IF($BE$3="４週",BB40/4,IF($BE$3="暦月",(BB40/($BE$8/7)),""))</f>
        <v>0</v>
      </c>
      <c r="BE40" s="646"/>
      <c r="BF40" s="642"/>
      <c r="BG40" s="643"/>
      <c r="BH40" s="643"/>
      <c r="BI40" s="643"/>
      <c r="BJ40" s="644"/>
    </row>
    <row r="41" spans="2:62" ht="20.25" customHeight="1">
      <c r="B41" s="648">
        <f>B39+1</f>
        <v>14</v>
      </c>
      <c r="C41" s="650"/>
      <c r="D41" s="651"/>
      <c r="E41" s="139"/>
      <c r="F41" s="140"/>
      <c r="G41" s="139"/>
      <c r="H41" s="140"/>
      <c r="I41" s="654"/>
      <c r="J41" s="655"/>
      <c r="K41" s="658"/>
      <c r="L41" s="659"/>
      <c r="M41" s="659"/>
      <c r="N41" s="651"/>
      <c r="O41" s="632"/>
      <c r="P41" s="633"/>
      <c r="Q41" s="633"/>
      <c r="R41" s="633"/>
      <c r="S41" s="634"/>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635"/>
      <c r="BC41" s="636"/>
      <c r="BD41" s="637"/>
      <c r="BE41" s="638"/>
      <c r="BF41" s="639"/>
      <c r="BG41" s="640"/>
      <c r="BH41" s="640"/>
      <c r="BI41" s="640"/>
      <c r="BJ41" s="641"/>
    </row>
    <row r="42" spans="2:62" ht="20.25" customHeight="1">
      <c r="B42" s="649"/>
      <c r="C42" s="652"/>
      <c r="D42" s="653"/>
      <c r="E42" s="139"/>
      <c r="F42" s="140">
        <f>C41</f>
        <v>0</v>
      </c>
      <c r="G42" s="139"/>
      <c r="H42" s="140">
        <f>I41</f>
        <v>0</v>
      </c>
      <c r="I42" s="656"/>
      <c r="J42" s="657"/>
      <c r="K42" s="660"/>
      <c r="L42" s="661"/>
      <c r="M42" s="661"/>
      <c r="N42" s="653"/>
      <c r="O42" s="632"/>
      <c r="P42" s="633"/>
      <c r="Q42" s="633"/>
      <c r="R42" s="633"/>
      <c r="S42" s="634"/>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645">
        <f>IF($BE$3="４週",SUM(W42:AX42),IF($BE$3="暦月",SUM(W42:BA42),""))</f>
        <v>0</v>
      </c>
      <c r="BC42" s="646"/>
      <c r="BD42" s="647">
        <f>IF($BE$3="４週",BB42/4,IF($BE$3="暦月",(BB42/($BE$8/7)),""))</f>
        <v>0</v>
      </c>
      <c r="BE42" s="646"/>
      <c r="BF42" s="642"/>
      <c r="BG42" s="643"/>
      <c r="BH42" s="643"/>
      <c r="BI42" s="643"/>
      <c r="BJ42" s="644"/>
    </row>
    <row r="43" spans="2:62" ht="20.25" customHeight="1">
      <c r="B43" s="648">
        <f>B41+1</f>
        <v>15</v>
      </c>
      <c r="C43" s="650"/>
      <c r="D43" s="651"/>
      <c r="E43" s="139"/>
      <c r="F43" s="140"/>
      <c r="G43" s="139"/>
      <c r="H43" s="140"/>
      <c r="I43" s="654"/>
      <c r="J43" s="655"/>
      <c r="K43" s="658"/>
      <c r="L43" s="659"/>
      <c r="M43" s="659"/>
      <c r="N43" s="651"/>
      <c r="O43" s="632"/>
      <c r="P43" s="633"/>
      <c r="Q43" s="633"/>
      <c r="R43" s="633"/>
      <c r="S43" s="634"/>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635"/>
      <c r="BC43" s="636"/>
      <c r="BD43" s="637"/>
      <c r="BE43" s="638"/>
      <c r="BF43" s="639"/>
      <c r="BG43" s="640"/>
      <c r="BH43" s="640"/>
      <c r="BI43" s="640"/>
      <c r="BJ43" s="641"/>
    </row>
    <row r="44" spans="2:62" ht="20.25" customHeight="1">
      <c r="B44" s="649"/>
      <c r="C44" s="652"/>
      <c r="D44" s="653"/>
      <c r="E44" s="139"/>
      <c r="F44" s="140">
        <f>C43</f>
        <v>0</v>
      </c>
      <c r="G44" s="139"/>
      <c r="H44" s="140">
        <f>I43</f>
        <v>0</v>
      </c>
      <c r="I44" s="656"/>
      <c r="J44" s="657"/>
      <c r="K44" s="660"/>
      <c r="L44" s="661"/>
      <c r="M44" s="661"/>
      <c r="N44" s="653"/>
      <c r="O44" s="632"/>
      <c r="P44" s="633"/>
      <c r="Q44" s="633"/>
      <c r="R44" s="633"/>
      <c r="S44" s="634"/>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645">
        <f>IF($BE$3="４週",SUM(W44:AX44),IF($BE$3="暦月",SUM(W44:BA44),""))</f>
        <v>0</v>
      </c>
      <c r="BC44" s="646"/>
      <c r="BD44" s="647">
        <f>IF($BE$3="４週",BB44/4,IF($BE$3="暦月",(BB44/($BE$8/7)),""))</f>
        <v>0</v>
      </c>
      <c r="BE44" s="646"/>
      <c r="BF44" s="642"/>
      <c r="BG44" s="643"/>
      <c r="BH44" s="643"/>
      <c r="BI44" s="643"/>
      <c r="BJ44" s="644"/>
    </row>
    <row r="45" spans="2:62" ht="20.25" customHeight="1">
      <c r="B45" s="648">
        <f>B43+1</f>
        <v>16</v>
      </c>
      <c r="C45" s="650"/>
      <c r="D45" s="651"/>
      <c r="E45" s="139"/>
      <c r="F45" s="140"/>
      <c r="G45" s="139"/>
      <c r="H45" s="140"/>
      <c r="I45" s="654"/>
      <c r="J45" s="655"/>
      <c r="K45" s="658"/>
      <c r="L45" s="659"/>
      <c r="M45" s="659"/>
      <c r="N45" s="651"/>
      <c r="O45" s="632"/>
      <c r="P45" s="633"/>
      <c r="Q45" s="633"/>
      <c r="R45" s="633"/>
      <c r="S45" s="634"/>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635"/>
      <c r="BC45" s="636"/>
      <c r="BD45" s="637"/>
      <c r="BE45" s="638"/>
      <c r="BF45" s="639"/>
      <c r="BG45" s="640"/>
      <c r="BH45" s="640"/>
      <c r="BI45" s="640"/>
      <c r="BJ45" s="641"/>
    </row>
    <row r="46" spans="2:62" ht="20.25" customHeight="1">
      <c r="B46" s="649"/>
      <c r="C46" s="652"/>
      <c r="D46" s="653"/>
      <c r="E46" s="139"/>
      <c r="F46" s="140">
        <f>C45</f>
        <v>0</v>
      </c>
      <c r="G46" s="139"/>
      <c r="H46" s="140">
        <f>I45</f>
        <v>0</v>
      </c>
      <c r="I46" s="656"/>
      <c r="J46" s="657"/>
      <c r="K46" s="660"/>
      <c r="L46" s="661"/>
      <c r="M46" s="661"/>
      <c r="N46" s="653"/>
      <c r="O46" s="632"/>
      <c r="P46" s="633"/>
      <c r="Q46" s="633"/>
      <c r="R46" s="633"/>
      <c r="S46" s="634"/>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645">
        <f>IF($BE$3="４週",SUM(W46:AX46),IF($BE$3="暦月",SUM(W46:BA46),""))</f>
        <v>0</v>
      </c>
      <c r="BC46" s="646"/>
      <c r="BD46" s="647">
        <f>IF($BE$3="４週",BB46/4,IF($BE$3="暦月",(BB46/($BE$8/7)),""))</f>
        <v>0</v>
      </c>
      <c r="BE46" s="646"/>
      <c r="BF46" s="642"/>
      <c r="BG46" s="643"/>
      <c r="BH46" s="643"/>
      <c r="BI46" s="643"/>
      <c r="BJ46" s="644"/>
    </row>
    <row r="47" spans="2:62" ht="20.25" customHeight="1">
      <c r="B47" s="648">
        <f>B45+1</f>
        <v>17</v>
      </c>
      <c r="C47" s="650"/>
      <c r="D47" s="651"/>
      <c r="E47" s="139"/>
      <c r="F47" s="140"/>
      <c r="G47" s="139"/>
      <c r="H47" s="140"/>
      <c r="I47" s="654"/>
      <c r="J47" s="655"/>
      <c r="K47" s="658"/>
      <c r="L47" s="659"/>
      <c r="M47" s="659"/>
      <c r="N47" s="651"/>
      <c r="O47" s="632"/>
      <c r="P47" s="633"/>
      <c r="Q47" s="633"/>
      <c r="R47" s="633"/>
      <c r="S47" s="634"/>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635"/>
      <c r="BC47" s="636"/>
      <c r="BD47" s="637"/>
      <c r="BE47" s="638"/>
      <c r="BF47" s="639"/>
      <c r="BG47" s="640"/>
      <c r="BH47" s="640"/>
      <c r="BI47" s="640"/>
      <c r="BJ47" s="641"/>
    </row>
    <row r="48" spans="2:62" ht="20.25" customHeight="1">
      <c r="B48" s="649"/>
      <c r="C48" s="652"/>
      <c r="D48" s="653"/>
      <c r="E48" s="139"/>
      <c r="F48" s="140">
        <f>C47</f>
        <v>0</v>
      </c>
      <c r="G48" s="139"/>
      <c r="H48" s="140">
        <f>I47</f>
        <v>0</v>
      </c>
      <c r="I48" s="656"/>
      <c r="J48" s="657"/>
      <c r="K48" s="660"/>
      <c r="L48" s="661"/>
      <c r="M48" s="661"/>
      <c r="N48" s="653"/>
      <c r="O48" s="632"/>
      <c r="P48" s="633"/>
      <c r="Q48" s="633"/>
      <c r="R48" s="633"/>
      <c r="S48" s="634"/>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645">
        <f>IF($BE$3="４週",SUM(W48:AX48),IF($BE$3="暦月",SUM(W48:BA48),""))</f>
        <v>0</v>
      </c>
      <c r="BC48" s="646"/>
      <c r="BD48" s="647">
        <f>IF($BE$3="４週",BB48/4,IF($BE$3="暦月",(BB48/($BE$8/7)),""))</f>
        <v>0</v>
      </c>
      <c r="BE48" s="646"/>
      <c r="BF48" s="642"/>
      <c r="BG48" s="643"/>
      <c r="BH48" s="643"/>
      <c r="BI48" s="643"/>
      <c r="BJ48" s="644"/>
    </row>
    <row r="49" spans="2:62" ht="20.25" customHeight="1">
      <c r="B49" s="648">
        <f>B47+1</f>
        <v>18</v>
      </c>
      <c r="C49" s="650"/>
      <c r="D49" s="651"/>
      <c r="E49" s="139"/>
      <c r="F49" s="140"/>
      <c r="G49" s="139"/>
      <c r="H49" s="140"/>
      <c r="I49" s="654"/>
      <c r="J49" s="655"/>
      <c r="K49" s="658"/>
      <c r="L49" s="659"/>
      <c r="M49" s="659"/>
      <c r="N49" s="651"/>
      <c r="O49" s="632"/>
      <c r="P49" s="633"/>
      <c r="Q49" s="633"/>
      <c r="R49" s="633"/>
      <c r="S49" s="634"/>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635"/>
      <c r="BC49" s="636"/>
      <c r="BD49" s="637"/>
      <c r="BE49" s="638"/>
      <c r="BF49" s="639"/>
      <c r="BG49" s="640"/>
      <c r="BH49" s="640"/>
      <c r="BI49" s="640"/>
      <c r="BJ49" s="641"/>
    </row>
    <row r="50" spans="2:62" ht="20.25" customHeight="1">
      <c r="B50" s="649"/>
      <c r="C50" s="652"/>
      <c r="D50" s="653"/>
      <c r="E50" s="139"/>
      <c r="F50" s="140">
        <f>C49</f>
        <v>0</v>
      </c>
      <c r="G50" s="139"/>
      <c r="H50" s="140">
        <f>I49</f>
        <v>0</v>
      </c>
      <c r="I50" s="656"/>
      <c r="J50" s="657"/>
      <c r="K50" s="660"/>
      <c r="L50" s="661"/>
      <c r="M50" s="661"/>
      <c r="N50" s="653"/>
      <c r="O50" s="632"/>
      <c r="P50" s="633"/>
      <c r="Q50" s="633"/>
      <c r="R50" s="633"/>
      <c r="S50" s="634"/>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645">
        <f>IF($BE$3="４週",SUM(W50:AX50),IF($BE$3="暦月",SUM(W50:BA50),""))</f>
        <v>0</v>
      </c>
      <c r="BC50" s="646"/>
      <c r="BD50" s="647">
        <f>IF($BE$3="４週",BB50/4,IF($BE$3="暦月",(BB50/($BE$8/7)),""))</f>
        <v>0</v>
      </c>
      <c r="BE50" s="646"/>
      <c r="BF50" s="642"/>
      <c r="BG50" s="643"/>
      <c r="BH50" s="643"/>
      <c r="BI50" s="643"/>
      <c r="BJ50" s="644"/>
    </row>
    <row r="51" spans="2:62" ht="20.25" customHeight="1">
      <c r="B51" s="648">
        <f>B49+1</f>
        <v>19</v>
      </c>
      <c r="C51" s="650"/>
      <c r="D51" s="651"/>
      <c r="E51" s="141"/>
      <c r="F51" s="142"/>
      <c r="G51" s="141"/>
      <c r="H51" s="142"/>
      <c r="I51" s="654"/>
      <c r="J51" s="655"/>
      <c r="K51" s="658"/>
      <c r="L51" s="659"/>
      <c r="M51" s="659"/>
      <c r="N51" s="651"/>
      <c r="O51" s="632"/>
      <c r="P51" s="633"/>
      <c r="Q51" s="633"/>
      <c r="R51" s="633"/>
      <c r="S51" s="634"/>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635"/>
      <c r="BC51" s="636"/>
      <c r="BD51" s="637"/>
      <c r="BE51" s="638"/>
      <c r="BF51" s="639"/>
      <c r="BG51" s="640"/>
      <c r="BH51" s="640"/>
      <c r="BI51" s="640"/>
      <c r="BJ51" s="641"/>
    </row>
    <row r="52" spans="2:62" ht="20.25" customHeight="1">
      <c r="B52" s="649"/>
      <c r="C52" s="652"/>
      <c r="D52" s="653"/>
      <c r="E52" s="139"/>
      <c r="F52" s="140">
        <f>C51</f>
        <v>0</v>
      </c>
      <c r="G52" s="139"/>
      <c r="H52" s="140">
        <f>I51</f>
        <v>0</v>
      </c>
      <c r="I52" s="656"/>
      <c r="J52" s="657"/>
      <c r="K52" s="660"/>
      <c r="L52" s="661"/>
      <c r="M52" s="661"/>
      <c r="N52" s="653"/>
      <c r="O52" s="632"/>
      <c r="P52" s="633"/>
      <c r="Q52" s="633"/>
      <c r="R52" s="633"/>
      <c r="S52" s="634"/>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645">
        <f>IF($BE$3="４週",SUM(W52:AX52),IF($BE$3="暦月",SUM(W52:BA52),""))</f>
        <v>0</v>
      </c>
      <c r="BC52" s="646"/>
      <c r="BD52" s="647">
        <f>IF($BE$3="４週",BB52/4,IF($BE$3="暦月",(BB52/($BE$8/7)),""))</f>
        <v>0</v>
      </c>
      <c r="BE52" s="646"/>
      <c r="BF52" s="642"/>
      <c r="BG52" s="643"/>
      <c r="BH52" s="643"/>
      <c r="BI52" s="643"/>
      <c r="BJ52" s="644"/>
    </row>
    <row r="53" spans="2:62" ht="20.25" customHeight="1">
      <c r="B53" s="648">
        <f>B51+1</f>
        <v>20</v>
      </c>
      <c r="C53" s="650"/>
      <c r="D53" s="651"/>
      <c r="E53" s="141"/>
      <c r="F53" s="142"/>
      <c r="G53" s="141"/>
      <c r="H53" s="142"/>
      <c r="I53" s="654"/>
      <c r="J53" s="655"/>
      <c r="K53" s="658"/>
      <c r="L53" s="659"/>
      <c r="M53" s="659"/>
      <c r="N53" s="651"/>
      <c r="O53" s="632"/>
      <c r="P53" s="633"/>
      <c r="Q53" s="633"/>
      <c r="R53" s="633"/>
      <c r="S53" s="634"/>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635"/>
      <c r="BC53" s="636"/>
      <c r="BD53" s="637"/>
      <c r="BE53" s="638"/>
      <c r="BF53" s="639"/>
      <c r="BG53" s="640"/>
      <c r="BH53" s="640"/>
      <c r="BI53" s="640"/>
      <c r="BJ53" s="641"/>
    </row>
    <row r="54" spans="2:62" ht="20.25" customHeight="1">
      <c r="B54" s="649"/>
      <c r="C54" s="652"/>
      <c r="D54" s="653"/>
      <c r="E54" s="139"/>
      <c r="F54" s="140">
        <f>C53</f>
        <v>0</v>
      </c>
      <c r="G54" s="139"/>
      <c r="H54" s="140">
        <f>I53</f>
        <v>0</v>
      </c>
      <c r="I54" s="656"/>
      <c r="J54" s="657"/>
      <c r="K54" s="660"/>
      <c r="L54" s="661"/>
      <c r="M54" s="661"/>
      <c r="N54" s="653"/>
      <c r="O54" s="632"/>
      <c r="P54" s="633"/>
      <c r="Q54" s="633"/>
      <c r="R54" s="633"/>
      <c r="S54" s="634"/>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645">
        <f>IF($BE$3="４週",SUM(W54:AX54),IF($BE$3="暦月",SUM(W54:BA54),""))</f>
        <v>0</v>
      </c>
      <c r="BC54" s="646"/>
      <c r="BD54" s="647">
        <f>IF($BE$3="４週",BB54/4,IF($BE$3="暦月",(BB54/($BE$8/7)),""))</f>
        <v>0</v>
      </c>
      <c r="BE54" s="646"/>
      <c r="BF54" s="642"/>
      <c r="BG54" s="643"/>
      <c r="BH54" s="643"/>
      <c r="BI54" s="643"/>
      <c r="BJ54" s="644"/>
    </row>
    <row r="55" spans="2:62" ht="20.25" customHeight="1">
      <c r="B55" s="648">
        <f>B53+1</f>
        <v>21</v>
      </c>
      <c r="C55" s="650"/>
      <c r="D55" s="651"/>
      <c r="E55" s="139"/>
      <c r="F55" s="140"/>
      <c r="G55" s="139"/>
      <c r="H55" s="140"/>
      <c r="I55" s="654"/>
      <c r="J55" s="655"/>
      <c r="K55" s="658"/>
      <c r="L55" s="659"/>
      <c r="M55" s="659"/>
      <c r="N55" s="651"/>
      <c r="O55" s="632"/>
      <c r="P55" s="633"/>
      <c r="Q55" s="633"/>
      <c r="R55" s="633"/>
      <c r="S55" s="634"/>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635"/>
      <c r="BC55" s="636"/>
      <c r="BD55" s="637"/>
      <c r="BE55" s="638"/>
      <c r="BF55" s="639"/>
      <c r="BG55" s="640"/>
      <c r="BH55" s="640"/>
      <c r="BI55" s="640"/>
      <c r="BJ55" s="641"/>
    </row>
    <row r="56" spans="2:62" ht="20.25" customHeight="1">
      <c r="B56" s="649"/>
      <c r="C56" s="652"/>
      <c r="D56" s="653"/>
      <c r="E56" s="139"/>
      <c r="F56" s="140">
        <f>C55</f>
        <v>0</v>
      </c>
      <c r="G56" s="139"/>
      <c r="H56" s="140">
        <f>I55</f>
        <v>0</v>
      </c>
      <c r="I56" s="656"/>
      <c r="J56" s="657"/>
      <c r="K56" s="660"/>
      <c r="L56" s="661"/>
      <c r="M56" s="661"/>
      <c r="N56" s="653"/>
      <c r="O56" s="632"/>
      <c r="P56" s="633"/>
      <c r="Q56" s="633"/>
      <c r="R56" s="633"/>
      <c r="S56" s="634"/>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645">
        <f>IF($BE$3="４週",SUM(W56:AX56),IF($BE$3="暦月",SUM(W56:BA56),""))</f>
        <v>0</v>
      </c>
      <c r="BC56" s="646"/>
      <c r="BD56" s="647">
        <f>IF($BE$3="４週",BB56/4,IF($BE$3="暦月",(BB56/($BE$8/7)),""))</f>
        <v>0</v>
      </c>
      <c r="BE56" s="646"/>
      <c r="BF56" s="642"/>
      <c r="BG56" s="643"/>
      <c r="BH56" s="643"/>
      <c r="BI56" s="643"/>
      <c r="BJ56" s="644"/>
    </row>
    <row r="57" spans="2:62" ht="20.25" customHeight="1">
      <c r="B57" s="648">
        <f>B55+1</f>
        <v>22</v>
      </c>
      <c r="C57" s="650"/>
      <c r="D57" s="651"/>
      <c r="E57" s="139"/>
      <c r="F57" s="140"/>
      <c r="G57" s="139"/>
      <c r="H57" s="140"/>
      <c r="I57" s="654"/>
      <c r="J57" s="655"/>
      <c r="K57" s="658"/>
      <c r="L57" s="659"/>
      <c r="M57" s="659"/>
      <c r="N57" s="651"/>
      <c r="O57" s="632"/>
      <c r="P57" s="633"/>
      <c r="Q57" s="633"/>
      <c r="R57" s="633"/>
      <c r="S57" s="634"/>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635"/>
      <c r="BC57" s="636"/>
      <c r="BD57" s="637"/>
      <c r="BE57" s="638"/>
      <c r="BF57" s="639"/>
      <c r="BG57" s="640"/>
      <c r="BH57" s="640"/>
      <c r="BI57" s="640"/>
      <c r="BJ57" s="641"/>
    </row>
    <row r="58" spans="2:62" ht="20.25" customHeight="1">
      <c r="B58" s="649"/>
      <c r="C58" s="652"/>
      <c r="D58" s="653"/>
      <c r="E58" s="139"/>
      <c r="F58" s="140">
        <f>C57</f>
        <v>0</v>
      </c>
      <c r="G58" s="139"/>
      <c r="H58" s="140">
        <f>I57</f>
        <v>0</v>
      </c>
      <c r="I58" s="656"/>
      <c r="J58" s="657"/>
      <c r="K58" s="660"/>
      <c r="L58" s="661"/>
      <c r="M58" s="661"/>
      <c r="N58" s="653"/>
      <c r="O58" s="632"/>
      <c r="P58" s="633"/>
      <c r="Q58" s="633"/>
      <c r="R58" s="633"/>
      <c r="S58" s="634"/>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645">
        <f>IF($BE$3="４週",SUM(W58:AX58),IF($BE$3="暦月",SUM(W58:BA58),""))</f>
        <v>0</v>
      </c>
      <c r="BC58" s="646"/>
      <c r="BD58" s="647">
        <f>IF($BE$3="４週",BB58/4,IF($BE$3="暦月",(BB58/($BE$8/7)),""))</f>
        <v>0</v>
      </c>
      <c r="BE58" s="646"/>
      <c r="BF58" s="642"/>
      <c r="BG58" s="643"/>
      <c r="BH58" s="643"/>
      <c r="BI58" s="643"/>
      <c r="BJ58" s="644"/>
    </row>
    <row r="59" spans="2:62" ht="20.25" customHeight="1">
      <c r="B59" s="648">
        <f>B57+1</f>
        <v>23</v>
      </c>
      <c r="C59" s="650"/>
      <c r="D59" s="651"/>
      <c r="E59" s="139"/>
      <c r="F59" s="140"/>
      <c r="G59" s="139"/>
      <c r="H59" s="140"/>
      <c r="I59" s="654"/>
      <c r="J59" s="655"/>
      <c r="K59" s="658"/>
      <c r="L59" s="659"/>
      <c r="M59" s="659"/>
      <c r="N59" s="651"/>
      <c r="O59" s="632"/>
      <c r="P59" s="633"/>
      <c r="Q59" s="633"/>
      <c r="R59" s="633"/>
      <c r="S59" s="634"/>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635"/>
      <c r="BC59" s="636"/>
      <c r="BD59" s="637"/>
      <c r="BE59" s="638"/>
      <c r="BF59" s="639"/>
      <c r="BG59" s="640"/>
      <c r="BH59" s="640"/>
      <c r="BI59" s="640"/>
      <c r="BJ59" s="641"/>
    </row>
    <row r="60" spans="2:62" ht="20.25" customHeight="1">
      <c r="B60" s="649"/>
      <c r="C60" s="652"/>
      <c r="D60" s="653"/>
      <c r="E60" s="139"/>
      <c r="F60" s="140">
        <f>C59</f>
        <v>0</v>
      </c>
      <c r="G60" s="139"/>
      <c r="H60" s="140">
        <f>I59</f>
        <v>0</v>
      </c>
      <c r="I60" s="656"/>
      <c r="J60" s="657"/>
      <c r="K60" s="660"/>
      <c r="L60" s="661"/>
      <c r="M60" s="661"/>
      <c r="N60" s="653"/>
      <c r="O60" s="632"/>
      <c r="P60" s="633"/>
      <c r="Q60" s="633"/>
      <c r="R60" s="633"/>
      <c r="S60" s="634"/>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645">
        <f>IF($BE$3="４週",SUM(W60:AX60),IF($BE$3="暦月",SUM(W60:BA60),""))</f>
        <v>0</v>
      </c>
      <c r="BC60" s="646"/>
      <c r="BD60" s="647">
        <f>IF($BE$3="４週",BB60/4,IF($BE$3="暦月",(BB60/($BE$8/7)),""))</f>
        <v>0</v>
      </c>
      <c r="BE60" s="646"/>
      <c r="BF60" s="642"/>
      <c r="BG60" s="643"/>
      <c r="BH60" s="643"/>
      <c r="BI60" s="643"/>
      <c r="BJ60" s="644"/>
    </row>
    <row r="61" spans="2:62" ht="20.25" customHeight="1">
      <c r="B61" s="648">
        <f>B59+1</f>
        <v>24</v>
      </c>
      <c r="C61" s="650"/>
      <c r="D61" s="651"/>
      <c r="E61" s="139"/>
      <c r="F61" s="140"/>
      <c r="G61" s="139"/>
      <c r="H61" s="140"/>
      <c r="I61" s="654"/>
      <c r="J61" s="655"/>
      <c r="K61" s="658"/>
      <c r="L61" s="659"/>
      <c r="M61" s="659"/>
      <c r="N61" s="651"/>
      <c r="O61" s="632"/>
      <c r="P61" s="633"/>
      <c r="Q61" s="633"/>
      <c r="R61" s="633"/>
      <c r="S61" s="634"/>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635"/>
      <c r="BC61" s="636"/>
      <c r="BD61" s="637"/>
      <c r="BE61" s="638"/>
      <c r="BF61" s="639"/>
      <c r="BG61" s="640"/>
      <c r="BH61" s="640"/>
      <c r="BI61" s="640"/>
      <c r="BJ61" s="641"/>
    </row>
    <row r="62" spans="2:62" ht="20.25" customHeight="1">
      <c r="B62" s="649"/>
      <c r="C62" s="652"/>
      <c r="D62" s="653"/>
      <c r="E62" s="139"/>
      <c r="F62" s="140">
        <f>C61</f>
        <v>0</v>
      </c>
      <c r="G62" s="139"/>
      <c r="H62" s="140">
        <f>I61</f>
        <v>0</v>
      </c>
      <c r="I62" s="656"/>
      <c r="J62" s="657"/>
      <c r="K62" s="660"/>
      <c r="L62" s="661"/>
      <c r="M62" s="661"/>
      <c r="N62" s="653"/>
      <c r="O62" s="632"/>
      <c r="P62" s="633"/>
      <c r="Q62" s="633"/>
      <c r="R62" s="633"/>
      <c r="S62" s="634"/>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645">
        <f>IF($BE$3="４週",SUM(W62:AX62),IF($BE$3="暦月",SUM(W62:BA62),""))</f>
        <v>0</v>
      </c>
      <c r="BC62" s="646"/>
      <c r="BD62" s="647">
        <f>IF($BE$3="４週",BB62/4,IF($BE$3="暦月",(BB62/($BE$8/7)),""))</f>
        <v>0</v>
      </c>
      <c r="BE62" s="646"/>
      <c r="BF62" s="642"/>
      <c r="BG62" s="643"/>
      <c r="BH62" s="643"/>
      <c r="BI62" s="643"/>
      <c r="BJ62" s="644"/>
    </row>
    <row r="63" spans="2:62" ht="20.25" customHeight="1">
      <c r="B63" s="648">
        <f>B61+1</f>
        <v>25</v>
      </c>
      <c r="C63" s="650"/>
      <c r="D63" s="651"/>
      <c r="E63" s="139"/>
      <c r="F63" s="140"/>
      <c r="G63" s="139"/>
      <c r="H63" s="140"/>
      <c r="I63" s="654"/>
      <c r="J63" s="655"/>
      <c r="K63" s="658"/>
      <c r="L63" s="659"/>
      <c r="M63" s="659"/>
      <c r="N63" s="651"/>
      <c r="O63" s="632"/>
      <c r="P63" s="633"/>
      <c r="Q63" s="633"/>
      <c r="R63" s="633"/>
      <c r="S63" s="634"/>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635"/>
      <c r="BC63" s="636"/>
      <c r="BD63" s="637"/>
      <c r="BE63" s="638"/>
      <c r="BF63" s="639"/>
      <c r="BG63" s="640"/>
      <c r="BH63" s="640"/>
      <c r="BI63" s="640"/>
      <c r="BJ63" s="641"/>
    </row>
    <row r="64" spans="2:62" ht="20.25" customHeight="1">
      <c r="B64" s="649"/>
      <c r="C64" s="652"/>
      <c r="D64" s="653"/>
      <c r="E64" s="139"/>
      <c r="F64" s="140">
        <f>C63</f>
        <v>0</v>
      </c>
      <c r="G64" s="139"/>
      <c r="H64" s="140">
        <f>I63</f>
        <v>0</v>
      </c>
      <c r="I64" s="656"/>
      <c r="J64" s="657"/>
      <c r="K64" s="660"/>
      <c r="L64" s="661"/>
      <c r="M64" s="661"/>
      <c r="N64" s="653"/>
      <c r="O64" s="632"/>
      <c r="P64" s="633"/>
      <c r="Q64" s="633"/>
      <c r="R64" s="633"/>
      <c r="S64" s="634"/>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645">
        <f>IF($BE$3="４週",SUM(W64:AX64),IF($BE$3="暦月",SUM(W64:BA64),""))</f>
        <v>0</v>
      </c>
      <c r="BC64" s="646"/>
      <c r="BD64" s="647">
        <f>IF($BE$3="４週",BB64/4,IF($BE$3="暦月",(BB64/($BE$8/7)),""))</f>
        <v>0</v>
      </c>
      <c r="BE64" s="646"/>
      <c r="BF64" s="642"/>
      <c r="BG64" s="643"/>
      <c r="BH64" s="643"/>
      <c r="BI64" s="643"/>
      <c r="BJ64" s="644"/>
    </row>
    <row r="65" spans="2:62" ht="20.25" customHeight="1">
      <c r="B65" s="648">
        <f>B63+1</f>
        <v>26</v>
      </c>
      <c r="C65" s="650"/>
      <c r="D65" s="651"/>
      <c r="E65" s="139"/>
      <c r="F65" s="140"/>
      <c r="G65" s="139"/>
      <c r="H65" s="140"/>
      <c r="I65" s="654"/>
      <c r="J65" s="655"/>
      <c r="K65" s="658"/>
      <c r="L65" s="659"/>
      <c r="M65" s="659"/>
      <c r="N65" s="651"/>
      <c r="O65" s="632"/>
      <c r="P65" s="633"/>
      <c r="Q65" s="633"/>
      <c r="R65" s="633"/>
      <c r="S65" s="634"/>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635"/>
      <c r="BC65" s="636"/>
      <c r="BD65" s="637"/>
      <c r="BE65" s="638"/>
      <c r="BF65" s="639"/>
      <c r="BG65" s="640"/>
      <c r="BH65" s="640"/>
      <c r="BI65" s="640"/>
      <c r="BJ65" s="641"/>
    </row>
    <row r="66" spans="2:62" ht="20.25" customHeight="1">
      <c r="B66" s="649"/>
      <c r="C66" s="652"/>
      <c r="D66" s="653"/>
      <c r="E66" s="139"/>
      <c r="F66" s="140">
        <f>C65</f>
        <v>0</v>
      </c>
      <c r="G66" s="139"/>
      <c r="H66" s="140">
        <f>I65</f>
        <v>0</v>
      </c>
      <c r="I66" s="656"/>
      <c r="J66" s="657"/>
      <c r="K66" s="660"/>
      <c r="L66" s="661"/>
      <c r="M66" s="661"/>
      <c r="N66" s="653"/>
      <c r="O66" s="632"/>
      <c r="P66" s="633"/>
      <c r="Q66" s="633"/>
      <c r="R66" s="633"/>
      <c r="S66" s="634"/>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645">
        <f>IF($BE$3="４週",SUM(W66:AX66),IF($BE$3="暦月",SUM(W66:BA66),""))</f>
        <v>0</v>
      </c>
      <c r="BC66" s="646"/>
      <c r="BD66" s="647">
        <f>IF($BE$3="４週",BB66/4,IF($BE$3="暦月",(BB66/($BE$8/7)),""))</f>
        <v>0</v>
      </c>
      <c r="BE66" s="646"/>
      <c r="BF66" s="642"/>
      <c r="BG66" s="643"/>
      <c r="BH66" s="643"/>
      <c r="BI66" s="643"/>
      <c r="BJ66" s="644"/>
    </row>
    <row r="67" spans="2:62" ht="20.25" customHeight="1">
      <c r="B67" s="648">
        <f>B65+1</f>
        <v>27</v>
      </c>
      <c r="C67" s="650"/>
      <c r="D67" s="651"/>
      <c r="E67" s="139"/>
      <c r="F67" s="140"/>
      <c r="G67" s="139"/>
      <c r="H67" s="140"/>
      <c r="I67" s="654"/>
      <c r="J67" s="655"/>
      <c r="K67" s="658"/>
      <c r="L67" s="659"/>
      <c r="M67" s="659"/>
      <c r="N67" s="651"/>
      <c r="O67" s="632"/>
      <c r="P67" s="633"/>
      <c r="Q67" s="633"/>
      <c r="R67" s="633"/>
      <c r="S67" s="634"/>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635"/>
      <c r="BC67" s="636"/>
      <c r="BD67" s="637"/>
      <c r="BE67" s="638"/>
      <c r="BF67" s="639"/>
      <c r="BG67" s="640"/>
      <c r="BH67" s="640"/>
      <c r="BI67" s="640"/>
      <c r="BJ67" s="641"/>
    </row>
    <row r="68" spans="2:62" ht="20.25" customHeight="1">
      <c r="B68" s="649"/>
      <c r="C68" s="652"/>
      <c r="D68" s="653"/>
      <c r="E68" s="139"/>
      <c r="F68" s="140">
        <f>C67</f>
        <v>0</v>
      </c>
      <c r="G68" s="139"/>
      <c r="H68" s="140">
        <f>I67</f>
        <v>0</v>
      </c>
      <c r="I68" s="656"/>
      <c r="J68" s="657"/>
      <c r="K68" s="660"/>
      <c r="L68" s="661"/>
      <c r="M68" s="661"/>
      <c r="N68" s="653"/>
      <c r="O68" s="632"/>
      <c r="P68" s="633"/>
      <c r="Q68" s="633"/>
      <c r="R68" s="633"/>
      <c r="S68" s="634"/>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645">
        <f>IF($BE$3="４週",SUM(W68:AX68),IF($BE$3="暦月",SUM(W68:BA68),""))</f>
        <v>0</v>
      </c>
      <c r="BC68" s="646"/>
      <c r="BD68" s="647">
        <f>IF($BE$3="４週",BB68/4,IF($BE$3="暦月",(BB68/($BE$8/7)),""))</f>
        <v>0</v>
      </c>
      <c r="BE68" s="646"/>
      <c r="BF68" s="642"/>
      <c r="BG68" s="643"/>
      <c r="BH68" s="643"/>
      <c r="BI68" s="643"/>
      <c r="BJ68" s="644"/>
    </row>
    <row r="69" spans="2:62" ht="20.25" customHeight="1">
      <c r="B69" s="648">
        <f>B67+1</f>
        <v>28</v>
      </c>
      <c r="C69" s="650"/>
      <c r="D69" s="651"/>
      <c r="E69" s="139"/>
      <c r="F69" s="140"/>
      <c r="G69" s="139"/>
      <c r="H69" s="140"/>
      <c r="I69" s="654"/>
      <c r="J69" s="655"/>
      <c r="K69" s="658"/>
      <c r="L69" s="659"/>
      <c r="M69" s="659"/>
      <c r="N69" s="651"/>
      <c r="O69" s="632"/>
      <c r="P69" s="633"/>
      <c r="Q69" s="633"/>
      <c r="R69" s="633"/>
      <c r="S69" s="634"/>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635"/>
      <c r="BC69" s="636"/>
      <c r="BD69" s="637"/>
      <c r="BE69" s="638"/>
      <c r="BF69" s="639"/>
      <c r="BG69" s="640"/>
      <c r="BH69" s="640"/>
      <c r="BI69" s="640"/>
      <c r="BJ69" s="641"/>
    </row>
    <row r="70" spans="2:62" ht="20.25" customHeight="1">
      <c r="B70" s="649"/>
      <c r="C70" s="652"/>
      <c r="D70" s="653"/>
      <c r="E70" s="139"/>
      <c r="F70" s="140">
        <f>C69</f>
        <v>0</v>
      </c>
      <c r="G70" s="139"/>
      <c r="H70" s="140">
        <f>I69</f>
        <v>0</v>
      </c>
      <c r="I70" s="656"/>
      <c r="J70" s="657"/>
      <c r="K70" s="660"/>
      <c r="L70" s="661"/>
      <c r="M70" s="661"/>
      <c r="N70" s="653"/>
      <c r="O70" s="632"/>
      <c r="P70" s="633"/>
      <c r="Q70" s="633"/>
      <c r="R70" s="633"/>
      <c r="S70" s="634"/>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645">
        <f>IF($BE$3="４週",SUM(W70:AX70),IF($BE$3="暦月",SUM(W70:BA70),""))</f>
        <v>0</v>
      </c>
      <c r="BC70" s="646"/>
      <c r="BD70" s="647">
        <f>IF($BE$3="４週",BB70/4,IF($BE$3="暦月",(BB70/($BE$8/7)),""))</f>
        <v>0</v>
      </c>
      <c r="BE70" s="646"/>
      <c r="BF70" s="642"/>
      <c r="BG70" s="643"/>
      <c r="BH70" s="643"/>
      <c r="BI70" s="643"/>
      <c r="BJ70" s="644"/>
    </row>
    <row r="71" spans="2:62" ht="20.25" customHeight="1">
      <c r="B71" s="648">
        <f>B69+1</f>
        <v>29</v>
      </c>
      <c r="C71" s="650"/>
      <c r="D71" s="651"/>
      <c r="E71" s="139"/>
      <c r="F71" s="140"/>
      <c r="G71" s="139"/>
      <c r="H71" s="140"/>
      <c r="I71" s="654"/>
      <c r="J71" s="655"/>
      <c r="K71" s="658"/>
      <c r="L71" s="659"/>
      <c r="M71" s="659"/>
      <c r="N71" s="651"/>
      <c r="O71" s="632"/>
      <c r="P71" s="633"/>
      <c r="Q71" s="633"/>
      <c r="R71" s="633"/>
      <c r="S71" s="634"/>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635"/>
      <c r="BC71" s="636"/>
      <c r="BD71" s="637"/>
      <c r="BE71" s="638"/>
      <c r="BF71" s="639"/>
      <c r="BG71" s="640"/>
      <c r="BH71" s="640"/>
      <c r="BI71" s="640"/>
      <c r="BJ71" s="641"/>
    </row>
    <row r="72" spans="2:62" ht="20.25" customHeight="1">
      <c r="B72" s="649"/>
      <c r="C72" s="700"/>
      <c r="D72" s="701"/>
      <c r="E72" s="181"/>
      <c r="F72" s="182">
        <f>C71</f>
        <v>0</v>
      </c>
      <c r="G72" s="181"/>
      <c r="H72" s="182">
        <f>I71</f>
        <v>0</v>
      </c>
      <c r="I72" s="702"/>
      <c r="J72" s="703"/>
      <c r="K72" s="704"/>
      <c r="L72" s="705"/>
      <c r="M72" s="705"/>
      <c r="N72" s="701"/>
      <c r="O72" s="632"/>
      <c r="P72" s="633"/>
      <c r="Q72" s="633"/>
      <c r="R72" s="633"/>
      <c r="S72" s="634"/>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697">
        <f>IF($BE$3="４週",SUM(W72:AX72),IF($BE$3="暦月",SUM(W72:BA72),""))</f>
        <v>0</v>
      </c>
      <c r="BC72" s="698"/>
      <c r="BD72" s="699">
        <f>IF($BE$3="４週",BB72/4,IF($BE$3="暦月",(BB72/($BE$8/7)),""))</f>
        <v>0</v>
      </c>
      <c r="BE72" s="698"/>
      <c r="BF72" s="694"/>
      <c r="BG72" s="695"/>
      <c r="BH72" s="695"/>
      <c r="BI72" s="695"/>
      <c r="BJ72" s="696"/>
    </row>
    <row r="73" spans="2:62" ht="20.25" customHeight="1">
      <c r="B73" s="648">
        <f>B71+1</f>
        <v>30</v>
      </c>
      <c r="C73" s="650"/>
      <c r="D73" s="651"/>
      <c r="E73" s="139"/>
      <c r="F73" s="140"/>
      <c r="G73" s="139"/>
      <c r="H73" s="140"/>
      <c r="I73" s="654"/>
      <c r="J73" s="655"/>
      <c r="K73" s="658"/>
      <c r="L73" s="659"/>
      <c r="M73" s="659"/>
      <c r="N73" s="651"/>
      <c r="O73" s="632"/>
      <c r="P73" s="633"/>
      <c r="Q73" s="633"/>
      <c r="R73" s="633"/>
      <c r="S73" s="634"/>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635"/>
      <c r="BC73" s="636"/>
      <c r="BD73" s="637"/>
      <c r="BE73" s="638"/>
      <c r="BF73" s="639"/>
      <c r="BG73" s="640"/>
      <c r="BH73" s="640"/>
      <c r="BI73" s="640"/>
      <c r="BJ73" s="641"/>
    </row>
    <row r="74" spans="2:62" ht="20.25" customHeight="1">
      <c r="B74" s="649"/>
      <c r="C74" s="700"/>
      <c r="D74" s="701"/>
      <c r="E74" s="181"/>
      <c r="F74" s="182">
        <f>C73</f>
        <v>0</v>
      </c>
      <c r="G74" s="181"/>
      <c r="H74" s="182">
        <f>I73</f>
        <v>0</v>
      </c>
      <c r="I74" s="702"/>
      <c r="J74" s="703"/>
      <c r="K74" s="704"/>
      <c r="L74" s="705"/>
      <c r="M74" s="705"/>
      <c r="N74" s="701"/>
      <c r="O74" s="632"/>
      <c r="P74" s="633"/>
      <c r="Q74" s="633"/>
      <c r="R74" s="633"/>
      <c r="S74" s="634"/>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697">
        <f>IF($BE$3="４週",SUM(W74:AX74),IF($BE$3="暦月",SUM(W74:BA74),""))</f>
        <v>0</v>
      </c>
      <c r="BC74" s="698"/>
      <c r="BD74" s="699">
        <f>IF($BE$3="４週",BB74/4,IF($BE$3="暦月",(BB74/($BE$8/7)),""))</f>
        <v>0</v>
      </c>
      <c r="BE74" s="698"/>
      <c r="BF74" s="694"/>
      <c r="BG74" s="695"/>
      <c r="BH74" s="695"/>
      <c r="BI74" s="695"/>
      <c r="BJ74" s="696"/>
    </row>
    <row r="75" spans="2:62" ht="20.25" customHeight="1">
      <c r="B75" s="648">
        <f>B73+1</f>
        <v>31</v>
      </c>
      <c r="C75" s="650"/>
      <c r="D75" s="651"/>
      <c r="E75" s="139"/>
      <c r="F75" s="140"/>
      <c r="G75" s="139"/>
      <c r="H75" s="140"/>
      <c r="I75" s="654"/>
      <c r="J75" s="655"/>
      <c r="K75" s="658"/>
      <c r="L75" s="659"/>
      <c r="M75" s="659"/>
      <c r="N75" s="651"/>
      <c r="O75" s="632"/>
      <c r="P75" s="633"/>
      <c r="Q75" s="633"/>
      <c r="R75" s="633"/>
      <c r="S75" s="634"/>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635"/>
      <c r="BC75" s="636"/>
      <c r="BD75" s="637"/>
      <c r="BE75" s="638"/>
      <c r="BF75" s="639"/>
      <c r="BG75" s="640"/>
      <c r="BH75" s="640"/>
      <c r="BI75" s="640"/>
      <c r="BJ75" s="641"/>
    </row>
    <row r="76" spans="2:62" ht="20.25" customHeight="1">
      <c r="B76" s="649"/>
      <c r="C76" s="700"/>
      <c r="D76" s="701"/>
      <c r="E76" s="181"/>
      <c r="F76" s="182">
        <f>C75</f>
        <v>0</v>
      </c>
      <c r="G76" s="181"/>
      <c r="H76" s="182">
        <f>I75</f>
        <v>0</v>
      </c>
      <c r="I76" s="702"/>
      <c r="J76" s="703"/>
      <c r="K76" s="704"/>
      <c r="L76" s="705"/>
      <c r="M76" s="705"/>
      <c r="N76" s="701"/>
      <c r="O76" s="632"/>
      <c r="P76" s="633"/>
      <c r="Q76" s="633"/>
      <c r="R76" s="633"/>
      <c r="S76" s="634"/>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697">
        <f>IF($BE$3="４週",SUM(W76:AX76),IF($BE$3="暦月",SUM(W76:BA76),""))</f>
        <v>0</v>
      </c>
      <c r="BC76" s="698"/>
      <c r="BD76" s="699">
        <f>IF($BE$3="４週",BB76/4,IF($BE$3="暦月",(BB76/($BE$8/7)),""))</f>
        <v>0</v>
      </c>
      <c r="BE76" s="698"/>
      <c r="BF76" s="694"/>
      <c r="BG76" s="695"/>
      <c r="BH76" s="695"/>
      <c r="BI76" s="695"/>
      <c r="BJ76" s="696"/>
    </row>
    <row r="77" spans="2:62" ht="20.25" customHeight="1">
      <c r="B77" s="648">
        <f>B75+1</f>
        <v>32</v>
      </c>
      <c r="C77" s="650"/>
      <c r="D77" s="651"/>
      <c r="E77" s="139"/>
      <c r="F77" s="140"/>
      <c r="G77" s="139"/>
      <c r="H77" s="140"/>
      <c r="I77" s="654"/>
      <c r="J77" s="655"/>
      <c r="K77" s="658"/>
      <c r="L77" s="659"/>
      <c r="M77" s="659"/>
      <c r="N77" s="651"/>
      <c r="O77" s="632"/>
      <c r="P77" s="633"/>
      <c r="Q77" s="633"/>
      <c r="R77" s="633"/>
      <c r="S77" s="634"/>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635"/>
      <c r="BC77" s="636"/>
      <c r="BD77" s="637"/>
      <c r="BE77" s="638"/>
      <c r="BF77" s="639"/>
      <c r="BG77" s="640"/>
      <c r="BH77" s="640"/>
      <c r="BI77" s="640"/>
      <c r="BJ77" s="641"/>
    </row>
    <row r="78" spans="2:62" ht="20.25" customHeight="1">
      <c r="B78" s="649"/>
      <c r="C78" s="700"/>
      <c r="D78" s="701"/>
      <c r="E78" s="181"/>
      <c r="F78" s="182">
        <f>C77</f>
        <v>0</v>
      </c>
      <c r="G78" s="181"/>
      <c r="H78" s="182">
        <f>I77</f>
        <v>0</v>
      </c>
      <c r="I78" s="702"/>
      <c r="J78" s="703"/>
      <c r="K78" s="704"/>
      <c r="L78" s="705"/>
      <c r="M78" s="705"/>
      <c r="N78" s="701"/>
      <c r="O78" s="632"/>
      <c r="P78" s="633"/>
      <c r="Q78" s="633"/>
      <c r="R78" s="633"/>
      <c r="S78" s="634"/>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697">
        <f>IF($BE$3="４週",SUM(W78:AX78),IF($BE$3="暦月",SUM(W78:BA78),""))</f>
        <v>0</v>
      </c>
      <c r="BC78" s="698"/>
      <c r="BD78" s="699">
        <f>IF($BE$3="４週",BB78/4,IF($BE$3="暦月",(BB78/($BE$8/7)),""))</f>
        <v>0</v>
      </c>
      <c r="BE78" s="698"/>
      <c r="BF78" s="694"/>
      <c r="BG78" s="695"/>
      <c r="BH78" s="695"/>
      <c r="BI78" s="695"/>
      <c r="BJ78" s="696"/>
    </row>
    <row r="79" spans="2:62" ht="20.25" customHeight="1">
      <c r="B79" s="648">
        <f>B77+1</f>
        <v>33</v>
      </c>
      <c r="C79" s="650"/>
      <c r="D79" s="651"/>
      <c r="E79" s="139"/>
      <c r="F79" s="140"/>
      <c r="G79" s="139"/>
      <c r="H79" s="140"/>
      <c r="I79" s="654"/>
      <c r="J79" s="655"/>
      <c r="K79" s="658"/>
      <c r="L79" s="659"/>
      <c r="M79" s="659"/>
      <c r="N79" s="651"/>
      <c r="O79" s="632"/>
      <c r="P79" s="633"/>
      <c r="Q79" s="633"/>
      <c r="R79" s="633"/>
      <c r="S79" s="634"/>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635"/>
      <c r="BC79" s="636"/>
      <c r="BD79" s="637"/>
      <c r="BE79" s="638"/>
      <c r="BF79" s="639"/>
      <c r="BG79" s="640"/>
      <c r="BH79" s="640"/>
      <c r="BI79" s="640"/>
      <c r="BJ79" s="641"/>
    </row>
    <row r="80" spans="2:62" ht="20.25" customHeight="1">
      <c r="B80" s="649"/>
      <c r="C80" s="700"/>
      <c r="D80" s="701"/>
      <c r="E80" s="181"/>
      <c r="F80" s="182">
        <f>C79</f>
        <v>0</v>
      </c>
      <c r="G80" s="181"/>
      <c r="H80" s="182">
        <f>I79</f>
        <v>0</v>
      </c>
      <c r="I80" s="702"/>
      <c r="J80" s="703"/>
      <c r="K80" s="704"/>
      <c r="L80" s="705"/>
      <c r="M80" s="705"/>
      <c r="N80" s="701"/>
      <c r="O80" s="632"/>
      <c r="P80" s="633"/>
      <c r="Q80" s="633"/>
      <c r="R80" s="633"/>
      <c r="S80" s="634"/>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697">
        <f>IF($BE$3="４週",SUM(W80:AX80),IF($BE$3="暦月",SUM(W80:BA80),""))</f>
        <v>0</v>
      </c>
      <c r="BC80" s="698"/>
      <c r="BD80" s="699">
        <f>IF($BE$3="４週",BB80/4,IF($BE$3="暦月",(BB80/($BE$8/7)),""))</f>
        <v>0</v>
      </c>
      <c r="BE80" s="698"/>
      <c r="BF80" s="694"/>
      <c r="BG80" s="695"/>
      <c r="BH80" s="695"/>
      <c r="BI80" s="695"/>
      <c r="BJ80" s="696"/>
    </row>
    <row r="81" spans="2:62" ht="20.25" customHeight="1">
      <c r="B81" s="648">
        <f>B79+1</f>
        <v>34</v>
      </c>
      <c r="C81" s="650"/>
      <c r="D81" s="651"/>
      <c r="E81" s="139"/>
      <c r="F81" s="140"/>
      <c r="G81" s="139"/>
      <c r="H81" s="140"/>
      <c r="I81" s="654"/>
      <c r="J81" s="655"/>
      <c r="K81" s="658"/>
      <c r="L81" s="659"/>
      <c r="M81" s="659"/>
      <c r="N81" s="651"/>
      <c r="O81" s="632"/>
      <c r="P81" s="633"/>
      <c r="Q81" s="633"/>
      <c r="R81" s="633"/>
      <c r="S81" s="634"/>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635"/>
      <c r="BC81" s="636"/>
      <c r="BD81" s="637"/>
      <c r="BE81" s="638"/>
      <c r="BF81" s="639"/>
      <c r="BG81" s="640"/>
      <c r="BH81" s="640"/>
      <c r="BI81" s="640"/>
      <c r="BJ81" s="641"/>
    </row>
    <row r="82" spans="2:62" ht="20.25" customHeight="1">
      <c r="B82" s="649"/>
      <c r="C82" s="700"/>
      <c r="D82" s="701"/>
      <c r="E82" s="181"/>
      <c r="F82" s="182">
        <f>C81</f>
        <v>0</v>
      </c>
      <c r="G82" s="181"/>
      <c r="H82" s="182">
        <f>I81</f>
        <v>0</v>
      </c>
      <c r="I82" s="702"/>
      <c r="J82" s="703"/>
      <c r="K82" s="704"/>
      <c r="L82" s="705"/>
      <c r="M82" s="705"/>
      <c r="N82" s="701"/>
      <c r="O82" s="632"/>
      <c r="P82" s="633"/>
      <c r="Q82" s="633"/>
      <c r="R82" s="633"/>
      <c r="S82" s="634"/>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697">
        <f>IF($BE$3="４週",SUM(W82:AX82),IF($BE$3="暦月",SUM(W82:BA82),""))</f>
        <v>0</v>
      </c>
      <c r="BC82" s="698"/>
      <c r="BD82" s="699">
        <f>IF($BE$3="４週",BB82/4,IF($BE$3="暦月",(BB82/($BE$8/7)),""))</f>
        <v>0</v>
      </c>
      <c r="BE82" s="698"/>
      <c r="BF82" s="694"/>
      <c r="BG82" s="695"/>
      <c r="BH82" s="695"/>
      <c r="BI82" s="695"/>
      <c r="BJ82" s="696"/>
    </row>
    <row r="83" spans="2:62" ht="20.25" customHeight="1">
      <c r="B83" s="648">
        <f>B81+1</f>
        <v>35</v>
      </c>
      <c r="C83" s="650"/>
      <c r="D83" s="651"/>
      <c r="E83" s="139"/>
      <c r="F83" s="140"/>
      <c r="G83" s="139"/>
      <c r="H83" s="140"/>
      <c r="I83" s="654"/>
      <c r="J83" s="655"/>
      <c r="K83" s="658"/>
      <c r="L83" s="659"/>
      <c r="M83" s="659"/>
      <c r="N83" s="651"/>
      <c r="O83" s="632"/>
      <c r="P83" s="633"/>
      <c r="Q83" s="633"/>
      <c r="R83" s="633"/>
      <c r="S83" s="634"/>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635"/>
      <c r="BC83" s="636"/>
      <c r="BD83" s="637"/>
      <c r="BE83" s="638"/>
      <c r="BF83" s="639"/>
      <c r="BG83" s="640"/>
      <c r="BH83" s="640"/>
      <c r="BI83" s="640"/>
      <c r="BJ83" s="641"/>
    </row>
    <row r="84" spans="2:62" ht="20.25" customHeight="1">
      <c r="B84" s="649"/>
      <c r="C84" s="700"/>
      <c r="D84" s="701"/>
      <c r="E84" s="181"/>
      <c r="F84" s="182">
        <f>C83</f>
        <v>0</v>
      </c>
      <c r="G84" s="181"/>
      <c r="H84" s="182">
        <f>I83</f>
        <v>0</v>
      </c>
      <c r="I84" s="702"/>
      <c r="J84" s="703"/>
      <c r="K84" s="704"/>
      <c r="L84" s="705"/>
      <c r="M84" s="705"/>
      <c r="N84" s="701"/>
      <c r="O84" s="632"/>
      <c r="P84" s="633"/>
      <c r="Q84" s="633"/>
      <c r="R84" s="633"/>
      <c r="S84" s="634"/>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697">
        <f>IF($BE$3="４週",SUM(W84:AX84),IF($BE$3="暦月",SUM(W84:BA84),""))</f>
        <v>0</v>
      </c>
      <c r="BC84" s="698"/>
      <c r="BD84" s="699">
        <f>IF($BE$3="４週",BB84/4,IF($BE$3="暦月",(BB84/($BE$8/7)),""))</f>
        <v>0</v>
      </c>
      <c r="BE84" s="698"/>
      <c r="BF84" s="694"/>
      <c r="BG84" s="695"/>
      <c r="BH84" s="695"/>
      <c r="BI84" s="695"/>
      <c r="BJ84" s="696"/>
    </row>
    <row r="85" spans="2:62" ht="20.25" customHeight="1">
      <c r="B85" s="648">
        <f>B83+1</f>
        <v>36</v>
      </c>
      <c r="C85" s="650"/>
      <c r="D85" s="651"/>
      <c r="E85" s="139"/>
      <c r="F85" s="140"/>
      <c r="G85" s="139"/>
      <c r="H85" s="140"/>
      <c r="I85" s="654"/>
      <c r="J85" s="655"/>
      <c r="K85" s="658"/>
      <c r="L85" s="659"/>
      <c r="M85" s="659"/>
      <c r="N85" s="651"/>
      <c r="O85" s="632"/>
      <c r="P85" s="633"/>
      <c r="Q85" s="633"/>
      <c r="R85" s="633"/>
      <c r="S85" s="634"/>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635"/>
      <c r="BC85" s="636"/>
      <c r="BD85" s="637"/>
      <c r="BE85" s="638"/>
      <c r="BF85" s="639"/>
      <c r="BG85" s="640"/>
      <c r="BH85" s="640"/>
      <c r="BI85" s="640"/>
      <c r="BJ85" s="641"/>
    </row>
    <row r="86" spans="2:62" ht="20.25" customHeight="1">
      <c r="B86" s="649"/>
      <c r="C86" s="700"/>
      <c r="D86" s="701"/>
      <c r="E86" s="181"/>
      <c r="F86" s="182">
        <f>C85</f>
        <v>0</v>
      </c>
      <c r="G86" s="181"/>
      <c r="H86" s="182">
        <f>I85</f>
        <v>0</v>
      </c>
      <c r="I86" s="702"/>
      <c r="J86" s="703"/>
      <c r="K86" s="704"/>
      <c r="L86" s="705"/>
      <c r="M86" s="705"/>
      <c r="N86" s="701"/>
      <c r="O86" s="632"/>
      <c r="P86" s="633"/>
      <c r="Q86" s="633"/>
      <c r="R86" s="633"/>
      <c r="S86" s="634"/>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697">
        <f>IF($BE$3="４週",SUM(W86:AX86),IF($BE$3="暦月",SUM(W86:BA86),""))</f>
        <v>0</v>
      </c>
      <c r="BC86" s="698"/>
      <c r="BD86" s="699">
        <f>IF($BE$3="４週",BB86/4,IF($BE$3="暦月",(BB86/($BE$8/7)),""))</f>
        <v>0</v>
      </c>
      <c r="BE86" s="698"/>
      <c r="BF86" s="694"/>
      <c r="BG86" s="695"/>
      <c r="BH86" s="695"/>
      <c r="BI86" s="695"/>
      <c r="BJ86" s="696"/>
    </row>
    <row r="87" spans="2:62" ht="20.25" customHeight="1">
      <c r="B87" s="648">
        <f>B85+1</f>
        <v>37</v>
      </c>
      <c r="C87" s="650"/>
      <c r="D87" s="651"/>
      <c r="E87" s="139"/>
      <c r="F87" s="140"/>
      <c r="G87" s="139"/>
      <c r="H87" s="140"/>
      <c r="I87" s="654"/>
      <c r="J87" s="655"/>
      <c r="K87" s="658"/>
      <c r="L87" s="659"/>
      <c r="M87" s="659"/>
      <c r="N87" s="651"/>
      <c r="O87" s="632"/>
      <c r="P87" s="633"/>
      <c r="Q87" s="633"/>
      <c r="R87" s="633"/>
      <c r="S87" s="634"/>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635"/>
      <c r="BC87" s="636"/>
      <c r="BD87" s="637"/>
      <c r="BE87" s="638"/>
      <c r="BF87" s="639"/>
      <c r="BG87" s="640"/>
      <c r="BH87" s="640"/>
      <c r="BI87" s="640"/>
      <c r="BJ87" s="641"/>
    </row>
    <row r="88" spans="2:62" ht="20.25" customHeight="1">
      <c r="B88" s="649"/>
      <c r="C88" s="700"/>
      <c r="D88" s="701"/>
      <c r="E88" s="181"/>
      <c r="F88" s="182">
        <f>C87</f>
        <v>0</v>
      </c>
      <c r="G88" s="181"/>
      <c r="H88" s="182">
        <f>I87</f>
        <v>0</v>
      </c>
      <c r="I88" s="702"/>
      <c r="J88" s="703"/>
      <c r="K88" s="704"/>
      <c r="L88" s="705"/>
      <c r="M88" s="705"/>
      <c r="N88" s="701"/>
      <c r="O88" s="632"/>
      <c r="P88" s="633"/>
      <c r="Q88" s="633"/>
      <c r="R88" s="633"/>
      <c r="S88" s="634"/>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697">
        <f>IF($BE$3="４週",SUM(W88:AX88),IF($BE$3="暦月",SUM(W88:BA88),""))</f>
        <v>0</v>
      </c>
      <c r="BC88" s="698"/>
      <c r="BD88" s="699">
        <f>IF($BE$3="４週",BB88/4,IF($BE$3="暦月",(BB88/($BE$8/7)),""))</f>
        <v>0</v>
      </c>
      <c r="BE88" s="698"/>
      <c r="BF88" s="694"/>
      <c r="BG88" s="695"/>
      <c r="BH88" s="695"/>
      <c r="BI88" s="695"/>
      <c r="BJ88" s="696"/>
    </row>
    <row r="89" spans="2:62" ht="20.25" customHeight="1">
      <c r="B89" s="648">
        <f>B87+1</f>
        <v>38</v>
      </c>
      <c r="C89" s="650"/>
      <c r="D89" s="651"/>
      <c r="E89" s="139"/>
      <c r="F89" s="140"/>
      <c r="G89" s="139"/>
      <c r="H89" s="140"/>
      <c r="I89" s="654"/>
      <c r="J89" s="655"/>
      <c r="K89" s="658"/>
      <c r="L89" s="659"/>
      <c r="M89" s="659"/>
      <c r="N89" s="651"/>
      <c r="O89" s="632"/>
      <c r="P89" s="633"/>
      <c r="Q89" s="633"/>
      <c r="R89" s="633"/>
      <c r="S89" s="634"/>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635"/>
      <c r="BC89" s="636"/>
      <c r="BD89" s="637"/>
      <c r="BE89" s="638"/>
      <c r="BF89" s="639"/>
      <c r="BG89" s="640"/>
      <c r="BH89" s="640"/>
      <c r="BI89" s="640"/>
      <c r="BJ89" s="641"/>
    </row>
    <row r="90" spans="2:62" ht="20.25" customHeight="1">
      <c r="B90" s="649"/>
      <c r="C90" s="700"/>
      <c r="D90" s="701"/>
      <c r="E90" s="181"/>
      <c r="F90" s="182">
        <f>C89</f>
        <v>0</v>
      </c>
      <c r="G90" s="181"/>
      <c r="H90" s="182">
        <f>I89</f>
        <v>0</v>
      </c>
      <c r="I90" s="702"/>
      <c r="J90" s="703"/>
      <c r="K90" s="704"/>
      <c r="L90" s="705"/>
      <c r="M90" s="705"/>
      <c r="N90" s="701"/>
      <c r="O90" s="632"/>
      <c r="P90" s="633"/>
      <c r="Q90" s="633"/>
      <c r="R90" s="633"/>
      <c r="S90" s="634"/>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697">
        <f>IF($BE$3="４週",SUM(W90:AX90),IF($BE$3="暦月",SUM(W90:BA90),""))</f>
        <v>0</v>
      </c>
      <c r="BC90" s="698"/>
      <c r="BD90" s="699">
        <f>IF($BE$3="４週",BB90/4,IF($BE$3="暦月",(BB90/($BE$8/7)),""))</f>
        <v>0</v>
      </c>
      <c r="BE90" s="698"/>
      <c r="BF90" s="694"/>
      <c r="BG90" s="695"/>
      <c r="BH90" s="695"/>
      <c r="BI90" s="695"/>
      <c r="BJ90" s="696"/>
    </row>
    <row r="91" spans="2:62" ht="20.25" customHeight="1">
      <c r="B91" s="648">
        <f>B89+1</f>
        <v>39</v>
      </c>
      <c r="C91" s="650"/>
      <c r="D91" s="651"/>
      <c r="E91" s="139"/>
      <c r="F91" s="140"/>
      <c r="G91" s="139"/>
      <c r="H91" s="140"/>
      <c r="I91" s="654"/>
      <c r="J91" s="655"/>
      <c r="K91" s="658"/>
      <c r="L91" s="659"/>
      <c r="M91" s="659"/>
      <c r="N91" s="651"/>
      <c r="O91" s="632"/>
      <c r="P91" s="633"/>
      <c r="Q91" s="633"/>
      <c r="R91" s="633"/>
      <c r="S91" s="634"/>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635"/>
      <c r="BC91" s="636"/>
      <c r="BD91" s="637"/>
      <c r="BE91" s="638"/>
      <c r="BF91" s="639"/>
      <c r="BG91" s="640"/>
      <c r="BH91" s="640"/>
      <c r="BI91" s="640"/>
      <c r="BJ91" s="641"/>
    </row>
    <row r="92" spans="2:62" ht="20.25" customHeight="1">
      <c r="B92" s="649"/>
      <c r="C92" s="700"/>
      <c r="D92" s="701"/>
      <c r="E92" s="181"/>
      <c r="F92" s="182">
        <f>C91</f>
        <v>0</v>
      </c>
      <c r="G92" s="181"/>
      <c r="H92" s="182">
        <f>I91</f>
        <v>0</v>
      </c>
      <c r="I92" s="702"/>
      <c r="J92" s="703"/>
      <c r="K92" s="704"/>
      <c r="L92" s="705"/>
      <c r="M92" s="705"/>
      <c r="N92" s="701"/>
      <c r="O92" s="632"/>
      <c r="P92" s="633"/>
      <c r="Q92" s="633"/>
      <c r="R92" s="633"/>
      <c r="S92" s="634"/>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697">
        <f>IF($BE$3="４週",SUM(W92:AX92),IF($BE$3="暦月",SUM(W92:BA92),""))</f>
        <v>0</v>
      </c>
      <c r="BC92" s="698"/>
      <c r="BD92" s="699">
        <f>IF($BE$3="４週",BB92/4,IF($BE$3="暦月",(BB92/($BE$8/7)),""))</f>
        <v>0</v>
      </c>
      <c r="BE92" s="698"/>
      <c r="BF92" s="694"/>
      <c r="BG92" s="695"/>
      <c r="BH92" s="695"/>
      <c r="BI92" s="695"/>
      <c r="BJ92" s="696"/>
    </row>
    <row r="93" spans="2:62" ht="20.25" customHeight="1">
      <c r="B93" s="648">
        <f>B91+1</f>
        <v>40</v>
      </c>
      <c r="C93" s="650"/>
      <c r="D93" s="651"/>
      <c r="E93" s="139"/>
      <c r="F93" s="140"/>
      <c r="G93" s="139"/>
      <c r="H93" s="140"/>
      <c r="I93" s="654"/>
      <c r="J93" s="655"/>
      <c r="K93" s="658"/>
      <c r="L93" s="659"/>
      <c r="M93" s="659"/>
      <c r="N93" s="651"/>
      <c r="O93" s="632"/>
      <c r="P93" s="633"/>
      <c r="Q93" s="633"/>
      <c r="R93" s="633"/>
      <c r="S93" s="634"/>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635"/>
      <c r="BC93" s="636"/>
      <c r="BD93" s="637"/>
      <c r="BE93" s="638"/>
      <c r="BF93" s="639"/>
      <c r="BG93" s="640"/>
      <c r="BH93" s="640"/>
      <c r="BI93" s="640"/>
      <c r="BJ93" s="641"/>
    </row>
    <row r="94" spans="2:62" ht="20.25" customHeight="1">
      <c r="B94" s="649"/>
      <c r="C94" s="700"/>
      <c r="D94" s="701"/>
      <c r="E94" s="181"/>
      <c r="F94" s="182">
        <f>C93</f>
        <v>0</v>
      </c>
      <c r="G94" s="181"/>
      <c r="H94" s="182">
        <f>I93</f>
        <v>0</v>
      </c>
      <c r="I94" s="702"/>
      <c r="J94" s="703"/>
      <c r="K94" s="704"/>
      <c r="L94" s="705"/>
      <c r="M94" s="705"/>
      <c r="N94" s="701"/>
      <c r="O94" s="632"/>
      <c r="P94" s="633"/>
      <c r="Q94" s="633"/>
      <c r="R94" s="633"/>
      <c r="S94" s="634"/>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697">
        <f>IF($BE$3="４週",SUM(W94:AX94),IF($BE$3="暦月",SUM(W94:BA94),""))</f>
        <v>0</v>
      </c>
      <c r="BC94" s="698"/>
      <c r="BD94" s="699">
        <f>IF($BE$3="４週",BB94/4,IF($BE$3="暦月",(BB94/($BE$8/7)),""))</f>
        <v>0</v>
      </c>
      <c r="BE94" s="698"/>
      <c r="BF94" s="694"/>
      <c r="BG94" s="695"/>
      <c r="BH94" s="695"/>
      <c r="BI94" s="695"/>
      <c r="BJ94" s="696"/>
    </row>
    <row r="95" spans="2:62" ht="20.25" customHeight="1">
      <c r="B95" s="648">
        <f>B93+1</f>
        <v>41</v>
      </c>
      <c r="C95" s="650"/>
      <c r="D95" s="651"/>
      <c r="E95" s="139"/>
      <c r="F95" s="140"/>
      <c r="G95" s="139"/>
      <c r="H95" s="140"/>
      <c r="I95" s="654"/>
      <c r="J95" s="655"/>
      <c r="K95" s="658"/>
      <c r="L95" s="659"/>
      <c r="M95" s="659"/>
      <c r="N95" s="651"/>
      <c r="O95" s="632"/>
      <c r="P95" s="633"/>
      <c r="Q95" s="633"/>
      <c r="R95" s="633"/>
      <c r="S95" s="634"/>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635"/>
      <c r="BC95" s="636"/>
      <c r="BD95" s="637"/>
      <c r="BE95" s="638"/>
      <c r="BF95" s="639"/>
      <c r="BG95" s="640"/>
      <c r="BH95" s="640"/>
      <c r="BI95" s="640"/>
      <c r="BJ95" s="641"/>
    </row>
    <row r="96" spans="2:62" ht="20.25" customHeight="1">
      <c r="B96" s="649"/>
      <c r="C96" s="700"/>
      <c r="D96" s="701"/>
      <c r="E96" s="181"/>
      <c r="F96" s="182">
        <f>C95</f>
        <v>0</v>
      </c>
      <c r="G96" s="181"/>
      <c r="H96" s="182">
        <f>I95</f>
        <v>0</v>
      </c>
      <c r="I96" s="702"/>
      <c r="J96" s="703"/>
      <c r="K96" s="704"/>
      <c r="L96" s="705"/>
      <c r="M96" s="705"/>
      <c r="N96" s="701"/>
      <c r="O96" s="632"/>
      <c r="P96" s="633"/>
      <c r="Q96" s="633"/>
      <c r="R96" s="633"/>
      <c r="S96" s="634"/>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697">
        <f>IF($BE$3="４週",SUM(W96:AX96),IF($BE$3="暦月",SUM(W96:BA96),""))</f>
        <v>0</v>
      </c>
      <c r="BC96" s="698"/>
      <c r="BD96" s="699">
        <f>IF($BE$3="４週",BB96/4,IF($BE$3="暦月",(BB96/($BE$8/7)),""))</f>
        <v>0</v>
      </c>
      <c r="BE96" s="698"/>
      <c r="BF96" s="694"/>
      <c r="BG96" s="695"/>
      <c r="BH96" s="695"/>
      <c r="BI96" s="695"/>
      <c r="BJ96" s="696"/>
    </row>
    <row r="97" spans="2:62" ht="20.25" customHeight="1">
      <c r="B97" s="648">
        <f>B95+1</f>
        <v>42</v>
      </c>
      <c r="C97" s="650"/>
      <c r="D97" s="651"/>
      <c r="E97" s="139"/>
      <c r="F97" s="140"/>
      <c r="G97" s="139"/>
      <c r="H97" s="140"/>
      <c r="I97" s="654"/>
      <c r="J97" s="655"/>
      <c r="K97" s="658"/>
      <c r="L97" s="659"/>
      <c r="M97" s="659"/>
      <c r="N97" s="651"/>
      <c r="O97" s="632"/>
      <c r="P97" s="633"/>
      <c r="Q97" s="633"/>
      <c r="R97" s="633"/>
      <c r="S97" s="634"/>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635"/>
      <c r="BC97" s="636"/>
      <c r="BD97" s="637"/>
      <c r="BE97" s="638"/>
      <c r="BF97" s="639"/>
      <c r="BG97" s="640"/>
      <c r="BH97" s="640"/>
      <c r="BI97" s="640"/>
      <c r="BJ97" s="641"/>
    </row>
    <row r="98" spans="2:62" ht="20.25" customHeight="1">
      <c r="B98" s="649"/>
      <c r="C98" s="700"/>
      <c r="D98" s="701"/>
      <c r="E98" s="181"/>
      <c r="F98" s="182">
        <f>C97</f>
        <v>0</v>
      </c>
      <c r="G98" s="181"/>
      <c r="H98" s="182">
        <f>I97</f>
        <v>0</v>
      </c>
      <c r="I98" s="702"/>
      <c r="J98" s="703"/>
      <c r="K98" s="704"/>
      <c r="L98" s="705"/>
      <c r="M98" s="705"/>
      <c r="N98" s="701"/>
      <c r="O98" s="632"/>
      <c r="P98" s="633"/>
      <c r="Q98" s="633"/>
      <c r="R98" s="633"/>
      <c r="S98" s="634"/>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697">
        <f>IF($BE$3="４週",SUM(W98:AX98),IF($BE$3="暦月",SUM(W98:BA98),""))</f>
        <v>0</v>
      </c>
      <c r="BC98" s="698"/>
      <c r="BD98" s="699">
        <f>IF($BE$3="４週",BB98/4,IF($BE$3="暦月",(BB98/($BE$8/7)),""))</f>
        <v>0</v>
      </c>
      <c r="BE98" s="698"/>
      <c r="BF98" s="694"/>
      <c r="BG98" s="695"/>
      <c r="BH98" s="695"/>
      <c r="BI98" s="695"/>
      <c r="BJ98" s="696"/>
    </row>
    <row r="99" spans="2:62" ht="20.25" customHeight="1">
      <c r="B99" s="648">
        <f>B97+1</f>
        <v>43</v>
      </c>
      <c r="C99" s="650"/>
      <c r="D99" s="651"/>
      <c r="E99" s="139"/>
      <c r="F99" s="140"/>
      <c r="G99" s="139"/>
      <c r="H99" s="140"/>
      <c r="I99" s="654"/>
      <c r="J99" s="655"/>
      <c r="K99" s="658"/>
      <c r="L99" s="659"/>
      <c r="M99" s="659"/>
      <c r="N99" s="651"/>
      <c r="O99" s="632"/>
      <c r="P99" s="633"/>
      <c r="Q99" s="633"/>
      <c r="R99" s="633"/>
      <c r="S99" s="634"/>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635"/>
      <c r="BC99" s="636"/>
      <c r="BD99" s="637"/>
      <c r="BE99" s="638"/>
      <c r="BF99" s="639"/>
      <c r="BG99" s="640"/>
      <c r="BH99" s="640"/>
      <c r="BI99" s="640"/>
      <c r="BJ99" s="641"/>
    </row>
    <row r="100" spans="2:62" ht="20.25" customHeight="1">
      <c r="B100" s="649"/>
      <c r="C100" s="700"/>
      <c r="D100" s="701"/>
      <c r="E100" s="181"/>
      <c r="F100" s="182">
        <f>C99</f>
        <v>0</v>
      </c>
      <c r="G100" s="181"/>
      <c r="H100" s="182">
        <f>I99</f>
        <v>0</v>
      </c>
      <c r="I100" s="702"/>
      <c r="J100" s="703"/>
      <c r="K100" s="704"/>
      <c r="L100" s="705"/>
      <c r="M100" s="705"/>
      <c r="N100" s="701"/>
      <c r="O100" s="632"/>
      <c r="P100" s="633"/>
      <c r="Q100" s="633"/>
      <c r="R100" s="633"/>
      <c r="S100" s="634"/>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697">
        <f>IF($BE$3="４週",SUM(W100:AX100),IF($BE$3="暦月",SUM(W100:BA100),""))</f>
        <v>0</v>
      </c>
      <c r="BC100" s="698"/>
      <c r="BD100" s="699">
        <f>IF($BE$3="４週",BB100/4,IF($BE$3="暦月",(BB100/($BE$8/7)),""))</f>
        <v>0</v>
      </c>
      <c r="BE100" s="698"/>
      <c r="BF100" s="694"/>
      <c r="BG100" s="695"/>
      <c r="BH100" s="695"/>
      <c r="BI100" s="695"/>
      <c r="BJ100" s="696"/>
    </row>
    <row r="101" spans="2:62" ht="20.25" customHeight="1">
      <c r="B101" s="648">
        <f>B99+1</f>
        <v>44</v>
      </c>
      <c r="C101" s="650"/>
      <c r="D101" s="651"/>
      <c r="E101" s="139"/>
      <c r="F101" s="140"/>
      <c r="G101" s="139"/>
      <c r="H101" s="140"/>
      <c r="I101" s="654"/>
      <c r="J101" s="655"/>
      <c r="K101" s="658"/>
      <c r="L101" s="659"/>
      <c r="M101" s="659"/>
      <c r="N101" s="651"/>
      <c r="O101" s="632"/>
      <c r="P101" s="633"/>
      <c r="Q101" s="633"/>
      <c r="R101" s="633"/>
      <c r="S101" s="634"/>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635"/>
      <c r="BC101" s="636"/>
      <c r="BD101" s="637"/>
      <c r="BE101" s="638"/>
      <c r="BF101" s="639"/>
      <c r="BG101" s="640"/>
      <c r="BH101" s="640"/>
      <c r="BI101" s="640"/>
      <c r="BJ101" s="641"/>
    </row>
    <row r="102" spans="2:62" ht="20.25" customHeight="1">
      <c r="B102" s="649"/>
      <c r="C102" s="700"/>
      <c r="D102" s="701"/>
      <c r="E102" s="181"/>
      <c r="F102" s="182">
        <f>C101</f>
        <v>0</v>
      </c>
      <c r="G102" s="181"/>
      <c r="H102" s="182">
        <f>I101</f>
        <v>0</v>
      </c>
      <c r="I102" s="702"/>
      <c r="J102" s="703"/>
      <c r="K102" s="704"/>
      <c r="L102" s="705"/>
      <c r="M102" s="705"/>
      <c r="N102" s="701"/>
      <c r="O102" s="632"/>
      <c r="P102" s="633"/>
      <c r="Q102" s="633"/>
      <c r="R102" s="633"/>
      <c r="S102" s="634"/>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697">
        <f>IF($BE$3="４週",SUM(W102:AX102),IF($BE$3="暦月",SUM(W102:BA102),""))</f>
        <v>0</v>
      </c>
      <c r="BC102" s="698"/>
      <c r="BD102" s="699">
        <f>IF($BE$3="４週",BB102/4,IF($BE$3="暦月",(BB102/($BE$8/7)),""))</f>
        <v>0</v>
      </c>
      <c r="BE102" s="698"/>
      <c r="BF102" s="694"/>
      <c r="BG102" s="695"/>
      <c r="BH102" s="695"/>
      <c r="BI102" s="695"/>
      <c r="BJ102" s="696"/>
    </row>
    <row r="103" spans="2:62" ht="20.25" customHeight="1">
      <c r="B103" s="648">
        <f>B101+1</f>
        <v>45</v>
      </c>
      <c r="C103" s="650"/>
      <c r="D103" s="651"/>
      <c r="E103" s="139"/>
      <c r="F103" s="140"/>
      <c r="G103" s="139"/>
      <c r="H103" s="140"/>
      <c r="I103" s="654"/>
      <c r="J103" s="655"/>
      <c r="K103" s="658"/>
      <c r="L103" s="659"/>
      <c r="M103" s="659"/>
      <c r="N103" s="651"/>
      <c r="O103" s="632"/>
      <c r="P103" s="633"/>
      <c r="Q103" s="633"/>
      <c r="R103" s="633"/>
      <c r="S103" s="634"/>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635"/>
      <c r="BC103" s="636"/>
      <c r="BD103" s="637"/>
      <c r="BE103" s="638"/>
      <c r="BF103" s="639"/>
      <c r="BG103" s="640"/>
      <c r="BH103" s="640"/>
      <c r="BI103" s="640"/>
      <c r="BJ103" s="641"/>
    </row>
    <row r="104" spans="2:62" ht="20.25" customHeight="1">
      <c r="B104" s="649"/>
      <c r="C104" s="700"/>
      <c r="D104" s="701"/>
      <c r="E104" s="181"/>
      <c r="F104" s="182">
        <f>C103</f>
        <v>0</v>
      </c>
      <c r="G104" s="181"/>
      <c r="H104" s="182">
        <f>I103</f>
        <v>0</v>
      </c>
      <c r="I104" s="702"/>
      <c r="J104" s="703"/>
      <c r="K104" s="704"/>
      <c r="L104" s="705"/>
      <c r="M104" s="705"/>
      <c r="N104" s="701"/>
      <c r="O104" s="632"/>
      <c r="P104" s="633"/>
      <c r="Q104" s="633"/>
      <c r="R104" s="633"/>
      <c r="S104" s="634"/>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697">
        <f>IF($BE$3="４週",SUM(W104:AX104),IF($BE$3="暦月",SUM(W104:BA104),""))</f>
        <v>0</v>
      </c>
      <c r="BC104" s="698"/>
      <c r="BD104" s="699">
        <f>IF($BE$3="４週",BB104/4,IF($BE$3="暦月",(BB104/($BE$8/7)),""))</f>
        <v>0</v>
      </c>
      <c r="BE104" s="698"/>
      <c r="BF104" s="694"/>
      <c r="BG104" s="695"/>
      <c r="BH104" s="695"/>
      <c r="BI104" s="695"/>
      <c r="BJ104" s="696"/>
    </row>
    <row r="105" spans="2:62" ht="20.25" customHeight="1">
      <c r="B105" s="648">
        <f>B103+1</f>
        <v>46</v>
      </c>
      <c r="C105" s="650"/>
      <c r="D105" s="651"/>
      <c r="E105" s="139"/>
      <c r="F105" s="140"/>
      <c r="G105" s="139"/>
      <c r="H105" s="140"/>
      <c r="I105" s="654"/>
      <c r="J105" s="655"/>
      <c r="K105" s="658"/>
      <c r="L105" s="659"/>
      <c r="M105" s="659"/>
      <c r="N105" s="651"/>
      <c r="O105" s="632"/>
      <c r="P105" s="633"/>
      <c r="Q105" s="633"/>
      <c r="R105" s="633"/>
      <c r="S105" s="634"/>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635"/>
      <c r="BC105" s="636"/>
      <c r="BD105" s="637"/>
      <c r="BE105" s="638"/>
      <c r="BF105" s="639"/>
      <c r="BG105" s="640"/>
      <c r="BH105" s="640"/>
      <c r="BI105" s="640"/>
      <c r="BJ105" s="641"/>
    </row>
    <row r="106" spans="2:62" ht="20.25" customHeight="1">
      <c r="B106" s="649"/>
      <c r="C106" s="700"/>
      <c r="D106" s="701"/>
      <c r="E106" s="181"/>
      <c r="F106" s="182">
        <f>C105</f>
        <v>0</v>
      </c>
      <c r="G106" s="181"/>
      <c r="H106" s="182">
        <f>I105</f>
        <v>0</v>
      </c>
      <c r="I106" s="702"/>
      <c r="J106" s="703"/>
      <c r="K106" s="704"/>
      <c r="L106" s="705"/>
      <c r="M106" s="705"/>
      <c r="N106" s="701"/>
      <c r="O106" s="632"/>
      <c r="P106" s="633"/>
      <c r="Q106" s="633"/>
      <c r="R106" s="633"/>
      <c r="S106" s="634"/>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697">
        <f>IF($BE$3="４週",SUM(W106:AX106),IF($BE$3="暦月",SUM(W106:BA106),""))</f>
        <v>0</v>
      </c>
      <c r="BC106" s="698"/>
      <c r="BD106" s="699">
        <f>IF($BE$3="４週",BB106/4,IF($BE$3="暦月",(BB106/($BE$8/7)),""))</f>
        <v>0</v>
      </c>
      <c r="BE106" s="698"/>
      <c r="BF106" s="694"/>
      <c r="BG106" s="695"/>
      <c r="BH106" s="695"/>
      <c r="BI106" s="695"/>
      <c r="BJ106" s="696"/>
    </row>
    <row r="107" spans="2:62" ht="20.25" customHeight="1">
      <c r="B107" s="648">
        <f>B105+1</f>
        <v>47</v>
      </c>
      <c r="C107" s="650"/>
      <c r="D107" s="651"/>
      <c r="E107" s="139"/>
      <c r="F107" s="140"/>
      <c r="G107" s="139"/>
      <c r="H107" s="140"/>
      <c r="I107" s="654"/>
      <c r="J107" s="655"/>
      <c r="K107" s="658"/>
      <c r="L107" s="659"/>
      <c r="M107" s="659"/>
      <c r="N107" s="651"/>
      <c r="O107" s="632"/>
      <c r="P107" s="633"/>
      <c r="Q107" s="633"/>
      <c r="R107" s="633"/>
      <c r="S107" s="634"/>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635"/>
      <c r="BC107" s="636"/>
      <c r="BD107" s="637"/>
      <c r="BE107" s="638"/>
      <c r="BF107" s="639"/>
      <c r="BG107" s="640"/>
      <c r="BH107" s="640"/>
      <c r="BI107" s="640"/>
      <c r="BJ107" s="641"/>
    </row>
    <row r="108" spans="2:62" ht="20.25" customHeight="1">
      <c r="B108" s="649"/>
      <c r="C108" s="700"/>
      <c r="D108" s="701"/>
      <c r="E108" s="181"/>
      <c r="F108" s="182">
        <f>C107</f>
        <v>0</v>
      </c>
      <c r="G108" s="181"/>
      <c r="H108" s="182">
        <f>I107</f>
        <v>0</v>
      </c>
      <c r="I108" s="702"/>
      <c r="J108" s="703"/>
      <c r="K108" s="704"/>
      <c r="L108" s="705"/>
      <c r="M108" s="705"/>
      <c r="N108" s="701"/>
      <c r="O108" s="632"/>
      <c r="P108" s="633"/>
      <c r="Q108" s="633"/>
      <c r="R108" s="633"/>
      <c r="S108" s="634"/>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697">
        <f>IF($BE$3="４週",SUM(W108:AX108),IF($BE$3="暦月",SUM(W108:BA108),""))</f>
        <v>0</v>
      </c>
      <c r="BC108" s="698"/>
      <c r="BD108" s="699">
        <f>IF($BE$3="４週",BB108/4,IF($BE$3="暦月",(BB108/($BE$8/7)),""))</f>
        <v>0</v>
      </c>
      <c r="BE108" s="698"/>
      <c r="BF108" s="694"/>
      <c r="BG108" s="695"/>
      <c r="BH108" s="695"/>
      <c r="BI108" s="695"/>
      <c r="BJ108" s="696"/>
    </row>
    <row r="109" spans="2:62" ht="20.25" customHeight="1">
      <c r="B109" s="648">
        <f>B107+1</f>
        <v>48</v>
      </c>
      <c r="C109" s="650"/>
      <c r="D109" s="651"/>
      <c r="E109" s="139"/>
      <c r="F109" s="140"/>
      <c r="G109" s="139"/>
      <c r="H109" s="140"/>
      <c r="I109" s="654"/>
      <c r="J109" s="655"/>
      <c r="K109" s="658"/>
      <c r="L109" s="659"/>
      <c r="M109" s="659"/>
      <c r="N109" s="651"/>
      <c r="O109" s="632"/>
      <c r="P109" s="633"/>
      <c r="Q109" s="633"/>
      <c r="R109" s="633"/>
      <c r="S109" s="634"/>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635"/>
      <c r="BC109" s="636"/>
      <c r="BD109" s="637"/>
      <c r="BE109" s="638"/>
      <c r="BF109" s="639"/>
      <c r="BG109" s="640"/>
      <c r="BH109" s="640"/>
      <c r="BI109" s="640"/>
      <c r="BJ109" s="641"/>
    </row>
    <row r="110" spans="2:62" ht="20.25" customHeight="1">
      <c r="B110" s="649"/>
      <c r="C110" s="700"/>
      <c r="D110" s="701"/>
      <c r="E110" s="181"/>
      <c r="F110" s="182">
        <f>C109</f>
        <v>0</v>
      </c>
      <c r="G110" s="181"/>
      <c r="H110" s="182">
        <f>I109</f>
        <v>0</v>
      </c>
      <c r="I110" s="702"/>
      <c r="J110" s="703"/>
      <c r="K110" s="704"/>
      <c r="L110" s="705"/>
      <c r="M110" s="705"/>
      <c r="N110" s="701"/>
      <c r="O110" s="632"/>
      <c r="P110" s="633"/>
      <c r="Q110" s="633"/>
      <c r="R110" s="633"/>
      <c r="S110" s="634"/>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697">
        <f>IF($BE$3="４週",SUM(W110:AX110),IF($BE$3="暦月",SUM(W110:BA110),""))</f>
        <v>0</v>
      </c>
      <c r="BC110" s="698"/>
      <c r="BD110" s="699">
        <f>IF($BE$3="４週",BB110/4,IF($BE$3="暦月",(BB110/($BE$8/7)),""))</f>
        <v>0</v>
      </c>
      <c r="BE110" s="698"/>
      <c r="BF110" s="694"/>
      <c r="BG110" s="695"/>
      <c r="BH110" s="695"/>
      <c r="BI110" s="695"/>
      <c r="BJ110" s="696"/>
    </row>
    <row r="111" spans="2:62" ht="20.25" customHeight="1">
      <c r="B111" s="648">
        <f>B109+1</f>
        <v>49</v>
      </c>
      <c r="C111" s="650"/>
      <c r="D111" s="651"/>
      <c r="E111" s="139"/>
      <c r="F111" s="140"/>
      <c r="G111" s="139"/>
      <c r="H111" s="140"/>
      <c r="I111" s="654"/>
      <c r="J111" s="655"/>
      <c r="K111" s="658"/>
      <c r="L111" s="659"/>
      <c r="M111" s="659"/>
      <c r="N111" s="651"/>
      <c r="O111" s="632"/>
      <c r="P111" s="633"/>
      <c r="Q111" s="633"/>
      <c r="R111" s="633"/>
      <c r="S111" s="634"/>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635"/>
      <c r="BC111" s="636"/>
      <c r="BD111" s="637"/>
      <c r="BE111" s="638"/>
      <c r="BF111" s="639"/>
      <c r="BG111" s="640"/>
      <c r="BH111" s="640"/>
      <c r="BI111" s="640"/>
      <c r="BJ111" s="641"/>
    </row>
    <row r="112" spans="2:62" ht="20.25" customHeight="1">
      <c r="B112" s="649"/>
      <c r="C112" s="700"/>
      <c r="D112" s="701"/>
      <c r="E112" s="181"/>
      <c r="F112" s="182">
        <f>C111</f>
        <v>0</v>
      </c>
      <c r="G112" s="181"/>
      <c r="H112" s="182">
        <f>I111</f>
        <v>0</v>
      </c>
      <c r="I112" s="702"/>
      <c r="J112" s="703"/>
      <c r="K112" s="704"/>
      <c r="L112" s="705"/>
      <c r="M112" s="705"/>
      <c r="N112" s="701"/>
      <c r="O112" s="632"/>
      <c r="P112" s="633"/>
      <c r="Q112" s="633"/>
      <c r="R112" s="633"/>
      <c r="S112" s="634"/>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697">
        <f>IF($BE$3="４週",SUM(W112:AX112),IF($BE$3="暦月",SUM(W112:BA112),""))</f>
        <v>0</v>
      </c>
      <c r="BC112" s="698"/>
      <c r="BD112" s="699">
        <f>IF($BE$3="４週",BB112/4,IF($BE$3="暦月",(BB112/($BE$8/7)),""))</f>
        <v>0</v>
      </c>
      <c r="BE112" s="698"/>
      <c r="BF112" s="694"/>
      <c r="BG112" s="695"/>
      <c r="BH112" s="695"/>
      <c r="BI112" s="695"/>
      <c r="BJ112" s="696"/>
    </row>
    <row r="113" spans="2:62" ht="20.25" customHeight="1">
      <c r="B113" s="648">
        <f>B111+1</f>
        <v>50</v>
      </c>
      <c r="C113" s="650"/>
      <c r="D113" s="651"/>
      <c r="E113" s="139"/>
      <c r="F113" s="140"/>
      <c r="G113" s="139"/>
      <c r="H113" s="140"/>
      <c r="I113" s="654"/>
      <c r="J113" s="655"/>
      <c r="K113" s="658"/>
      <c r="L113" s="659"/>
      <c r="M113" s="659"/>
      <c r="N113" s="651"/>
      <c r="O113" s="632"/>
      <c r="P113" s="633"/>
      <c r="Q113" s="633"/>
      <c r="R113" s="633"/>
      <c r="S113" s="634"/>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635"/>
      <c r="BC113" s="636"/>
      <c r="BD113" s="637"/>
      <c r="BE113" s="638"/>
      <c r="BF113" s="639"/>
      <c r="BG113" s="640"/>
      <c r="BH113" s="640"/>
      <c r="BI113" s="640"/>
      <c r="BJ113" s="641"/>
    </row>
    <row r="114" spans="2:62" ht="20.25" customHeight="1">
      <c r="B114" s="649"/>
      <c r="C114" s="700"/>
      <c r="D114" s="701"/>
      <c r="E114" s="181"/>
      <c r="F114" s="182">
        <f>C113</f>
        <v>0</v>
      </c>
      <c r="G114" s="181"/>
      <c r="H114" s="182">
        <f>I113</f>
        <v>0</v>
      </c>
      <c r="I114" s="702"/>
      <c r="J114" s="703"/>
      <c r="K114" s="704"/>
      <c r="L114" s="705"/>
      <c r="M114" s="705"/>
      <c r="N114" s="701"/>
      <c r="O114" s="632"/>
      <c r="P114" s="633"/>
      <c r="Q114" s="633"/>
      <c r="R114" s="633"/>
      <c r="S114" s="634"/>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697">
        <f>IF($BE$3="４週",SUM(W114:AX114),IF($BE$3="暦月",SUM(W114:BA114),""))</f>
        <v>0</v>
      </c>
      <c r="BC114" s="698"/>
      <c r="BD114" s="699">
        <f>IF($BE$3="４週",BB114/4,IF($BE$3="暦月",(BB114/($BE$8/7)),""))</f>
        <v>0</v>
      </c>
      <c r="BE114" s="698"/>
      <c r="BF114" s="694"/>
      <c r="BG114" s="695"/>
      <c r="BH114" s="695"/>
      <c r="BI114" s="695"/>
      <c r="BJ114" s="696"/>
    </row>
    <row r="115" spans="2:62" ht="20.25" customHeight="1">
      <c r="B115" s="648">
        <f>B113+1</f>
        <v>51</v>
      </c>
      <c r="C115" s="650"/>
      <c r="D115" s="651"/>
      <c r="E115" s="139"/>
      <c r="F115" s="140"/>
      <c r="G115" s="139"/>
      <c r="H115" s="140"/>
      <c r="I115" s="654"/>
      <c r="J115" s="655"/>
      <c r="K115" s="658"/>
      <c r="L115" s="659"/>
      <c r="M115" s="659"/>
      <c r="N115" s="651"/>
      <c r="O115" s="632"/>
      <c r="P115" s="633"/>
      <c r="Q115" s="633"/>
      <c r="R115" s="633"/>
      <c r="S115" s="634"/>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635"/>
      <c r="BC115" s="636"/>
      <c r="BD115" s="637"/>
      <c r="BE115" s="638"/>
      <c r="BF115" s="639"/>
      <c r="BG115" s="640"/>
      <c r="BH115" s="640"/>
      <c r="BI115" s="640"/>
      <c r="BJ115" s="641"/>
    </row>
    <row r="116" spans="2:62" ht="20.25" customHeight="1">
      <c r="B116" s="649"/>
      <c r="C116" s="700"/>
      <c r="D116" s="701"/>
      <c r="E116" s="181"/>
      <c r="F116" s="182">
        <f>C115</f>
        <v>0</v>
      </c>
      <c r="G116" s="181"/>
      <c r="H116" s="182">
        <f>I115</f>
        <v>0</v>
      </c>
      <c r="I116" s="702"/>
      <c r="J116" s="703"/>
      <c r="K116" s="704"/>
      <c r="L116" s="705"/>
      <c r="M116" s="705"/>
      <c r="N116" s="701"/>
      <c r="O116" s="632"/>
      <c r="P116" s="633"/>
      <c r="Q116" s="633"/>
      <c r="R116" s="633"/>
      <c r="S116" s="634"/>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697">
        <f>IF($BE$3="４週",SUM(W116:AX116),IF($BE$3="暦月",SUM(W116:BA116),""))</f>
        <v>0</v>
      </c>
      <c r="BC116" s="698"/>
      <c r="BD116" s="699">
        <f>IF($BE$3="４週",BB116/4,IF($BE$3="暦月",(BB116/($BE$8/7)),""))</f>
        <v>0</v>
      </c>
      <c r="BE116" s="698"/>
      <c r="BF116" s="694"/>
      <c r="BG116" s="695"/>
      <c r="BH116" s="695"/>
      <c r="BI116" s="695"/>
      <c r="BJ116" s="696"/>
    </row>
    <row r="117" spans="2:62" ht="20.25" customHeight="1">
      <c r="B117" s="648">
        <f>B115+1</f>
        <v>52</v>
      </c>
      <c r="C117" s="650"/>
      <c r="D117" s="651"/>
      <c r="E117" s="139"/>
      <c r="F117" s="140"/>
      <c r="G117" s="139"/>
      <c r="H117" s="140"/>
      <c r="I117" s="654"/>
      <c r="J117" s="655"/>
      <c r="K117" s="658"/>
      <c r="L117" s="659"/>
      <c r="M117" s="659"/>
      <c r="N117" s="651"/>
      <c r="O117" s="632"/>
      <c r="P117" s="633"/>
      <c r="Q117" s="633"/>
      <c r="R117" s="633"/>
      <c r="S117" s="634"/>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635"/>
      <c r="BC117" s="636"/>
      <c r="BD117" s="637"/>
      <c r="BE117" s="638"/>
      <c r="BF117" s="639"/>
      <c r="BG117" s="640"/>
      <c r="BH117" s="640"/>
      <c r="BI117" s="640"/>
      <c r="BJ117" s="641"/>
    </row>
    <row r="118" spans="2:62" ht="20.25" customHeight="1">
      <c r="B118" s="649"/>
      <c r="C118" s="700"/>
      <c r="D118" s="701"/>
      <c r="E118" s="181"/>
      <c r="F118" s="182">
        <f>C117</f>
        <v>0</v>
      </c>
      <c r="G118" s="181"/>
      <c r="H118" s="182">
        <f>I117</f>
        <v>0</v>
      </c>
      <c r="I118" s="702"/>
      <c r="J118" s="703"/>
      <c r="K118" s="704"/>
      <c r="L118" s="705"/>
      <c r="M118" s="705"/>
      <c r="N118" s="701"/>
      <c r="O118" s="632"/>
      <c r="P118" s="633"/>
      <c r="Q118" s="633"/>
      <c r="R118" s="633"/>
      <c r="S118" s="634"/>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697">
        <f>IF($BE$3="４週",SUM(W118:AX118),IF($BE$3="暦月",SUM(W118:BA118),""))</f>
        <v>0</v>
      </c>
      <c r="BC118" s="698"/>
      <c r="BD118" s="699">
        <f>IF($BE$3="４週",BB118/4,IF($BE$3="暦月",(BB118/($BE$8/7)),""))</f>
        <v>0</v>
      </c>
      <c r="BE118" s="698"/>
      <c r="BF118" s="694"/>
      <c r="BG118" s="695"/>
      <c r="BH118" s="695"/>
      <c r="BI118" s="695"/>
      <c r="BJ118" s="696"/>
    </row>
    <row r="119" spans="2:62" ht="20.25" customHeight="1">
      <c r="B119" s="648">
        <f>B117+1</f>
        <v>53</v>
      </c>
      <c r="C119" s="650"/>
      <c r="D119" s="651"/>
      <c r="E119" s="139"/>
      <c r="F119" s="140"/>
      <c r="G119" s="139"/>
      <c r="H119" s="140"/>
      <c r="I119" s="654"/>
      <c r="J119" s="655"/>
      <c r="K119" s="658"/>
      <c r="L119" s="659"/>
      <c r="M119" s="659"/>
      <c r="N119" s="651"/>
      <c r="O119" s="632"/>
      <c r="P119" s="633"/>
      <c r="Q119" s="633"/>
      <c r="R119" s="633"/>
      <c r="S119" s="634"/>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635"/>
      <c r="BC119" s="636"/>
      <c r="BD119" s="637"/>
      <c r="BE119" s="638"/>
      <c r="BF119" s="639"/>
      <c r="BG119" s="640"/>
      <c r="BH119" s="640"/>
      <c r="BI119" s="640"/>
      <c r="BJ119" s="641"/>
    </row>
    <row r="120" spans="2:62" ht="20.25" customHeight="1">
      <c r="B120" s="649"/>
      <c r="C120" s="700"/>
      <c r="D120" s="701"/>
      <c r="E120" s="181"/>
      <c r="F120" s="182">
        <f>C119</f>
        <v>0</v>
      </c>
      <c r="G120" s="181"/>
      <c r="H120" s="182">
        <f>I119</f>
        <v>0</v>
      </c>
      <c r="I120" s="702"/>
      <c r="J120" s="703"/>
      <c r="K120" s="704"/>
      <c r="L120" s="705"/>
      <c r="M120" s="705"/>
      <c r="N120" s="701"/>
      <c r="O120" s="632"/>
      <c r="P120" s="633"/>
      <c r="Q120" s="633"/>
      <c r="R120" s="633"/>
      <c r="S120" s="634"/>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697">
        <f>IF($BE$3="４週",SUM(W120:AX120),IF($BE$3="暦月",SUM(W120:BA120),""))</f>
        <v>0</v>
      </c>
      <c r="BC120" s="698"/>
      <c r="BD120" s="699">
        <f>IF($BE$3="４週",BB120/4,IF($BE$3="暦月",(BB120/($BE$8/7)),""))</f>
        <v>0</v>
      </c>
      <c r="BE120" s="698"/>
      <c r="BF120" s="694"/>
      <c r="BG120" s="695"/>
      <c r="BH120" s="695"/>
      <c r="BI120" s="695"/>
      <c r="BJ120" s="696"/>
    </row>
    <row r="121" spans="2:62" ht="20.25" customHeight="1">
      <c r="B121" s="648">
        <f>B119+1</f>
        <v>54</v>
      </c>
      <c r="C121" s="650"/>
      <c r="D121" s="651"/>
      <c r="E121" s="139"/>
      <c r="F121" s="140"/>
      <c r="G121" s="139"/>
      <c r="H121" s="140"/>
      <c r="I121" s="654"/>
      <c r="J121" s="655"/>
      <c r="K121" s="658"/>
      <c r="L121" s="659"/>
      <c r="M121" s="659"/>
      <c r="N121" s="651"/>
      <c r="O121" s="632"/>
      <c r="P121" s="633"/>
      <c r="Q121" s="633"/>
      <c r="R121" s="633"/>
      <c r="S121" s="634"/>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635"/>
      <c r="BC121" s="636"/>
      <c r="BD121" s="637"/>
      <c r="BE121" s="638"/>
      <c r="BF121" s="639"/>
      <c r="BG121" s="640"/>
      <c r="BH121" s="640"/>
      <c r="BI121" s="640"/>
      <c r="BJ121" s="641"/>
    </row>
    <row r="122" spans="2:62" ht="20.25" customHeight="1">
      <c r="B122" s="649"/>
      <c r="C122" s="700"/>
      <c r="D122" s="701"/>
      <c r="E122" s="181"/>
      <c r="F122" s="182">
        <f>C121</f>
        <v>0</v>
      </c>
      <c r="G122" s="181"/>
      <c r="H122" s="182">
        <f>I121</f>
        <v>0</v>
      </c>
      <c r="I122" s="702"/>
      <c r="J122" s="703"/>
      <c r="K122" s="704"/>
      <c r="L122" s="705"/>
      <c r="M122" s="705"/>
      <c r="N122" s="701"/>
      <c r="O122" s="632"/>
      <c r="P122" s="633"/>
      <c r="Q122" s="633"/>
      <c r="R122" s="633"/>
      <c r="S122" s="634"/>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697">
        <f>IF($BE$3="４週",SUM(W122:AX122),IF($BE$3="暦月",SUM(W122:BA122),""))</f>
        <v>0</v>
      </c>
      <c r="BC122" s="698"/>
      <c r="BD122" s="699">
        <f>IF($BE$3="４週",BB122/4,IF($BE$3="暦月",(BB122/($BE$8/7)),""))</f>
        <v>0</v>
      </c>
      <c r="BE122" s="698"/>
      <c r="BF122" s="694"/>
      <c r="BG122" s="695"/>
      <c r="BH122" s="695"/>
      <c r="BI122" s="695"/>
      <c r="BJ122" s="696"/>
    </row>
    <row r="123" spans="2:62" ht="20.25" customHeight="1">
      <c r="B123" s="648">
        <f>B121+1</f>
        <v>55</v>
      </c>
      <c r="C123" s="650"/>
      <c r="D123" s="651"/>
      <c r="E123" s="139"/>
      <c r="F123" s="140"/>
      <c r="G123" s="139"/>
      <c r="H123" s="140"/>
      <c r="I123" s="654"/>
      <c r="J123" s="655"/>
      <c r="K123" s="658"/>
      <c r="L123" s="659"/>
      <c r="M123" s="659"/>
      <c r="N123" s="651"/>
      <c r="O123" s="632"/>
      <c r="P123" s="633"/>
      <c r="Q123" s="633"/>
      <c r="R123" s="633"/>
      <c r="S123" s="634"/>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635"/>
      <c r="BC123" s="636"/>
      <c r="BD123" s="637"/>
      <c r="BE123" s="638"/>
      <c r="BF123" s="639"/>
      <c r="BG123" s="640"/>
      <c r="BH123" s="640"/>
      <c r="BI123" s="640"/>
      <c r="BJ123" s="641"/>
    </row>
    <row r="124" spans="2:62" ht="20.25" customHeight="1">
      <c r="B124" s="649"/>
      <c r="C124" s="700"/>
      <c r="D124" s="701"/>
      <c r="E124" s="181"/>
      <c r="F124" s="182">
        <f>C123</f>
        <v>0</v>
      </c>
      <c r="G124" s="181"/>
      <c r="H124" s="182">
        <f>I123</f>
        <v>0</v>
      </c>
      <c r="I124" s="702"/>
      <c r="J124" s="703"/>
      <c r="K124" s="704"/>
      <c r="L124" s="705"/>
      <c r="M124" s="705"/>
      <c r="N124" s="701"/>
      <c r="O124" s="632"/>
      <c r="P124" s="633"/>
      <c r="Q124" s="633"/>
      <c r="R124" s="633"/>
      <c r="S124" s="634"/>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697">
        <f>IF($BE$3="４週",SUM(W124:AX124),IF($BE$3="暦月",SUM(W124:BA124),""))</f>
        <v>0</v>
      </c>
      <c r="BC124" s="698"/>
      <c r="BD124" s="699">
        <f>IF($BE$3="４週",BB124/4,IF($BE$3="暦月",(BB124/($BE$8/7)),""))</f>
        <v>0</v>
      </c>
      <c r="BE124" s="698"/>
      <c r="BF124" s="694"/>
      <c r="BG124" s="695"/>
      <c r="BH124" s="695"/>
      <c r="BI124" s="695"/>
      <c r="BJ124" s="696"/>
    </row>
    <row r="125" spans="2:62" ht="20.25" customHeight="1">
      <c r="B125" s="648">
        <f>B123+1</f>
        <v>56</v>
      </c>
      <c r="C125" s="650"/>
      <c r="D125" s="651"/>
      <c r="E125" s="139"/>
      <c r="F125" s="140"/>
      <c r="G125" s="139"/>
      <c r="H125" s="140"/>
      <c r="I125" s="654"/>
      <c r="J125" s="655"/>
      <c r="K125" s="658"/>
      <c r="L125" s="659"/>
      <c r="M125" s="659"/>
      <c r="N125" s="651"/>
      <c r="O125" s="632"/>
      <c r="P125" s="633"/>
      <c r="Q125" s="633"/>
      <c r="R125" s="633"/>
      <c r="S125" s="634"/>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635"/>
      <c r="BC125" s="636"/>
      <c r="BD125" s="637"/>
      <c r="BE125" s="638"/>
      <c r="BF125" s="639"/>
      <c r="BG125" s="640"/>
      <c r="BH125" s="640"/>
      <c r="BI125" s="640"/>
      <c r="BJ125" s="641"/>
    </row>
    <row r="126" spans="2:62" ht="20.25" customHeight="1">
      <c r="B126" s="649"/>
      <c r="C126" s="700"/>
      <c r="D126" s="701"/>
      <c r="E126" s="181"/>
      <c r="F126" s="182">
        <f>C125</f>
        <v>0</v>
      </c>
      <c r="G126" s="181"/>
      <c r="H126" s="182">
        <f>I125</f>
        <v>0</v>
      </c>
      <c r="I126" s="702"/>
      <c r="J126" s="703"/>
      <c r="K126" s="704"/>
      <c r="L126" s="705"/>
      <c r="M126" s="705"/>
      <c r="N126" s="701"/>
      <c r="O126" s="632"/>
      <c r="P126" s="633"/>
      <c r="Q126" s="633"/>
      <c r="R126" s="633"/>
      <c r="S126" s="634"/>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697">
        <f>IF($BE$3="４週",SUM(W126:AX126),IF($BE$3="暦月",SUM(W126:BA126),""))</f>
        <v>0</v>
      </c>
      <c r="BC126" s="698"/>
      <c r="BD126" s="699">
        <f>IF($BE$3="４週",BB126/4,IF($BE$3="暦月",(BB126/($BE$8/7)),""))</f>
        <v>0</v>
      </c>
      <c r="BE126" s="698"/>
      <c r="BF126" s="694"/>
      <c r="BG126" s="695"/>
      <c r="BH126" s="695"/>
      <c r="BI126" s="695"/>
      <c r="BJ126" s="696"/>
    </row>
    <row r="127" spans="2:62" ht="20.25" customHeight="1">
      <c r="B127" s="648">
        <f>B125+1</f>
        <v>57</v>
      </c>
      <c r="C127" s="650"/>
      <c r="D127" s="651"/>
      <c r="E127" s="139"/>
      <c r="F127" s="140"/>
      <c r="G127" s="139"/>
      <c r="H127" s="140"/>
      <c r="I127" s="654"/>
      <c r="J127" s="655"/>
      <c r="K127" s="658"/>
      <c r="L127" s="659"/>
      <c r="M127" s="659"/>
      <c r="N127" s="651"/>
      <c r="O127" s="632"/>
      <c r="P127" s="633"/>
      <c r="Q127" s="633"/>
      <c r="R127" s="633"/>
      <c r="S127" s="634"/>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635"/>
      <c r="BC127" s="636"/>
      <c r="BD127" s="637"/>
      <c r="BE127" s="638"/>
      <c r="BF127" s="639"/>
      <c r="BG127" s="640"/>
      <c r="BH127" s="640"/>
      <c r="BI127" s="640"/>
      <c r="BJ127" s="641"/>
    </row>
    <row r="128" spans="2:62" ht="20.25" customHeight="1">
      <c r="B128" s="649"/>
      <c r="C128" s="700"/>
      <c r="D128" s="701"/>
      <c r="E128" s="181"/>
      <c r="F128" s="182">
        <f>C127</f>
        <v>0</v>
      </c>
      <c r="G128" s="181"/>
      <c r="H128" s="182">
        <f>I127</f>
        <v>0</v>
      </c>
      <c r="I128" s="702"/>
      <c r="J128" s="703"/>
      <c r="K128" s="704"/>
      <c r="L128" s="705"/>
      <c r="M128" s="705"/>
      <c r="N128" s="701"/>
      <c r="O128" s="632"/>
      <c r="P128" s="633"/>
      <c r="Q128" s="633"/>
      <c r="R128" s="633"/>
      <c r="S128" s="634"/>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697">
        <f>IF($BE$3="４週",SUM(W128:AX128),IF($BE$3="暦月",SUM(W128:BA128),""))</f>
        <v>0</v>
      </c>
      <c r="BC128" s="698"/>
      <c r="BD128" s="699">
        <f>IF($BE$3="４週",BB128/4,IF($BE$3="暦月",(BB128/($BE$8/7)),""))</f>
        <v>0</v>
      </c>
      <c r="BE128" s="698"/>
      <c r="BF128" s="694"/>
      <c r="BG128" s="695"/>
      <c r="BH128" s="695"/>
      <c r="BI128" s="695"/>
      <c r="BJ128" s="696"/>
    </row>
    <row r="129" spans="2:62" ht="20.25" customHeight="1">
      <c r="B129" s="648">
        <f>B127+1</f>
        <v>58</v>
      </c>
      <c r="C129" s="650"/>
      <c r="D129" s="651"/>
      <c r="E129" s="139"/>
      <c r="F129" s="140"/>
      <c r="G129" s="139"/>
      <c r="H129" s="140"/>
      <c r="I129" s="654"/>
      <c r="J129" s="655"/>
      <c r="K129" s="658"/>
      <c r="L129" s="659"/>
      <c r="M129" s="659"/>
      <c r="N129" s="651"/>
      <c r="O129" s="632"/>
      <c r="P129" s="633"/>
      <c r="Q129" s="633"/>
      <c r="R129" s="633"/>
      <c r="S129" s="634"/>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635"/>
      <c r="BC129" s="636"/>
      <c r="BD129" s="637"/>
      <c r="BE129" s="638"/>
      <c r="BF129" s="639"/>
      <c r="BG129" s="640"/>
      <c r="BH129" s="640"/>
      <c r="BI129" s="640"/>
      <c r="BJ129" s="641"/>
    </row>
    <row r="130" spans="2:62" ht="20.25" customHeight="1">
      <c r="B130" s="649"/>
      <c r="C130" s="700"/>
      <c r="D130" s="701"/>
      <c r="E130" s="181"/>
      <c r="F130" s="182">
        <f>C129</f>
        <v>0</v>
      </c>
      <c r="G130" s="181"/>
      <c r="H130" s="182">
        <f>I129</f>
        <v>0</v>
      </c>
      <c r="I130" s="702"/>
      <c r="J130" s="703"/>
      <c r="K130" s="704"/>
      <c r="L130" s="705"/>
      <c r="M130" s="705"/>
      <c r="N130" s="701"/>
      <c r="O130" s="632"/>
      <c r="P130" s="633"/>
      <c r="Q130" s="633"/>
      <c r="R130" s="633"/>
      <c r="S130" s="634"/>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697">
        <f>IF($BE$3="４週",SUM(W130:AX130),IF($BE$3="暦月",SUM(W130:BA130),""))</f>
        <v>0</v>
      </c>
      <c r="BC130" s="698"/>
      <c r="BD130" s="699">
        <f>IF($BE$3="４週",BB130/4,IF($BE$3="暦月",(BB130/($BE$8/7)),""))</f>
        <v>0</v>
      </c>
      <c r="BE130" s="698"/>
      <c r="BF130" s="694"/>
      <c r="BG130" s="695"/>
      <c r="BH130" s="695"/>
      <c r="BI130" s="695"/>
      <c r="BJ130" s="696"/>
    </row>
    <row r="131" spans="2:62" ht="20.25" customHeight="1">
      <c r="B131" s="648">
        <f>B129+1</f>
        <v>59</v>
      </c>
      <c r="C131" s="650"/>
      <c r="D131" s="651"/>
      <c r="E131" s="139"/>
      <c r="F131" s="140"/>
      <c r="G131" s="139"/>
      <c r="H131" s="140"/>
      <c r="I131" s="654"/>
      <c r="J131" s="655"/>
      <c r="K131" s="658"/>
      <c r="L131" s="659"/>
      <c r="M131" s="659"/>
      <c r="N131" s="651"/>
      <c r="O131" s="632"/>
      <c r="P131" s="633"/>
      <c r="Q131" s="633"/>
      <c r="R131" s="633"/>
      <c r="S131" s="634"/>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635"/>
      <c r="BC131" s="636"/>
      <c r="BD131" s="637"/>
      <c r="BE131" s="638"/>
      <c r="BF131" s="639"/>
      <c r="BG131" s="640"/>
      <c r="BH131" s="640"/>
      <c r="BI131" s="640"/>
      <c r="BJ131" s="641"/>
    </row>
    <row r="132" spans="2:62" ht="20.25" customHeight="1">
      <c r="B132" s="649"/>
      <c r="C132" s="700"/>
      <c r="D132" s="701"/>
      <c r="E132" s="181"/>
      <c r="F132" s="182">
        <f>C131</f>
        <v>0</v>
      </c>
      <c r="G132" s="181"/>
      <c r="H132" s="182">
        <f>I131</f>
        <v>0</v>
      </c>
      <c r="I132" s="702"/>
      <c r="J132" s="703"/>
      <c r="K132" s="704"/>
      <c r="L132" s="705"/>
      <c r="M132" s="705"/>
      <c r="N132" s="701"/>
      <c r="O132" s="632"/>
      <c r="P132" s="633"/>
      <c r="Q132" s="633"/>
      <c r="R132" s="633"/>
      <c r="S132" s="634"/>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697">
        <f>IF($BE$3="４週",SUM(W132:AX132),IF($BE$3="暦月",SUM(W132:BA132),""))</f>
        <v>0</v>
      </c>
      <c r="BC132" s="698"/>
      <c r="BD132" s="699">
        <f>IF($BE$3="４週",BB132/4,IF($BE$3="暦月",(BB132/($BE$8/7)),""))</f>
        <v>0</v>
      </c>
      <c r="BE132" s="698"/>
      <c r="BF132" s="694"/>
      <c r="BG132" s="695"/>
      <c r="BH132" s="695"/>
      <c r="BI132" s="695"/>
      <c r="BJ132" s="696"/>
    </row>
    <row r="133" spans="2:62" ht="20.25" customHeight="1">
      <c r="B133" s="648">
        <f>B131+1</f>
        <v>60</v>
      </c>
      <c r="C133" s="650"/>
      <c r="D133" s="651"/>
      <c r="E133" s="139"/>
      <c r="F133" s="140"/>
      <c r="G133" s="139"/>
      <c r="H133" s="140"/>
      <c r="I133" s="654"/>
      <c r="J133" s="655"/>
      <c r="K133" s="658"/>
      <c r="L133" s="659"/>
      <c r="M133" s="659"/>
      <c r="N133" s="651"/>
      <c r="O133" s="632"/>
      <c r="P133" s="633"/>
      <c r="Q133" s="633"/>
      <c r="R133" s="633"/>
      <c r="S133" s="634"/>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635"/>
      <c r="BC133" s="636"/>
      <c r="BD133" s="637"/>
      <c r="BE133" s="638"/>
      <c r="BF133" s="639"/>
      <c r="BG133" s="640"/>
      <c r="BH133" s="640"/>
      <c r="BI133" s="640"/>
      <c r="BJ133" s="641"/>
    </row>
    <row r="134" spans="2:62" ht="20.25" customHeight="1">
      <c r="B134" s="649"/>
      <c r="C134" s="700"/>
      <c r="D134" s="701"/>
      <c r="E134" s="181"/>
      <c r="F134" s="182">
        <f>C133</f>
        <v>0</v>
      </c>
      <c r="G134" s="181"/>
      <c r="H134" s="182">
        <f>I133</f>
        <v>0</v>
      </c>
      <c r="I134" s="702"/>
      <c r="J134" s="703"/>
      <c r="K134" s="704"/>
      <c r="L134" s="705"/>
      <c r="M134" s="705"/>
      <c r="N134" s="701"/>
      <c r="O134" s="632"/>
      <c r="P134" s="633"/>
      <c r="Q134" s="633"/>
      <c r="R134" s="633"/>
      <c r="S134" s="634"/>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697">
        <f>IF($BE$3="４週",SUM(W134:AX134),IF($BE$3="暦月",SUM(W134:BA134),""))</f>
        <v>0</v>
      </c>
      <c r="BC134" s="698"/>
      <c r="BD134" s="699">
        <f>IF($BE$3="４週",BB134/4,IF($BE$3="暦月",(BB134/($BE$8/7)),""))</f>
        <v>0</v>
      </c>
      <c r="BE134" s="698"/>
      <c r="BF134" s="694"/>
      <c r="BG134" s="695"/>
      <c r="BH134" s="695"/>
      <c r="BI134" s="695"/>
      <c r="BJ134" s="696"/>
    </row>
    <row r="135" spans="2:62" ht="20.25" customHeight="1">
      <c r="B135" s="648">
        <f>B133+1</f>
        <v>61</v>
      </c>
      <c r="C135" s="650"/>
      <c r="D135" s="651"/>
      <c r="E135" s="139"/>
      <c r="F135" s="140"/>
      <c r="G135" s="139"/>
      <c r="H135" s="140"/>
      <c r="I135" s="654"/>
      <c r="J135" s="655"/>
      <c r="K135" s="658"/>
      <c r="L135" s="659"/>
      <c r="M135" s="659"/>
      <c r="N135" s="651"/>
      <c r="O135" s="632"/>
      <c r="P135" s="633"/>
      <c r="Q135" s="633"/>
      <c r="R135" s="633"/>
      <c r="S135" s="634"/>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635"/>
      <c r="BC135" s="636"/>
      <c r="BD135" s="637"/>
      <c r="BE135" s="638"/>
      <c r="BF135" s="639"/>
      <c r="BG135" s="640"/>
      <c r="BH135" s="640"/>
      <c r="BI135" s="640"/>
      <c r="BJ135" s="641"/>
    </row>
    <row r="136" spans="2:62" ht="20.25" customHeight="1">
      <c r="B136" s="649"/>
      <c r="C136" s="700"/>
      <c r="D136" s="701"/>
      <c r="E136" s="181"/>
      <c r="F136" s="182">
        <f>C135</f>
        <v>0</v>
      </c>
      <c r="G136" s="181"/>
      <c r="H136" s="182">
        <f>I135</f>
        <v>0</v>
      </c>
      <c r="I136" s="702"/>
      <c r="J136" s="703"/>
      <c r="K136" s="704"/>
      <c r="L136" s="705"/>
      <c r="M136" s="705"/>
      <c r="N136" s="701"/>
      <c r="O136" s="632"/>
      <c r="P136" s="633"/>
      <c r="Q136" s="633"/>
      <c r="R136" s="633"/>
      <c r="S136" s="634"/>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697">
        <f>IF($BE$3="４週",SUM(W136:AX136),IF($BE$3="暦月",SUM(W136:BA136),""))</f>
        <v>0</v>
      </c>
      <c r="BC136" s="698"/>
      <c r="BD136" s="699">
        <f>IF($BE$3="４週",BB136/4,IF($BE$3="暦月",(BB136/($BE$8/7)),""))</f>
        <v>0</v>
      </c>
      <c r="BE136" s="698"/>
      <c r="BF136" s="694"/>
      <c r="BG136" s="695"/>
      <c r="BH136" s="695"/>
      <c r="BI136" s="695"/>
      <c r="BJ136" s="696"/>
    </row>
    <row r="137" spans="2:62" ht="20.25" customHeight="1">
      <c r="B137" s="648">
        <f>B135+1</f>
        <v>62</v>
      </c>
      <c r="C137" s="650"/>
      <c r="D137" s="651"/>
      <c r="E137" s="139"/>
      <c r="F137" s="140"/>
      <c r="G137" s="139"/>
      <c r="H137" s="140"/>
      <c r="I137" s="654"/>
      <c r="J137" s="655"/>
      <c r="K137" s="658"/>
      <c r="L137" s="659"/>
      <c r="M137" s="659"/>
      <c r="N137" s="651"/>
      <c r="O137" s="632"/>
      <c r="P137" s="633"/>
      <c r="Q137" s="633"/>
      <c r="R137" s="633"/>
      <c r="S137" s="634"/>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635"/>
      <c r="BC137" s="636"/>
      <c r="BD137" s="637"/>
      <c r="BE137" s="638"/>
      <c r="BF137" s="639"/>
      <c r="BG137" s="640"/>
      <c r="BH137" s="640"/>
      <c r="BI137" s="640"/>
      <c r="BJ137" s="641"/>
    </row>
    <row r="138" spans="2:62" ht="20.25" customHeight="1">
      <c r="B138" s="649"/>
      <c r="C138" s="700"/>
      <c r="D138" s="701"/>
      <c r="E138" s="181"/>
      <c r="F138" s="182">
        <f>C137</f>
        <v>0</v>
      </c>
      <c r="G138" s="181"/>
      <c r="H138" s="182">
        <f>I137</f>
        <v>0</v>
      </c>
      <c r="I138" s="702"/>
      <c r="J138" s="703"/>
      <c r="K138" s="704"/>
      <c r="L138" s="705"/>
      <c r="M138" s="705"/>
      <c r="N138" s="701"/>
      <c r="O138" s="632"/>
      <c r="P138" s="633"/>
      <c r="Q138" s="633"/>
      <c r="R138" s="633"/>
      <c r="S138" s="634"/>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697">
        <f>IF($BE$3="４週",SUM(W138:AX138),IF($BE$3="暦月",SUM(W138:BA138),""))</f>
        <v>0</v>
      </c>
      <c r="BC138" s="698"/>
      <c r="BD138" s="699">
        <f>IF($BE$3="４週",BB138/4,IF($BE$3="暦月",(BB138/($BE$8/7)),""))</f>
        <v>0</v>
      </c>
      <c r="BE138" s="698"/>
      <c r="BF138" s="694"/>
      <c r="BG138" s="695"/>
      <c r="BH138" s="695"/>
      <c r="BI138" s="695"/>
      <c r="BJ138" s="696"/>
    </row>
    <row r="139" spans="2:62" ht="20.25" customHeight="1">
      <c r="B139" s="648">
        <f>B137+1</f>
        <v>63</v>
      </c>
      <c r="C139" s="650"/>
      <c r="D139" s="651"/>
      <c r="E139" s="139"/>
      <c r="F139" s="140"/>
      <c r="G139" s="139"/>
      <c r="H139" s="140"/>
      <c r="I139" s="654"/>
      <c r="J139" s="655"/>
      <c r="K139" s="658"/>
      <c r="L139" s="659"/>
      <c r="M139" s="659"/>
      <c r="N139" s="651"/>
      <c r="O139" s="632"/>
      <c r="P139" s="633"/>
      <c r="Q139" s="633"/>
      <c r="R139" s="633"/>
      <c r="S139" s="634"/>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635"/>
      <c r="BC139" s="636"/>
      <c r="BD139" s="637"/>
      <c r="BE139" s="638"/>
      <c r="BF139" s="639"/>
      <c r="BG139" s="640"/>
      <c r="BH139" s="640"/>
      <c r="BI139" s="640"/>
      <c r="BJ139" s="641"/>
    </row>
    <row r="140" spans="2:62" ht="20.25" customHeight="1">
      <c r="B140" s="649"/>
      <c r="C140" s="700"/>
      <c r="D140" s="701"/>
      <c r="E140" s="181"/>
      <c r="F140" s="182">
        <f>C139</f>
        <v>0</v>
      </c>
      <c r="G140" s="181"/>
      <c r="H140" s="182">
        <f>I139</f>
        <v>0</v>
      </c>
      <c r="I140" s="702"/>
      <c r="J140" s="703"/>
      <c r="K140" s="704"/>
      <c r="L140" s="705"/>
      <c r="M140" s="705"/>
      <c r="N140" s="701"/>
      <c r="O140" s="632"/>
      <c r="P140" s="633"/>
      <c r="Q140" s="633"/>
      <c r="R140" s="633"/>
      <c r="S140" s="634"/>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697">
        <f>IF($BE$3="４週",SUM(W140:AX140),IF($BE$3="暦月",SUM(W140:BA140),""))</f>
        <v>0</v>
      </c>
      <c r="BC140" s="698"/>
      <c r="BD140" s="699">
        <f>IF($BE$3="４週",BB140/4,IF($BE$3="暦月",(BB140/($BE$8/7)),""))</f>
        <v>0</v>
      </c>
      <c r="BE140" s="698"/>
      <c r="BF140" s="694"/>
      <c r="BG140" s="695"/>
      <c r="BH140" s="695"/>
      <c r="BI140" s="695"/>
      <c r="BJ140" s="696"/>
    </row>
    <row r="141" spans="2:62" ht="20.25" customHeight="1">
      <c r="B141" s="648">
        <f>B139+1</f>
        <v>64</v>
      </c>
      <c r="C141" s="650"/>
      <c r="D141" s="651"/>
      <c r="E141" s="139"/>
      <c r="F141" s="140"/>
      <c r="G141" s="139"/>
      <c r="H141" s="140"/>
      <c r="I141" s="654"/>
      <c r="J141" s="655"/>
      <c r="K141" s="658"/>
      <c r="L141" s="659"/>
      <c r="M141" s="659"/>
      <c r="N141" s="651"/>
      <c r="O141" s="632"/>
      <c r="P141" s="633"/>
      <c r="Q141" s="633"/>
      <c r="R141" s="633"/>
      <c r="S141" s="634"/>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635"/>
      <c r="BC141" s="636"/>
      <c r="BD141" s="637"/>
      <c r="BE141" s="638"/>
      <c r="BF141" s="639"/>
      <c r="BG141" s="640"/>
      <c r="BH141" s="640"/>
      <c r="BI141" s="640"/>
      <c r="BJ141" s="641"/>
    </row>
    <row r="142" spans="2:62" ht="20.25" customHeight="1">
      <c r="B142" s="649"/>
      <c r="C142" s="700"/>
      <c r="D142" s="701"/>
      <c r="E142" s="181"/>
      <c r="F142" s="182">
        <f>C141</f>
        <v>0</v>
      </c>
      <c r="G142" s="181"/>
      <c r="H142" s="182">
        <f>I141</f>
        <v>0</v>
      </c>
      <c r="I142" s="702"/>
      <c r="J142" s="703"/>
      <c r="K142" s="704"/>
      <c r="L142" s="705"/>
      <c r="M142" s="705"/>
      <c r="N142" s="701"/>
      <c r="O142" s="632"/>
      <c r="P142" s="633"/>
      <c r="Q142" s="633"/>
      <c r="R142" s="633"/>
      <c r="S142" s="634"/>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697">
        <f>IF($BE$3="４週",SUM(W142:AX142),IF($BE$3="暦月",SUM(W142:BA142),""))</f>
        <v>0</v>
      </c>
      <c r="BC142" s="698"/>
      <c r="BD142" s="699">
        <f>IF($BE$3="４週",BB142/4,IF($BE$3="暦月",(BB142/($BE$8/7)),""))</f>
        <v>0</v>
      </c>
      <c r="BE142" s="698"/>
      <c r="BF142" s="694"/>
      <c r="BG142" s="695"/>
      <c r="BH142" s="695"/>
      <c r="BI142" s="695"/>
      <c r="BJ142" s="696"/>
    </row>
    <row r="143" spans="2:62" ht="20.25" customHeight="1">
      <c r="B143" s="648">
        <f>B141+1</f>
        <v>65</v>
      </c>
      <c r="C143" s="650"/>
      <c r="D143" s="651"/>
      <c r="E143" s="139"/>
      <c r="F143" s="140"/>
      <c r="G143" s="139"/>
      <c r="H143" s="140"/>
      <c r="I143" s="654"/>
      <c r="J143" s="655"/>
      <c r="K143" s="658"/>
      <c r="L143" s="659"/>
      <c r="M143" s="659"/>
      <c r="N143" s="651"/>
      <c r="O143" s="632"/>
      <c r="P143" s="633"/>
      <c r="Q143" s="633"/>
      <c r="R143" s="633"/>
      <c r="S143" s="634"/>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635"/>
      <c r="BC143" s="636"/>
      <c r="BD143" s="637"/>
      <c r="BE143" s="638"/>
      <c r="BF143" s="639"/>
      <c r="BG143" s="640"/>
      <c r="BH143" s="640"/>
      <c r="BI143" s="640"/>
      <c r="BJ143" s="641"/>
    </row>
    <row r="144" spans="2:62" ht="20.25" customHeight="1">
      <c r="B144" s="649"/>
      <c r="C144" s="700"/>
      <c r="D144" s="701"/>
      <c r="E144" s="181"/>
      <c r="F144" s="182">
        <f>C143</f>
        <v>0</v>
      </c>
      <c r="G144" s="181"/>
      <c r="H144" s="182">
        <f>I143</f>
        <v>0</v>
      </c>
      <c r="I144" s="702"/>
      <c r="J144" s="703"/>
      <c r="K144" s="704"/>
      <c r="L144" s="705"/>
      <c r="M144" s="705"/>
      <c r="N144" s="701"/>
      <c r="O144" s="632"/>
      <c r="P144" s="633"/>
      <c r="Q144" s="633"/>
      <c r="R144" s="633"/>
      <c r="S144" s="634"/>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697">
        <f>IF($BE$3="４週",SUM(W144:AX144),IF($BE$3="暦月",SUM(W144:BA144),""))</f>
        <v>0</v>
      </c>
      <c r="BC144" s="698"/>
      <c r="BD144" s="699">
        <f>IF($BE$3="４週",BB144/4,IF($BE$3="暦月",(BB144/($BE$8/7)),""))</f>
        <v>0</v>
      </c>
      <c r="BE144" s="698"/>
      <c r="BF144" s="694"/>
      <c r="BG144" s="695"/>
      <c r="BH144" s="695"/>
      <c r="BI144" s="695"/>
      <c r="BJ144" s="696"/>
    </row>
    <row r="145" spans="2:62" ht="20.25" customHeight="1">
      <c r="B145" s="648">
        <f>B143+1</f>
        <v>66</v>
      </c>
      <c r="C145" s="650"/>
      <c r="D145" s="651"/>
      <c r="E145" s="139"/>
      <c r="F145" s="140"/>
      <c r="G145" s="139"/>
      <c r="H145" s="140"/>
      <c r="I145" s="654"/>
      <c r="J145" s="655"/>
      <c r="K145" s="658"/>
      <c r="L145" s="659"/>
      <c r="M145" s="659"/>
      <c r="N145" s="651"/>
      <c r="O145" s="632"/>
      <c r="P145" s="633"/>
      <c r="Q145" s="633"/>
      <c r="R145" s="633"/>
      <c r="S145" s="634"/>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635"/>
      <c r="BC145" s="636"/>
      <c r="BD145" s="637"/>
      <c r="BE145" s="638"/>
      <c r="BF145" s="639"/>
      <c r="BG145" s="640"/>
      <c r="BH145" s="640"/>
      <c r="BI145" s="640"/>
      <c r="BJ145" s="641"/>
    </row>
    <row r="146" spans="2:62" ht="20.25" customHeight="1">
      <c r="B146" s="649"/>
      <c r="C146" s="700"/>
      <c r="D146" s="701"/>
      <c r="E146" s="181"/>
      <c r="F146" s="182">
        <f>C145</f>
        <v>0</v>
      </c>
      <c r="G146" s="181"/>
      <c r="H146" s="182">
        <f>I145</f>
        <v>0</v>
      </c>
      <c r="I146" s="702"/>
      <c r="J146" s="703"/>
      <c r="K146" s="704"/>
      <c r="L146" s="705"/>
      <c r="M146" s="705"/>
      <c r="N146" s="701"/>
      <c r="O146" s="632"/>
      <c r="P146" s="633"/>
      <c r="Q146" s="633"/>
      <c r="R146" s="633"/>
      <c r="S146" s="634"/>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697">
        <f>IF($BE$3="４週",SUM(W146:AX146),IF($BE$3="暦月",SUM(W146:BA146),""))</f>
        <v>0</v>
      </c>
      <c r="BC146" s="698"/>
      <c r="BD146" s="699">
        <f>IF($BE$3="４週",BB146/4,IF($BE$3="暦月",(BB146/($BE$8/7)),""))</f>
        <v>0</v>
      </c>
      <c r="BE146" s="698"/>
      <c r="BF146" s="694"/>
      <c r="BG146" s="695"/>
      <c r="BH146" s="695"/>
      <c r="BI146" s="695"/>
      <c r="BJ146" s="696"/>
    </row>
    <row r="147" spans="2:62" ht="20.25" customHeight="1">
      <c r="B147" s="648">
        <f>B145+1</f>
        <v>67</v>
      </c>
      <c r="C147" s="650"/>
      <c r="D147" s="651"/>
      <c r="E147" s="139"/>
      <c r="F147" s="140"/>
      <c r="G147" s="139"/>
      <c r="H147" s="140"/>
      <c r="I147" s="654"/>
      <c r="J147" s="655"/>
      <c r="K147" s="658"/>
      <c r="L147" s="659"/>
      <c r="M147" s="659"/>
      <c r="N147" s="651"/>
      <c r="O147" s="632"/>
      <c r="P147" s="633"/>
      <c r="Q147" s="633"/>
      <c r="R147" s="633"/>
      <c r="S147" s="634"/>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635"/>
      <c r="BC147" s="636"/>
      <c r="BD147" s="637"/>
      <c r="BE147" s="638"/>
      <c r="BF147" s="639"/>
      <c r="BG147" s="640"/>
      <c r="BH147" s="640"/>
      <c r="BI147" s="640"/>
      <c r="BJ147" s="641"/>
    </row>
    <row r="148" spans="2:62" ht="20.25" customHeight="1">
      <c r="B148" s="649"/>
      <c r="C148" s="700"/>
      <c r="D148" s="701"/>
      <c r="E148" s="181"/>
      <c r="F148" s="182">
        <f>C147</f>
        <v>0</v>
      </c>
      <c r="G148" s="181"/>
      <c r="H148" s="182">
        <f>I147</f>
        <v>0</v>
      </c>
      <c r="I148" s="702"/>
      <c r="J148" s="703"/>
      <c r="K148" s="704"/>
      <c r="L148" s="705"/>
      <c r="M148" s="705"/>
      <c r="N148" s="701"/>
      <c r="O148" s="632"/>
      <c r="P148" s="633"/>
      <c r="Q148" s="633"/>
      <c r="R148" s="633"/>
      <c r="S148" s="634"/>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697">
        <f>IF($BE$3="４週",SUM(W148:AX148),IF($BE$3="暦月",SUM(W148:BA148),""))</f>
        <v>0</v>
      </c>
      <c r="BC148" s="698"/>
      <c r="BD148" s="699">
        <f>IF($BE$3="４週",BB148/4,IF($BE$3="暦月",(BB148/($BE$8/7)),""))</f>
        <v>0</v>
      </c>
      <c r="BE148" s="698"/>
      <c r="BF148" s="694"/>
      <c r="BG148" s="695"/>
      <c r="BH148" s="695"/>
      <c r="BI148" s="695"/>
      <c r="BJ148" s="696"/>
    </row>
    <row r="149" spans="2:62" ht="20.25" customHeight="1">
      <c r="B149" s="648">
        <f>B147+1</f>
        <v>68</v>
      </c>
      <c r="C149" s="650"/>
      <c r="D149" s="651"/>
      <c r="E149" s="139"/>
      <c r="F149" s="140"/>
      <c r="G149" s="139"/>
      <c r="H149" s="140"/>
      <c r="I149" s="654"/>
      <c r="J149" s="655"/>
      <c r="K149" s="658"/>
      <c r="L149" s="659"/>
      <c r="M149" s="659"/>
      <c r="N149" s="651"/>
      <c r="O149" s="632"/>
      <c r="P149" s="633"/>
      <c r="Q149" s="633"/>
      <c r="R149" s="633"/>
      <c r="S149" s="634"/>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635"/>
      <c r="BC149" s="636"/>
      <c r="BD149" s="637"/>
      <c r="BE149" s="638"/>
      <c r="BF149" s="639"/>
      <c r="BG149" s="640"/>
      <c r="BH149" s="640"/>
      <c r="BI149" s="640"/>
      <c r="BJ149" s="641"/>
    </row>
    <row r="150" spans="2:62" ht="20.25" customHeight="1">
      <c r="B150" s="649"/>
      <c r="C150" s="700"/>
      <c r="D150" s="701"/>
      <c r="E150" s="181"/>
      <c r="F150" s="182">
        <f>C149</f>
        <v>0</v>
      </c>
      <c r="G150" s="181"/>
      <c r="H150" s="182">
        <f>I149</f>
        <v>0</v>
      </c>
      <c r="I150" s="702"/>
      <c r="J150" s="703"/>
      <c r="K150" s="704"/>
      <c r="L150" s="705"/>
      <c r="M150" s="705"/>
      <c r="N150" s="701"/>
      <c r="O150" s="632"/>
      <c r="P150" s="633"/>
      <c r="Q150" s="633"/>
      <c r="R150" s="633"/>
      <c r="S150" s="634"/>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697">
        <f>IF($BE$3="４週",SUM(W150:AX150),IF($BE$3="暦月",SUM(W150:BA150),""))</f>
        <v>0</v>
      </c>
      <c r="BC150" s="698"/>
      <c r="BD150" s="699">
        <f>IF($BE$3="４週",BB150/4,IF($BE$3="暦月",(BB150/($BE$8/7)),""))</f>
        <v>0</v>
      </c>
      <c r="BE150" s="698"/>
      <c r="BF150" s="694"/>
      <c r="BG150" s="695"/>
      <c r="BH150" s="695"/>
      <c r="BI150" s="695"/>
      <c r="BJ150" s="696"/>
    </row>
    <row r="151" spans="2:62" ht="20.25" customHeight="1">
      <c r="B151" s="648">
        <f>B149+1</f>
        <v>69</v>
      </c>
      <c r="C151" s="650"/>
      <c r="D151" s="651"/>
      <c r="E151" s="139"/>
      <c r="F151" s="140"/>
      <c r="G151" s="139"/>
      <c r="H151" s="140"/>
      <c r="I151" s="654"/>
      <c r="J151" s="655"/>
      <c r="K151" s="658"/>
      <c r="L151" s="659"/>
      <c r="M151" s="659"/>
      <c r="N151" s="651"/>
      <c r="O151" s="632"/>
      <c r="P151" s="633"/>
      <c r="Q151" s="633"/>
      <c r="R151" s="633"/>
      <c r="S151" s="634"/>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635"/>
      <c r="BC151" s="636"/>
      <c r="BD151" s="637"/>
      <c r="BE151" s="638"/>
      <c r="BF151" s="639"/>
      <c r="BG151" s="640"/>
      <c r="BH151" s="640"/>
      <c r="BI151" s="640"/>
      <c r="BJ151" s="641"/>
    </row>
    <row r="152" spans="2:62" ht="20.25" customHeight="1">
      <c r="B152" s="649"/>
      <c r="C152" s="700"/>
      <c r="D152" s="701"/>
      <c r="E152" s="181"/>
      <c r="F152" s="182">
        <f>C151</f>
        <v>0</v>
      </c>
      <c r="G152" s="181"/>
      <c r="H152" s="182">
        <f>I151</f>
        <v>0</v>
      </c>
      <c r="I152" s="702"/>
      <c r="J152" s="703"/>
      <c r="K152" s="704"/>
      <c r="L152" s="705"/>
      <c r="M152" s="705"/>
      <c r="N152" s="701"/>
      <c r="O152" s="632"/>
      <c r="P152" s="633"/>
      <c r="Q152" s="633"/>
      <c r="R152" s="633"/>
      <c r="S152" s="634"/>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697">
        <f>IF($BE$3="４週",SUM(W152:AX152),IF($BE$3="暦月",SUM(W152:BA152),""))</f>
        <v>0</v>
      </c>
      <c r="BC152" s="698"/>
      <c r="BD152" s="699">
        <f>IF($BE$3="４週",BB152/4,IF($BE$3="暦月",(BB152/($BE$8/7)),""))</f>
        <v>0</v>
      </c>
      <c r="BE152" s="698"/>
      <c r="BF152" s="694"/>
      <c r="BG152" s="695"/>
      <c r="BH152" s="695"/>
      <c r="BI152" s="695"/>
      <c r="BJ152" s="696"/>
    </row>
    <row r="153" spans="2:62" ht="20.25" customHeight="1">
      <c r="B153" s="648">
        <f>B151+1</f>
        <v>70</v>
      </c>
      <c r="C153" s="650"/>
      <c r="D153" s="651"/>
      <c r="E153" s="139"/>
      <c r="F153" s="140"/>
      <c r="G153" s="139"/>
      <c r="H153" s="140"/>
      <c r="I153" s="654"/>
      <c r="J153" s="655"/>
      <c r="K153" s="658"/>
      <c r="L153" s="659"/>
      <c r="M153" s="659"/>
      <c r="N153" s="651"/>
      <c r="O153" s="632"/>
      <c r="P153" s="633"/>
      <c r="Q153" s="633"/>
      <c r="R153" s="633"/>
      <c r="S153" s="634"/>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635"/>
      <c r="BC153" s="636"/>
      <c r="BD153" s="637"/>
      <c r="BE153" s="638"/>
      <c r="BF153" s="639"/>
      <c r="BG153" s="640"/>
      <c r="BH153" s="640"/>
      <c r="BI153" s="640"/>
      <c r="BJ153" s="641"/>
    </row>
    <row r="154" spans="2:62" ht="20.25" customHeight="1">
      <c r="B154" s="649"/>
      <c r="C154" s="700"/>
      <c r="D154" s="701"/>
      <c r="E154" s="181"/>
      <c r="F154" s="182">
        <f>C153</f>
        <v>0</v>
      </c>
      <c r="G154" s="181"/>
      <c r="H154" s="182">
        <f>I153</f>
        <v>0</v>
      </c>
      <c r="I154" s="702"/>
      <c r="J154" s="703"/>
      <c r="K154" s="704"/>
      <c r="L154" s="705"/>
      <c r="M154" s="705"/>
      <c r="N154" s="701"/>
      <c r="O154" s="632"/>
      <c r="P154" s="633"/>
      <c r="Q154" s="633"/>
      <c r="R154" s="633"/>
      <c r="S154" s="634"/>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697">
        <f>IF($BE$3="４週",SUM(W154:AX154),IF($BE$3="暦月",SUM(W154:BA154),""))</f>
        <v>0</v>
      </c>
      <c r="BC154" s="698"/>
      <c r="BD154" s="699">
        <f>IF($BE$3="４週",BB154/4,IF($BE$3="暦月",(BB154/($BE$8/7)),""))</f>
        <v>0</v>
      </c>
      <c r="BE154" s="698"/>
      <c r="BF154" s="694"/>
      <c r="BG154" s="695"/>
      <c r="BH154" s="695"/>
      <c r="BI154" s="695"/>
      <c r="BJ154" s="696"/>
    </row>
    <row r="155" spans="2:62" ht="20.25" customHeight="1">
      <c r="B155" s="648">
        <f>B153+1</f>
        <v>71</v>
      </c>
      <c r="C155" s="650"/>
      <c r="D155" s="651"/>
      <c r="E155" s="139"/>
      <c r="F155" s="140"/>
      <c r="G155" s="139"/>
      <c r="H155" s="140"/>
      <c r="I155" s="654"/>
      <c r="J155" s="655"/>
      <c r="K155" s="658"/>
      <c r="L155" s="659"/>
      <c r="M155" s="659"/>
      <c r="N155" s="651"/>
      <c r="O155" s="632"/>
      <c r="P155" s="633"/>
      <c r="Q155" s="633"/>
      <c r="R155" s="633"/>
      <c r="S155" s="634"/>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635"/>
      <c r="BC155" s="636"/>
      <c r="BD155" s="637"/>
      <c r="BE155" s="638"/>
      <c r="BF155" s="639"/>
      <c r="BG155" s="640"/>
      <c r="BH155" s="640"/>
      <c r="BI155" s="640"/>
      <c r="BJ155" s="641"/>
    </row>
    <row r="156" spans="2:62" ht="20.25" customHeight="1">
      <c r="B156" s="649"/>
      <c r="C156" s="700"/>
      <c r="D156" s="701"/>
      <c r="E156" s="181"/>
      <c r="F156" s="182">
        <f>C155</f>
        <v>0</v>
      </c>
      <c r="G156" s="181"/>
      <c r="H156" s="182">
        <f>I155</f>
        <v>0</v>
      </c>
      <c r="I156" s="702"/>
      <c r="J156" s="703"/>
      <c r="K156" s="704"/>
      <c r="L156" s="705"/>
      <c r="M156" s="705"/>
      <c r="N156" s="701"/>
      <c r="O156" s="632"/>
      <c r="P156" s="633"/>
      <c r="Q156" s="633"/>
      <c r="R156" s="633"/>
      <c r="S156" s="634"/>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697">
        <f>IF($BE$3="４週",SUM(W156:AX156),IF($BE$3="暦月",SUM(W156:BA156),""))</f>
        <v>0</v>
      </c>
      <c r="BC156" s="698"/>
      <c r="BD156" s="699">
        <f>IF($BE$3="４週",BB156/4,IF($BE$3="暦月",(BB156/($BE$8/7)),""))</f>
        <v>0</v>
      </c>
      <c r="BE156" s="698"/>
      <c r="BF156" s="694"/>
      <c r="BG156" s="695"/>
      <c r="BH156" s="695"/>
      <c r="BI156" s="695"/>
      <c r="BJ156" s="696"/>
    </row>
    <row r="157" spans="2:62" ht="20.25" customHeight="1">
      <c r="B157" s="648">
        <f>B155+1</f>
        <v>72</v>
      </c>
      <c r="C157" s="650"/>
      <c r="D157" s="651"/>
      <c r="E157" s="139"/>
      <c r="F157" s="140"/>
      <c r="G157" s="139"/>
      <c r="H157" s="140"/>
      <c r="I157" s="654"/>
      <c r="J157" s="655"/>
      <c r="K157" s="658"/>
      <c r="L157" s="659"/>
      <c r="M157" s="659"/>
      <c r="N157" s="651"/>
      <c r="O157" s="632"/>
      <c r="P157" s="633"/>
      <c r="Q157" s="633"/>
      <c r="R157" s="633"/>
      <c r="S157" s="634"/>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635"/>
      <c r="BC157" s="636"/>
      <c r="BD157" s="637"/>
      <c r="BE157" s="638"/>
      <c r="BF157" s="639"/>
      <c r="BG157" s="640"/>
      <c r="BH157" s="640"/>
      <c r="BI157" s="640"/>
      <c r="BJ157" s="641"/>
    </row>
    <row r="158" spans="2:62" ht="20.25" customHeight="1">
      <c r="B158" s="649"/>
      <c r="C158" s="700"/>
      <c r="D158" s="701"/>
      <c r="E158" s="181"/>
      <c r="F158" s="182">
        <f>C157</f>
        <v>0</v>
      </c>
      <c r="G158" s="181"/>
      <c r="H158" s="182">
        <f>I157</f>
        <v>0</v>
      </c>
      <c r="I158" s="702"/>
      <c r="J158" s="703"/>
      <c r="K158" s="704"/>
      <c r="L158" s="705"/>
      <c r="M158" s="705"/>
      <c r="N158" s="701"/>
      <c r="O158" s="632"/>
      <c r="P158" s="633"/>
      <c r="Q158" s="633"/>
      <c r="R158" s="633"/>
      <c r="S158" s="634"/>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697">
        <f>IF($BE$3="４週",SUM(W158:AX158),IF($BE$3="暦月",SUM(W158:BA158),""))</f>
        <v>0</v>
      </c>
      <c r="BC158" s="698"/>
      <c r="BD158" s="699">
        <f>IF($BE$3="４週",BB158/4,IF($BE$3="暦月",(BB158/($BE$8/7)),""))</f>
        <v>0</v>
      </c>
      <c r="BE158" s="698"/>
      <c r="BF158" s="694"/>
      <c r="BG158" s="695"/>
      <c r="BH158" s="695"/>
      <c r="BI158" s="695"/>
      <c r="BJ158" s="696"/>
    </row>
    <row r="159" spans="2:62" ht="20.25" customHeight="1">
      <c r="B159" s="648">
        <f>B157+1</f>
        <v>73</v>
      </c>
      <c r="C159" s="650"/>
      <c r="D159" s="651"/>
      <c r="E159" s="139"/>
      <c r="F159" s="140"/>
      <c r="G159" s="139"/>
      <c r="H159" s="140"/>
      <c r="I159" s="654"/>
      <c r="J159" s="655"/>
      <c r="K159" s="658"/>
      <c r="L159" s="659"/>
      <c r="M159" s="659"/>
      <c r="N159" s="651"/>
      <c r="O159" s="632"/>
      <c r="P159" s="633"/>
      <c r="Q159" s="633"/>
      <c r="R159" s="633"/>
      <c r="S159" s="634"/>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635"/>
      <c r="BC159" s="636"/>
      <c r="BD159" s="637"/>
      <c r="BE159" s="638"/>
      <c r="BF159" s="639"/>
      <c r="BG159" s="640"/>
      <c r="BH159" s="640"/>
      <c r="BI159" s="640"/>
      <c r="BJ159" s="641"/>
    </row>
    <row r="160" spans="2:62" ht="20.25" customHeight="1">
      <c r="B160" s="649"/>
      <c r="C160" s="700"/>
      <c r="D160" s="701"/>
      <c r="E160" s="181"/>
      <c r="F160" s="182">
        <f>C159</f>
        <v>0</v>
      </c>
      <c r="G160" s="181"/>
      <c r="H160" s="182">
        <f>I159</f>
        <v>0</v>
      </c>
      <c r="I160" s="702"/>
      <c r="J160" s="703"/>
      <c r="K160" s="704"/>
      <c r="L160" s="705"/>
      <c r="M160" s="705"/>
      <c r="N160" s="701"/>
      <c r="O160" s="632"/>
      <c r="P160" s="633"/>
      <c r="Q160" s="633"/>
      <c r="R160" s="633"/>
      <c r="S160" s="634"/>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697">
        <f>IF($BE$3="４週",SUM(W160:AX160),IF($BE$3="暦月",SUM(W160:BA160),""))</f>
        <v>0</v>
      </c>
      <c r="BC160" s="698"/>
      <c r="BD160" s="699">
        <f>IF($BE$3="４週",BB160/4,IF($BE$3="暦月",(BB160/($BE$8/7)),""))</f>
        <v>0</v>
      </c>
      <c r="BE160" s="698"/>
      <c r="BF160" s="694"/>
      <c r="BG160" s="695"/>
      <c r="BH160" s="695"/>
      <c r="BI160" s="695"/>
      <c r="BJ160" s="696"/>
    </row>
    <row r="161" spans="2:62" ht="20.25" customHeight="1">
      <c r="B161" s="648">
        <f>B159+1</f>
        <v>74</v>
      </c>
      <c r="C161" s="650"/>
      <c r="D161" s="651"/>
      <c r="E161" s="139"/>
      <c r="F161" s="140"/>
      <c r="G161" s="139"/>
      <c r="H161" s="140"/>
      <c r="I161" s="654"/>
      <c r="J161" s="655"/>
      <c r="K161" s="658"/>
      <c r="L161" s="659"/>
      <c r="M161" s="659"/>
      <c r="N161" s="651"/>
      <c r="O161" s="632"/>
      <c r="P161" s="633"/>
      <c r="Q161" s="633"/>
      <c r="R161" s="633"/>
      <c r="S161" s="634"/>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635"/>
      <c r="BC161" s="636"/>
      <c r="BD161" s="637"/>
      <c r="BE161" s="638"/>
      <c r="BF161" s="639"/>
      <c r="BG161" s="640"/>
      <c r="BH161" s="640"/>
      <c r="BI161" s="640"/>
      <c r="BJ161" s="641"/>
    </row>
    <row r="162" spans="2:62" ht="20.25" customHeight="1">
      <c r="B162" s="649"/>
      <c r="C162" s="700"/>
      <c r="D162" s="701"/>
      <c r="E162" s="181"/>
      <c r="F162" s="182">
        <f>C161</f>
        <v>0</v>
      </c>
      <c r="G162" s="181"/>
      <c r="H162" s="182">
        <f>I161</f>
        <v>0</v>
      </c>
      <c r="I162" s="702"/>
      <c r="J162" s="703"/>
      <c r="K162" s="704"/>
      <c r="L162" s="705"/>
      <c r="M162" s="705"/>
      <c r="N162" s="701"/>
      <c r="O162" s="632"/>
      <c r="P162" s="633"/>
      <c r="Q162" s="633"/>
      <c r="R162" s="633"/>
      <c r="S162" s="634"/>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697">
        <f>IF($BE$3="４週",SUM(W162:AX162),IF($BE$3="暦月",SUM(W162:BA162),""))</f>
        <v>0</v>
      </c>
      <c r="BC162" s="698"/>
      <c r="BD162" s="699">
        <f>IF($BE$3="４週",BB162/4,IF($BE$3="暦月",(BB162/($BE$8/7)),""))</f>
        <v>0</v>
      </c>
      <c r="BE162" s="698"/>
      <c r="BF162" s="694"/>
      <c r="BG162" s="695"/>
      <c r="BH162" s="695"/>
      <c r="BI162" s="695"/>
      <c r="BJ162" s="696"/>
    </row>
    <row r="163" spans="2:62" ht="20.25" customHeight="1">
      <c r="B163" s="648">
        <f>B161+1</f>
        <v>75</v>
      </c>
      <c r="C163" s="650"/>
      <c r="D163" s="651"/>
      <c r="E163" s="139"/>
      <c r="F163" s="140"/>
      <c r="G163" s="139"/>
      <c r="H163" s="140"/>
      <c r="I163" s="654"/>
      <c r="J163" s="655"/>
      <c r="K163" s="658"/>
      <c r="L163" s="659"/>
      <c r="M163" s="659"/>
      <c r="N163" s="651"/>
      <c r="O163" s="632"/>
      <c r="P163" s="633"/>
      <c r="Q163" s="633"/>
      <c r="R163" s="633"/>
      <c r="S163" s="634"/>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635"/>
      <c r="BC163" s="636"/>
      <c r="BD163" s="637"/>
      <c r="BE163" s="638"/>
      <c r="BF163" s="639"/>
      <c r="BG163" s="640"/>
      <c r="BH163" s="640"/>
      <c r="BI163" s="640"/>
      <c r="BJ163" s="641"/>
    </row>
    <row r="164" spans="2:62" ht="20.25" customHeight="1">
      <c r="B164" s="649"/>
      <c r="C164" s="700"/>
      <c r="D164" s="701"/>
      <c r="E164" s="181"/>
      <c r="F164" s="182">
        <f>C163</f>
        <v>0</v>
      </c>
      <c r="G164" s="181"/>
      <c r="H164" s="182">
        <f>I163</f>
        <v>0</v>
      </c>
      <c r="I164" s="702"/>
      <c r="J164" s="703"/>
      <c r="K164" s="704"/>
      <c r="L164" s="705"/>
      <c r="M164" s="705"/>
      <c r="N164" s="701"/>
      <c r="O164" s="632"/>
      <c r="P164" s="633"/>
      <c r="Q164" s="633"/>
      <c r="R164" s="633"/>
      <c r="S164" s="634"/>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697">
        <f>IF($BE$3="４週",SUM(W164:AX164),IF($BE$3="暦月",SUM(W164:BA164),""))</f>
        <v>0</v>
      </c>
      <c r="BC164" s="698"/>
      <c r="BD164" s="699">
        <f>IF($BE$3="４週",BB164/4,IF($BE$3="暦月",(BB164/($BE$8/7)),""))</f>
        <v>0</v>
      </c>
      <c r="BE164" s="698"/>
      <c r="BF164" s="694"/>
      <c r="BG164" s="695"/>
      <c r="BH164" s="695"/>
      <c r="BI164" s="695"/>
      <c r="BJ164" s="696"/>
    </row>
    <row r="165" spans="2:62" ht="20.25" customHeight="1">
      <c r="B165" s="648">
        <f>B163+1</f>
        <v>76</v>
      </c>
      <c r="C165" s="650"/>
      <c r="D165" s="651"/>
      <c r="E165" s="139"/>
      <c r="F165" s="140"/>
      <c r="G165" s="139"/>
      <c r="H165" s="140"/>
      <c r="I165" s="654"/>
      <c r="J165" s="655"/>
      <c r="K165" s="658"/>
      <c r="L165" s="659"/>
      <c r="M165" s="659"/>
      <c r="N165" s="651"/>
      <c r="O165" s="632"/>
      <c r="P165" s="633"/>
      <c r="Q165" s="633"/>
      <c r="R165" s="633"/>
      <c r="S165" s="634"/>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635"/>
      <c r="BC165" s="636"/>
      <c r="BD165" s="637"/>
      <c r="BE165" s="638"/>
      <c r="BF165" s="639"/>
      <c r="BG165" s="640"/>
      <c r="BH165" s="640"/>
      <c r="BI165" s="640"/>
      <c r="BJ165" s="641"/>
    </row>
    <row r="166" spans="2:62" ht="20.25" customHeight="1">
      <c r="B166" s="649"/>
      <c r="C166" s="700"/>
      <c r="D166" s="701"/>
      <c r="E166" s="181"/>
      <c r="F166" s="182">
        <f>C165</f>
        <v>0</v>
      </c>
      <c r="G166" s="181"/>
      <c r="H166" s="182">
        <f>I165</f>
        <v>0</v>
      </c>
      <c r="I166" s="702"/>
      <c r="J166" s="703"/>
      <c r="K166" s="704"/>
      <c r="L166" s="705"/>
      <c r="M166" s="705"/>
      <c r="N166" s="701"/>
      <c r="O166" s="632"/>
      <c r="P166" s="633"/>
      <c r="Q166" s="633"/>
      <c r="R166" s="633"/>
      <c r="S166" s="634"/>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697">
        <f>IF($BE$3="４週",SUM(W166:AX166),IF($BE$3="暦月",SUM(W166:BA166),""))</f>
        <v>0</v>
      </c>
      <c r="BC166" s="698"/>
      <c r="BD166" s="699">
        <f>IF($BE$3="４週",BB166/4,IF($BE$3="暦月",(BB166/($BE$8/7)),""))</f>
        <v>0</v>
      </c>
      <c r="BE166" s="698"/>
      <c r="BF166" s="694"/>
      <c r="BG166" s="695"/>
      <c r="BH166" s="695"/>
      <c r="BI166" s="695"/>
      <c r="BJ166" s="696"/>
    </row>
    <row r="167" spans="2:62" ht="20.25" customHeight="1">
      <c r="B167" s="648">
        <f>B165+1</f>
        <v>77</v>
      </c>
      <c r="C167" s="650"/>
      <c r="D167" s="651"/>
      <c r="E167" s="139"/>
      <c r="F167" s="140"/>
      <c r="G167" s="139"/>
      <c r="H167" s="140"/>
      <c r="I167" s="654"/>
      <c r="J167" s="655"/>
      <c r="K167" s="658"/>
      <c r="L167" s="659"/>
      <c r="M167" s="659"/>
      <c r="N167" s="651"/>
      <c r="O167" s="632"/>
      <c r="P167" s="633"/>
      <c r="Q167" s="633"/>
      <c r="R167" s="633"/>
      <c r="S167" s="634"/>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635"/>
      <c r="BC167" s="636"/>
      <c r="BD167" s="637"/>
      <c r="BE167" s="638"/>
      <c r="BF167" s="639"/>
      <c r="BG167" s="640"/>
      <c r="BH167" s="640"/>
      <c r="BI167" s="640"/>
      <c r="BJ167" s="641"/>
    </row>
    <row r="168" spans="2:62" ht="20.25" customHeight="1">
      <c r="B168" s="649"/>
      <c r="C168" s="700"/>
      <c r="D168" s="701"/>
      <c r="E168" s="181"/>
      <c r="F168" s="182">
        <f>C167</f>
        <v>0</v>
      </c>
      <c r="G168" s="181"/>
      <c r="H168" s="182">
        <f>I167</f>
        <v>0</v>
      </c>
      <c r="I168" s="702"/>
      <c r="J168" s="703"/>
      <c r="K168" s="704"/>
      <c r="L168" s="705"/>
      <c r="M168" s="705"/>
      <c r="N168" s="701"/>
      <c r="O168" s="632"/>
      <c r="P168" s="633"/>
      <c r="Q168" s="633"/>
      <c r="R168" s="633"/>
      <c r="S168" s="634"/>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697">
        <f>IF($BE$3="４週",SUM(W168:AX168),IF($BE$3="暦月",SUM(W168:BA168),""))</f>
        <v>0</v>
      </c>
      <c r="BC168" s="698"/>
      <c r="BD168" s="699">
        <f>IF($BE$3="４週",BB168/4,IF($BE$3="暦月",(BB168/($BE$8/7)),""))</f>
        <v>0</v>
      </c>
      <c r="BE168" s="698"/>
      <c r="BF168" s="694"/>
      <c r="BG168" s="695"/>
      <c r="BH168" s="695"/>
      <c r="BI168" s="695"/>
      <c r="BJ168" s="696"/>
    </row>
    <row r="169" spans="2:62" ht="20.25" customHeight="1">
      <c r="B169" s="648">
        <f>B167+1</f>
        <v>78</v>
      </c>
      <c r="C169" s="650"/>
      <c r="D169" s="651"/>
      <c r="E169" s="139"/>
      <c r="F169" s="140"/>
      <c r="G169" s="139"/>
      <c r="H169" s="140"/>
      <c r="I169" s="654"/>
      <c r="J169" s="655"/>
      <c r="K169" s="658"/>
      <c r="L169" s="659"/>
      <c r="M169" s="659"/>
      <c r="N169" s="651"/>
      <c r="O169" s="632"/>
      <c r="P169" s="633"/>
      <c r="Q169" s="633"/>
      <c r="R169" s="633"/>
      <c r="S169" s="634"/>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635"/>
      <c r="BC169" s="636"/>
      <c r="BD169" s="637"/>
      <c r="BE169" s="638"/>
      <c r="BF169" s="639"/>
      <c r="BG169" s="640"/>
      <c r="BH169" s="640"/>
      <c r="BI169" s="640"/>
      <c r="BJ169" s="641"/>
    </row>
    <row r="170" spans="2:62" ht="20.25" customHeight="1">
      <c r="B170" s="649"/>
      <c r="C170" s="700"/>
      <c r="D170" s="701"/>
      <c r="E170" s="181"/>
      <c r="F170" s="182">
        <f>C169</f>
        <v>0</v>
      </c>
      <c r="G170" s="181"/>
      <c r="H170" s="182">
        <f>I169</f>
        <v>0</v>
      </c>
      <c r="I170" s="702"/>
      <c r="J170" s="703"/>
      <c r="K170" s="704"/>
      <c r="L170" s="705"/>
      <c r="M170" s="705"/>
      <c r="N170" s="701"/>
      <c r="O170" s="632"/>
      <c r="P170" s="633"/>
      <c r="Q170" s="633"/>
      <c r="R170" s="633"/>
      <c r="S170" s="634"/>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697">
        <f>IF($BE$3="４週",SUM(W170:AX170),IF($BE$3="暦月",SUM(W170:BA170),""))</f>
        <v>0</v>
      </c>
      <c r="BC170" s="698"/>
      <c r="BD170" s="699">
        <f>IF($BE$3="４週",BB170/4,IF($BE$3="暦月",(BB170/($BE$8/7)),""))</f>
        <v>0</v>
      </c>
      <c r="BE170" s="698"/>
      <c r="BF170" s="694"/>
      <c r="BG170" s="695"/>
      <c r="BH170" s="695"/>
      <c r="BI170" s="695"/>
      <c r="BJ170" s="696"/>
    </row>
    <row r="171" spans="2:62" ht="20.25" customHeight="1">
      <c r="B171" s="648">
        <f>B169+1</f>
        <v>79</v>
      </c>
      <c r="C171" s="650"/>
      <c r="D171" s="651"/>
      <c r="E171" s="139"/>
      <c r="F171" s="140"/>
      <c r="G171" s="139"/>
      <c r="H171" s="140"/>
      <c r="I171" s="654"/>
      <c r="J171" s="655"/>
      <c r="K171" s="658"/>
      <c r="L171" s="659"/>
      <c r="M171" s="659"/>
      <c r="N171" s="651"/>
      <c r="O171" s="632"/>
      <c r="P171" s="633"/>
      <c r="Q171" s="633"/>
      <c r="R171" s="633"/>
      <c r="S171" s="634"/>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635"/>
      <c r="BC171" s="636"/>
      <c r="BD171" s="637"/>
      <c r="BE171" s="638"/>
      <c r="BF171" s="639"/>
      <c r="BG171" s="640"/>
      <c r="BH171" s="640"/>
      <c r="BI171" s="640"/>
      <c r="BJ171" s="641"/>
    </row>
    <row r="172" spans="2:62" ht="20.25" customHeight="1">
      <c r="B172" s="649"/>
      <c r="C172" s="700"/>
      <c r="D172" s="701"/>
      <c r="E172" s="181"/>
      <c r="F172" s="182">
        <f>C171</f>
        <v>0</v>
      </c>
      <c r="G172" s="181"/>
      <c r="H172" s="182">
        <f>I171</f>
        <v>0</v>
      </c>
      <c r="I172" s="702"/>
      <c r="J172" s="703"/>
      <c r="K172" s="704"/>
      <c r="L172" s="705"/>
      <c r="M172" s="705"/>
      <c r="N172" s="701"/>
      <c r="O172" s="632"/>
      <c r="P172" s="633"/>
      <c r="Q172" s="633"/>
      <c r="R172" s="633"/>
      <c r="S172" s="634"/>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697">
        <f>IF($BE$3="４週",SUM(W172:AX172),IF($BE$3="暦月",SUM(W172:BA172),""))</f>
        <v>0</v>
      </c>
      <c r="BC172" s="698"/>
      <c r="BD172" s="699">
        <f>IF($BE$3="４週",BB172/4,IF($BE$3="暦月",(BB172/($BE$8/7)),""))</f>
        <v>0</v>
      </c>
      <c r="BE172" s="698"/>
      <c r="BF172" s="694"/>
      <c r="BG172" s="695"/>
      <c r="BH172" s="695"/>
      <c r="BI172" s="695"/>
      <c r="BJ172" s="696"/>
    </row>
    <row r="173" spans="2:62" ht="20.25" customHeight="1">
      <c r="B173" s="648">
        <f>B171+1</f>
        <v>80</v>
      </c>
      <c r="C173" s="650"/>
      <c r="D173" s="651"/>
      <c r="E173" s="139"/>
      <c r="F173" s="140"/>
      <c r="G173" s="139"/>
      <c r="H173" s="140"/>
      <c r="I173" s="654"/>
      <c r="J173" s="655"/>
      <c r="K173" s="658"/>
      <c r="L173" s="659"/>
      <c r="M173" s="659"/>
      <c r="N173" s="651"/>
      <c r="O173" s="632"/>
      <c r="P173" s="633"/>
      <c r="Q173" s="633"/>
      <c r="R173" s="633"/>
      <c r="S173" s="634"/>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635"/>
      <c r="BC173" s="636"/>
      <c r="BD173" s="637"/>
      <c r="BE173" s="638"/>
      <c r="BF173" s="639"/>
      <c r="BG173" s="640"/>
      <c r="BH173" s="640"/>
      <c r="BI173" s="640"/>
      <c r="BJ173" s="641"/>
    </row>
    <row r="174" spans="2:62" ht="20.25" customHeight="1">
      <c r="B174" s="649"/>
      <c r="C174" s="700"/>
      <c r="D174" s="701"/>
      <c r="E174" s="181"/>
      <c r="F174" s="182">
        <f>C173</f>
        <v>0</v>
      </c>
      <c r="G174" s="181"/>
      <c r="H174" s="182">
        <f>I173</f>
        <v>0</v>
      </c>
      <c r="I174" s="702"/>
      <c r="J174" s="703"/>
      <c r="K174" s="704"/>
      <c r="L174" s="705"/>
      <c r="M174" s="705"/>
      <c r="N174" s="701"/>
      <c r="O174" s="632"/>
      <c r="P174" s="633"/>
      <c r="Q174" s="633"/>
      <c r="R174" s="633"/>
      <c r="S174" s="634"/>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697">
        <f>IF($BE$3="４週",SUM(W174:AX174),IF($BE$3="暦月",SUM(W174:BA174),""))</f>
        <v>0</v>
      </c>
      <c r="BC174" s="698"/>
      <c r="BD174" s="699">
        <f>IF($BE$3="４週",BB174/4,IF($BE$3="暦月",(BB174/($BE$8/7)),""))</f>
        <v>0</v>
      </c>
      <c r="BE174" s="698"/>
      <c r="BF174" s="694"/>
      <c r="BG174" s="695"/>
      <c r="BH174" s="695"/>
      <c r="BI174" s="695"/>
      <c r="BJ174" s="696"/>
    </row>
    <row r="175" spans="2:62" ht="20.25" customHeight="1">
      <c r="B175" s="648">
        <f>B173+1</f>
        <v>81</v>
      </c>
      <c r="C175" s="650"/>
      <c r="D175" s="651"/>
      <c r="E175" s="139"/>
      <c r="F175" s="140"/>
      <c r="G175" s="139"/>
      <c r="H175" s="140"/>
      <c r="I175" s="654"/>
      <c r="J175" s="655"/>
      <c r="K175" s="658"/>
      <c r="L175" s="659"/>
      <c r="M175" s="659"/>
      <c r="N175" s="651"/>
      <c r="O175" s="632"/>
      <c r="P175" s="633"/>
      <c r="Q175" s="633"/>
      <c r="R175" s="633"/>
      <c r="S175" s="634"/>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635"/>
      <c r="BC175" s="636"/>
      <c r="BD175" s="637"/>
      <c r="BE175" s="638"/>
      <c r="BF175" s="639"/>
      <c r="BG175" s="640"/>
      <c r="BH175" s="640"/>
      <c r="BI175" s="640"/>
      <c r="BJ175" s="641"/>
    </row>
    <row r="176" spans="2:62" ht="20.25" customHeight="1">
      <c r="B176" s="649"/>
      <c r="C176" s="700"/>
      <c r="D176" s="701"/>
      <c r="E176" s="181"/>
      <c r="F176" s="182">
        <f>C175</f>
        <v>0</v>
      </c>
      <c r="G176" s="181"/>
      <c r="H176" s="182">
        <f>I175</f>
        <v>0</v>
      </c>
      <c r="I176" s="702"/>
      <c r="J176" s="703"/>
      <c r="K176" s="704"/>
      <c r="L176" s="705"/>
      <c r="M176" s="705"/>
      <c r="N176" s="701"/>
      <c r="O176" s="632"/>
      <c r="P176" s="633"/>
      <c r="Q176" s="633"/>
      <c r="R176" s="633"/>
      <c r="S176" s="634"/>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697">
        <f>IF($BE$3="４週",SUM(W176:AX176),IF($BE$3="暦月",SUM(W176:BA176),""))</f>
        <v>0</v>
      </c>
      <c r="BC176" s="698"/>
      <c r="BD176" s="699">
        <f>IF($BE$3="４週",BB176/4,IF($BE$3="暦月",(BB176/($BE$8/7)),""))</f>
        <v>0</v>
      </c>
      <c r="BE176" s="698"/>
      <c r="BF176" s="694"/>
      <c r="BG176" s="695"/>
      <c r="BH176" s="695"/>
      <c r="BI176" s="695"/>
      <c r="BJ176" s="696"/>
    </row>
    <row r="177" spans="2:62" ht="20.25" customHeight="1">
      <c r="B177" s="648">
        <f>B175+1</f>
        <v>82</v>
      </c>
      <c r="C177" s="650"/>
      <c r="D177" s="651"/>
      <c r="E177" s="139"/>
      <c r="F177" s="140"/>
      <c r="G177" s="139"/>
      <c r="H177" s="140"/>
      <c r="I177" s="654"/>
      <c r="J177" s="655"/>
      <c r="K177" s="658"/>
      <c r="L177" s="659"/>
      <c r="M177" s="659"/>
      <c r="N177" s="651"/>
      <c r="O177" s="632"/>
      <c r="P177" s="633"/>
      <c r="Q177" s="633"/>
      <c r="R177" s="633"/>
      <c r="S177" s="634"/>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635"/>
      <c r="BC177" s="636"/>
      <c r="BD177" s="637"/>
      <c r="BE177" s="638"/>
      <c r="BF177" s="639"/>
      <c r="BG177" s="640"/>
      <c r="BH177" s="640"/>
      <c r="BI177" s="640"/>
      <c r="BJ177" s="641"/>
    </row>
    <row r="178" spans="2:62" ht="20.25" customHeight="1">
      <c r="B178" s="649"/>
      <c r="C178" s="700"/>
      <c r="D178" s="701"/>
      <c r="E178" s="181"/>
      <c r="F178" s="182">
        <f>C177</f>
        <v>0</v>
      </c>
      <c r="G178" s="181"/>
      <c r="H178" s="182">
        <f>I177</f>
        <v>0</v>
      </c>
      <c r="I178" s="702"/>
      <c r="J178" s="703"/>
      <c r="K178" s="704"/>
      <c r="L178" s="705"/>
      <c r="M178" s="705"/>
      <c r="N178" s="701"/>
      <c r="O178" s="632"/>
      <c r="P178" s="633"/>
      <c r="Q178" s="633"/>
      <c r="R178" s="633"/>
      <c r="S178" s="634"/>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697">
        <f>IF($BE$3="４週",SUM(W178:AX178),IF($BE$3="暦月",SUM(W178:BA178),""))</f>
        <v>0</v>
      </c>
      <c r="BC178" s="698"/>
      <c r="BD178" s="699">
        <f>IF($BE$3="４週",BB178/4,IF($BE$3="暦月",(BB178/($BE$8/7)),""))</f>
        <v>0</v>
      </c>
      <c r="BE178" s="698"/>
      <c r="BF178" s="694"/>
      <c r="BG178" s="695"/>
      <c r="BH178" s="695"/>
      <c r="BI178" s="695"/>
      <c r="BJ178" s="696"/>
    </row>
    <row r="179" spans="2:62" ht="20.25" customHeight="1">
      <c r="B179" s="648">
        <f>B177+1</f>
        <v>83</v>
      </c>
      <c r="C179" s="650"/>
      <c r="D179" s="651"/>
      <c r="E179" s="139"/>
      <c r="F179" s="140"/>
      <c r="G179" s="139"/>
      <c r="H179" s="140"/>
      <c r="I179" s="654"/>
      <c r="J179" s="655"/>
      <c r="K179" s="658"/>
      <c r="L179" s="659"/>
      <c r="M179" s="659"/>
      <c r="N179" s="651"/>
      <c r="O179" s="632"/>
      <c r="P179" s="633"/>
      <c r="Q179" s="633"/>
      <c r="R179" s="633"/>
      <c r="S179" s="634"/>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635"/>
      <c r="BC179" s="636"/>
      <c r="BD179" s="637"/>
      <c r="BE179" s="638"/>
      <c r="BF179" s="639"/>
      <c r="BG179" s="640"/>
      <c r="BH179" s="640"/>
      <c r="BI179" s="640"/>
      <c r="BJ179" s="641"/>
    </row>
    <row r="180" spans="2:62" ht="20.25" customHeight="1">
      <c r="B180" s="649"/>
      <c r="C180" s="700"/>
      <c r="D180" s="701"/>
      <c r="E180" s="181"/>
      <c r="F180" s="182">
        <f>C179</f>
        <v>0</v>
      </c>
      <c r="G180" s="181"/>
      <c r="H180" s="182">
        <f>I179</f>
        <v>0</v>
      </c>
      <c r="I180" s="702"/>
      <c r="J180" s="703"/>
      <c r="K180" s="704"/>
      <c r="L180" s="705"/>
      <c r="M180" s="705"/>
      <c r="N180" s="701"/>
      <c r="O180" s="632"/>
      <c r="P180" s="633"/>
      <c r="Q180" s="633"/>
      <c r="R180" s="633"/>
      <c r="S180" s="634"/>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697">
        <f>IF($BE$3="４週",SUM(W180:AX180),IF($BE$3="暦月",SUM(W180:BA180),""))</f>
        <v>0</v>
      </c>
      <c r="BC180" s="698"/>
      <c r="BD180" s="699">
        <f>IF($BE$3="４週",BB180/4,IF($BE$3="暦月",(BB180/($BE$8/7)),""))</f>
        <v>0</v>
      </c>
      <c r="BE180" s="698"/>
      <c r="BF180" s="694"/>
      <c r="BG180" s="695"/>
      <c r="BH180" s="695"/>
      <c r="BI180" s="695"/>
      <c r="BJ180" s="696"/>
    </row>
    <row r="181" spans="2:62" ht="20.25" customHeight="1">
      <c r="B181" s="648">
        <f>B179+1</f>
        <v>84</v>
      </c>
      <c r="C181" s="650"/>
      <c r="D181" s="651"/>
      <c r="E181" s="139"/>
      <c r="F181" s="140"/>
      <c r="G181" s="139"/>
      <c r="H181" s="140"/>
      <c r="I181" s="654"/>
      <c r="J181" s="655"/>
      <c r="K181" s="658"/>
      <c r="L181" s="659"/>
      <c r="M181" s="659"/>
      <c r="N181" s="651"/>
      <c r="O181" s="632"/>
      <c r="P181" s="633"/>
      <c r="Q181" s="633"/>
      <c r="R181" s="633"/>
      <c r="S181" s="634"/>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635"/>
      <c r="BC181" s="636"/>
      <c r="BD181" s="637"/>
      <c r="BE181" s="638"/>
      <c r="BF181" s="639"/>
      <c r="BG181" s="640"/>
      <c r="BH181" s="640"/>
      <c r="BI181" s="640"/>
      <c r="BJ181" s="641"/>
    </row>
    <row r="182" spans="2:62" ht="20.25" customHeight="1">
      <c r="B182" s="649"/>
      <c r="C182" s="700"/>
      <c r="D182" s="701"/>
      <c r="E182" s="181"/>
      <c r="F182" s="182">
        <f>C181</f>
        <v>0</v>
      </c>
      <c r="G182" s="181"/>
      <c r="H182" s="182">
        <f>I181</f>
        <v>0</v>
      </c>
      <c r="I182" s="702"/>
      <c r="J182" s="703"/>
      <c r="K182" s="704"/>
      <c r="L182" s="705"/>
      <c r="M182" s="705"/>
      <c r="N182" s="701"/>
      <c r="O182" s="632"/>
      <c r="P182" s="633"/>
      <c r="Q182" s="633"/>
      <c r="R182" s="633"/>
      <c r="S182" s="634"/>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697">
        <f>IF($BE$3="４週",SUM(W182:AX182),IF($BE$3="暦月",SUM(W182:BA182),""))</f>
        <v>0</v>
      </c>
      <c r="BC182" s="698"/>
      <c r="BD182" s="699">
        <f>IF($BE$3="４週",BB182/4,IF($BE$3="暦月",(BB182/($BE$8/7)),""))</f>
        <v>0</v>
      </c>
      <c r="BE182" s="698"/>
      <c r="BF182" s="694"/>
      <c r="BG182" s="695"/>
      <c r="BH182" s="695"/>
      <c r="BI182" s="695"/>
      <c r="BJ182" s="696"/>
    </row>
    <row r="183" spans="2:62" ht="20.25" customHeight="1">
      <c r="B183" s="648">
        <f>B181+1</f>
        <v>85</v>
      </c>
      <c r="C183" s="650"/>
      <c r="D183" s="651"/>
      <c r="E183" s="139"/>
      <c r="F183" s="140"/>
      <c r="G183" s="139"/>
      <c r="H183" s="140"/>
      <c r="I183" s="654"/>
      <c r="J183" s="655"/>
      <c r="K183" s="658"/>
      <c r="L183" s="659"/>
      <c r="M183" s="659"/>
      <c r="N183" s="651"/>
      <c r="O183" s="632"/>
      <c r="P183" s="633"/>
      <c r="Q183" s="633"/>
      <c r="R183" s="633"/>
      <c r="S183" s="634"/>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635"/>
      <c r="BC183" s="636"/>
      <c r="BD183" s="637"/>
      <c r="BE183" s="638"/>
      <c r="BF183" s="639"/>
      <c r="BG183" s="640"/>
      <c r="BH183" s="640"/>
      <c r="BI183" s="640"/>
      <c r="BJ183" s="641"/>
    </row>
    <row r="184" spans="2:62" ht="20.25" customHeight="1">
      <c r="B184" s="649"/>
      <c r="C184" s="700"/>
      <c r="D184" s="701"/>
      <c r="E184" s="181"/>
      <c r="F184" s="182">
        <f>C183</f>
        <v>0</v>
      </c>
      <c r="G184" s="181"/>
      <c r="H184" s="182">
        <f>I183</f>
        <v>0</v>
      </c>
      <c r="I184" s="702"/>
      <c r="J184" s="703"/>
      <c r="K184" s="704"/>
      <c r="L184" s="705"/>
      <c r="M184" s="705"/>
      <c r="N184" s="701"/>
      <c r="O184" s="632"/>
      <c r="P184" s="633"/>
      <c r="Q184" s="633"/>
      <c r="R184" s="633"/>
      <c r="S184" s="634"/>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697">
        <f>IF($BE$3="４週",SUM(W184:AX184),IF($BE$3="暦月",SUM(W184:BA184),""))</f>
        <v>0</v>
      </c>
      <c r="BC184" s="698"/>
      <c r="BD184" s="699">
        <f>IF($BE$3="４週",BB184/4,IF($BE$3="暦月",(BB184/($BE$8/7)),""))</f>
        <v>0</v>
      </c>
      <c r="BE184" s="698"/>
      <c r="BF184" s="694"/>
      <c r="BG184" s="695"/>
      <c r="BH184" s="695"/>
      <c r="BI184" s="695"/>
      <c r="BJ184" s="696"/>
    </row>
    <row r="185" spans="2:62" ht="20.25" customHeight="1">
      <c r="B185" s="648">
        <f>B183+1</f>
        <v>86</v>
      </c>
      <c r="C185" s="650"/>
      <c r="D185" s="651"/>
      <c r="E185" s="139"/>
      <c r="F185" s="140"/>
      <c r="G185" s="139"/>
      <c r="H185" s="140"/>
      <c r="I185" s="654"/>
      <c r="J185" s="655"/>
      <c r="K185" s="658"/>
      <c r="L185" s="659"/>
      <c r="M185" s="659"/>
      <c r="N185" s="651"/>
      <c r="O185" s="632"/>
      <c r="P185" s="633"/>
      <c r="Q185" s="633"/>
      <c r="R185" s="633"/>
      <c r="S185" s="634"/>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635"/>
      <c r="BC185" s="636"/>
      <c r="BD185" s="637"/>
      <c r="BE185" s="638"/>
      <c r="BF185" s="639"/>
      <c r="BG185" s="640"/>
      <c r="BH185" s="640"/>
      <c r="BI185" s="640"/>
      <c r="BJ185" s="641"/>
    </row>
    <row r="186" spans="2:62" ht="20.25" customHeight="1">
      <c r="B186" s="649"/>
      <c r="C186" s="700"/>
      <c r="D186" s="701"/>
      <c r="E186" s="181"/>
      <c r="F186" s="182">
        <f>C185</f>
        <v>0</v>
      </c>
      <c r="G186" s="181"/>
      <c r="H186" s="182">
        <f>I185</f>
        <v>0</v>
      </c>
      <c r="I186" s="702"/>
      <c r="J186" s="703"/>
      <c r="K186" s="704"/>
      <c r="L186" s="705"/>
      <c r="M186" s="705"/>
      <c r="N186" s="701"/>
      <c r="O186" s="632"/>
      <c r="P186" s="633"/>
      <c r="Q186" s="633"/>
      <c r="R186" s="633"/>
      <c r="S186" s="634"/>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697">
        <f>IF($BE$3="４週",SUM(W186:AX186),IF($BE$3="暦月",SUM(W186:BA186),""))</f>
        <v>0</v>
      </c>
      <c r="BC186" s="698"/>
      <c r="BD186" s="699">
        <f>IF($BE$3="４週",BB186/4,IF($BE$3="暦月",(BB186/($BE$8/7)),""))</f>
        <v>0</v>
      </c>
      <c r="BE186" s="698"/>
      <c r="BF186" s="694"/>
      <c r="BG186" s="695"/>
      <c r="BH186" s="695"/>
      <c r="BI186" s="695"/>
      <c r="BJ186" s="696"/>
    </row>
    <row r="187" spans="2:62" ht="20.25" customHeight="1">
      <c r="B187" s="648">
        <f>B185+1</f>
        <v>87</v>
      </c>
      <c r="C187" s="650"/>
      <c r="D187" s="651"/>
      <c r="E187" s="139"/>
      <c r="F187" s="140"/>
      <c r="G187" s="139"/>
      <c r="H187" s="140"/>
      <c r="I187" s="654"/>
      <c r="J187" s="655"/>
      <c r="K187" s="658"/>
      <c r="L187" s="659"/>
      <c r="M187" s="659"/>
      <c r="N187" s="651"/>
      <c r="O187" s="632"/>
      <c r="P187" s="633"/>
      <c r="Q187" s="633"/>
      <c r="R187" s="633"/>
      <c r="S187" s="634"/>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635"/>
      <c r="BC187" s="636"/>
      <c r="BD187" s="637"/>
      <c r="BE187" s="638"/>
      <c r="BF187" s="639"/>
      <c r="BG187" s="640"/>
      <c r="BH187" s="640"/>
      <c r="BI187" s="640"/>
      <c r="BJ187" s="641"/>
    </row>
    <row r="188" spans="2:62" ht="20.25" customHeight="1">
      <c r="B188" s="649"/>
      <c r="C188" s="700"/>
      <c r="D188" s="701"/>
      <c r="E188" s="181"/>
      <c r="F188" s="182">
        <f>C187</f>
        <v>0</v>
      </c>
      <c r="G188" s="181"/>
      <c r="H188" s="182">
        <f>I187</f>
        <v>0</v>
      </c>
      <c r="I188" s="702"/>
      <c r="J188" s="703"/>
      <c r="K188" s="704"/>
      <c r="L188" s="705"/>
      <c r="M188" s="705"/>
      <c r="N188" s="701"/>
      <c r="O188" s="632"/>
      <c r="P188" s="633"/>
      <c r="Q188" s="633"/>
      <c r="R188" s="633"/>
      <c r="S188" s="634"/>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697">
        <f>IF($BE$3="４週",SUM(W188:AX188),IF($BE$3="暦月",SUM(W188:BA188),""))</f>
        <v>0</v>
      </c>
      <c r="BC188" s="698"/>
      <c r="BD188" s="699">
        <f>IF($BE$3="４週",BB188/4,IF($BE$3="暦月",(BB188/($BE$8/7)),""))</f>
        <v>0</v>
      </c>
      <c r="BE188" s="698"/>
      <c r="BF188" s="694"/>
      <c r="BG188" s="695"/>
      <c r="BH188" s="695"/>
      <c r="BI188" s="695"/>
      <c r="BJ188" s="696"/>
    </row>
    <row r="189" spans="2:62" ht="20.25" customHeight="1">
      <c r="B189" s="648">
        <f>B187+1</f>
        <v>88</v>
      </c>
      <c r="C189" s="650"/>
      <c r="D189" s="651"/>
      <c r="E189" s="139"/>
      <c r="F189" s="140"/>
      <c r="G189" s="139"/>
      <c r="H189" s="140"/>
      <c r="I189" s="654"/>
      <c r="J189" s="655"/>
      <c r="K189" s="658"/>
      <c r="L189" s="659"/>
      <c r="M189" s="659"/>
      <c r="N189" s="651"/>
      <c r="O189" s="632"/>
      <c r="P189" s="633"/>
      <c r="Q189" s="633"/>
      <c r="R189" s="633"/>
      <c r="S189" s="634"/>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635"/>
      <c r="BC189" s="636"/>
      <c r="BD189" s="637"/>
      <c r="BE189" s="638"/>
      <c r="BF189" s="639"/>
      <c r="BG189" s="640"/>
      <c r="BH189" s="640"/>
      <c r="BI189" s="640"/>
      <c r="BJ189" s="641"/>
    </row>
    <row r="190" spans="2:62" ht="20.25" customHeight="1">
      <c r="B190" s="649"/>
      <c r="C190" s="700"/>
      <c r="D190" s="701"/>
      <c r="E190" s="181"/>
      <c r="F190" s="182">
        <f>C189</f>
        <v>0</v>
      </c>
      <c r="G190" s="181"/>
      <c r="H190" s="182">
        <f>I189</f>
        <v>0</v>
      </c>
      <c r="I190" s="702"/>
      <c r="J190" s="703"/>
      <c r="K190" s="704"/>
      <c r="L190" s="705"/>
      <c r="M190" s="705"/>
      <c r="N190" s="701"/>
      <c r="O190" s="632"/>
      <c r="P190" s="633"/>
      <c r="Q190" s="633"/>
      <c r="R190" s="633"/>
      <c r="S190" s="634"/>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697">
        <f>IF($BE$3="４週",SUM(W190:AX190),IF($BE$3="暦月",SUM(W190:BA190),""))</f>
        <v>0</v>
      </c>
      <c r="BC190" s="698"/>
      <c r="BD190" s="699">
        <f>IF($BE$3="４週",BB190/4,IF($BE$3="暦月",(BB190/($BE$8/7)),""))</f>
        <v>0</v>
      </c>
      <c r="BE190" s="698"/>
      <c r="BF190" s="694"/>
      <c r="BG190" s="695"/>
      <c r="BH190" s="695"/>
      <c r="BI190" s="695"/>
      <c r="BJ190" s="696"/>
    </row>
    <row r="191" spans="2:62" ht="20.25" customHeight="1">
      <c r="B191" s="648">
        <f>B189+1</f>
        <v>89</v>
      </c>
      <c r="C191" s="650"/>
      <c r="D191" s="651"/>
      <c r="E191" s="139"/>
      <c r="F191" s="140"/>
      <c r="G191" s="139"/>
      <c r="H191" s="140"/>
      <c r="I191" s="654"/>
      <c r="J191" s="655"/>
      <c r="K191" s="658"/>
      <c r="L191" s="659"/>
      <c r="M191" s="659"/>
      <c r="N191" s="651"/>
      <c r="O191" s="632"/>
      <c r="P191" s="633"/>
      <c r="Q191" s="633"/>
      <c r="R191" s="633"/>
      <c r="S191" s="634"/>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635"/>
      <c r="BC191" s="636"/>
      <c r="BD191" s="637"/>
      <c r="BE191" s="638"/>
      <c r="BF191" s="639"/>
      <c r="BG191" s="640"/>
      <c r="BH191" s="640"/>
      <c r="BI191" s="640"/>
      <c r="BJ191" s="641"/>
    </row>
    <row r="192" spans="2:62" ht="20.25" customHeight="1">
      <c r="B192" s="649"/>
      <c r="C192" s="700"/>
      <c r="D192" s="701"/>
      <c r="E192" s="181"/>
      <c r="F192" s="182">
        <f>C191</f>
        <v>0</v>
      </c>
      <c r="G192" s="181"/>
      <c r="H192" s="182">
        <f>I191</f>
        <v>0</v>
      </c>
      <c r="I192" s="702"/>
      <c r="J192" s="703"/>
      <c r="K192" s="704"/>
      <c r="L192" s="705"/>
      <c r="M192" s="705"/>
      <c r="N192" s="701"/>
      <c r="O192" s="632"/>
      <c r="P192" s="633"/>
      <c r="Q192" s="633"/>
      <c r="R192" s="633"/>
      <c r="S192" s="634"/>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697">
        <f>IF($BE$3="４週",SUM(W192:AX192),IF($BE$3="暦月",SUM(W192:BA192),""))</f>
        <v>0</v>
      </c>
      <c r="BC192" s="698"/>
      <c r="BD192" s="699">
        <f>IF($BE$3="４週",BB192/4,IF($BE$3="暦月",(BB192/($BE$8/7)),""))</f>
        <v>0</v>
      </c>
      <c r="BE192" s="698"/>
      <c r="BF192" s="694"/>
      <c r="BG192" s="695"/>
      <c r="BH192" s="695"/>
      <c r="BI192" s="695"/>
      <c r="BJ192" s="696"/>
    </row>
    <row r="193" spans="2:62" ht="20.25" customHeight="1">
      <c r="B193" s="648">
        <f>B191+1</f>
        <v>90</v>
      </c>
      <c r="C193" s="650"/>
      <c r="D193" s="651"/>
      <c r="E193" s="139"/>
      <c r="F193" s="140"/>
      <c r="G193" s="139"/>
      <c r="H193" s="140"/>
      <c r="I193" s="654"/>
      <c r="J193" s="655"/>
      <c r="K193" s="658"/>
      <c r="L193" s="659"/>
      <c r="M193" s="659"/>
      <c r="N193" s="651"/>
      <c r="O193" s="632"/>
      <c r="P193" s="633"/>
      <c r="Q193" s="633"/>
      <c r="R193" s="633"/>
      <c r="S193" s="634"/>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635"/>
      <c r="BC193" s="636"/>
      <c r="BD193" s="637"/>
      <c r="BE193" s="638"/>
      <c r="BF193" s="639"/>
      <c r="BG193" s="640"/>
      <c r="BH193" s="640"/>
      <c r="BI193" s="640"/>
      <c r="BJ193" s="641"/>
    </row>
    <row r="194" spans="2:62" ht="20.25" customHeight="1">
      <c r="B194" s="649"/>
      <c r="C194" s="700"/>
      <c r="D194" s="701"/>
      <c r="E194" s="181"/>
      <c r="F194" s="182">
        <f>C193</f>
        <v>0</v>
      </c>
      <c r="G194" s="181"/>
      <c r="H194" s="182">
        <f>I193</f>
        <v>0</v>
      </c>
      <c r="I194" s="702"/>
      <c r="J194" s="703"/>
      <c r="K194" s="704"/>
      <c r="L194" s="705"/>
      <c r="M194" s="705"/>
      <c r="N194" s="701"/>
      <c r="O194" s="632"/>
      <c r="P194" s="633"/>
      <c r="Q194" s="633"/>
      <c r="R194" s="633"/>
      <c r="S194" s="634"/>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697">
        <f>IF($BE$3="４週",SUM(W194:AX194),IF($BE$3="暦月",SUM(W194:BA194),""))</f>
        <v>0</v>
      </c>
      <c r="BC194" s="698"/>
      <c r="BD194" s="699">
        <f>IF($BE$3="４週",BB194/4,IF($BE$3="暦月",(BB194/($BE$8/7)),""))</f>
        <v>0</v>
      </c>
      <c r="BE194" s="698"/>
      <c r="BF194" s="694"/>
      <c r="BG194" s="695"/>
      <c r="BH194" s="695"/>
      <c r="BI194" s="695"/>
      <c r="BJ194" s="696"/>
    </row>
    <row r="195" spans="2:62" ht="20.25" customHeight="1">
      <c r="B195" s="648">
        <f>B193+1</f>
        <v>91</v>
      </c>
      <c r="C195" s="650"/>
      <c r="D195" s="651"/>
      <c r="E195" s="139"/>
      <c r="F195" s="140"/>
      <c r="G195" s="139"/>
      <c r="H195" s="140"/>
      <c r="I195" s="654"/>
      <c r="J195" s="655"/>
      <c r="K195" s="658"/>
      <c r="L195" s="659"/>
      <c r="M195" s="659"/>
      <c r="N195" s="651"/>
      <c r="O195" s="632"/>
      <c r="P195" s="633"/>
      <c r="Q195" s="633"/>
      <c r="R195" s="633"/>
      <c r="S195" s="634"/>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635"/>
      <c r="BC195" s="636"/>
      <c r="BD195" s="637"/>
      <c r="BE195" s="638"/>
      <c r="BF195" s="639"/>
      <c r="BG195" s="640"/>
      <c r="BH195" s="640"/>
      <c r="BI195" s="640"/>
      <c r="BJ195" s="641"/>
    </row>
    <row r="196" spans="2:62" ht="20.25" customHeight="1">
      <c r="B196" s="649"/>
      <c r="C196" s="700"/>
      <c r="D196" s="701"/>
      <c r="E196" s="181"/>
      <c r="F196" s="182">
        <f>C195</f>
        <v>0</v>
      </c>
      <c r="G196" s="181"/>
      <c r="H196" s="182">
        <f>I195</f>
        <v>0</v>
      </c>
      <c r="I196" s="702"/>
      <c r="J196" s="703"/>
      <c r="K196" s="704"/>
      <c r="L196" s="705"/>
      <c r="M196" s="705"/>
      <c r="N196" s="701"/>
      <c r="O196" s="632"/>
      <c r="P196" s="633"/>
      <c r="Q196" s="633"/>
      <c r="R196" s="633"/>
      <c r="S196" s="634"/>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697">
        <f>IF($BE$3="４週",SUM(W196:AX196),IF($BE$3="暦月",SUM(W196:BA196),""))</f>
        <v>0</v>
      </c>
      <c r="BC196" s="698"/>
      <c r="BD196" s="699">
        <f>IF($BE$3="４週",BB196/4,IF($BE$3="暦月",(BB196/($BE$8/7)),""))</f>
        <v>0</v>
      </c>
      <c r="BE196" s="698"/>
      <c r="BF196" s="694"/>
      <c r="BG196" s="695"/>
      <c r="BH196" s="695"/>
      <c r="BI196" s="695"/>
      <c r="BJ196" s="696"/>
    </row>
    <row r="197" spans="2:62" ht="20.25" customHeight="1">
      <c r="B197" s="648">
        <f>B195+1</f>
        <v>92</v>
      </c>
      <c r="C197" s="650"/>
      <c r="D197" s="651"/>
      <c r="E197" s="139"/>
      <c r="F197" s="140"/>
      <c r="G197" s="139"/>
      <c r="H197" s="140"/>
      <c r="I197" s="654"/>
      <c r="J197" s="655"/>
      <c r="K197" s="658"/>
      <c r="L197" s="659"/>
      <c r="M197" s="659"/>
      <c r="N197" s="651"/>
      <c r="O197" s="632"/>
      <c r="P197" s="633"/>
      <c r="Q197" s="633"/>
      <c r="R197" s="633"/>
      <c r="S197" s="634"/>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635"/>
      <c r="BC197" s="636"/>
      <c r="BD197" s="637"/>
      <c r="BE197" s="638"/>
      <c r="BF197" s="639"/>
      <c r="BG197" s="640"/>
      <c r="BH197" s="640"/>
      <c r="BI197" s="640"/>
      <c r="BJ197" s="641"/>
    </row>
    <row r="198" spans="2:62" ht="20.25" customHeight="1">
      <c r="B198" s="649"/>
      <c r="C198" s="700"/>
      <c r="D198" s="701"/>
      <c r="E198" s="181"/>
      <c r="F198" s="182">
        <f>C197</f>
        <v>0</v>
      </c>
      <c r="G198" s="181"/>
      <c r="H198" s="182">
        <f>I197</f>
        <v>0</v>
      </c>
      <c r="I198" s="702"/>
      <c r="J198" s="703"/>
      <c r="K198" s="704"/>
      <c r="L198" s="705"/>
      <c r="M198" s="705"/>
      <c r="N198" s="701"/>
      <c r="O198" s="632"/>
      <c r="P198" s="633"/>
      <c r="Q198" s="633"/>
      <c r="R198" s="633"/>
      <c r="S198" s="634"/>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697">
        <f>IF($BE$3="４週",SUM(W198:AX198),IF($BE$3="暦月",SUM(W198:BA198),""))</f>
        <v>0</v>
      </c>
      <c r="BC198" s="698"/>
      <c r="BD198" s="699">
        <f>IF($BE$3="４週",BB198/4,IF($BE$3="暦月",(BB198/($BE$8/7)),""))</f>
        <v>0</v>
      </c>
      <c r="BE198" s="698"/>
      <c r="BF198" s="694"/>
      <c r="BG198" s="695"/>
      <c r="BH198" s="695"/>
      <c r="BI198" s="695"/>
      <c r="BJ198" s="696"/>
    </row>
    <row r="199" spans="2:62" ht="20.25" customHeight="1">
      <c r="B199" s="648">
        <f>B197+1</f>
        <v>93</v>
      </c>
      <c r="C199" s="650"/>
      <c r="D199" s="651"/>
      <c r="E199" s="139"/>
      <c r="F199" s="140"/>
      <c r="G199" s="139"/>
      <c r="H199" s="140"/>
      <c r="I199" s="654"/>
      <c r="J199" s="655"/>
      <c r="K199" s="658"/>
      <c r="L199" s="659"/>
      <c r="M199" s="659"/>
      <c r="N199" s="651"/>
      <c r="O199" s="632"/>
      <c r="P199" s="633"/>
      <c r="Q199" s="633"/>
      <c r="R199" s="633"/>
      <c r="S199" s="634"/>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635"/>
      <c r="BC199" s="636"/>
      <c r="BD199" s="637"/>
      <c r="BE199" s="638"/>
      <c r="BF199" s="639"/>
      <c r="BG199" s="640"/>
      <c r="BH199" s="640"/>
      <c r="BI199" s="640"/>
      <c r="BJ199" s="641"/>
    </row>
    <row r="200" spans="2:62" ht="20.25" customHeight="1">
      <c r="B200" s="649"/>
      <c r="C200" s="700"/>
      <c r="D200" s="701"/>
      <c r="E200" s="181"/>
      <c r="F200" s="182">
        <f>C199</f>
        <v>0</v>
      </c>
      <c r="G200" s="181"/>
      <c r="H200" s="182">
        <f>I199</f>
        <v>0</v>
      </c>
      <c r="I200" s="702"/>
      <c r="J200" s="703"/>
      <c r="K200" s="704"/>
      <c r="L200" s="705"/>
      <c r="M200" s="705"/>
      <c r="N200" s="701"/>
      <c r="O200" s="632"/>
      <c r="P200" s="633"/>
      <c r="Q200" s="633"/>
      <c r="R200" s="633"/>
      <c r="S200" s="634"/>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697">
        <f>IF($BE$3="４週",SUM(W200:AX200),IF($BE$3="暦月",SUM(W200:BA200),""))</f>
        <v>0</v>
      </c>
      <c r="BC200" s="698"/>
      <c r="BD200" s="699">
        <f>IF($BE$3="４週",BB200/4,IF($BE$3="暦月",(BB200/($BE$8/7)),""))</f>
        <v>0</v>
      </c>
      <c r="BE200" s="698"/>
      <c r="BF200" s="694"/>
      <c r="BG200" s="695"/>
      <c r="BH200" s="695"/>
      <c r="BI200" s="695"/>
      <c r="BJ200" s="696"/>
    </row>
    <row r="201" spans="2:62" ht="20.25" customHeight="1">
      <c r="B201" s="648">
        <f>B199+1</f>
        <v>94</v>
      </c>
      <c r="C201" s="650"/>
      <c r="D201" s="651"/>
      <c r="E201" s="139"/>
      <c r="F201" s="140"/>
      <c r="G201" s="139"/>
      <c r="H201" s="140"/>
      <c r="I201" s="654"/>
      <c r="J201" s="655"/>
      <c r="K201" s="658"/>
      <c r="L201" s="659"/>
      <c r="M201" s="659"/>
      <c r="N201" s="651"/>
      <c r="O201" s="632"/>
      <c r="P201" s="633"/>
      <c r="Q201" s="633"/>
      <c r="R201" s="633"/>
      <c r="S201" s="634"/>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635"/>
      <c r="BC201" s="636"/>
      <c r="BD201" s="637"/>
      <c r="BE201" s="638"/>
      <c r="BF201" s="639"/>
      <c r="BG201" s="640"/>
      <c r="BH201" s="640"/>
      <c r="BI201" s="640"/>
      <c r="BJ201" s="641"/>
    </row>
    <row r="202" spans="2:62" ht="20.25" customHeight="1">
      <c r="B202" s="649"/>
      <c r="C202" s="700"/>
      <c r="D202" s="701"/>
      <c r="E202" s="181"/>
      <c r="F202" s="182">
        <f>C201</f>
        <v>0</v>
      </c>
      <c r="G202" s="181"/>
      <c r="H202" s="182">
        <f>I201</f>
        <v>0</v>
      </c>
      <c r="I202" s="702"/>
      <c r="J202" s="703"/>
      <c r="K202" s="704"/>
      <c r="L202" s="705"/>
      <c r="M202" s="705"/>
      <c r="N202" s="701"/>
      <c r="O202" s="632"/>
      <c r="P202" s="633"/>
      <c r="Q202" s="633"/>
      <c r="R202" s="633"/>
      <c r="S202" s="634"/>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697">
        <f>IF($BE$3="４週",SUM(W202:AX202),IF($BE$3="暦月",SUM(W202:BA202),""))</f>
        <v>0</v>
      </c>
      <c r="BC202" s="698"/>
      <c r="BD202" s="699">
        <f>IF($BE$3="４週",BB202/4,IF($BE$3="暦月",(BB202/($BE$8/7)),""))</f>
        <v>0</v>
      </c>
      <c r="BE202" s="698"/>
      <c r="BF202" s="694"/>
      <c r="BG202" s="695"/>
      <c r="BH202" s="695"/>
      <c r="BI202" s="695"/>
      <c r="BJ202" s="696"/>
    </row>
    <row r="203" spans="2:62" ht="20.25" customHeight="1">
      <c r="B203" s="648">
        <f>B201+1</f>
        <v>95</v>
      </c>
      <c r="C203" s="650"/>
      <c r="D203" s="651"/>
      <c r="E203" s="139"/>
      <c r="F203" s="140"/>
      <c r="G203" s="139"/>
      <c r="H203" s="140"/>
      <c r="I203" s="654"/>
      <c r="J203" s="655"/>
      <c r="K203" s="658"/>
      <c r="L203" s="659"/>
      <c r="M203" s="659"/>
      <c r="N203" s="651"/>
      <c r="O203" s="632"/>
      <c r="P203" s="633"/>
      <c r="Q203" s="633"/>
      <c r="R203" s="633"/>
      <c r="S203" s="634"/>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635"/>
      <c r="BC203" s="636"/>
      <c r="BD203" s="637"/>
      <c r="BE203" s="638"/>
      <c r="BF203" s="639"/>
      <c r="BG203" s="640"/>
      <c r="BH203" s="640"/>
      <c r="BI203" s="640"/>
      <c r="BJ203" s="641"/>
    </row>
    <row r="204" spans="2:62" ht="20.25" customHeight="1">
      <c r="B204" s="649"/>
      <c r="C204" s="700"/>
      <c r="D204" s="701"/>
      <c r="E204" s="181"/>
      <c r="F204" s="182">
        <f>C203</f>
        <v>0</v>
      </c>
      <c r="G204" s="181"/>
      <c r="H204" s="182">
        <f>I203</f>
        <v>0</v>
      </c>
      <c r="I204" s="702"/>
      <c r="J204" s="703"/>
      <c r="K204" s="704"/>
      <c r="L204" s="705"/>
      <c r="M204" s="705"/>
      <c r="N204" s="701"/>
      <c r="O204" s="632"/>
      <c r="P204" s="633"/>
      <c r="Q204" s="633"/>
      <c r="R204" s="633"/>
      <c r="S204" s="634"/>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697">
        <f>IF($BE$3="４週",SUM(W204:AX204),IF($BE$3="暦月",SUM(W204:BA204),""))</f>
        <v>0</v>
      </c>
      <c r="BC204" s="698"/>
      <c r="BD204" s="699">
        <f>IF($BE$3="４週",BB204/4,IF($BE$3="暦月",(BB204/($BE$8/7)),""))</f>
        <v>0</v>
      </c>
      <c r="BE204" s="698"/>
      <c r="BF204" s="694"/>
      <c r="BG204" s="695"/>
      <c r="BH204" s="695"/>
      <c r="BI204" s="695"/>
      <c r="BJ204" s="696"/>
    </row>
    <row r="205" spans="2:62" ht="20.25" customHeight="1">
      <c r="B205" s="648">
        <f>B203+1</f>
        <v>96</v>
      </c>
      <c r="C205" s="650"/>
      <c r="D205" s="651"/>
      <c r="E205" s="139"/>
      <c r="F205" s="140"/>
      <c r="G205" s="139"/>
      <c r="H205" s="140"/>
      <c r="I205" s="654"/>
      <c r="J205" s="655"/>
      <c r="K205" s="658"/>
      <c r="L205" s="659"/>
      <c r="M205" s="659"/>
      <c r="N205" s="651"/>
      <c r="O205" s="632"/>
      <c r="P205" s="633"/>
      <c r="Q205" s="633"/>
      <c r="R205" s="633"/>
      <c r="S205" s="634"/>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635"/>
      <c r="BC205" s="636"/>
      <c r="BD205" s="637"/>
      <c r="BE205" s="638"/>
      <c r="BF205" s="639"/>
      <c r="BG205" s="640"/>
      <c r="BH205" s="640"/>
      <c r="BI205" s="640"/>
      <c r="BJ205" s="641"/>
    </row>
    <row r="206" spans="2:62" ht="20.25" customHeight="1">
      <c r="B206" s="649"/>
      <c r="C206" s="700"/>
      <c r="D206" s="701"/>
      <c r="E206" s="181"/>
      <c r="F206" s="182">
        <f>C205</f>
        <v>0</v>
      </c>
      <c r="G206" s="181"/>
      <c r="H206" s="182">
        <f>I205</f>
        <v>0</v>
      </c>
      <c r="I206" s="702"/>
      <c r="J206" s="703"/>
      <c r="K206" s="704"/>
      <c r="L206" s="705"/>
      <c r="M206" s="705"/>
      <c r="N206" s="701"/>
      <c r="O206" s="632"/>
      <c r="P206" s="633"/>
      <c r="Q206" s="633"/>
      <c r="R206" s="633"/>
      <c r="S206" s="634"/>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697">
        <f>IF($BE$3="４週",SUM(W206:AX206),IF($BE$3="暦月",SUM(W206:BA206),""))</f>
        <v>0</v>
      </c>
      <c r="BC206" s="698"/>
      <c r="BD206" s="699">
        <f>IF($BE$3="４週",BB206/4,IF($BE$3="暦月",(BB206/($BE$8/7)),""))</f>
        <v>0</v>
      </c>
      <c r="BE206" s="698"/>
      <c r="BF206" s="694"/>
      <c r="BG206" s="695"/>
      <c r="BH206" s="695"/>
      <c r="BI206" s="695"/>
      <c r="BJ206" s="696"/>
    </row>
    <row r="207" spans="2:62" ht="20.25" customHeight="1">
      <c r="B207" s="648">
        <f>B205+1</f>
        <v>97</v>
      </c>
      <c r="C207" s="650"/>
      <c r="D207" s="651"/>
      <c r="E207" s="139"/>
      <c r="F207" s="140"/>
      <c r="G207" s="139"/>
      <c r="H207" s="140"/>
      <c r="I207" s="654"/>
      <c r="J207" s="655"/>
      <c r="K207" s="658"/>
      <c r="L207" s="659"/>
      <c r="M207" s="659"/>
      <c r="N207" s="651"/>
      <c r="O207" s="632"/>
      <c r="P207" s="633"/>
      <c r="Q207" s="633"/>
      <c r="R207" s="633"/>
      <c r="S207" s="634"/>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635"/>
      <c r="BC207" s="636"/>
      <c r="BD207" s="637"/>
      <c r="BE207" s="638"/>
      <c r="BF207" s="639"/>
      <c r="BG207" s="640"/>
      <c r="BH207" s="640"/>
      <c r="BI207" s="640"/>
      <c r="BJ207" s="641"/>
    </row>
    <row r="208" spans="2:62" ht="20.25" customHeight="1">
      <c r="B208" s="649"/>
      <c r="C208" s="700"/>
      <c r="D208" s="701"/>
      <c r="E208" s="181"/>
      <c r="F208" s="182">
        <f>C207</f>
        <v>0</v>
      </c>
      <c r="G208" s="181"/>
      <c r="H208" s="182">
        <f>I207</f>
        <v>0</v>
      </c>
      <c r="I208" s="702"/>
      <c r="J208" s="703"/>
      <c r="K208" s="704"/>
      <c r="L208" s="705"/>
      <c r="M208" s="705"/>
      <c r="N208" s="701"/>
      <c r="O208" s="632"/>
      <c r="P208" s="633"/>
      <c r="Q208" s="633"/>
      <c r="R208" s="633"/>
      <c r="S208" s="634"/>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697">
        <f>IF($BE$3="４週",SUM(W208:AX208),IF($BE$3="暦月",SUM(W208:BA208),""))</f>
        <v>0</v>
      </c>
      <c r="BC208" s="698"/>
      <c r="BD208" s="699">
        <f>IF($BE$3="４週",BB208/4,IF($BE$3="暦月",(BB208/($BE$8/7)),""))</f>
        <v>0</v>
      </c>
      <c r="BE208" s="698"/>
      <c r="BF208" s="694"/>
      <c r="BG208" s="695"/>
      <c r="BH208" s="695"/>
      <c r="BI208" s="695"/>
      <c r="BJ208" s="696"/>
    </row>
    <row r="209" spans="2:62" ht="20.25" customHeight="1">
      <c r="B209" s="648">
        <f>B207+1</f>
        <v>98</v>
      </c>
      <c r="C209" s="650"/>
      <c r="D209" s="651"/>
      <c r="E209" s="139"/>
      <c r="F209" s="140"/>
      <c r="G209" s="139"/>
      <c r="H209" s="140"/>
      <c r="I209" s="654"/>
      <c r="J209" s="655"/>
      <c r="K209" s="658"/>
      <c r="L209" s="659"/>
      <c r="M209" s="659"/>
      <c r="N209" s="651"/>
      <c r="O209" s="632"/>
      <c r="P209" s="633"/>
      <c r="Q209" s="633"/>
      <c r="R209" s="633"/>
      <c r="S209" s="634"/>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635"/>
      <c r="BC209" s="636"/>
      <c r="BD209" s="637"/>
      <c r="BE209" s="638"/>
      <c r="BF209" s="639"/>
      <c r="BG209" s="640"/>
      <c r="BH209" s="640"/>
      <c r="BI209" s="640"/>
      <c r="BJ209" s="641"/>
    </row>
    <row r="210" spans="2:62" ht="20.25" customHeight="1">
      <c r="B210" s="649"/>
      <c r="C210" s="700"/>
      <c r="D210" s="701"/>
      <c r="E210" s="181"/>
      <c r="F210" s="182">
        <f>C209</f>
        <v>0</v>
      </c>
      <c r="G210" s="181"/>
      <c r="H210" s="182">
        <f>I209</f>
        <v>0</v>
      </c>
      <c r="I210" s="702"/>
      <c r="J210" s="703"/>
      <c r="K210" s="704"/>
      <c r="L210" s="705"/>
      <c r="M210" s="705"/>
      <c r="N210" s="701"/>
      <c r="O210" s="632"/>
      <c r="P210" s="633"/>
      <c r="Q210" s="633"/>
      <c r="R210" s="633"/>
      <c r="S210" s="634"/>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697">
        <f>IF($BE$3="４週",SUM(W210:AX210),IF($BE$3="暦月",SUM(W210:BA210),""))</f>
        <v>0</v>
      </c>
      <c r="BC210" s="698"/>
      <c r="BD210" s="699">
        <f>IF($BE$3="４週",BB210/4,IF($BE$3="暦月",(BB210/($BE$8/7)),""))</f>
        <v>0</v>
      </c>
      <c r="BE210" s="698"/>
      <c r="BF210" s="694"/>
      <c r="BG210" s="695"/>
      <c r="BH210" s="695"/>
      <c r="BI210" s="695"/>
      <c r="BJ210" s="696"/>
    </row>
    <row r="211" spans="2:62" ht="20.25" customHeight="1">
      <c r="B211" s="648">
        <f>B209+1</f>
        <v>99</v>
      </c>
      <c r="C211" s="650"/>
      <c r="D211" s="651"/>
      <c r="E211" s="139"/>
      <c r="F211" s="140"/>
      <c r="G211" s="139"/>
      <c r="H211" s="140"/>
      <c r="I211" s="654"/>
      <c r="J211" s="655"/>
      <c r="K211" s="658"/>
      <c r="L211" s="659"/>
      <c r="M211" s="659"/>
      <c r="N211" s="651"/>
      <c r="O211" s="632"/>
      <c r="P211" s="633"/>
      <c r="Q211" s="633"/>
      <c r="R211" s="633"/>
      <c r="S211" s="634"/>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635"/>
      <c r="BC211" s="636"/>
      <c r="BD211" s="637"/>
      <c r="BE211" s="638"/>
      <c r="BF211" s="639"/>
      <c r="BG211" s="640"/>
      <c r="BH211" s="640"/>
      <c r="BI211" s="640"/>
      <c r="BJ211" s="641"/>
    </row>
    <row r="212" spans="2:62" ht="20.25" customHeight="1">
      <c r="B212" s="649"/>
      <c r="C212" s="700"/>
      <c r="D212" s="701"/>
      <c r="E212" s="181"/>
      <c r="F212" s="182">
        <f>C211</f>
        <v>0</v>
      </c>
      <c r="G212" s="181"/>
      <c r="H212" s="182">
        <f>I211</f>
        <v>0</v>
      </c>
      <c r="I212" s="702"/>
      <c r="J212" s="703"/>
      <c r="K212" s="704"/>
      <c r="L212" s="705"/>
      <c r="M212" s="705"/>
      <c r="N212" s="701"/>
      <c r="O212" s="632"/>
      <c r="P212" s="633"/>
      <c r="Q212" s="633"/>
      <c r="R212" s="633"/>
      <c r="S212" s="634"/>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697">
        <f>IF($BE$3="４週",SUM(W212:AX212),IF($BE$3="暦月",SUM(W212:BA212),""))</f>
        <v>0</v>
      </c>
      <c r="BC212" s="698"/>
      <c r="BD212" s="699">
        <f>IF($BE$3="４週",BB212/4,IF($BE$3="暦月",(BB212/($BE$8/7)),""))</f>
        <v>0</v>
      </c>
      <c r="BE212" s="698"/>
      <c r="BF212" s="694"/>
      <c r="BG212" s="695"/>
      <c r="BH212" s="695"/>
      <c r="BI212" s="695"/>
      <c r="BJ212" s="696"/>
    </row>
    <row r="213" spans="2:62" ht="20.25" customHeight="1">
      <c r="B213" s="648">
        <f>B211+1</f>
        <v>100</v>
      </c>
      <c r="C213" s="650"/>
      <c r="D213" s="651"/>
      <c r="E213" s="141"/>
      <c r="F213" s="142"/>
      <c r="G213" s="141"/>
      <c r="H213" s="142"/>
      <c r="I213" s="654"/>
      <c r="J213" s="655"/>
      <c r="K213" s="658"/>
      <c r="L213" s="659"/>
      <c r="M213" s="659"/>
      <c r="N213" s="651"/>
      <c r="O213" s="632"/>
      <c r="P213" s="633"/>
      <c r="Q213" s="633"/>
      <c r="R213" s="633"/>
      <c r="S213" s="634"/>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635"/>
      <c r="BC213" s="636"/>
      <c r="BD213" s="637"/>
      <c r="BE213" s="638"/>
      <c r="BF213" s="639"/>
      <c r="BG213" s="640"/>
      <c r="BH213" s="640"/>
      <c r="BI213" s="640"/>
      <c r="BJ213" s="641"/>
    </row>
    <row r="214" spans="2:62" ht="20.25" customHeight="1" thickBot="1">
      <c r="B214" s="687"/>
      <c r="C214" s="688"/>
      <c r="D214" s="689"/>
      <c r="E214" s="165"/>
      <c r="F214" s="166">
        <f>C213</f>
        <v>0</v>
      </c>
      <c r="G214" s="165"/>
      <c r="H214" s="166">
        <f>I213</f>
        <v>0</v>
      </c>
      <c r="I214" s="690"/>
      <c r="J214" s="691"/>
      <c r="K214" s="692"/>
      <c r="L214" s="693"/>
      <c r="M214" s="693"/>
      <c r="N214" s="689"/>
      <c r="O214" s="678"/>
      <c r="P214" s="679"/>
      <c r="Q214" s="679"/>
      <c r="R214" s="679"/>
      <c r="S214" s="680"/>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684">
        <f>IF($BE$3="４週",SUM(W214:AX214),IF($BE$3="暦月",SUM(W214:BA214),""))</f>
        <v>0</v>
      </c>
      <c r="BC214" s="685"/>
      <c r="BD214" s="686">
        <f>IF($BE$3="４週",BB214/4,IF($BE$3="暦月",(BB214/($BE$8/7)),""))</f>
        <v>0</v>
      </c>
      <c r="BE214" s="685"/>
      <c r="BF214" s="681"/>
      <c r="BG214" s="682"/>
      <c r="BH214" s="682"/>
      <c r="BI214" s="682"/>
      <c r="BJ214" s="683"/>
    </row>
    <row r="215" spans="2:62" ht="20.25" customHeight="1">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13"/>
      <c r="AR255" s="13"/>
      <c r="AS255" s="13"/>
      <c r="AT255" s="13"/>
      <c r="AU255" s="13"/>
      <c r="AV255" s="13"/>
      <c r="AW255" s="13"/>
      <c r="AX255" s="13"/>
      <c r="AY255" s="13"/>
      <c r="AZ255" s="10"/>
      <c r="BA255" s="10"/>
      <c r="BB255" s="10"/>
      <c r="BC255" s="10"/>
      <c r="BD255" s="10"/>
      <c r="BE255" s="10"/>
    </row>
    <row r="256" spans="43:57">
      <c r="AQ256" s="13"/>
      <c r="AR256" s="13"/>
      <c r="AS256" s="13"/>
      <c r="AT256" s="13"/>
      <c r="AU256" s="13"/>
      <c r="AV256" s="13"/>
      <c r="AW256" s="13"/>
      <c r="AX256" s="13"/>
      <c r="AY256" s="13"/>
      <c r="AZ256" s="10"/>
      <c r="BA256" s="10"/>
      <c r="BB256" s="10"/>
      <c r="BC256" s="10"/>
      <c r="BD256" s="10"/>
      <c r="BE256" s="10"/>
    </row>
    <row r="261" spans="1:59">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c r="A263" s="11"/>
      <c r="B263" s="11"/>
      <c r="C263" s="14"/>
      <c r="D263" s="14"/>
      <c r="E263" s="14"/>
      <c r="F263" s="14"/>
      <c r="G263" s="14"/>
      <c r="H263" s="14"/>
      <c r="I263" s="14"/>
      <c r="J263" s="14"/>
      <c r="K263" s="12"/>
      <c r="L263" s="12"/>
      <c r="M263" s="11"/>
      <c r="N263" s="11"/>
      <c r="O263" s="11"/>
      <c r="P263" s="11"/>
      <c r="Q263" s="11"/>
      <c r="R263" s="11"/>
    </row>
    <row r="264" spans="1:59">
      <c r="A264" s="11"/>
      <c r="B264" s="11"/>
      <c r="C264" s="14"/>
      <c r="D264" s="14"/>
      <c r="E264" s="14"/>
      <c r="F264" s="14"/>
      <c r="G264" s="14"/>
      <c r="H264" s="14"/>
      <c r="I264" s="14"/>
      <c r="J264" s="14"/>
      <c r="K264" s="12"/>
      <c r="L264" s="12"/>
      <c r="M264" s="11"/>
      <c r="N264" s="11"/>
      <c r="O264" s="11"/>
      <c r="P264" s="11"/>
      <c r="Q264" s="11"/>
      <c r="R264" s="11"/>
    </row>
    <row r="265" spans="1:59">
      <c r="C265" s="3"/>
      <c r="D265" s="3"/>
      <c r="E265" s="3"/>
      <c r="F265" s="3"/>
      <c r="G265" s="3"/>
      <c r="H265" s="3"/>
      <c r="I265" s="3"/>
      <c r="J265" s="3"/>
    </row>
    <row r="266" spans="1:59">
      <c r="C266" s="3"/>
      <c r="D266" s="3"/>
      <c r="E266" s="3"/>
      <c r="F266" s="3"/>
      <c r="G266" s="3"/>
      <c r="H266" s="3"/>
      <c r="I266" s="3"/>
      <c r="J266" s="3"/>
    </row>
    <row r="267" spans="1:59">
      <c r="C267" s="3"/>
      <c r="D267" s="3"/>
      <c r="E267" s="3"/>
      <c r="F267" s="3"/>
      <c r="G267" s="3"/>
      <c r="H267" s="3"/>
      <c r="I267" s="3"/>
      <c r="J267" s="3"/>
    </row>
    <row r="268" spans="1:59">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election activeCell="N3" sqref="N3"/>
    </sheetView>
  </sheetViews>
  <sheetFormatPr defaultRowHeight="25.5"/>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c r="B1" s="77" t="s">
        <v>32</v>
      </c>
    </row>
    <row r="2" spans="2:14">
      <c r="B2" s="80" t="s">
        <v>33</v>
      </c>
      <c r="F2" s="81"/>
      <c r="G2" s="82"/>
      <c r="H2" s="82"/>
      <c r="I2" s="82"/>
      <c r="J2" s="83"/>
      <c r="K2" s="82"/>
      <c r="L2" s="82"/>
    </row>
    <row r="3" spans="2:14">
      <c r="B3" s="81" t="s">
        <v>114</v>
      </c>
      <c r="F3" s="83" t="s">
        <v>115</v>
      </c>
      <c r="G3" s="82"/>
      <c r="H3" s="82"/>
      <c r="I3" s="82"/>
      <c r="J3" s="83"/>
      <c r="K3" s="82"/>
      <c r="L3" s="82"/>
    </row>
    <row r="4" spans="2:14">
      <c r="B4" s="80"/>
      <c r="F4" s="706" t="s">
        <v>34</v>
      </c>
      <c r="G4" s="706"/>
      <c r="H4" s="706"/>
      <c r="I4" s="706"/>
      <c r="J4" s="706"/>
      <c r="K4" s="706"/>
      <c r="L4" s="706"/>
      <c r="N4" s="706" t="s">
        <v>120</v>
      </c>
    </row>
    <row r="5" spans="2:14">
      <c r="B5" s="78" t="s">
        <v>20</v>
      </c>
      <c r="C5" s="78" t="s">
        <v>4</v>
      </c>
      <c r="F5" s="78" t="s">
        <v>121</v>
      </c>
      <c r="G5" s="78"/>
      <c r="H5" s="78" t="s">
        <v>122</v>
      </c>
      <c r="J5" s="78" t="s">
        <v>35</v>
      </c>
      <c r="L5" s="78" t="s">
        <v>34</v>
      </c>
      <c r="N5" s="706"/>
    </row>
    <row r="6" spans="2:1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c r="B8" s="84">
        <v>3</v>
      </c>
      <c r="C8" s="85" t="s">
        <v>40</v>
      </c>
      <c r="D8" s="86" t="str">
        <f t="shared" si="0"/>
        <v>c</v>
      </c>
      <c r="E8" s="84" t="s">
        <v>16</v>
      </c>
      <c r="F8" s="87"/>
      <c r="G8" s="84" t="s">
        <v>17</v>
      </c>
      <c r="H8" s="87"/>
      <c r="I8" s="88" t="s">
        <v>37</v>
      </c>
      <c r="J8" s="87">
        <v>0</v>
      </c>
      <c r="K8" s="89" t="s">
        <v>2</v>
      </c>
      <c r="L8" s="90" t="str">
        <f>IF(OR(F8="",H8=""),"",(H8+IF(F8&gt;H8,1,0)-F8-J8)*24)</f>
        <v/>
      </c>
      <c r="N8" s="91"/>
    </row>
    <row r="9" spans="2:14">
      <c r="B9" s="84">
        <v>4</v>
      </c>
      <c r="C9" s="85" t="s">
        <v>41</v>
      </c>
      <c r="D9" s="86" t="str">
        <f t="shared" si="0"/>
        <v>d</v>
      </c>
      <c r="E9" s="84" t="s">
        <v>16</v>
      </c>
      <c r="F9" s="87"/>
      <c r="G9" s="84" t="s">
        <v>17</v>
      </c>
      <c r="H9" s="87"/>
      <c r="I9" s="88" t="s">
        <v>37</v>
      </c>
      <c r="J9" s="87">
        <v>0</v>
      </c>
      <c r="K9" s="89" t="s">
        <v>2</v>
      </c>
      <c r="L9" s="90" t="str">
        <f>IF(OR(F9="",H9=""),"",(H9+IF(F9&gt;H9,1,0)-F9-J9)*24)</f>
        <v/>
      </c>
      <c r="N9" s="91"/>
    </row>
    <row r="10" spans="2:1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c r="B12" s="84">
        <v>7</v>
      </c>
      <c r="C12" s="85" t="s">
        <v>44</v>
      </c>
      <c r="D12" s="86" t="str">
        <f t="shared" si="0"/>
        <v>g</v>
      </c>
      <c r="E12" s="84" t="s">
        <v>16</v>
      </c>
      <c r="F12" s="87"/>
      <c r="G12" s="84" t="s">
        <v>17</v>
      </c>
      <c r="H12" s="87"/>
      <c r="I12" s="88" t="s">
        <v>37</v>
      </c>
      <c r="J12" s="87">
        <v>0</v>
      </c>
      <c r="K12" s="89" t="s">
        <v>2</v>
      </c>
      <c r="L12" s="90" t="str">
        <f t="shared" si="1"/>
        <v/>
      </c>
      <c r="N12" s="91"/>
    </row>
    <row r="13" spans="2:14">
      <c r="B13" s="84">
        <v>8</v>
      </c>
      <c r="C13" s="85" t="s">
        <v>45</v>
      </c>
      <c r="D13" s="86" t="str">
        <f t="shared" si="0"/>
        <v>h</v>
      </c>
      <c r="E13" s="84" t="s">
        <v>16</v>
      </c>
      <c r="F13" s="87"/>
      <c r="G13" s="84" t="s">
        <v>17</v>
      </c>
      <c r="H13" s="87"/>
      <c r="I13" s="88" t="s">
        <v>37</v>
      </c>
      <c r="J13" s="87">
        <v>0</v>
      </c>
      <c r="K13" s="89" t="s">
        <v>2</v>
      </c>
      <c r="L13" s="90" t="str">
        <f t="shared" si="1"/>
        <v/>
      </c>
      <c r="N13" s="91"/>
    </row>
    <row r="14" spans="2:14">
      <c r="B14" s="84">
        <v>9</v>
      </c>
      <c r="C14" s="85" t="s">
        <v>46</v>
      </c>
      <c r="D14" s="86" t="str">
        <f t="shared" si="0"/>
        <v>i</v>
      </c>
      <c r="E14" s="84" t="s">
        <v>16</v>
      </c>
      <c r="F14" s="87"/>
      <c r="G14" s="84" t="s">
        <v>17</v>
      </c>
      <c r="H14" s="87"/>
      <c r="I14" s="88" t="s">
        <v>37</v>
      </c>
      <c r="J14" s="87">
        <v>0</v>
      </c>
      <c r="K14" s="89" t="s">
        <v>2</v>
      </c>
      <c r="L14" s="90" t="str">
        <f t="shared" si="1"/>
        <v/>
      </c>
      <c r="N14" s="91"/>
    </row>
    <row r="15" spans="2:14">
      <c r="B15" s="84">
        <v>10</v>
      </c>
      <c r="C15" s="85" t="s">
        <v>47</v>
      </c>
      <c r="D15" s="86" t="str">
        <f t="shared" si="0"/>
        <v>j</v>
      </c>
      <c r="E15" s="84" t="s">
        <v>16</v>
      </c>
      <c r="F15" s="87"/>
      <c r="G15" s="84" t="s">
        <v>17</v>
      </c>
      <c r="H15" s="87"/>
      <c r="I15" s="88" t="s">
        <v>37</v>
      </c>
      <c r="J15" s="87">
        <v>0</v>
      </c>
      <c r="K15" s="89" t="s">
        <v>2</v>
      </c>
      <c r="L15" s="90" t="str">
        <f t="shared" si="1"/>
        <v/>
      </c>
      <c r="N15" s="91"/>
    </row>
    <row r="16" spans="2:14">
      <c r="B16" s="84">
        <v>11</v>
      </c>
      <c r="C16" s="85" t="s">
        <v>48</v>
      </c>
      <c r="D16" s="86" t="str">
        <f t="shared" si="0"/>
        <v>k</v>
      </c>
      <c r="E16" s="84" t="s">
        <v>16</v>
      </c>
      <c r="F16" s="87"/>
      <c r="G16" s="84" t="s">
        <v>17</v>
      </c>
      <c r="H16" s="87"/>
      <c r="I16" s="88" t="s">
        <v>37</v>
      </c>
      <c r="J16" s="87">
        <v>0</v>
      </c>
      <c r="K16" s="89" t="s">
        <v>2</v>
      </c>
      <c r="L16" s="90" t="str">
        <f t="shared" si="1"/>
        <v/>
      </c>
      <c r="N16" s="91"/>
    </row>
    <row r="17" spans="2:14">
      <c r="B17" s="84">
        <v>12</v>
      </c>
      <c r="C17" s="85" t="s">
        <v>49</v>
      </c>
      <c r="D17" s="86" t="str">
        <f t="shared" si="0"/>
        <v>l</v>
      </c>
      <c r="E17" s="84" t="s">
        <v>16</v>
      </c>
      <c r="F17" s="87"/>
      <c r="G17" s="84" t="s">
        <v>17</v>
      </c>
      <c r="H17" s="87"/>
      <c r="I17" s="88" t="s">
        <v>37</v>
      </c>
      <c r="J17" s="87">
        <v>0</v>
      </c>
      <c r="K17" s="89" t="s">
        <v>2</v>
      </c>
      <c r="L17" s="90" t="str">
        <f t="shared" si="1"/>
        <v/>
      </c>
      <c r="N17" s="91"/>
    </row>
    <row r="18" spans="2:14">
      <c r="B18" s="84">
        <v>13</v>
      </c>
      <c r="C18" s="85" t="s">
        <v>50</v>
      </c>
      <c r="D18" s="86" t="str">
        <f t="shared" si="0"/>
        <v>m</v>
      </c>
      <c r="E18" s="84" t="s">
        <v>16</v>
      </c>
      <c r="F18" s="87"/>
      <c r="G18" s="84" t="s">
        <v>17</v>
      </c>
      <c r="H18" s="87"/>
      <c r="I18" s="88" t="s">
        <v>37</v>
      </c>
      <c r="J18" s="87">
        <v>0</v>
      </c>
      <c r="K18" s="89" t="s">
        <v>2</v>
      </c>
      <c r="L18" s="90" t="str">
        <f t="shared" si="1"/>
        <v/>
      </c>
      <c r="N18" s="91"/>
    </row>
    <row r="19" spans="2:14">
      <c r="B19" s="84">
        <v>14</v>
      </c>
      <c r="C19" s="85" t="s">
        <v>51</v>
      </c>
      <c r="D19" s="86" t="str">
        <f t="shared" si="0"/>
        <v>n</v>
      </c>
      <c r="E19" s="84" t="s">
        <v>16</v>
      </c>
      <c r="F19" s="87"/>
      <c r="G19" s="84" t="s">
        <v>17</v>
      </c>
      <c r="H19" s="87"/>
      <c r="I19" s="88" t="s">
        <v>37</v>
      </c>
      <c r="J19" s="87">
        <v>0</v>
      </c>
      <c r="K19" s="89" t="s">
        <v>2</v>
      </c>
      <c r="L19" s="90" t="str">
        <f t="shared" si="1"/>
        <v/>
      </c>
      <c r="N19" s="91"/>
    </row>
    <row r="20" spans="2:14">
      <c r="B20" s="84">
        <v>15</v>
      </c>
      <c r="C20" s="85" t="s">
        <v>52</v>
      </c>
      <c r="D20" s="86" t="str">
        <f t="shared" si="0"/>
        <v>o</v>
      </c>
      <c r="E20" s="84" t="s">
        <v>16</v>
      </c>
      <c r="F20" s="87"/>
      <c r="G20" s="84" t="s">
        <v>17</v>
      </c>
      <c r="H20" s="87"/>
      <c r="I20" s="88" t="s">
        <v>37</v>
      </c>
      <c r="J20" s="87">
        <v>0</v>
      </c>
      <c r="K20" s="89" t="s">
        <v>2</v>
      </c>
      <c r="L20" s="90" t="str">
        <f t="shared" si="1"/>
        <v/>
      </c>
      <c r="N20" s="91"/>
    </row>
    <row r="21" spans="2:14">
      <c r="B21" s="84">
        <v>16</v>
      </c>
      <c r="C21" s="85" t="s">
        <v>53</v>
      </c>
      <c r="D21" s="86" t="str">
        <f t="shared" si="0"/>
        <v>p</v>
      </c>
      <c r="E21" s="84" t="s">
        <v>16</v>
      </c>
      <c r="F21" s="87"/>
      <c r="G21" s="84" t="s">
        <v>17</v>
      </c>
      <c r="H21" s="87"/>
      <c r="I21" s="88" t="s">
        <v>37</v>
      </c>
      <c r="J21" s="87">
        <v>0</v>
      </c>
      <c r="K21" s="89" t="s">
        <v>2</v>
      </c>
      <c r="L21" s="90" t="str">
        <f t="shared" si="1"/>
        <v/>
      </c>
      <c r="N21" s="91"/>
    </row>
    <row r="22" spans="2:14">
      <c r="B22" s="84">
        <v>17</v>
      </c>
      <c r="C22" s="85" t="s">
        <v>54</v>
      </c>
      <c r="D22" s="86" t="str">
        <f t="shared" si="0"/>
        <v>q</v>
      </c>
      <c r="E22" s="84" t="s">
        <v>16</v>
      </c>
      <c r="F22" s="87"/>
      <c r="G22" s="84" t="s">
        <v>17</v>
      </c>
      <c r="H22" s="87"/>
      <c r="I22" s="88" t="s">
        <v>37</v>
      </c>
      <c r="J22" s="87">
        <v>0</v>
      </c>
      <c r="K22" s="89" t="s">
        <v>2</v>
      </c>
      <c r="L22" s="90" t="str">
        <f t="shared" si="1"/>
        <v/>
      </c>
      <c r="N22" s="91"/>
    </row>
    <row r="23" spans="2:14">
      <c r="B23" s="84">
        <v>18</v>
      </c>
      <c r="C23" s="85" t="s">
        <v>55</v>
      </c>
      <c r="D23" s="86" t="str">
        <f t="shared" si="0"/>
        <v>r</v>
      </c>
      <c r="E23" s="84" t="s">
        <v>16</v>
      </c>
      <c r="F23" s="92"/>
      <c r="G23" s="84" t="s">
        <v>17</v>
      </c>
      <c r="H23" s="92"/>
      <c r="I23" s="88" t="s">
        <v>37</v>
      </c>
      <c r="J23" s="92"/>
      <c r="K23" s="89" t="s">
        <v>2</v>
      </c>
      <c r="L23" s="85">
        <v>1</v>
      </c>
      <c r="N23" s="91"/>
    </row>
    <row r="24" spans="2:14">
      <c r="B24" s="84">
        <v>19</v>
      </c>
      <c r="C24" s="85" t="s">
        <v>56</v>
      </c>
      <c r="D24" s="86" t="str">
        <f t="shared" si="0"/>
        <v>s</v>
      </c>
      <c r="E24" s="84" t="s">
        <v>16</v>
      </c>
      <c r="F24" s="92"/>
      <c r="G24" s="84" t="s">
        <v>17</v>
      </c>
      <c r="H24" s="92"/>
      <c r="I24" s="88" t="s">
        <v>37</v>
      </c>
      <c r="J24" s="92"/>
      <c r="K24" s="89" t="s">
        <v>2</v>
      </c>
      <c r="L24" s="85">
        <v>2</v>
      </c>
      <c r="N24" s="91"/>
    </row>
    <row r="25" spans="2:14">
      <c r="B25" s="84">
        <v>20</v>
      </c>
      <c r="C25" s="85" t="s">
        <v>57</v>
      </c>
      <c r="D25" s="86" t="str">
        <f t="shared" si="0"/>
        <v>t</v>
      </c>
      <c r="E25" s="84" t="s">
        <v>16</v>
      </c>
      <c r="F25" s="92"/>
      <c r="G25" s="84" t="s">
        <v>17</v>
      </c>
      <c r="H25" s="92"/>
      <c r="I25" s="88" t="s">
        <v>37</v>
      </c>
      <c r="J25" s="92"/>
      <c r="K25" s="89" t="s">
        <v>2</v>
      </c>
      <c r="L25" s="85">
        <v>3</v>
      </c>
      <c r="N25" s="91"/>
    </row>
    <row r="26" spans="2:14">
      <c r="B26" s="84">
        <v>21</v>
      </c>
      <c r="C26" s="85" t="s">
        <v>58</v>
      </c>
      <c r="D26" s="86" t="str">
        <f t="shared" si="0"/>
        <v>u</v>
      </c>
      <c r="E26" s="84" t="s">
        <v>16</v>
      </c>
      <c r="F26" s="92"/>
      <c r="G26" s="84" t="s">
        <v>17</v>
      </c>
      <c r="H26" s="92"/>
      <c r="I26" s="88" t="s">
        <v>37</v>
      </c>
      <c r="J26" s="92"/>
      <c r="K26" s="89" t="s">
        <v>2</v>
      </c>
      <c r="L26" s="85">
        <v>4</v>
      </c>
      <c r="N26" s="91"/>
    </row>
    <row r="27" spans="2:14">
      <c r="B27" s="84">
        <v>22</v>
      </c>
      <c r="C27" s="85" t="s">
        <v>59</v>
      </c>
      <c r="D27" s="86" t="str">
        <f t="shared" si="0"/>
        <v>v</v>
      </c>
      <c r="E27" s="84" t="s">
        <v>16</v>
      </c>
      <c r="F27" s="92"/>
      <c r="G27" s="84" t="s">
        <v>17</v>
      </c>
      <c r="H27" s="92"/>
      <c r="I27" s="88" t="s">
        <v>37</v>
      </c>
      <c r="J27" s="92"/>
      <c r="K27" s="89" t="s">
        <v>2</v>
      </c>
      <c r="L27" s="85">
        <v>5</v>
      </c>
      <c r="N27" s="91"/>
    </row>
    <row r="28" spans="2:14">
      <c r="B28" s="84">
        <v>23</v>
      </c>
      <c r="C28" s="85" t="s">
        <v>60</v>
      </c>
      <c r="D28" s="86" t="str">
        <f t="shared" si="0"/>
        <v>w</v>
      </c>
      <c r="E28" s="84" t="s">
        <v>16</v>
      </c>
      <c r="F28" s="92"/>
      <c r="G28" s="84" t="s">
        <v>17</v>
      </c>
      <c r="H28" s="92"/>
      <c r="I28" s="88" t="s">
        <v>37</v>
      </c>
      <c r="J28" s="92"/>
      <c r="K28" s="89" t="s">
        <v>2</v>
      </c>
      <c r="L28" s="85">
        <v>6</v>
      </c>
      <c r="N28" s="91"/>
    </row>
    <row r="29" spans="2:14">
      <c r="B29" s="84">
        <v>24</v>
      </c>
      <c r="C29" s="85" t="s">
        <v>61</v>
      </c>
      <c r="D29" s="86" t="str">
        <f t="shared" si="0"/>
        <v>x</v>
      </c>
      <c r="E29" s="84" t="s">
        <v>16</v>
      </c>
      <c r="F29" s="92"/>
      <c r="G29" s="84" t="s">
        <v>17</v>
      </c>
      <c r="H29" s="92"/>
      <c r="I29" s="88" t="s">
        <v>37</v>
      </c>
      <c r="J29" s="92"/>
      <c r="K29" s="89" t="s">
        <v>2</v>
      </c>
      <c r="L29" s="85">
        <v>7</v>
      </c>
      <c r="N29" s="91"/>
    </row>
    <row r="30" spans="2:14">
      <c r="B30" s="84">
        <v>25</v>
      </c>
      <c r="C30" s="85" t="s">
        <v>62</v>
      </c>
      <c r="D30" s="86" t="str">
        <f t="shared" si="0"/>
        <v>y</v>
      </c>
      <c r="E30" s="84" t="s">
        <v>16</v>
      </c>
      <c r="F30" s="92"/>
      <c r="G30" s="84" t="s">
        <v>17</v>
      </c>
      <c r="H30" s="92"/>
      <c r="I30" s="88" t="s">
        <v>37</v>
      </c>
      <c r="J30" s="92"/>
      <c r="K30" s="89" t="s">
        <v>2</v>
      </c>
      <c r="L30" s="85">
        <v>8</v>
      </c>
      <c r="N30" s="91"/>
    </row>
    <row r="31" spans="2:14">
      <c r="B31" s="84">
        <v>26</v>
      </c>
      <c r="C31" s="85" t="s">
        <v>63</v>
      </c>
      <c r="D31" s="86" t="str">
        <f t="shared" si="0"/>
        <v>z</v>
      </c>
      <c r="E31" s="84" t="s">
        <v>16</v>
      </c>
      <c r="F31" s="92"/>
      <c r="G31" s="84" t="s">
        <v>17</v>
      </c>
      <c r="H31" s="92"/>
      <c r="I31" s="88" t="s">
        <v>37</v>
      </c>
      <c r="J31" s="92"/>
      <c r="K31" s="89" t="s">
        <v>2</v>
      </c>
      <c r="L31" s="85">
        <v>1</v>
      </c>
      <c r="N31" s="91"/>
    </row>
    <row r="32" spans="2:14">
      <c r="B32" s="84">
        <v>27</v>
      </c>
      <c r="C32" s="85" t="s">
        <v>61</v>
      </c>
      <c r="D32" s="86" t="str">
        <f t="shared" si="0"/>
        <v>x</v>
      </c>
      <c r="E32" s="84" t="s">
        <v>16</v>
      </c>
      <c r="F32" s="92"/>
      <c r="G32" s="84" t="s">
        <v>17</v>
      </c>
      <c r="H32" s="92"/>
      <c r="I32" s="88" t="s">
        <v>37</v>
      </c>
      <c r="J32" s="92"/>
      <c r="K32" s="89" t="s">
        <v>2</v>
      </c>
      <c r="L32" s="85">
        <v>2</v>
      </c>
      <c r="N32" s="91"/>
    </row>
    <row r="33" spans="2:14">
      <c r="B33" s="84">
        <v>28</v>
      </c>
      <c r="C33" s="85" t="s">
        <v>64</v>
      </c>
      <c r="D33" s="86" t="str">
        <f t="shared" si="0"/>
        <v>aa</v>
      </c>
      <c r="E33" s="84" t="s">
        <v>16</v>
      </c>
      <c r="F33" s="92"/>
      <c r="G33" s="84" t="s">
        <v>17</v>
      </c>
      <c r="H33" s="92"/>
      <c r="I33" s="88" t="s">
        <v>37</v>
      </c>
      <c r="J33" s="92"/>
      <c r="K33" s="89" t="s">
        <v>2</v>
      </c>
      <c r="L33" s="85">
        <v>3</v>
      </c>
      <c r="N33" s="91"/>
    </row>
    <row r="34" spans="2:14">
      <c r="B34" s="84">
        <v>29</v>
      </c>
      <c r="C34" s="85" t="s">
        <v>65</v>
      </c>
      <c r="D34" s="86" t="str">
        <f t="shared" si="0"/>
        <v>ab</v>
      </c>
      <c r="E34" s="84" t="s">
        <v>16</v>
      </c>
      <c r="F34" s="92"/>
      <c r="G34" s="84" t="s">
        <v>17</v>
      </c>
      <c r="H34" s="92"/>
      <c r="I34" s="88" t="s">
        <v>37</v>
      </c>
      <c r="J34" s="92"/>
      <c r="K34" s="89" t="s">
        <v>2</v>
      </c>
      <c r="L34" s="85">
        <v>4</v>
      </c>
      <c r="N34" s="91"/>
    </row>
    <row r="35" spans="2:14">
      <c r="B35" s="84">
        <v>30</v>
      </c>
      <c r="C35" s="85" t="s">
        <v>66</v>
      </c>
      <c r="D35" s="86" t="str">
        <f t="shared" si="0"/>
        <v>ac</v>
      </c>
      <c r="E35" s="84" t="s">
        <v>16</v>
      </c>
      <c r="F35" s="92"/>
      <c r="G35" s="84" t="s">
        <v>17</v>
      </c>
      <c r="H35" s="92"/>
      <c r="I35" s="88" t="s">
        <v>37</v>
      </c>
      <c r="J35" s="92"/>
      <c r="K35" s="89" t="s">
        <v>2</v>
      </c>
      <c r="L35" s="85">
        <v>5</v>
      </c>
      <c r="N35" s="91"/>
    </row>
    <row r="36" spans="2:14">
      <c r="B36" s="84">
        <v>31</v>
      </c>
      <c r="C36" s="85" t="s">
        <v>67</v>
      </c>
      <c r="D36" s="86" t="str">
        <f t="shared" si="0"/>
        <v>ad</v>
      </c>
      <c r="E36" s="84" t="s">
        <v>16</v>
      </c>
      <c r="F36" s="92"/>
      <c r="G36" s="84" t="s">
        <v>17</v>
      </c>
      <c r="H36" s="92"/>
      <c r="I36" s="88" t="s">
        <v>37</v>
      </c>
      <c r="J36" s="92"/>
      <c r="K36" s="89" t="s">
        <v>2</v>
      </c>
      <c r="L36" s="85">
        <v>6</v>
      </c>
      <c r="N36" s="91"/>
    </row>
    <row r="37" spans="2:14">
      <c r="B37" s="84">
        <v>32</v>
      </c>
      <c r="C37" s="85" t="s">
        <v>68</v>
      </c>
      <c r="D37" s="86" t="str">
        <f t="shared" si="0"/>
        <v>ae</v>
      </c>
      <c r="E37" s="84" t="s">
        <v>16</v>
      </c>
      <c r="F37" s="92"/>
      <c r="G37" s="84" t="s">
        <v>17</v>
      </c>
      <c r="H37" s="92"/>
      <c r="I37" s="88" t="s">
        <v>37</v>
      </c>
      <c r="J37" s="92"/>
      <c r="K37" s="89" t="s">
        <v>2</v>
      </c>
      <c r="L37" s="85">
        <v>7</v>
      </c>
      <c r="N37" s="91"/>
    </row>
    <row r="38" spans="2:14">
      <c r="B38" s="84">
        <v>33</v>
      </c>
      <c r="C38" s="85" t="s">
        <v>69</v>
      </c>
      <c r="D38" s="86" t="str">
        <f t="shared" si="0"/>
        <v>af</v>
      </c>
      <c r="E38" s="84" t="s">
        <v>16</v>
      </c>
      <c r="F38" s="92"/>
      <c r="G38" s="84" t="s">
        <v>17</v>
      </c>
      <c r="H38" s="92"/>
      <c r="I38" s="88" t="s">
        <v>37</v>
      </c>
      <c r="J38" s="92"/>
      <c r="K38" s="89" t="s">
        <v>2</v>
      </c>
      <c r="L38" s="85">
        <v>8</v>
      </c>
      <c r="N38" s="91"/>
    </row>
    <row r="39" spans="2:1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c r="B40" s="84"/>
      <c r="C40" s="94" t="s">
        <v>36</v>
      </c>
      <c r="D40" s="86"/>
      <c r="E40" s="84" t="s">
        <v>16</v>
      </c>
      <c r="F40" s="87">
        <v>0.6875</v>
      </c>
      <c r="G40" s="84" t="s">
        <v>17</v>
      </c>
      <c r="H40" s="87">
        <v>0.83333333333333337</v>
      </c>
      <c r="I40" s="88" t="s">
        <v>37</v>
      </c>
      <c r="J40" s="87">
        <v>0</v>
      </c>
      <c r="K40" s="89" t="s">
        <v>2</v>
      </c>
      <c r="L40" s="90">
        <f t="shared" si="2"/>
        <v>3.5000000000000009</v>
      </c>
      <c r="N40" s="91"/>
    </row>
    <row r="41" spans="2:1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c r="B42" s="84"/>
      <c r="C42" s="93" t="s">
        <v>124</v>
      </c>
      <c r="D42" s="86"/>
      <c r="E42" s="84" t="s">
        <v>16</v>
      </c>
      <c r="F42" s="87"/>
      <c r="G42" s="84" t="s">
        <v>17</v>
      </c>
      <c r="H42" s="87"/>
      <c r="I42" s="88" t="s">
        <v>37</v>
      </c>
      <c r="J42" s="87">
        <v>0</v>
      </c>
      <c r="K42" s="89" t="s">
        <v>2</v>
      </c>
      <c r="L42" s="90" t="str">
        <f t="shared" ref="L42:L43" si="3">IF(OR(F42="",H42=""),"",(H42+IF(F42&gt;H42,1,0)-F42-J42)*24)</f>
        <v/>
      </c>
      <c r="N42" s="91"/>
    </row>
    <row r="43" spans="2:14">
      <c r="B43" s="84">
        <v>35</v>
      </c>
      <c r="C43" s="94" t="s">
        <v>36</v>
      </c>
      <c r="D43" s="86"/>
      <c r="E43" s="84" t="s">
        <v>16</v>
      </c>
      <c r="F43" s="87"/>
      <c r="G43" s="84" t="s">
        <v>17</v>
      </c>
      <c r="H43" s="87"/>
      <c r="I43" s="88" t="s">
        <v>37</v>
      </c>
      <c r="J43" s="87">
        <v>0</v>
      </c>
      <c r="K43" s="89" t="s">
        <v>2</v>
      </c>
      <c r="L43" s="90" t="str">
        <f t="shared" si="3"/>
        <v/>
      </c>
      <c r="N43" s="91"/>
    </row>
    <row r="44" spans="2:1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c r="B45" s="84"/>
      <c r="C45" s="93" t="s">
        <v>126</v>
      </c>
      <c r="D45" s="86"/>
      <c r="E45" s="84" t="s">
        <v>16</v>
      </c>
      <c r="F45" s="87"/>
      <c r="G45" s="84" t="s">
        <v>17</v>
      </c>
      <c r="H45" s="87"/>
      <c r="I45" s="88" t="s">
        <v>37</v>
      </c>
      <c r="J45" s="87">
        <v>0</v>
      </c>
      <c r="K45" s="89" t="s">
        <v>2</v>
      </c>
      <c r="L45" s="90" t="str">
        <f t="shared" ref="L45:L46" si="4">IF(OR(F45="",H45=""),"",(H45+IF(F45&gt;H45,1,0)-F45-J45)*24)</f>
        <v/>
      </c>
      <c r="N45" s="91"/>
    </row>
    <row r="46" spans="2:14">
      <c r="B46" s="84">
        <v>36</v>
      </c>
      <c r="C46" s="94" t="s">
        <v>36</v>
      </c>
      <c r="D46" s="86"/>
      <c r="E46" s="84" t="s">
        <v>16</v>
      </c>
      <c r="F46" s="87"/>
      <c r="G46" s="84" t="s">
        <v>17</v>
      </c>
      <c r="H46" s="87"/>
      <c r="I46" s="88" t="s">
        <v>37</v>
      </c>
      <c r="J46" s="87">
        <v>0</v>
      </c>
      <c r="K46" s="89" t="s">
        <v>2</v>
      </c>
      <c r="L46" s="90" t="str">
        <f t="shared" si="4"/>
        <v/>
      </c>
      <c r="N46" s="91"/>
    </row>
    <row r="47" spans="2:1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c r="C49" s="80" t="s">
        <v>127</v>
      </c>
      <c r="D49" s="80"/>
    </row>
    <row r="50" spans="3:4">
      <c r="C50" s="80" t="s">
        <v>128</v>
      </c>
      <c r="D50" s="80"/>
    </row>
    <row r="51" spans="3:4">
      <c r="C51" s="80" t="s">
        <v>129</v>
      </c>
      <c r="D51" s="80"/>
    </row>
    <row r="52" spans="3: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N3" sqref="N3"/>
    </sheetView>
  </sheetViews>
  <sheetFormatPr defaultRowHeight="18.75"/>
  <cols>
    <col min="1" max="1" width="1.375" style="20" customWidth="1"/>
    <col min="2" max="3" width="9" style="20"/>
    <col min="4" max="4" width="40.625" style="20" customWidth="1"/>
    <col min="5" max="16384" width="9" style="20"/>
  </cols>
  <sheetData>
    <row r="1" spans="2:11">
      <c r="B1" s="20" t="s">
        <v>90</v>
      </c>
      <c r="D1" s="45"/>
      <c r="E1" s="45"/>
      <c r="F1" s="45"/>
    </row>
    <row r="2" spans="2:11" s="47" customFormat="1" ht="20.25" customHeight="1">
      <c r="B2" s="46" t="s">
        <v>177</v>
      </c>
      <c r="C2" s="46"/>
      <c r="D2" s="45"/>
      <c r="E2" s="45"/>
      <c r="F2" s="45"/>
    </row>
    <row r="3" spans="2:11" s="47" customFormat="1" ht="20.25" customHeight="1">
      <c r="B3" s="46"/>
      <c r="C3" s="46"/>
      <c r="D3" s="45"/>
      <c r="E3" s="45"/>
      <c r="F3" s="45"/>
    </row>
    <row r="4" spans="2:11" s="52" customFormat="1" ht="20.25" customHeight="1">
      <c r="B4" s="75"/>
      <c r="C4" s="45" t="s">
        <v>116</v>
      </c>
      <c r="D4" s="45"/>
      <c r="F4" s="707" t="s">
        <v>117</v>
      </c>
      <c r="G4" s="707"/>
      <c r="H4" s="707"/>
      <c r="I4" s="707"/>
      <c r="J4" s="707"/>
      <c r="K4" s="707"/>
    </row>
    <row r="5" spans="2:11" s="52" customFormat="1" ht="20.25" customHeight="1">
      <c r="B5" s="76"/>
      <c r="C5" s="45" t="s">
        <v>118</v>
      </c>
      <c r="D5" s="45"/>
      <c r="F5" s="707"/>
      <c r="G5" s="707"/>
      <c r="H5" s="707"/>
      <c r="I5" s="707"/>
      <c r="J5" s="707"/>
      <c r="K5" s="707"/>
    </row>
    <row r="6" spans="2:11" s="47" customFormat="1" ht="20.25" customHeight="1">
      <c r="B6" s="49" t="s">
        <v>111</v>
      </c>
      <c r="C6" s="45"/>
      <c r="D6" s="45"/>
      <c r="E6" s="48"/>
      <c r="F6" s="50"/>
    </row>
    <row r="7" spans="2:11" s="47" customFormat="1" ht="20.25" customHeight="1">
      <c r="B7" s="46"/>
      <c r="C7" s="46"/>
      <c r="D7" s="45"/>
      <c r="E7" s="48"/>
      <c r="F7" s="50"/>
    </row>
    <row r="8" spans="2:11" s="47" customFormat="1" ht="20.25" customHeight="1">
      <c r="B8" s="45" t="s">
        <v>91</v>
      </c>
      <c r="C8" s="46"/>
      <c r="D8" s="45"/>
      <c r="E8" s="48"/>
      <c r="F8" s="50"/>
    </row>
    <row r="9" spans="2:11" s="47" customFormat="1" ht="20.25" customHeight="1">
      <c r="B9" s="46"/>
      <c r="C9" s="46"/>
      <c r="D9" s="45"/>
      <c r="E9" s="45"/>
      <c r="F9" s="45"/>
    </row>
    <row r="10" spans="2:11" s="47" customFormat="1" ht="20.25" customHeight="1">
      <c r="B10" s="45" t="s">
        <v>136</v>
      </c>
      <c r="C10" s="46"/>
      <c r="D10" s="45"/>
      <c r="E10" s="45"/>
      <c r="F10" s="45"/>
    </row>
    <row r="11" spans="2:11" s="47" customFormat="1" ht="20.25" customHeight="1">
      <c r="B11" s="45"/>
      <c r="C11" s="46"/>
      <c r="D11" s="45"/>
    </row>
    <row r="12" spans="2:11" s="47" customFormat="1" ht="20.25" customHeight="1">
      <c r="B12" s="45" t="s">
        <v>141</v>
      </c>
      <c r="C12" s="46"/>
      <c r="D12" s="45"/>
    </row>
    <row r="13" spans="2:11" s="47" customFormat="1" ht="20.25" customHeight="1">
      <c r="B13" s="45"/>
      <c r="C13" s="46"/>
      <c r="D13" s="45"/>
    </row>
    <row r="14" spans="2:11" s="47" customFormat="1" ht="20.25" customHeight="1">
      <c r="B14" s="45" t="s">
        <v>137</v>
      </c>
      <c r="C14" s="46"/>
      <c r="D14" s="45"/>
    </row>
    <row r="15" spans="2:11" s="47" customFormat="1" ht="20.25" customHeight="1">
      <c r="B15" s="45"/>
      <c r="C15" s="46"/>
      <c r="D15" s="45"/>
    </row>
    <row r="16" spans="2:11" s="47" customFormat="1" ht="17.25" customHeight="1">
      <c r="B16" s="45" t="s">
        <v>165</v>
      </c>
      <c r="C16" s="45"/>
      <c r="D16" s="45"/>
    </row>
    <row r="17" spans="2:25" s="47" customFormat="1" ht="17.25" customHeight="1">
      <c r="B17" s="45" t="s">
        <v>107</v>
      </c>
      <c r="C17" s="45"/>
      <c r="D17" s="45"/>
    </row>
    <row r="18" spans="2:25" s="47" customFormat="1" ht="17.25" customHeight="1">
      <c r="B18" s="45"/>
      <c r="C18" s="45"/>
      <c r="D18" s="45"/>
    </row>
    <row r="19" spans="2:25" s="47" customFormat="1" ht="17.25" customHeight="1">
      <c r="B19" s="45"/>
      <c r="C19" s="22" t="s">
        <v>20</v>
      </c>
      <c r="D19" s="22" t="s">
        <v>3</v>
      </c>
    </row>
    <row r="20" spans="2:25" s="47" customFormat="1" ht="17.25" customHeight="1">
      <c r="B20" s="45"/>
      <c r="C20" s="22">
        <v>1</v>
      </c>
      <c r="D20" s="51" t="s">
        <v>70</v>
      </c>
    </row>
    <row r="21" spans="2:25" s="47" customFormat="1" ht="17.25" customHeight="1">
      <c r="B21" s="45"/>
      <c r="C21" s="22">
        <v>2</v>
      </c>
      <c r="D21" s="51" t="s">
        <v>163</v>
      </c>
    </row>
    <row r="22" spans="2:25" s="47" customFormat="1" ht="17.25" customHeight="1">
      <c r="B22" s="45"/>
      <c r="C22" s="22">
        <v>3</v>
      </c>
      <c r="D22" s="51" t="s">
        <v>164</v>
      </c>
    </row>
    <row r="23" spans="2:25" s="47" customFormat="1" ht="17.25" customHeight="1">
      <c r="B23" s="45"/>
      <c r="C23" s="48"/>
      <c r="D23" s="50"/>
    </row>
    <row r="24" spans="2:25" s="47" customFormat="1" ht="20.25" customHeight="1">
      <c r="B24" s="45" t="s">
        <v>176</v>
      </c>
      <c r="C24" s="46"/>
      <c r="D24" s="45"/>
    </row>
    <row r="25" spans="2:25" s="47" customFormat="1" ht="20.25" customHeight="1">
      <c r="B25" s="45"/>
      <c r="C25" s="46"/>
      <c r="D25" s="45"/>
    </row>
    <row r="26" spans="2:25" s="47" customFormat="1" ht="17.25" customHeight="1">
      <c r="B26" s="45" t="s">
        <v>166</v>
      </c>
      <c r="C26" s="45"/>
      <c r="D26" s="45"/>
      <c r="E26" s="52"/>
      <c r="F26" s="52"/>
    </row>
    <row r="27" spans="2:25" s="47" customFormat="1" ht="17.25" customHeight="1">
      <c r="B27" s="45" t="s">
        <v>92</v>
      </c>
      <c r="C27" s="45"/>
      <c r="D27" s="45"/>
      <c r="E27" s="52"/>
      <c r="F27" s="52"/>
    </row>
    <row r="28" spans="2:25" s="47" customFormat="1" ht="17.25" customHeight="1">
      <c r="B28" s="45"/>
      <c r="C28" s="45"/>
      <c r="D28" s="45"/>
      <c r="E28" s="52"/>
      <c r="F28" s="52"/>
      <c r="G28" s="53"/>
      <c r="H28" s="53"/>
      <c r="J28" s="53"/>
      <c r="K28" s="53"/>
      <c r="L28" s="53"/>
      <c r="M28" s="53"/>
      <c r="N28" s="53"/>
      <c r="O28" s="53"/>
      <c r="R28" s="53"/>
      <c r="S28" s="53"/>
      <c r="T28" s="53"/>
      <c r="W28" s="53"/>
      <c r="X28" s="53"/>
      <c r="Y28" s="53"/>
    </row>
    <row r="29" spans="2:25" s="47" customFormat="1" ht="17.25" customHeight="1">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c r="B34" s="45"/>
      <c r="C34" s="45"/>
      <c r="D34" s="45"/>
      <c r="E34" s="52"/>
      <c r="F34" s="52"/>
      <c r="G34" s="53"/>
      <c r="H34" s="53"/>
      <c r="J34" s="53"/>
      <c r="K34" s="53"/>
      <c r="L34" s="53"/>
      <c r="M34" s="53"/>
      <c r="N34" s="53"/>
      <c r="O34" s="53"/>
      <c r="R34" s="53"/>
      <c r="S34" s="53"/>
      <c r="T34" s="53"/>
      <c r="W34" s="53"/>
      <c r="X34" s="53"/>
      <c r="Y34" s="53"/>
    </row>
    <row r="35" spans="2:51" s="47" customFormat="1" ht="17.25" customHeight="1">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c r="B38" s="45"/>
      <c r="C38" s="45"/>
      <c r="D38" s="45"/>
      <c r="E38" s="54"/>
      <c r="F38" s="53"/>
      <c r="G38" s="53"/>
      <c r="H38" s="53"/>
      <c r="J38" s="53"/>
      <c r="K38" s="53"/>
      <c r="L38" s="53"/>
      <c r="M38" s="53"/>
      <c r="N38" s="53"/>
      <c r="O38" s="53"/>
      <c r="R38" s="53"/>
      <c r="S38" s="53"/>
      <c r="T38" s="53"/>
      <c r="W38" s="53"/>
      <c r="X38" s="53"/>
      <c r="Y38" s="53"/>
    </row>
    <row r="39" spans="2:51" s="47" customFormat="1" ht="17.25" customHeight="1">
      <c r="B39" s="45" t="s">
        <v>167</v>
      </c>
      <c r="C39" s="45"/>
      <c r="D39" s="45"/>
    </row>
    <row r="40" spans="2:51" s="47" customFormat="1" ht="17.25" customHeight="1">
      <c r="B40" s="45" t="s">
        <v>108</v>
      </c>
      <c r="C40" s="45"/>
      <c r="D40" s="45"/>
      <c r="AH40" s="21"/>
      <c r="AI40" s="21"/>
      <c r="AJ40" s="21"/>
      <c r="AK40" s="21"/>
      <c r="AL40" s="21"/>
      <c r="AM40" s="21"/>
      <c r="AN40" s="21"/>
      <c r="AO40" s="21"/>
      <c r="AP40" s="21"/>
      <c r="AQ40" s="21"/>
      <c r="AR40" s="21"/>
      <c r="AS40" s="21"/>
    </row>
    <row r="41" spans="2:51" s="47" customFormat="1" ht="17.25" customHeight="1">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c r="F42" s="21"/>
    </row>
    <row r="43" spans="2:51" s="47" customFormat="1" ht="17.25" customHeight="1">
      <c r="B43" s="45" t="s">
        <v>168</v>
      </c>
      <c r="C43" s="45"/>
    </row>
    <row r="44" spans="2:51" s="47" customFormat="1" ht="17.25" customHeight="1">
      <c r="B44" s="45"/>
      <c r="C44" s="45"/>
    </row>
    <row r="45" spans="2:51" s="47" customFormat="1" ht="17.25" customHeight="1">
      <c r="B45" s="45" t="s">
        <v>169</v>
      </c>
      <c r="C45" s="45"/>
    </row>
    <row r="46" spans="2:51" s="47" customFormat="1" ht="17.25" customHeight="1">
      <c r="B46" s="45" t="s">
        <v>139</v>
      </c>
      <c r="C46" s="45"/>
    </row>
    <row r="47" spans="2:51" s="47" customFormat="1" ht="17.25" customHeight="1">
      <c r="B47" s="45"/>
      <c r="C47" s="45"/>
    </row>
    <row r="48" spans="2:51" s="47" customFormat="1" ht="17.25" customHeight="1">
      <c r="B48" s="45" t="s">
        <v>170</v>
      </c>
      <c r="C48" s="45"/>
    </row>
    <row r="49" spans="2:4" s="47" customFormat="1" ht="17.25" customHeight="1">
      <c r="B49" s="45" t="s">
        <v>97</v>
      </c>
      <c r="C49" s="45"/>
    </row>
    <row r="50" spans="2:4" s="47" customFormat="1" ht="17.25" customHeight="1">
      <c r="B50" s="45"/>
      <c r="C50" s="45"/>
    </row>
    <row r="51" spans="2:4" s="47" customFormat="1" ht="17.25" customHeight="1">
      <c r="B51" s="45" t="s">
        <v>171</v>
      </c>
      <c r="C51" s="45"/>
      <c r="D51" s="45"/>
    </row>
    <row r="52" spans="2:4" s="47" customFormat="1" ht="17.25" customHeight="1">
      <c r="B52" s="45"/>
      <c r="C52" s="45"/>
      <c r="D52" s="45"/>
    </row>
    <row r="53" spans="2:4" s="47" customFormat="1" ht="17.25" customHeight="1">
      <c r="B53" s="52" t="s">
        <v>172</v>
      </c>
      <c r="C53" s="52"/>
      <c r="D53" s="45"/>
    </row>
    <row r="54" spans="2:4" s="47" customFormat="1" ht="17.25" customHeight="1">
      <c r="B54" s="52" t="s">
        <v>98</v>
      </c>
      <c r="C54" s="52"/>
      <c r="D54" s="45"/>
    </row>
    <row r="55" spans="2:4" s="47" customFormat="1" ht="17.25" customHeight="1">
      <c r="B55" s="52" t="s">
        <v>140</v>
      </c>
    </row>
    <row r="56" spans="2:4" s="47" customFormat="1" ht="17.25" customHeight="1">
      <c r="B56" s="52"/>
    </row>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N3" sqref="N3"/>
    </sheetView>
  </sheetViews>
  <sheetFormatPr defaultRowHeight="18.75"/>
  <cols>
    <col min="1" max="1" width="1.875" style="20" customWidth="1"/>
    <col min="2" max="2" width="11.5" style="20" customWidth="1"/>
    <col min="3" max="12" width="40.625" style="20" customWidth="1"/>
    <col min="13" max="16384" width="9" style="20"/>
  </cols>
  <sheetData>
    <row r="1" spans="2:4">
      <c r="B1" s="21" t="s">
        <v>82</v>
      </c>
      <c r="C1" s="21"/>
      <c r="D1" s="21"/>
    </row>
    <row r="2" spans="2:4">
      <c r="B2" s="21"/>
      <c r="C2" s="21"/>
      <c r="D2" s="21"/>
    </row>
    <row r="3" spans="2:4">
      <c r="B3" s="22" t="s">
        <v>83</v>
      </c>
      <c r="C3" s="22" t="s">
        <v>84</v>
      </c>
      <c r="D3" s="21"/>
    </row>
    <row r="4" spans="2:4">
      <c r="B4" s="73">
        <v>1</v>
      </c>
      <c r="C4" s="74" t="s">
        <v>173</v>
      </c>
      <c r="D4" s="21"/>
    </row>
    <row r="5" spans="2:4">
      <c r="B5" s="73">
        <v>2</v>
      </c>
      <c r="C5" s="74" t="s">
        <v>100</v>
      </c>
      <c r="D5" s="21"/>
    </row>
    <row r="6" spans="2:4">
      <c r="B6" s="73">
        <v>3</v>
      </c>
      <c r="C6" s="74" t="s">
        <v>100</v>
      </c>
      <c r="D6" s="21"/>
    </row>
    <row r="7" spans="2:4">
      <c r="B7" s="73">
        <v>4</v>
      </c>
      <c r="C7" s="74" t="s">
        <v>100</v>
      </c>
      <c r="D7" s="21"/>
    </row>
    <row r="8" spans="2:4">
      <c r="B8" s="73">
        <v>5</v>
      </c>
      <c r="C8" s="74" t="s">
        <v>100</v>
      </c>
      <c r="D8" s="21"/>
    </row>
    <row r="9" spans="2:4">
      <c r="B9" s="73">
        <v>6</v>
      </c>
      <c r="C9" s="74" t="s">
        <v>100</v>
      </c>
    </row>
    <row r="10" spans="2:4">
      <c r="B10" s="73">
        <v>7</v>
      </c>
      <c r="C10" s="74" t="s">
        <v>100</v>
      </c>
      <c r="D10" s="21"/>
    </row>
    <row r="11" spans="2:4">
      <c r="B11" s="73">
        <v>8</v>
      </c>
      <c r="C11" s="74" t="s">
        <v>100</v>
      </c>
      <c r="D11" s="21"/>
    </row>
    <row r="12" spans="2:4">
      <c r="B12" s="73">
        <v>9</v>
      </c>
      <c r="C12" s="74" t="s">
        <v>100</v>
      </c>
      <c r="D12" s="21"/>
    </row>
    <row r="13" spans="2:4">
      <c r="B13" s="73">
        <v>10</v>
      </c>
      <c r="C13" s="74" t="s">
        <v>100</v>
      </c>
      <c r="D13" s="21"/>
    </row>
    <row r="15" spans="2:4">
      <c r="B15" s="21" t="s">
        <v>85</v>
      </c>
    </row>
    <row r="16" spans="2:4" ht="19.5" thickBot="1"/>
    <row r="17" spans="2:12" ht="20.25" thickBot="1">
      <c r="B17" s="23" t="s">
        <v>71</v>
      </c>
      <c r="C17" s="24" t="s">
        <v>143</v>
      </c>
      <c r="D17" s="25" t="s">
        <v>144</v>
      </c>
      <c r="E17" s="25" t="s">
        <v>156</v>
      </c>
      <c r="F17" s="59" t="s">
        <v>178</v>
      </c>
      <c r="G17" s="59" t="s">
        <v>100</v>
      </c>
      <c r="H17" s="59" t="s">
        <v>100</v>
      </c>
      <c r="I17" s="59" t="s">
        <v>100</v>
      </c>
      <c r="J17" s="59" t="s">
        <v>100</v>
      </c>
      <c r="K17" s="59" t="s">
        <v>159</v>
      </c>
      <c r="L17" s="60" t="s">
        <v>159</v>
      </c>
    </row>
    <row r="18" spans="2:12" ht="19.5">
      <c r="B18" s="708" t="s">
        <v>72</v>
      </c>
      <c r="C18" s="26" t="s">
        <v>89</v>
      </c>
      <c r="D18" s="27" t="s">
        <v>101</v>
      </c>
      <c r="E18" s="27" t="s">
        <v>145</v>
      </c>
      <c r="F18" s="28" t="s">
        <v>101</v>
      </c>
      <c r="G18" s="28" t="s">
        <v>89</v>
      </c>
      <c r="H18" s="28" t="s">
        <v>89</v>
      </c>
      <c r="I18" s="28" t="s">
        <v>89</v>
      </c>
      <c r="J18" s="61"/>
      <c r="K18" s="61"/>
      <c r="L18" s="62"/>
    </row>
    <row r="19" spans="2:12" ht="19.5">
      <c r="B19" s="709"/>
      <c r="C19" s="28" t="s">
        <v>89</v>
      </c>
      <c r="D19" s="28" t="s">
        <v>147</v>
      </c>
      <c r="E19" s="28" t="s">
        <v>101</v>
      </c>
      <c r="F19" s="28" t="s">
        <v>147</v>
      </c>
      <c r="G19" s="28" t="s">
        <v>89</v>
      </c>
      <c r="H19" s="28" t="s">
        <v>89</v>
      </c>
      <c r="I19" s="28" t="s">
        <v>89</v>
      </c>
      <c r="J19" s="28"/>
      <c r="K19" s="63"/>
      <c r="L19" s="64"/>
    </row>
    <row r="20" spans="2:12" ht="19.5">
      <c r="B20" s="709"/>
      <c r="C20" s="28" t="s">
        <v>89</v>
      </c>
      <c r="D20" s="28" t="s">
        <v>145</v>
      </c>
      <c r="E20" s="28" t="s">
        <v>147</v>
      </c>
      <c r="F20" s="28" t="s">
        <v>145</v>
      </c>
      <c r="G20" s="28" t="s">
        <v>89</v>
      </c>
      <c r="H20" s="28" t="s">
        <v>89</v>
      </c>
      <c r="I20" s="28" t="s">
        <v>89</v>
      </c>
      <c r="J20" s="28"/>
      <c r="K20" s="63"/>
      <c r="L20" s="64"/>
    </row>
    <row r="21" spans="2:12" ht="19.5">
      <c r="B21" s="709"/>
      <c r="C21" s="28" t="s">
        <v>89</v>
      </c>
      <c r="D21" s="28" t="s">
        <v>148</v>
      </c>
      <c r="E21" s="28" t="s">
        <v>149</v>
      </c>
      <c r="F21" s="28" t="s">
        <v>148</v>
      </c>
      <c r="G21" s="28" t="s">
        <v>89</v>
      </c>
      <c r="H21" s="28" t="s">
        <v>89</v>
      </c>
      <c r="I21" s="28" t="s">
        <v>89</v>
      </c>
      <c r="J21" s="28"/>
      <c r="K21" s="63"/>
      <c r="L21" s="64"/>
    </row>
    <row r="22" spans="2:12" ht="19.5">
      <c r="B22" s="709"/>
      <c r="C22" s="28" t="s">
        <v>89</v>
      </c>
      <c r="D22" s="28" t="s">
        <v>146</v>
      </c>
      <c r="E22" s="28" t="s">
        <v>150</v>
      </c>
      <c r="F22" s="28" t="s">
        <v>146</v>
      </c>
      <c r="G22" s="28" t="s">
        <v>89</v>
      </c>
      <c r="H22" s="28" t="s">
        <v>89</v>
      </c>
      <c r="I22" s="28" t="s">
        <v>89</v>
      </c>
      <c r="J22" s="28"/>
      <c r="K22" s="63"/>
      <c r="L22" s="64"/>
    </row>
    <row r="23" spans="2:12" ht="19.5">
      <c r="B23" s="709"/>
      <c r="C23" s="28" t="s">
        <v>89</v>
      </c>
      <c r="D23" s="28" t="s">
        <v>151</v>
      </c>
      <c r="E23" s="28" t="s">
        <v>152</v>
      </c>
      <c r="F23" s="28" t="s">
        <v>151</v>
      </c>
      <c r="G23" s="28" t="s">
        <v>89</v>
      </c>
      <c r="H23" s="28" t="s">
        <v>89</v>
      </c>
      <c r="I23" s="28" t="s">
        <v>89</v>
      </c>
      <c r="J23" s="28"/>
      <c r="K23" s="63"/>
      <c r="L23" s="64"/>
    </row>
    <row r="24" spans="2:12" ht="19.5">
      <c r="B24" s="709"/>
      <c r="C24" s="28" t="s">
        <v>89</v>
      </c>
      <c r="D24" s="28" t="s">
        <v>153</v>
      </c>
      <c r="E24" s="28" t="s">
        <v>154</v>
      </c>
      <c r="F24" s="28" t="s">
        <v>153</v>
      </c>
      <c r="G24" s="28" t="s">
        <v>89</v>
      </c>
      <c r="H24" s="28" t="s">
        <v>89</v>
      </c>
      <c r="I24" s="28" t="s">
        <v>89</v>
      </c>
      <c r="J24" s="28"/>
      <c r="K24" s="63"/>
      <c r="L24" s="64"/>
    </row>
    <row r="25" spans="2:12" ht="19.5">
      <c r="B25" s="709"/>
      <c r="C25" s="28" t="s">
        <v>89</v>
      </c>
      <c r="D25" s="28" t="s">
        <v>89</v>
      </c>
      <c r="E25" s="28" t="s">
        <v>155</v>
      </c>
      <c r="F25" s="28" t="s">
        <v>89</v>
      </c>
      <c r="G25" s="28" t="s">
        <v>89</v>
      </c>
      <c r="H25" s="28" t="s">
        <v>89</v>
      </c>
      <c r="I25" s="28" t="s">
        <v>89</v>
      </c>
      <c r="J25" s="28"/>
      <c r="K25" s="63"/>
      <c r="L25" s="64"/>
    </row>
    <row r="26" spans="2:12" ht="19.5">
      <c r="B26" s="709"/>
      <c r="C26" s="28" t="s">
        <v>89</v>
      </c>
      <c r="D26" s="28" t="s">
        <v>89</v>
      </c>
      <c r="E26" s="28" t="s">
        <v>89</v>
      </c>
      <c r="F26" s="28" t="s">
        <v>89</v>
      </c>
      <c r="G26" s="28" t="s">
        <v>89</v>
      </c>
      <c r="H26" s="28" t="s">
        <v>89</v>
      </c>
      <c r="I26" s="28" t="s">
        <v>89</v>
      </c>
      <c r="J26" s="28"/>
      <c r="K26" s="63"/>
      <c r="L26" s="64"/>
    </row>
    <row r="27" spans="2:12" ht="20.25" thickBot="1">
      <c r="B27" s="710"/>
      <c r="C27" s="179" t="s">
        <v>100</v>
      </c>
      <c r="D27" s="180" t="s">
        <v>135</v>
      </c>
      <c r="E27" s="180" t="s">
        <v>135</v>
      </c>
      <c r="F27" s="180" t="s">
        <v>135</v>
      </c>
      <c r="G27" s="180" t="s">
        <v>135</v>
      </c>
      <c r="H27" s="180" t="s">
        <v>135</v>
      </c>
      <c r="I27" s="180" t="s">
        <v>135</v>
      </c>
      <c r="J27" s="180"/>
      <c r="K27" s="65"/>
      <c r="L27" s="66"/>
    </row>
    <row r="32" spans="2:12">
      <c r="C32" s="20" t="s">
        <v>119</v>
      </c>
    </row>
    <row r="33" spans="3:3">
      <c r="C33" s="20" t="s">
        <v>73</v>
      </c>
    </row>
    <row r="34" spans="3:3">
      <c r="C34" s="20" t="s">
        <v>157</v>
      </c>
    </row>
    <row r="35" spans="3:3">
      <c r="C35" s="20" t="s">
        <v>74</v>
      </c>
    </row>
    <row r="36" spans="3:3">
      <c r="C36" s="20" t="s">
        <v>160</v>
      </c>
    </row>
    <row r="37" spans="3:3">
      <c r="C37" s="20" t="s">
        <v>161</v>
      </c>
    </row>
    <row r="38" spans="3:3">
      <c r="C38" s="20" t="s">
        <v>179</v>
      </c>
    </row>
    <row r="40" spans="3:3">
      <c r="C40" s="20" t="s">
        <v>75</v>
      </c>
    </row>
    <row r="41" spans="3:3">
      <c r="C41" s="20" t="s">
        <v>76</v>
      </c>
    </row>
    <row r="43" spans="3:3">
      <c r="C43" s="20" t="s">
        <v>158</v>
      </c>
    </row>
    <row r="44" spans="3:3">
      <c r="C44" s="20" t="s">
        <v>77</v>
      </c>
    </row>
    <row r="45" spans="3:3">
      <c r="C45" s="20" t="s">
        <v>78</v>
      </c>
    </row>
    <row r="46" spans="3:3">
      <c r="C46" s="20" t="s">
        <v>79</v>
      </c>
    </row>
    <row r="47" spans="3:3">
      <c r="C47" s="20" t="s">
        <v>80</v>
      </c>
    </row>
    <row r="48" spans="3:3">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26</vt:i4>
      </vt:variant>
    </vt:vector>
  </HeadingPairs>
  <TitlesOfParts>
    <vt:vector size="43" baseType="lpstr">
      <vt:lpstr>事業所提出用</vt:lpstr>
      <vt:lpstr>申請書(第1号様式）</vt:lpstr>
      <vt:lpstr>裏面</vt:lpstr>
      <vt:lpstr>付表１</vt:lpstr>
      <vt:lpstr>（参考）記入欄不足時の資料</vt:lpstr>
      <vt:lpstr>夜間対応型訪問介護</vt:lpstr>
      <vt:lpstr>シフト記号表</vt:lpstr>
      <vt:lpstr>記入方法</vt:lpstr>
      <vt:lpstr>プルダウン・リスト</vt:lpstr>
      <vt:lpstr>【記載例】夜間対応型訪問介護</vt:lpstr>
      <vt:lpstr>【記載例】シフト記号表（勤務時間帯）</vt:lpstr>
      <vt:lpstr>参考様式２-２</vt:lpstr>
      <vt:lpstr>参考様式3</vt:lpstr>
      <vt:lpstr>参考様式４</vt:lpstr>
      <vt:lpstr>参考様式５</vt:lpstr>
      <vt:lpstr>参考様式６</vt:lpstr>
      <vt:lpstr>参考様式７</vt:lpstr>
      <vt:lpstr>シフト記号表!【記載例】シフト記号</vt:lpstr>
      <vt:lpstr>【記載例】シフト記号</vt:lpstr>
      <vt:lpstr>シフト記号表!【記載例】シフト記号表</vt:lpstr>
      <vt:lpstr>【記載例】シフト記号表</vt:lpstr>
      <vt:lpstr>参考様式６!OLE_LINK1</vt:lpstr>
      <vt:lpstr>'【記載例】シフト記号表（勤務時間帯）'!Print_Area</vt:lpstr>
      <vt:lpstr>【記載例】夜間対応型訪問介護!Print_Area</vt:lpstr>
      <vt:lpstr>シフト記号表!Print_Area</vt:lpstr>
      <vt:lpstr>記入方法!Print_Area</vt:lpstr>
      <vt:lpstr>'参考様式２-２'!Print_Area</vt:lpstr>
      <vt:lpstr>参考様式４!Print_Area</vt:lpstr>
      <vt:lpstr>参考様式５!Print_Area</vt:lpstr>
      <vt:lpstr>参考様式６!Print_Area</vt:lpstr>
      <vt:lpstr>参考様式７!Print_Area</vt:lpstr>
      <vt:lpstr>'申請書(第1号様式）'!Print_Area</vt:lpstr>
      <vt:lpstr>付表１!Print_Area</vt:lpstr>
      <vt:lpstr>夜間対応型訪問介護!Print_Area</vt:lpstr>
      <vt:lpstr>裏面!Print_Area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倫明</cp:lastModifiedBy>
  <cp:lastPrinted>2021-03-24T13:21:06Z</cp:lastPrinted>
  <dcterms:created xsi:type="dcterms:W3CDTF">2020-01-28T01:12:50Z</dcterms:created>
  <dcterms:modified xsi:type="dcterms:W3CDTF">2023-03-27T23:44:10Z</dcterms:modified>
</cp:coreProperties>
</file>