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130福祉部\013025高齢介護課\03-1　高齢介護計画担当\00.ホームページ掲載\運営状況点検書（R6）\"/>
    </mc:Choice>
  </mc:AlternateContent>
  <bookViews>
    <workbookView xWindow="0" yWindow="0" windowWidth="20496" windowHeight="7188" tabRatio="744"/>
  </bookViews>
  <sheets>
    <sheet name="運営状況点検書" sheetId="1" r:id="rId1"/>
    <sheet name="非常災害対策点検票" sheetId="14" r:id="rId2"/>
    <sheet name="勤務形態一覧表" sheetId="12" r:id="rId3"/>
    <sheet name="シフト記号表" sheetId="13" r:id="rId4"/>
    <sheet name="【記載例】勤務形態一覧表" sheetId="10" r:id="rId5"/>
    <sheet name="【記載例】シフト記号表（勤務時間帯）" sheetId="11" r:id="rId6"/>
    <sheet name="【参考】勤務形態一覧表記入方法" sheetId="9" r:id="rId7"/>
    <sheet name="プルダウン・リスト" sheetId="8" state="hidden" r:id="rId8"/>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【記載例】勤務形態一覧表!$A$1:$BJ$75</definedName>
    <definedName name="_xlnm.Print_Area" localSheetId="6">【参考】勤務形態一覧表記入方法!$A$1:$Q$71</definedName>
    <definedName name="_xlnm.Print_Area" localSheetId="3">シフト記号表!$B$1:$N$52</definedName>
    <definedName name="_xlnm.Print_Area" localSheetId="0">運営状況点検書!$A$1:$AA$561</definedName>
    <definedName name="_xlnm.Print_Area" localSheetId="2">勤務形態一覧表!$A$1:$BJ$215</definedName>
    <definedName name="_xlnm.Print_Titles" localSheetId="4">【記載例】勤務形態一覧表!$1:$14</definedName>
    <definedName name="_xlnm.Print_Titles" localSheetId="2">勤務形態一覧表!$1:$14</definedName>
    <definedName name="オペレーター">プルダウン・リスト!$D$13:$D$25</definedName>
    <definedName name="シフト記号表">シフト記号表!$C$6:$C$47</definedName>
    <definedName name="管理者">プルダウン・リスト!$C$13:$C$25</definedName>
    <definedName name="職種">プルダウン・リスト!$C$12:$M$12</definedName>
    <definedName name="訪問介護員_随時">プルダウン・リスト!$F$13:$F$25</definedName>
    <definedName name="訪問介護員_定期">プルダウン・リスト!$E$13:$E$25</definedName>
    <definedName name="面接相談員">プルダウン・リスト!$G$13:$G$25</definedName>
  </definedNames>
  <calcPr calcId="162913" fullPrecision="0"/>
</workbook>
</file>

<file path=xl/calcChain.xml><?xml version="1.0" encoding="utf-8"?>
<calcChain xmlns="http://schemas.openxmlformats.org/spreadsheetml/2006/main">
  <c r="L47" i="13" l="1"/>
  <c r="D47" i="13"/>
  <c r="L46" i="13"/>
  <c r="L45" i="13"/>
  <c r="L44" i="13"/>
  <c r="D44" i="13"/>
  <c r="L43" i="13"/>
  <c r="L42" i="13"/>
  <c r="L41" i="13"/>
  <c r="D41" i="13"/>
  <c r="L40" i="13"/>
  <c r="L39" i="13"/>
  <c r="D38" i="13"/>
  <c r="D37" i="13"/>
  <c r="D36" i="13"/>
  <c r="D35" i="13"/>
  <c r="D34" i="13"/>
  <c r="D33" i="13"/>
  <c r="D32" i="13"/>
  <c r="D31" i="13"/>
  <c r="D30" i="13"/>
  <c r="D29" i="13"/>
  <c r="D28" i="13"/>
  <c r="D27" i="13"/>
  <c r="D26" i="13"/>
  <c r="D25" i="13"/>
  <c r="D24" i="13"/>
  <c r="D23" i="13"/>
  <c r="L22" i="13"/>
  <c r="D22" i="13"/>
  <c r="L21" i="13"/>
  <c r="D21" i="13"/>
  <c r="L20" i="13"/>
  <c r="D20" i="13"/>
  <c r="L19" i="13"/>
  <c r="D19" i="13"/>
  <c r="L18" i="13"/>
  <c r="D18" i="13"/>
  <c r="L17" i="13"/>
  <c r="D17" i="13"/>
  <c r="L16" i="13"/>
  <c r="D16" i="13"/>
  <c r="L15" i="13"/>
  <c r="D15" i="13"/>
  <c r="L14" i="13"/>
  <c r="D14" i="13"/>
  <c r="L13" i="13"/>
  <c r="D13" i="13"/>
  <c r="L12" i="13"/>
  <c r="D12" i="13"/>
  <c r="L11" i="13"/>
  <c r="D11" i="13"/>
  <c r="L10" i="13"/>
  <c r="D10" i="13"/>
  <c r="L9" i="13"/>
  <c r="D9" i="13"/>
  <c r="L8" i="13"/>
  <c r="D8" i="13"/>
  <c r="L7" i="13"/>
  <c r="D7" i="13"/>
  <c r="L6" i="13"/>
  <c r="D6" i="13"/>
  <c r="BA214" i="12"/>
  <c r="AZ214" i="12"/>
  <c r="AY214" i="12"/>
  <c r="AX214" i="12"/>
  <c r="AW214" i="12"/>
  <c r="AV214" i="12"/>
  <c r="AU214" i="12"/>
  <c r="AT214" i="12"/>
  <c r="AS214" i="12"/>
  <c r="AR214" i="12"/>
  <c r="AQ214" i="12"/>
  <c r="AP214" i="12"/>
  <c r="AO214" i="12"/>
  <c r="AN214" i="12"/>
  <c r="AM214" i="12"/>
  <c r="AL214" i="12"/>
  <c r="AK214" i="12"/>
  <c r="AJ214" i="12"/>
  <c r="AI214" i="12"/>
  <c r="AH214" i="12"/>
  <c r="AG214" i="12"/>
  <c r="AF214" i="12"/>
  <c r="AE214" i="12"/>
  <c r="AD214" i="12"/>
  <c r="AC214" i="12"/>
  <c r="AB214" i="12"/>
  <c r="AA214" i="12"/>
  <c r="Z214" i="12"/>
  <c r="Y214" i="12"/>
  <c r="X214" i="12"/>
  <c r="W214" i="12"/>
  <c r="H214" i="12"/>
  <c r="F214" i="12"/>
  <c r="BA212" i="12"/>
  <c r="AZ212" i="12"/>
  <c r="AY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H212" i="12"/>
  <c r="F212" i="12"/>
  <c r="BA210" i="12"/>
  <c r="AZ210" i="12"/>
  <c r="AY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BB210" i="12" s="1"/>
  <c r="BD210" i="12" s="1"/>
  <c r="H210" i="12"/>
  <c r="F210" i="12"/>
  <c r="BA208" i="12"/>
  <c r="AZ208" i="12"/>
  <c r="AY208" i="12"/>
  <c r="AX208" i="12"/>
  <c r="AW208" i="12"/>
  <c r="AV208" i="12"/>
  <c r="AU208" i="12"/>
  <c r="AT208" i="12"/>
  <c r="AS208" i="12"/>
  <c r="AR208" i="12"/>
  <c r="AQ208" i="12"/>
  <c r="AP208" i="12"/>
  <c r="AO208" i="12"/>
  <c r="AN208" i="12"/>
  <c r="AM208" i="12"/>
  <c r="AL208" i="12"/>
  <c r="AK208" i="12"/>
  <c r="AJ208" i="12"/>
  <c r="AI208" i="12"/>
  <c r="AH208" i="12"/>
  <c r="AG208" i="12"/>
  <c r="AF208" i="12"/>
  <c r="AE208" i="12"/>
  <c r="AD208" i="12"/>
  <c r="AC208" i="12"/>
  <c r="AB208" i="12"/>
  <c r="AA208" i="12"/>
  <c r="Z208" i="12"/>
  <c r="Y208" i="12"/>
  <c r="X208" i="12"/>
  <c r="W208" i="12"/>
  <c r="BB208" i="12" s="1"/>
  <c r="BD208" i="12" s="1"/>
  <c r="H208" i="12"/>
  <c r="F208" i="12"/>
  <c r="BA206" i="12"/>
  <c r="AZ206" i="12"/>
  <c r="AY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H206" i="12"/>
  <c r="F206" i="12"/>
  <c r="BA204" i="12"/>
  <c r="AZ204" i="12"/>
  <c r="AY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H204" i="12"/>
  <c r="F204" i="12"/>
  <c r="BA202" i="12"/>
  <c r="AZ202" i="12"/>
  <c r="AY202" i="12"/>
  <c r="AX202" i="12"/>
  <c r="AW202" i="12"/>
  <c r="AV202" i="12"/>
  <c r="AU202" i="12"/>
  <c r="AT202" i="12"/>
  <c r="AS202" i="12"/>
  <c r="AR202" i="12"/>
  <c r="AQ202" i="12"/>
  <c r="AP202" i="12"/>
  <c r="AO202" i="12"/>
  <c r="AN202" i="12"/>
  <c r="AM202" i="12"/>
  <c r="AL202" i="12"/>
  <c r="AK202" i="12"/>
  <c r="AJ202" i="12"/>
  <c r="AI202" i="12"/>
  <c r="AH202" i="12"/>
  <c r="AG202" i="12"/>
  <c r="AF202" i="12"/>
  <c r="AE202" i="12"/>
  <c r="AD202" i="12"/>
  <c r="AC202" i="12"/>
  <c r="AB202" i="12"/>
  <c r="AA202" i="12"/>
  <c r="Z202" i="12"/>
  <c r="Y202" i="12"/>
  <c r="X202" i="12"/>
  <c r="W202" i="12"/>
  <c r="BB202" i="12" s="1"/>
  <c r="BD202" i="12" s="1"/>
  <c r="H202" i="12"/>
  <c r="F202" i="12"/>
  <c r="BA200" i="12"/>
  <c r="AZ200" i="12"/>
  <c r="AY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BB200" i="12" s="1"/>
  <c r="BD200" i="12" s="1"/>
  <c r="H200" i="12"/>
  <c r="F200" i="12"/>
  <c r="BA198" i="12"/>
  <c r="AZ198" i="12"/>
  <c r="AY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H198" i="12"/>
  <c r="F198" i="12"/>
  <c r="BA196" i="12"/>
  <c r="AZ196" i="12"/>
  <c r="AY196" i="12"/>
  <c r="AX196" i="12"/>
  <c r="AW196" i="12"/>
  <c r="AV196" i="12"/>
  <c r="AU196" i="12"/>
  <c r="AT196" i="12"/>
  <c r="AS196" i="12"/>
  <c r="AR196" i="12"/>
  <c r="AQ196" i="12"/>
  <c r="AP196" i="12"/>
  <c r="AO196" i="12"/>
  <c r="AN196" i="12"/>
  <c r="AM196" i="12"/>
  <c r="AL196" i="12"/>
  <c r="AK196" i="12"/>
  <c r="AJ196" i="12"/>
  <c r="AI196" i="12"/>
  <c r="AH196" i="12"/>
  <c r="AG196" i="12"/>
  <c r="AF196" i="12"/>
  <c r="AE196" i="12"/>
  <c r="AD196" i="12"/>
  <c r="AC196" i="12"/>
  <c r="AB196" i="12"/>
  <c r="AA196" i="12"/>
  <c r="Z196" i="12"/>
  <c r="Y196" i="12"/>
  <c r="X196" i="12"/>
  <c r="W196" i="12"/>
  <c r="H196" i="12"/>
  <c r="F196" i="12"/>
  <c r="BA194" i="12"/>
  <c r="AZ194" i="12"/>
  <c r="AY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BB194" i="12" s="1"/>
  <c r="BD194" i="12" s="1"/>
  <c r="H194" i="12"/>
  <c r="F194" i="12"/>
  <c r="BA192" i="12"/>
  <c r="AZ192" i="12"/>
  <c r="AY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BB192" i="12" s="1"/>
  <c r="BD192" i="12" s="1"/>
  <c r="H192" i="12"/>
  <c r="F192" i="12"/>
  <c r="BA190" i="12"/>
  <c r="AZ190" i="12"/>
  <c r="AY190" i="12"/>
  <c r="AX190" i="12"/>
  <c r="AW190" i="12"/>
  <c r="AV190" i="12"/>
  <c r="AU190" i="12"/>
  <c r="AT190" i="12"/>
  <c r="AS190" i="12"/>
  <c r="AR190" i="12"/>
  <c r="AQ190" i="12"/>
  <c r="AP190" i="12"/>
  <c r="AO190" i="12"/>
  <c r="AN190" i="12"/>
  <c r="AM190" i="12"/>
  <c r="AL190" i="12"/>
  <c r="AK190" i="12"/>
  <c r="AJ190" i="12"/>
  <c r="AI190" i="12"/>
  <c r="AH190" i="12"/>
  <c r="AG190" i="12"/>
  <c r="AF190" i="12"/>
  <c r="AE190" i="12"/>
  <c r="AD190" i="12"/>
  <c r="AC190" i="12"/>
  <c r="AB190" i="12"/>
  <c r="AA190" i="12"/>
  <c r="Z190" i="12"/>
  <c r="Y190" i="12"/>
  <c r="X190" i="12"/>
  <c r="W190" i="12"/>
  <c r="H190" i="12"/>
  <c r="F190" i="12"/>
  <c r="BA188" i="12"/>
  <c r="AZ188" i="12"/>
  <c r="AY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H188" i="12"/>
  <c r="F188" i="12"/>
  <c r="BA186" i="12"/>
  <c r="AZ186" i="12"/>
  <c r="AY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BB186" i="12" s="1"/>
  <c r="BD186" i="12" s="1"/>
  <c r="H186" i="12"/>
  <c r="F186" i="12"/>
  <c r="BA184" i="12"/>
  <c r="AZ184" i="12"/>
  <c r="AY184" i="12"/>
  <c r="AX184" i="12"/>
  <c r="AW184" i="12"/>
  <c r="AV184" i="12"/>
  <c r="AU184" i="12"/>
  <c r="AT184" i="12"/>
  <c r="AS184" i="12"/>
  <c r="AR184" i="12"/>
  <c r="AQ184" i="12"/>
  <c r="AP184" i="12"/>
  <c r="AO184" i="12"/>
  <c r="AN184" i="12"/>
  <c r="AM184" i="12"/>
  <c r="AL184" i="12"/>
  <c r="AK184" i="12"/>
  <c r="AJ184" i="12"/>
  <c r="AI184" i="12"/>
  <c r="AH184" i="12"/>
  <c r="AG184" i="12"/>
  <c r="AF184" i="12"/>
  <c r="AE184" i="12"/>
  <c r="AD184" i="12"/>
  <c r="AC184" i="12"/>
  <c r="AB184" i="12"/>
  <c r="AA184" i="12"/>
  <c r="Z184" i="12"/>
  <c r="Y184" i="12"/>
  <c r="X184" i="12"/>
  <c r="W184" i="12"/>
  <c r="BB184" i="12" s="1"/>
  <c r="BD184" i="12" s="1"/>
  <c r="H184" i="12"/>
  <c r="F184" i="12"/>
  <c r="BA182" i="12"/>
  <c r="AZ182" i="12"/>
  <c r="AY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H182" i="12"/>
  <c r="F182" i="12"/>
  <c r="BA180" i="12"/>
  <c r="AZ180" i="12"/>
  <c r="AY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H180" i="12"/>
  <c r="F180" i="12"/>
  <c r="BA178" i="12"/>
  <c r="AZ178" i="12"/>
  <c r="AY178" i="12"/>
  <c r="AX178" i="12"/>
  <c r="AW178" i="12"/>
  <c r="AV178" i="12"/>
  <c r="AU178" i="12"/>
  <c r="AT178" i="12"/>
  <c r="AS178" i="12"/>
  <c r="AR178" i="12"/>
  <c r="AQ178" i="12"/>
  <c r="AP178" i="12"/>
  <c r="AO178" i="12"/>
  <c r="AN178" i="12"/>
  <c r="AM178" i="12"/>
  <c r="AL178" i="12"/>
  <c r="AK178" i="12"/>
  <c r="AJ178" i="12"/>
  <c r="AI178" i="12"/>
  <c r="AH178" i="12"/>
  <c r="AG178" i="12"/>
  <c r="AF178" i="12"/>
  <c r="AE178" i="12"/>
  <c r="AD178" i="12"/>
  <c r="AC178" i="12"/>
  <c r="AB178" i="12"/>
  <c r="AA178" i="12"/>
  <c r="Z178" i="12"/>
  <c r="Y178" i="12"/>
  <c r="X178" i="12"/>
  <c r="W178" i="12"/>
  <c r="BB178" i="12" s="1"/>
  <c r="BD178" i="12" s="1"/>
  <c r="H178" i="12"/>
  <c r="F178" i="12"/>
  <c r="BA176"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BB176" i="12" s="1"/>
  <c r="BD176" i="12" s="1"/>
  <c r="H176" i="12"/>
  <c r="F176" i="12"/>
  <c r="BA174"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H174" i="12"/>
  <c r="F174" i="12"/>
  <c r="BA172" i="12"/>
  <c r="AZ172" i="12"/>
  <c r="AY172" i="12"/>
  <c r="AX172" i="12"/>
  <c r="AW172" i="12"/>
  <c r="AV172" i="12"/>
  <c r="AU172" i="12"/>
  <c r="AT172" i="12"/>
  <c r="AS172" i="12"/>
  <c r="AR172" i="12"/>
  <c r="AQ172" i="12"/>
  <c r="AP172" i="12"/>
  <c r="AO172" i="12"/>
  <c r="AN172" i="12"/>
  <c r="AM172" i="12"/>
  <c r="AL172" i="12"/>
  <c r="AK172" i="12"/>
  <c r="AJ172" i="12"/>
  <c r="AI172" i="12"/>
  <c r="AH172" i="12"/>
  <c r="AG172" i="12"/>
  <c r="AF172" i="12"/>
  <c r="AE172" i="12"/>
  <c r="AD172" i="12"/>
  <c r="AC172" i="12"/>
  <c r="AB172" i="12"/>
  <c r="AA172" i="12"/>
  <c r="Z172" i="12"/>
  <c r="Y172" i="12"/>
  <c r="X172" i="12"/>
  <c r="W172" i="12"/>
  <c r="H172" i="12"/>
  <c r="F172" i="12"/>
  <c r="BA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BB170" i="12" s="1"/>
  <c r="BD170" i="12" s="1"/>
  <c r="H170" i="12"/>
  <c r="F170" i="12"/>
  <c r="BA168" i="12"/>
  <c r="AZ168" i="12"/>
  <c r="AY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BB168" i="12" s="1"/>
  <c r="BD168" i="12" s="1"/>
  <c r="H168" i="12"/>
  <c r="F168" i="12"/>
  <c r="BA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H166" i="12"/>
  <c r="F166" i="12"/>
  <c r="BA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H164" i="12"/>
  <c r="F164" i="12"/>
  <c r="BA162" i="12"/>
  <c r="AZ162" i="12"/>
  <c r="AY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BB162" i="12" s="1"/>
  <c r="BD162" i="12" s="1"/>
  <c r="H162" i="12"/>
  <c r="F162" i="12"/>
  <c r="BA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BB160" i="12" s="1"/>
  <c r="BD160" i="12" s="1"/>
  <c r="H160" i="12"/>
  <c r="F160" i="12"/>
  <c r="BA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H158" i="12"/>
  <c r="F158" i="12"/>
  <c r="BA156" i="12"/>
  <c r="AZ156" i="12"/>
  <c r="AY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H156" i="12"/>
  <c r="F156" i="12"/>
  <c r="BA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BB154" i="12" s="1"/>
  <c r="BD154" i="12" s="1"/>
  <c r="H154" i="12"/>
  <c r="F154" i="12"/>
  <c r="BA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BB152" i="12" s="1"/>
  <c r="BD152" i="12" s="1"/>
  <c r="H152" i="12"/>
  <c r="F152" i="12"/>
  <c r="BA150" i="12"/>
  <c r="AZ150" i="12"/>
  <c r="AY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H150" i="12"/>
  <c r="F150" i="12"/>
  <c r="BA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H148" i="12"/>
  <c r="F148" i="12"/>
  <c r="BA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BB146" i="12" s="1"/>
  <c r="BD146" i="12" s="1"/>
  <c r="H146" i="12"/>
  <c r="F146" i="12"/>
  <c r="BA144" i="12"/>
  <c r="AZ144" i="12"/>
  <c r="AY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BB144" i="12" s="1"/>
  <c r="BD144" i="12" s="1"/>
  <c r="H144" i="12"/>
  <c r="F144" i="12"/>
  <c r="BA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H142" i="12"/>
  <c r="F142" i="12"/>
  <c r="BA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H140" i="12"/>
  <c r="F140" i="12"/>
  <c r="BA138" i="12"/>
  <c r="AZ138" i="12"/>
  <c r="AY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BB138" i="12" s="1"/>
  <c r="BD138" i="12" s="1"/>
  <c r="H138" i="12"/>
  <c r="F138" i="12"/>
  <c r="BA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BB136" i="12" s="1"/>
  <c r="BD136" i="12" s="1"/>
  <c r="H136" i="12"/>
  <c r="F136" i="12"/>
  <c r="BA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H134" i="12"/>
  <c r="F134" i="12"/>
  <c r="BA132" i="12"/>
  <c r="AZ132" i="12"/>
  <c r="AY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H132" i="12"/>
  <c r="F132" i="12"/>
  <c r="BA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BB130" i="12" s="1"/>
  <c r="BD130" i="12" s="1"/>
  <c r="H130" i="12"/>
  <c r="F130" i="12"/>
  <c r="BA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BB128" i="12" s="1"/>
  <c r="BD128" i="12" s="1"/>
  <c r="H128" i="12"/>
  <c r="F128" i="12"/>
  <c r="BA126" i="12"/>
  <c r="AZ126" i="12"/>
  <c r="AY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H126" i="12"/>
  <c r="F126" i="12"/>
  <c r="BA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H124" i="12"/>
  <c r="F124" i="12"/>
  <c r="BA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BB122" i="12" s="1"/>
  <c r="BD122" i="12" s="1"/>
  <c r="H122" i="12"/>
  <c r="F122" i="12"/>
  <c r="BA120" i="12"/>
  <c r="AZ120" i="12"/>
  <c r="AY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BB120" i="12" s="1"/>
  <c r="BD120" i="12" s="1"/>
  <c r="H120" i="12"/>
  <c r="F120" i="12"/>
  <c r="BA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H118" i="12"/>
  <c r="F118" i="12"/>
  <c r="BA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H116" i="12"/>
  <c r="F116" i="12"/>
  <c r="BA114" i="12"/>
  <c r="AZ114" i="12"/>
  <c r="AY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BB114" i="12" s="1"/>
  <c r="BD114" i="12" s="1"/>
  <c r="H114" i="12"/>
  <c r="F114" i="12"/>
  <c r="BA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BB112" i="12" s="1"/>
  <c r="BD112" i="12" s="1"/>
  <c r="H112" i="12"/>
  <c r="F112" i="12"/>
  <c r="BA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H110" i="12"/>
  <c r="F110"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H108" i="12"/>
  <c r="F108" i="12"/>
  <c r="BA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BB106" i="12" s="1"/>
  <c r="BD106" i="12" s="1"/>
  <c r="H106" i="12"/>
  <c r="F106" i="12"/>
  <c r="BA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BB104" i="12" s="1"/>
  <c r="BD104" i="12" s="1"/>
  <c r="H104" i="12"/>
  <c r="F104" i="12"/>
  <c r="BA102" i="12"/>
  <c r="AZ102" i="12"/>
  <c r="AY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H102" i="12"/>
  <c r="F102" i="12"/>
  <c r="BA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H100" i="12"/>
  <c r="F100" i="12"/>
  <c r="BA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BB98" i="12" s="1"/>
  <c r="BD98" i="12" s="1"/>
  <c r="H98" i="12"/>
  <c r="F98" i="12"/>
  <c r="BA96" i="12"/>
  <c r="AZ96" i="12"/>
  <c r="AY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BB96" i="12" s="1"/>
  <c r="BD96" i="12" s="1"/>
  <c r="H96" i="12"/>
  <c r="F96" i="12"/>
  <c r="BA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H94" i="12"/>
  <c r="F94" i="12"/>
  <c r="BA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H92" i="12"/>
  <c r="F92" i="12"/>
  <c r="BA90" i="12"/>
  <c r="AZ90" i="12"/>
  <c r="AY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BB90" i="12" s="1"/>
  <c r="BD90" i="12" s="1"/>
  <c r="H90" i="12"/>
  <c r="F90" i="12"/>
  <c r="BA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BB88" i="12" s="1"/>
  <c r="BD88" i="12" s="1"/>
  <c r="H88" i="12"/>
  <c r="F88" i="12"/>
  <c r="BA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H86" i="12"/>
  <c r="F86" i="12"/>
  <c r="BA84" i="12"/>
  <c r="AZ84"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H84" i="12"/>
  <c r="F84"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BB82" i="12" s="1"/>
  <c r="BD82" i="12" s="1"/>
  <c r="H82" i="12"/>
  <c r="F82" i="12"/>
  <c r="BA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BB80" i="12" s="1"/>
  <c r="BD80" i="12" s="1"/>
  <c r="H80" i="12"/>
  <c r="F80" i="12"/>
  <c r="BA78" i="12"/>
  <c r="AZ78"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H78" i="12"/>
  <c r="F78" i="12"/>
  <c r="BA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H76" i="12"/>
  <c r="F76" i="12"/>
  <c r="BA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BB74" i="12" s="1"/>
  <c r="BD74" i="12" s="1"/>
  <c r="H74" i="12"/>
  <c r="F74" i="12"/>
  <c r="BA72" i="12"/>
  <c r="AZ72" i="12"/>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BB72" i="12" s="1"/>
  <c r="BD72" i="12" s="1"/>
  <c r="H72" i="12"/>
  <c r="F72" i="12"/>
  <c r="BA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H70" i="12"/>
  <c r="F70" i="12"/>
  <c r="BA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H68" i="12"/>
  <c r="F68" i="12"/>
  <c r="BA66" i="12"/>
  <c r="AZ66"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BB66" i="12" s="1"/>
  <c r="BD66" i="12" s="1"/>
  <c r="H66" i="12"/>
  <c r="F66" i="12"/>
  <c r="BA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BB64" i="12" s="1"/>
  <c r="BD64" i="12" s="1"/>
  <c r="H64" i="12"/>
  <c r="F64" i="12"/>
  <c r="BA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H62" i="12"/>
  <c r="F62" i="12"/>
  <c r="BA60" i="12"/>
  <c r="AZ60"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H60" i="12"/>
  <c r="F60" i="12"/>
  <c r="BA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BB58" i="12" s="1"/>
  <c r="BD58" i="12" s="1"/>
  <c r="H58" i="12"/>
  <c r="F58" i="12"/>
  <c r="BA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BB56" i="12" s="1"/>
  <c r="BD56" i="12" s="1"/>
  <c r="H56" i="12"/>
  <c r="F56" i="12"/>
  <c r="BA54" i="12"/>
  <c r="AZ54"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H54" i="12"/>
  <c r="F54" i="12"/>
  <c r="BA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H52" i="12"/>
  <c r="F52" i="12"/>
  <c r="BA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BB50" i="12" s="1"/>
  <c r="BD50" i="12" s="1"/>
  <c r="H50" i="12"/>
  <c r="F50" i="12"/>
  <c r="BA48" i="12"/>
  <c r="AZ48"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BB48" i="12" s="1"/>
  <c r="BD48" i="12" s="1"/>
  <c r="H48" i="12"/>
  <c r="F48"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H46" i="12"/>
  <c r="F46" i="12"/>
  <c r="BA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BB44" i="12" s="1"/>
  <c r="BD44" i="12" s="1"/>
  <c r="Y44" i="12"/>
  <c r="X44" i="12"/>
  <c r="W44" i="12"/>
  <c r="H44" i="12"/>
  <c r="F44" i="12"/>
  <c r="BA42" i="12"/>
  <c r="AZ42"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BB42" i="12" s="1"/>
  <c r="BD42" i="12" s="1"/>
  <c r="Y42" i="12"/>
  <c r="X42" i="12"/>
  <c r="W42" i="12"/>
  <c r="H42" i="12"/>
  <c r="F42" i="12"/>
  <c r="BA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BB40" i="12" s="1"/>
  <c r="BD40" i="12" s="1"/>
  <c r="H40" i="12"/>
  <c r="F40" i="12"/>
  <c r="BA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BB38" i="12" s="1"/>
  <c r="BD38" i="12" s="1"/>
  <c r="Y38" i="12"/>
  <c r="X38" i="12"/>
  <c r="W38" i="12"/>
  <c r="H38" i="12"/>
  <c r="F38" i="12"/>
  <c r="BA36" i="12"/>
  <c r="AZ36"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BB36" i="12" s="1"/>
  <c r="BD36" i="12" s="1"/>
  <c r="Y36" i="12"/>
  <c r="X36" i="12"/>
  <c r="W36" i="12"/>
  <c r="H36" i="12"/>
  <c r="F36" i="12"/>
  <c r="BA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BB34" i="12" s="1"/>
  <c r="BD34" i="12" s="1"/>
  <c r="Y34" i="12"/>
  <c r="X34" i="12"/>
  <c r="W34" i="12"/>
  <c r="H34" i="12"/>
  <c r="F34" i="12"/>
  <c r="BA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BB32" i="12" s="1"/>
  <c r="BD32" i="12" s="1"/>
  <c r="H32" i="12"/>
  <c r="F32" i="12"/>
  <c r="BA30" i="12"/>
  <c r="AZ30"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BB30" i="12" s="1"/>
  <c r="BD30" i="12" s="1"/>
  <c r="Y30" i="12"/>
  <c r="X30" i="12"/>
  <c r="W30" i="12"/>
  <c r="H30" i="12"/>
  <c r="F30" i="12"/>
  <c r="BA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BB28" i="12" s="1"/>
  <c r="BD28" i="12" s="1"/>
  <c r="Y28" i="12"/>
  <c r="X28" i="12"/>
  <c r="W28" i="12"/>
  <c r="H28" i="12"/>
  <c r="F28" i="12"/>
  <c r="BA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BB26" i="12" s="1"/>
  <c r="BD26" i="12" s="1"/>
  <c r="Y26" i="12"/>
  <c r="X26" i="12"/>
  <c r="W26" i="12"/>
  <c r="H26" i="12"/>
  <c r="F26" i="12"/>
  <c r="BA24" i="12"/>
  <c r="AZ24" i="12"/>
  <c r="AY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BB24" i="12" s="1"/>
  <c r="BD24" i="12" s="1"/>
  <c r="H24" i="12"/>
  <c r="F24" i="12"/>
  <c r="BA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BB22" i="12" s="1"/>
  <c r="BD22" i="12" s="1"/>
  <c r="Y22" i="12"/>
  <c r="X22" i="12"/>
  <c r="W22" i="12"/>
  <c r="H22" i="12"/>
  <c r="F22" i="12"/>
  <c r="BA20" i="12"/>
  <c r="AZ20"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BB20" i="12" s="1"/>
  <c r="BD20" i="12" s="1"/>
  <c r="Y20" i="12"/>
  <c r="X20" i="12"/>
  <c r="W20" i="12"/>
  <c r="H20" i="12"/>
  <c r="F20" i="12"/>
  <c r="BA18" i="12"/>
  <c r="AZ18" i="12"/>
  <c r="AY18" i="12"/>
  <c r="AX18" i="12"/>
  <c r="AW18" i="12"/>
  <c r="AV18" i="12"/>
  <c r="AU18" i="12"/>
  <c r="AT18" i="12"/>
  <c r="AS18" i="12"/>
  <c r="AR18" i="12"/>
  <c r="AQ18" i="12"/>
  <c r="AP18" i="12"/>
  <c r="AO18" i="12"/>
  <c r="AN18" i="12"/>
  <c r="AM18" i="12"/>
  <c r="AL18" i="12"/>
  <c r="AK18" i="12"/>
  <c r="AJ18" i="12"/>
  <c r="AI18" i="12"/>
  <c r="AH18" i="12"/>
  <c r="AG18" i="12"/>
  <c r="AF18" i="12"/>
  <c r="AE18" i="12"/>
  <c r="AD18" i="12"/>
  <c r="AC18" i="12"/>
  <c r="AB18" i="12"/>
  <c r="AA18" i="12"/>
  <c r="Z18" i="12"/>
  <c r="Y18" i="12"/>
  <c r="X18" i="12"/>
  <c r="W18" i="12"/>
  <c r="BB18" i="12" s="1"/>
  <c r="BD18" i="12" s="1"/>
  <c r="H18" i="12"/>
  <c r="F18" i="12"/>
  <c r="BA16" i="12"/>
  <c r="AZ16" i="12"/>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BB16" i="12" s="1"/>
  <c r="BD16" i="12" s="1"/>
  <c r="B15" i="12"/>
  <c r="B17" i="12" s="1"/>
  <c r="B19" i="12" s="1"/>
  <c r="B21" i="12" s="1"/>
  <c r="B23" i="12" s="1"/>
  <c r="B25" i="12" s="1"/>
  <c r="B27" i="12" s="1"/>
  <c r="B29" i="12" s="1"/>
  <c r="B31" i="12" s="1"/>
  <c r="B33" i="12" s="1"/>
  <c r="B35" i="12" s="1"/>
  <c r="B37" i="12" s="1"/>
  <c r="B39" i="12" s="1"/>
  <c r="B41" i="12" s="1"/>
  <c r="B43" i="12" s="1"/>
  <c r="B45" i="12" s="1"/>
  <c r="B47" i="12" s="1"/>
  <c r="B49" i="12" s="1"/>
  <c r="B51" i="12" s="1"/>
  <c r="B53" i="12" s="1"/>
  <c r="B55" i="12" s="1"/>
  <c r="B57" i="12" s="1"/>
  <c r="B59" i="12" s="1"/>
  <c r="B61" i="12" s="1"/>
  <c r="B63" i="12" s="1"/>
  <c r="B65" i="12" s="1"/>
  <c r="B67" i="12" s="1"/>
  <c r="B69" i="12" s="1"/>
  <c r="B71" i="12" s="1"/>
  <c r="B73" i="12" s="1"/>
  <c r="B75" i="12" s="1"/>
  <c r="B77" i="12" s="1"/>
  <c r="B79" i="12" s="1"/>
  <c r="B81" i="12" s="1"/>
  <c r="B83" i="12" s="1"/>
  <c r="B85" i="12" s="1"/>
  <c r="B87" i="12" s="1"/>
  <c r="B89" i="12" s="1"/>
  <c r="B91" i="12" s="1"/>
  <c r="B93" i="12" s="1"/>
  <c r="B95" i="12" s="1"/>
  <c r="B97" i="12" s="1"/>
  <c r="B99" i="12" s="1"/>
  <c r="B101" i="12" s="1"/>
  <c r="B103" i="12" s="1"/>
  <c r="B105" i="12" s="1"/>
  <c r="B107" i="12" s="1"/>
  <c r="B109" i="12" s="1"/>
  <c r="B111" i="12" s="1"/>
  <c r="B113" i="12" s="1"/>
  <c r="B115" i="12" s="1"/>
  <c r="B117" i="12" s="1"/>
  <c r="B119" i="12" s="1"/>
  <c r="B121" i="12" s="1"/>
  <c r="B123" i="12" s="1"/>
  <c r="B125" i="12" s="1"/>
  <c r="B127" i="12" s="1"/>
  <c r="B129" i="12" s="1"/>
  <c r="B131" i="12" s="1"/>
  <c r="B133" i="12" s="1"/>
  <c r="B135" i="12" s="1"/>
  <c r="B137" i="12" s="1"/>
  <c r="B139" i="12" s="1"/>
  <c r="B141" i="12" s="1"/>
  <c r="B143" i="12" s="1"/>
  <c r="B145" i="12" s="1"/>
  <c r="B147" i="12" s="1"/>
  <c r="B149" i="12" s="1"/>
  <c r="B151" i="12" s="1"/>
  <c r="B153" i="12" s="1"/>
  <c r="B155" i="12" s="1"/>
  <c r="B157" i="12" s="1"/>
  <c r="B159" i="12" s="1"/>
  <c r="B161" i="12" s="1"/>
  <c r="B163" i="12" s="1"/>
  <c r="B165" i="12" s="1"/>
  <c r="B167" i="12" s="1"/>
  <c r="B169" i="12" s="1"/>
  <c r="B171" i="12" s="1"/>
  <c r="B173" i="12" s="1"/>
  <c r="B175" i="12" s="1"/>
  <c r="B177" i="12" s="1"/>
  <c r="B179" i="12" s="1"/>
  <c r="B181" i="12" s="1"/>
  <c r="B183" i="12" s="1"/>
  <c r="B185" i="12" s="1"/>
  <c r="B187" i="12" s="1"/>
  <c r="B189" i="12" s="1"/>
  <c r="B191" i="12" s="1"/>
  <c r="B193" i="12" s="1"/>
  <c r="B195" i="12" s="1"/>
  <c r="B197" i="12" s="1"/>
  <c r="B199" i="12" s="1"/>
  <c r="B201" i="12" s="1"/>
  <c r="B203" i="12" s="1"/>
  <c r="B205" i="12" s="1"/>
  <c r="B207" i="12" s="1"/>
  <c r="B209" i="12" s="1"/>
  <c r="B211" i="12" s="1"/>
  <c r="B213" i="12" s="1"/>
  <c r="BA14" i="12"/>
  <c r="AN14" i="12"/>
  <c r="X14" i="12"/>
  <c r="AZ13" i="12"/>
  <c r="AZ14" i="12" s="1"/>
  <c r="AX13" i="12"/>
  <c r="AX14" i="12" s="1"/>
  <c r="AV13" i="12"/>
  <c r="AV14" i="12" s="1"/>
  <c r="AU13" i="12"/>
  <c r="AU14" i="12" s="1"/>
  <c r="AT13" i="12"/>
  <c r="AT14" i="12" s="1"/>
  <c r="AR13" i="12"/>
  <c r="AR14" i="12" s="1"/>
  <c r="AQ13" i="12"/>
  <c r="AQ14" i="12" s="1"/>
  <c r="AP13" i="12"/>
  <c r="AP14" i="12" s="1"/>
  <c r="AN13" i="12"/>
  <c r="AM13" i="12"/>
  <c r="AM14" i="12" s="1"/>
  <c r="AL13" i="12"/>
  <c r="AL14" i="12" s="1"/>
  <c r="AJ13" i="12"/>
  <c r="AJ14" i="12" s="1"/>
  <c r="AI13" i="12"/>
  <c r="AI14" i="12" s="1"/>
  <c r="AH13" i="12"/>
  <c r="AH14" i="12" s="1"/>
  <c r="AF13" i="12"/>
  <c r="AF14" i="12" s="1"/>
  <c r="AE13" i="12"/>
  <c r="AE14" i="12" s="1"/>
  <c r="AD13" i="12"/>
  <c r="AD14" i="12" s="1"/>
  <c r="AB13" i="12"/>
  <c r="AB14" i="12" s="1"/>
  <c r="AA13" i="12"/>
  <c r="AA14" i="12" s="1"/>
  <c r="Z13" i="12"/>
  <c r="Z14" i="12" s="1"/>
  <c r="X13" i="12"/>
  <c r="W13" i="12"/>
  <c r="W14" i="12" s="1"/>
  <c r="BA12" i="12"/>
  <c r="BA13" i="12" s="1"/>
  <c r="AZ12" i="12"/>
  <c r="AY12" i="12"/>
  <c r="AY13" i="12" s="1"/>
  <c r="AY14" i="12" s="1"/>
  <c r="BB10" i="12"/>
  <c r="BE8" i="12"/>
  <c r="AF2" i="12"/>
  <c r="AW13" i="12" s="1"/>
  <c r="AW14" i="12" s="1"/>
  <c r="L47" i="11"/>
  <c r="D47" i="11"/>
  <c r="L46" i="11"/>
  <c r="L45" i="11"/>
  <c r="L44" i="11"/>
  <c r="D44" i="11"/>
  <c r="L43" i="11"/>
  <c r="L42" i="11"/>
  <c r="L41" i="11"/>
  <c r="D41" i="11"/>
  <c r="L40" i="11"/>
  <c r="L39" i="11"/>
  <c r="D38" i="11"/>
  <c r="D37" i="11"/>
  <c r="D36" i="11"/>
  <c r="D35" i="11"/>
  <c r="D34" i="11"/>
  <c r="D33" i="11"/>
  <c r="D32" i="11"/>
  <c r="D31" i="11"/>
  <c r="D30" i="11"/>
  <c r="D29" i="11"/>
  <c r="D28" i="11"/>
  <c r="D27" i="11"/>
  <c r="D26" i="11"/>
  <c r="D25" i="11"/>
  <c r="D24" i="11"/>
  <c r="D23" i="11"/>
  <c r="L22" i="11"/>
  <c r="D22" i="11"/>
  <c r="L21" i="11"/>
  <c r="D21" i="11"/>
  <c r="L20" i="11"/>
  <c r="D20" i="11"/>
  <c r="L19" i="11"/>
  <c r="D19" i="11"/>
  <c r="L18" i="11"/>
  <c r="D18" i="11"/>
  <c r="L17" i="11"/>
  <c r="D17" i="11"/>
  <c r="L16" i="11"/>
  <c r="D16" i="11"/>
  <c r="L15" i="11"/>
  <c r="D15" i="11"/>
  <c r="L14" i="11"/>
  <c r="D14" i="11"/>
  <c r="L13" i="11"/>
  <c r="D13" i="11"/>
  <c r="L12" i="11"/>
  <c r="D12" i="11"/>
  <c r="L11" i="11"/>
  <c r="D11" i="11"/>
  <c r="L10" i="11"/>
  <c r="D10" i="11"/>
  <c r="L9" i="11"/>
  <c r="D9" i="11"/>
  <c r="L8" i="11"/>
  <c r="D8" i="11"/>
  <c r="L7" i="11"/>
  <c r="D7" i="11"/>
  <c r="L6" i="11"/>
  <c r="D6" i="11"/>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BB72" i="10" s="1"/>
  <c r="BD72" i="10" s="1"/>
  <c r="H72" i="10"/>
  <c r="F72"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BB68" i="10" s="1"/>
  <c r="BD68" i="10" s="1"/>
  <c r="H68" i="10"/>
  <c r="F68"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BB64" i="10" s="1"/>
  <c r="BD64" i="10" s="1"/>
  <c r="H64" i="10"/>
  <c r="F64"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BB60" i="10" s="1"/>
  <c r="BD60" i="10" s="1"/>
  <c r="H60" i="10"/>
  <c r="F60"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BB56" i="10" s="1"/>
  <c r="BD56" i="10" s="1"/>
  <c r="H56" i="10"/>
  <c r="F56"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BB52" i="10" s="1"/>
  <c r="BD52" i="10" s="1"/>
  <c r="H52" i="10"/>
  <c r="F52"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BB48" i="10" s="1"/>
  <c r="BD48" i="10" s="1"/>
  <c r="H48" i="10"/>
  <c r="F48"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BB44" i="10" s="1"/>
  <c r="BD44" i="10" s="1"/>
  <c r="H44" i="10"/>
  <c r="F44"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BB40" i="10" s="1"/>
  <c r="BD40" i="10" s="1"/>
  <c r="H40" i="10"/>
  <c r="F40"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BB36" i="10" s="1"/>
  <c r="BD36" i="10" s="1"/>
  <c r="H36" i="10"/>
  <c r="F36"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BB32" i="10" s="1"/>
  <c r="BD32" i="10" s="1"/>
  <c r="H32" i="10"/>
  <c r="F32" i="10"/>
  <c r="BA30" i="10"/>
  <c r="AZ30" i="10"/>
  <c r="AY30" i="10"/>
  <c r="AW30" i="10"/>
  <c r="AV30" i="10"/>
  <c r="AT30" i="10"/>
  <c r="AS30" i="10"/>
  <c r="AR30" i="10"/>
  <c r="AO30" i="10"/>
  <c r="AN30" i="10"/>
  <c r="AM30" i="10"/>
  <c r="AL30" i="10"/>
  <c r="AK30" i="10"/>
  <c r="AJ30" i="10"/>
  <c r="AG30" i="10"/>
  <c r="AF30" i="10"/>
  <c r="AE30" i="10"/>
  <c r="AD30" i="10"/>
  <c r="AC30" i="10"/>
  <c r="AB30" i="10"/>
  <c r="Y30" i="10"/>
  <c r="X30" i="10"/>
  <c r="W30" i="10"/>
  <c r="H30" i="10"/>
  <c r="F30" i="10"/>
  <c r="BA28" i="10"/>
  <c r="AZ28" i="10"/>
  <c r="AY28" i="10"/>
  <c r="AX28" i="10"/>
  <c r="AW28" i="10"/>
  <c r="AV28" i="10"/>
  <c r="AU28" i="10"/>
  <c r="AS28" i="10"/>
  <c r="AR28" i="10"/>
  <c r="AQ28" i="10"/>
  <c r="AP28" i="10"/>
  <c r="AO28" i="10"/>
  <c r="AN28" i="10"/>
  <c r="AK28" i="10"/>
  <c r="AJ28" i="10"/>
  <c r="AI28" i="10"/>
  <c r="AH28" i="10"/>
  <c r="AG28" i="10"/>
  <c r="AF28" i="10"/>
  <c r="AC28" i="10"/>
  <c r="AB28" i="10"/>
  <c r="AA28" i="10"/>
  <c r="Z28" i="10"/>
  <c r="Y28" i="10"/>
  <c r="X28" i="10"/>
  <c r="H28" i="10"/>
  <c r="F28"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BB26" i="10" s="1"/>
  <c r="BD26" i="10" s="1"/>
  <c r="H26" i="10"/>
  <c r="F26"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BB22" i="10" s="1"/>
  <c r="BD22" i="10" s="1"/>
  <c r="H22" i="10"/>
  <c r="F22"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BB20" i="10" s="1"/>
  <c r="BD20" i="10" s="1"/>
  <c r="H20" i="10"/>
  <c r="F20"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BB18" i="10" s="1"/>
  <c r="BD18" i="10" s="1"/>
  <c r="H18" i="10"/>
  <c r="F18"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B16" i="10" s="1"/>
  <c r="BD16" i="10" s="1"/>
  <c r="H16" i="10"/>
  <c r="F16" i="10"/>
  <c r="B15" i="10"/>
  <c r="B17" i="10" s="1"/>
  <c r="B19" i="10" s="1"/>
  <c r="B21" i="10" s="1"/>
  <c r="B23" i="10" s="1"/>
  <c r="B25" i="10" s="1"/>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A14" i="10"/>
  <c r="BA13" i="10"/>
  <c r="AZ13" i="10"/>
  <c r="AZ14" i="10" s="1"/>
  <c r="AV13" i="10"/>
  <c r="AV14" i="10" s="1"/>
  <c r="AR13" i="10"/>
  <c r="AR14" i="10" s="1"/>
  <c r="AN13" i="10"/>
  <c r="AN14" i="10" s="1"/>
  <c r="AJ13" i="10"/>
  <c r="AJ14" i="10" s="1"/>
  <c r="AF13" i="10"/>
  <c r="AF14" i="10" s="1"/>
  <c r="AB13" i="10"/>
  <c r="AB14" i="10" s="1"/>
  <c r="X13" i="10"/>
  <c r="X14" i="10" s="1"/>
  <c r="BA12" i="10"/>
  <c r="AZ12" i="10"/>
  <c r="AY12" i="10"/>
  <c r="AY13" i="10" s="1"/>
  <c r="AY14" i="10" s="1"/>
  <c r="BB10" i="10"/>
  <c r="AF2" i="10"/>
  <c r="AU13" i="10" s="1"/>
  <c r="AU14" i="10" s="1"/>
  <c r="BE8" i="10" l="1"/>
  <c r="Z13" i="10"/>
  <c r="Z14" i="10" s="1"/>
  <c r="AD13" i="10"/>
  <c r="AD14" i="10" s="1"/>
  <c r="AH13" i="10"/>
  <c r="AH14" i="10" s="1"/>
  <c r="AL13" i="10"/>
  <c r="AL14" i="10" s="1"/>
  <c r="AP13" i="10"/>
  <c r="AP14" i="10" s="1"/>
  <c r="AT13" i="10"/>
  <c r="AT14" i="10" s="1"/>
  <c r="AX13" i="10"/>
  <c r="AX14" i="10" s="1"/>
  <c r="Y13" i="10"/>
  <c r="Y14" i="10" s="1"/>
  <c r="AC13" i="10"/>
  <c r="AC14" i="10" s="1"/>
  <c r="AG13" i="10"/>
  <c r="AG14" i="10" s="1"/>
  <c r="AK13" i="10"/>
  <c r="AK14" i="10" s="1"/>
  <c r="AO13" i="10"/>
  <c r="AO14" i="10" s="1"/>
  <c r="AS13" i="10"/>
  <c r="AS14" i="10" s="1"/>
  <c r="AW13" i="10"/>
  <c r="AW14" i="10" s="1"/>
  <c r="BB46" i="12"/>
  <c r="BD46" i="12" s="1"/>
  <c r="W13" i="10"/>
  <c r="W14" i="10" s="1"/>
  <c r="AA13" i="10"/>
  <c r="AA14" i="10" s="1"/>
  <c r="AE13" i="10"/>
  <c r="AE14" i="10" s="1"/>
  <c r="AI13" i="10"/>
  <c r="AI14" i="10" s="1"/>
  <c r="AM13" i="10"/>
  <c r="AM14" i="10" s="1"/>
  <c r="AQ13" i="10"/>
  <c r="AQ14" i="10" s="1"/>
  <c r="BB24" i="10"/>
  <c r="BD24" i="10" s="1"/>
  <c r="BB34" i="10"/>
  <c r="BD34" i="10" s="1"/>
  <c r="BB38" i="10"/>
  <c r="BD38" i="10" s="1"/>
  <c r="BB42" i="10"/>
  <c r="BD42" i="10" s="1"/>
  <c r="BB46" i="10"/>
  <c r="BD46" i="10" s="1"/>
  <c r="BB50" i="10"/>
  <c r="BD50" i="10" s="1"/>
  <c r="BB54" i="10"/>
  <c r="BD54" i="10" s="1"/>
  <c r="BB58" i="10"/>
  <c r="BD58" i="10" s="1"/>
  <c r="BB62" i="10"/>
  <c r="BD62" i="10" s="1"/>
  <c r="BB66" i="10"/>
  <c r="BD66" i="10" s="1"/>
  <c r="BB70" i="10"/>
  <c r="BD70" i="10" s="1"/>
  <c r="BB74" i="10"/>
  <c r="BD74" i="10" s="1"/>
  <c r="AU30" i="10"/>
  <c r="AQ30" i="10"/>
  <c r="AI30" i="10"/>
  <c r="AA30" i="10"/>
  <c r="AM28" i="10"/>
  <c r="AE28" i="10"/>
  <c r="W28" i="10"/>
  <c r="AX30" i="10"/>
  <c r="AP30" i="10"/>
  <c r="BB30" i="10" s="1"/>
  <c r="BD30" i="10" s="1"/>
  <c r="AH30" i="10"/>
  <c r="Z30" i="10"/>
  <c r="AT28" i="10"/>
  <c r="AL28" i="10"/>
  <c r="AD28" i="10"/>
  <c r="Y13" i="12"/>
  <c r="Y14" i="12" s="1"/>
  <c r="AC13" i="12"/>
  <c r="AC14" i="12" s="1"/>
  <c r="AG13" i="12"/>
  <c r="AG14" i="12" s="1"/>
  <c r="AK13" i="12"/>
  <c r="AK14" i="12" s="1"/>
  <c r="AO13" i="12"/>
  <c r="AO14" i="12" s="1"/>
  <c r="AS13" i="12"/>
  <c r="AS14" i="12" s="1"/>
  <c r="BB52" i="12"/>
  <c r="BD52" i="12" s="1"/>
  <c r="BB60" i="12"/>
  <c r="BD60" i="12" s="1"/>
  <c r="BB68" i="12"/>
  <c r="BD68" i="12" s="1"/>
  <c r="BB76" i="12"/>
  <c r="BD76" i="12" s="1"/>
  <c r="BB84" i="12"/>
  <c r="BD84" i="12" s="1"/>
  <c r="BB92" i="12"/>
  <c r="BD92" i="12" s="1"/>
  <c r="BB100" i="12"/>
  <c r="BD100" i="12" s="1"/>
  <c r="BB108" i="12"/>
  <c r="BD108" i="12" s="1"/>
  <c r="BB116" i="12"/>
  <c r="BD116" i="12" s="1"/>
  <c r="BB124" i="12"/>
  <c r="BD124" i="12" s="1"/>
  <c r="BB132" i="12"/>
  <c r="BD132" i="12" s="1"/>
  <c r="BB140" i="12"/>
  <c r="BD140" i="12" s="1"/>
  <c r="BB148" i="12"/>
  <c r="BD148" i="12" s="1"/>
  <c r="BB156" i="12"/>
  <c r="BD156" i="12" s="1"/>
  <c r="BB164" i="12"/>
  <c r="BD164" i="12" s="1"/>
  <c r="BB172" i="12"/>
  <c r="BD172" i="12" s="1"/>
  <c r="BB180" i="12"/>
  <c r="BD180" i="12" s="1"/>
  <c r="BB188" i="12"/>
  <c r="BD188" i="12" s="1"/>
  <c r="BB196" i="12"/>
  <c r="BD196" i="12" s="1"/>
  <c r="BB204" i="12"/>
  <c r="BD204" i="12" s="1"/>
  <c r="BB212" i="12"/>
  <c r="BD212" i="12" s="1"/>
  <c r="BB54" i="12"/>
  <c r="BD54" i="12" s="1"/>
  <c r="BB62" i="12"/>
  <c r="BD62" i="12" s="1"/>
  <c r="BB70" i="12"/>
  <c r="BD70" i="12" s="1"/>
  <c r="BB78" i="12"/>
  <c r="BD78" i="12" s="1"/>
  <c r="BB86" i="12"/>
  <c r="BD86" i="12" s="1"/>
  <c r="BB94" i="12"/>
  <c r="BD94" i="12" s="1"/>
  <c r="BB102" i="12"/>
  <c r="BD102" i="12" s="1"/>
  <c r="BB110" i="12"/>
  <c r="BD110" i="12" s="1"/>
  <c r="BB118" i="12"/>
  <c r="BD118" i="12" s="1"/>
  <c r="BB126" i="12"/>
  <c r="BD126" i="12" s="1"/>
  <c r="BB134" i="12"/>
  <c r="BD134" i="12" s="1"/>
  <c r="BB142" i="12"/>
  <c r="BD142" i="12" s="1"/>
  <c r="BB150" i="12"/>
  <c r="BD150" i="12" s="1"/>
  <c r="BB158" i="12"/>
  <c r="BD158" i="12" s="1"/>
  <c r="BB166" i="12"/>
  <c r="BD166" i="12" s="1"/>
  <c r="BB174" i="12"/>
  <c r="BD174" i="12" s="1"/>
  <c r="BB182" i="12"/>
  <c r="BD182" i="12" s="1"/>
  <c r="BB190" i="12"/>
  <c r="BD190" i="12" s="1"/>
  <c r="BB198" i="12"/>
  <c r="BD198" i="12" s="1"/>
  <c r="BB206" i="12"/>
  <c r="BD206" i="12" s="1"/>
  <c r="BB214" i="12"/>
  <c r="BD214" i="12" s="1"/>
  <c r="BB28" i="10" l="1"/>
  <c r="BD28" i="10" s="1"/>
</calcChain>
</file>

<file path=xl/sharedStrings.xml><?xml version="1.0" encoding="utf-8"?>
<sst xmlns="http://schemas.openxmlformats.org/spreadsheetml/2006/main" count="1885" uniqueCount="670">
  <si>
    <t>（１）　同一建物に居住する利用者に係る減算</t>
    <rPh sb="4" eb="6">
      <t>ドウイツ</t>
    </rPh>
    <rPh sb="6" eb="8">
      <t>タテモノ</t>
    </rPh>
    <rPh sb="9" eb="11">
      <t>キョジュウ</t>
    </rPh>
    <rPh sb="13" eb="15">
      <t>リヨウ</t>
    </rPh>
    <rPh sb="15" eb="16">
      <t>シャ</t>
    </rPh>
    <rPh sb="17" eb="18">
      <t>カカ</t>
    </rPh>
    <rPh sb="19" eb="21">
      <t>ゲンサン</t>
    </rPh>
    <phoneticPr fontId="4"/>
  </si>
  <si>
    <t>・別紙１　勤務形態一覧表（夜間訪問）</t>
    <rPh sb="1" eb="3">
      <t>ベッシ</t>
    </rPh>
    <rPh sb="5" eb="7">
      <t>キンム</t>
    </rPh>
    <rPh sb="7" eb="9">
      <t>ケイタイ</t>
    </rPh>
    <rPh sb="9" eb="11">
      <t>イチラン</t>
    </rPh>
    <rPh sb="11" eb="12">
      <t>ヒョウ</t>
    </rPh>
    <rPh sb="13" eb="15">
      <t>ヤカン</t>
    </rPh>
    <rPh sb="15" eb="17">
      <t>ホウモン</t>
    </rPh>
    <phoneticPr fontId="4"/>
  </si>
  <si>
    <t>（５）　要介護認定の申請に係る援助</t>
    <rPh sb="4" eb="5">
      <t>ヨウ</t>
    </rPh>
    <rPh sb="5" eb="7">
      <t>カイゴ</t>
    </rPh>
    <rPh sb="7" eb="9">
      <t>ニンテイ</t>
    </rPh>
    <rPh sb="10" eb="12">
      <t>シンセイ</t>
    </rPh>
    <rPh sb="13" eb="14">
      <t>カカ</t>
    </rPh>
    <rPh sb="15" eb="17">
      <t>エンジョ</t>
    </rPh>
    <phoneticPr fontId="4"/>
  </si>
  <si>
    <t>所　在　地</t>
    <rPh sb="0" eb="1">
      <t>トコロ</t>
    </rPh>
    <rPh sb="2" eb="3">
      <t>ザイ</t>
    </rPh>
    <rPh sb="4" eb="5">
      <t>チ</t>
    </rPh>
    <phoneticPr fontId="4"/>
  </si>
  <si>
    <t>　</t>
  </si>
  <si>
    <t xml:space="preserve"> 点検日</t>
  </si>
  <si>
    <t xml:space="preserve"> 事業所</t>
    <rPh sb="1" eb="4">
      <t>ジギョウショ</t>
    </rPh>
    <phoneticPr fontId="4"/>
  </si>
  <si>
    <t>事業所番号</t>
  </si>
  <si>
    <t>〒</t>
    <phoneticPr fontId="4"/>
  </si>
  <si>
    <t xml:space="preserve"> フリガナ</t>
  </si>
  <si>
    <t xml:space="preserve"> 名　　称</t>
  </si>
  <si>
    <t>問1</t>
    <rPh sb="0" eb="1">
      <t>ト</t>
    </rPh>
    <phoneticPr fontId="4"/>
  </si>
  <si>
    <t>問2</t>
    <rPh sb="0" eb="1">
      <t>ト</t>
    </rPh>
    <phoneticPr fontId="4"/>
  </si>
  <si>
    <t>問3</t>
    <rPh sb="0" eb="1">
      <t>ト</t>
    </rPh>
    <phoneticPr fontId="4"/>
  </si>
  <si>
    <t>問4</t>
    <rPh sb="0" eb="1">
      <t>ト</t>
    </rPh>
    <phoneticPr fontId="4"/>
  </si>
  <si>
    <t>問5</t>
    <rPh sb="0" eb="1">
      <t>ト</t>
    </rPh>
    <phoneticPr fontId="4"/>
  </si>
  <si>
    <t>問6</t>
    <rPh sb="0" eb="1">
      <t>ト</t>
    </rPh>
    <phoneticPr fontId="4"/>
  </si>
  <si>
    <t>（３）　サービス提供困難時の対応</t>
    <rPh sb="8" eb="10">
      <t>テイキョウ</t>
    </rPh>
    <rPh sb="10" eb="12">
      <t>コンナン</t>
    </rPh>
    <rPh sb="12" eb="13">
      <t>ジ</t>
    </rPh>
    <rPh sb="14" eb="16">
      <t>タイオウ</t>
    </rPh>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</si>
  <si>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までに行われるよう、必要な援助を行っている。</t>
    <rPh sb="90" eb="91">
      <t>オコナ</t>
    </rPh>
    <phoneticPr fontId="4"/>
  </si>
  <si>
    <t>（１１）　身分を証する書類の携行</t>
    <rPh sb="5" eb="7">
      <t>ミブン</t>
    </rPh>
    <rPh sb="8" eb="9">
      <t>ショウ</t>
    </rPh>
    <rPh sb="11" eb="13">
      <t>ショルイ</t>
    </rPh>
    <rPh sb="14" eb="16">
      <t>ケイコウ</t>
    </rPh>
    <phoneticPr fontId="4"/>
  </si>
  <si>
    <t>　法定代理受領サービスに該当する指定夜間対応型訪問介護を提供した際には、その利用者から利用料の一部として、当該指定夜間対応型訪問介護に係る地域密着型介護サービス費用基準額から当該指定夜間対応型訪問介護事業者に支払われる地域密着型介護サービス費の額を控除して得た額の支払を受けている。</t>
    <rPh sb="69" eb="71">
      <t>チイキ</t>
    </rPh>
    <rPh sb="71" eb="73">
      <t>ミッチャク</t>
    </rPh>
    <rPh sb="73" eb="74">
      <t>カタ</t>
    </rPh>
    <rPh sb="109" eb="111">
      <t>チイキ</t>
    </rPh>
    <rPh sb="111" eb="113">
      <t>ミッチャク</t>
    </rPh>
    <rPh sb="113" eb="114">
      <t>カタ</t>
    </rPh>
    <phoneticPr fontId="4"/>
  </si>
  <si>
    <t>　指定夜間対応型訪問介護事業者は、法定代理受領サービスに該当しない指定夜間対応型訪問介護を提供した際にその利用者から支払を受ける利用料の額と、指定夜間対応型訪問介護に係る地域密着型介護サービス費用基準額との間に、不合理な差額が生じないようにしている。</t>
    <rPh sb="85" eb="87">
      <t>チイキ</t>
    </rPh>
    <rPh sb="87" eb="89">
      <t>ミッチャク</t>
    </rPh>
    <rPh sb="89" eb="90">
      <t>カタ</t>
    </rPh>
    <phoneticPr fontId="4"/>
  </si>
  <si>
    <t>　利用者に配布するケアコール端末に係る設置料、リース料、保守料等の費用は事業者が負担している。</t>
    <rPh sb="1" eb="3">
      <t>リヨウ</t>
    </rPh>
    <rPh sb="3" eb="4">
      <t>シャ</t>
    </rPh>
    <rPh sb="5" eb="7">
      <t>ハイフ</t>
    </rPh>
    <rPh sb="14" eb="16">
      <t>タンマツ</t>
    </rPh>
    <rPh sb="17" eb="18">
      <t>カカ</t>
    </rPh>
    <rPh sb="19" eb="22">
      <t>セッチリョウ</t>
    </rPh>
    <rPh sb="26" eb="27">
      <t>リョウ</t>
    </rPh>
    <rPh sb="28" eb="30">
      <t>ホシュ</t>
    </rPh>
    <rPh sb="30" eb="31">
      <t>リョウ</t>
    </rPh>
    <rPh sb="31" eb="32">
      <t>トウ</t>
    </rPh>
    <rPh sb="33" eb="35">
      <t>ヒヨウ</t>
    </rPh>
    <rPh sb="36" eb="39">
      <t>ジギョウシャ</t>
    </rPh>
    <rPh sb="40" eb="42">
      <t>フタン</t>
    </rPh>
    <phoneticPr fontId="4"/>
  </si>
  <si>
    <t>（１４）　保険給付の請求のための証明書の交付</t>
    <phoneticPr fontId="4"/>
  </si>
  <si>
    <t>　定期巡回サービスの提供にあたっては、夜間対応型訪問介護計画に基づき、利用者が安心して居宅での生活が送れるよう、必要な援助を行っている。</t>
    <rPh sb="1" eb="5">
      <t>テイキジュンカイ</t>
    </rPh>
    <rPh sb="10" eb="12">
      <t>テイキョウ</t>
    </rPh>
    <rPh sb="19" eb="21">
      <t>ヤカン</t>
    </rPh>
    <rPh sb="21" eb="26">
      <t>タイオウガタホウモン</t>
    </rPh>
    <rPh sb="26" eb="28">
      <t>カイゴ</t>
    </rPh>
    <rPh sb="28" eb="30">
      <t>ケイカク</t>
    </rPh>
    <rPh sb="31" eb="32">
      <t>モト</t>
    </rPh>
    <rPh sb="35" eb="38">
      <t>リヨウシャ</t>
    </rPh>
    <rPh sb="39" eb="41">
      <t>アンシン</t>
    </rPh>
    <rPh sb="43" eb="45">
      <t>キョタク</t>
    </rPh>
    <rPh sb="47" eb="49">
      <t>セイカツ</t>
    </rPh>
    <rPh sb="50" eb="51">
      <t>オク</t>
    </rPh>
    <rPh sb="56" eb="58">
      <t>ヒツヨウ</t>
    </rPh>
    <rPh sb="59" eb="61">
      <t>エンジョ</t>
    </rPh>
    <rPh sb="62" eb="63">
      <t>オコナ</t>
    </rPh>
    <phoneticPr fontId="4"/>
  </si>
  <si>
    <t>　随時訪問サービスの提供にあたっては、夜間対応型訪問介護計画に基づき、利用者からの随時の連絡に迅速に対応し、必要な援助を行っている。</t>
    <rPh sb="1" eb="3">
      <t>ズイジ</t>
    </rPh>
    <rPh sb="3" eb="5">
      <t>ホウモン</t>
    </rPh>
    <rPh sb="10" eb="12">
      <t>テイキョウ</t>
    </rPh>
    <rPh sb="19" eb="21">
      <t>ヤカン</t>
    </rPh>
    <rPh sb="21" eb="26">
      <t>タイオウガタホウモン</t>
    </rPh>
    <rPh sb="26" eb="28">
      <t>カイゴ</t>
    </rPh>
    <rPh sb="28" eb="30">
      <t>ケイカク</t>
    </rPh>
    <rPh sb="31" eb="32">
      <t>モト</t>
    </rPh>
    <rPh sb="35" eb="37">
      <t>リヨウ</t>
    </rPh>
    <rPh sb="37" eb="38">
      <t>シャ</t>
    </rPh>
    <rPh sb="41" eb="43">
      <t>ズイジ</t>
    </rPh>
    <rPh sb="44" eb="46">
      <t>レンラク</t>
    </rPh>
    <rPh sb="47" eb="49">
      <t>ジンソク</t>
    </rPh>
    <rPh sb="50" eb="52">
      <t>タイオウ</t>
    </rPh>
    <rPh sb="54" eb="56">
      <t>ヒツヨウ</t>
    </rPh>
    <rPh sb="57" eb="59">
      <t>エンジョ</t>
    </rPh>
    <rPh sb="60" eb="61">
      <t>オコナ</t>
    </rPh>
    <phoneticPr fontId="4"/>
  </si>
  <si>
    <t>　利用者からの連絡内容や利用者の心身の状況を勘案し、必要があると認めるときは、利用者が利用する訪問看護ステーションへの連絡等を行っている。</t>
    <rPh sb="1" eb="4">
      <t>リヨウシャ</t>
    </rPh>
    <rPh sb="7" eb="9">
      <t>レンラク</t>
    </rPh>
    <rPh sb="9" eb="11">
      <t>ナイヨウ</t>
    </rPh>
    <rPh sb="12" eb="15">
      <t>リヨウシャ</t>
    </rPh>
    <rPh sb="16" eb="18">
      <t>シンシン</t>
    </rPh>
    <rPh sb="19" eb="21">
      <t>ジョウキョウ</t>
    </rPh>
    <rPh sb="22" eb="24">
      <t>カンアン</t>
    </rPh>
    <rPh sb="26" eb="28">
      <t>ヒツヨウ</t>
    </rPh>
    <rPh sb="32" eb="33">
      <t>ミト</t>
    </rPh>
    <rPh sb="39" eb="42">
      <t>リヨウシャ</t>
    </rPh>
    <rPh sb="43" eb="45">
      <t>リヨウ</t>
    </rPh>
    <rPh sb="47" eb="51">
      <t>ホウモンカンゴ</t>
    </rPh>
    <rPh sb="59" eb="61">
      <t>レンラク</t>
    </rPh>
    <rPh sb="61" eb="62">
      <t>トウ</t>
    </rPh>
    <rPh sb="63" eb="64">
      <t>イ</t>
    </rPh>
    <phoneticPr fontId="4"/>
  </si>
  <si>
    <t>（１７）　同居家族に対するサービス提供の禁止</t>
    <rPh sb="5" eb="7">
      <t>ドウキョ</t>
    </rPh>
    <rPh sb="7" eb="9">
      <t>カゾク</t>
    </rPh>
    <rPh sb="10" eb="11">
      <t>タイ</t>
    </rPh>
    <rPh sb="17" eb="19">
      <t>テイキョウ</t>
    </rPh>
    <rPh sb="20" eb="22">
      <t>キンシ</t>
    </rPh>
    <phoneticPr fontId="4"/>
  </si>
  <si>
    <t>　訪問介護員等に、その同居家族である利用者に対するサービス提供をさせていない。</t>
    <rPh sb="1" eb="3">
      <t>ホウモン</t>
    </rPh>
    <rPh sb="3" eb="5">
      <t>カイゴ</t>
    </rPh>
    <rPh sb="5" eb="6">
      <t>イン</t>
    </rPh>
    <rPh sb="6" eb="7">
      <t>トウ</t>
    </rPh>
    <rPh sb="11" eb="13">
      <t>ドウキョ</t>
    </rPh>
    <rPh sb="13" eb="15">
      <t>カゾク</t>
    </rPh>
    <rPh sb="18" eb="20">
      <t>リヨウ</t>
    </rPh>
    <rPh sb="20" eb="21">
      <t>シャ</t>
    </rPh>
    <rPh sb="22" eb="23">
      <t>タイ</t>
    </rPh>
    <rPh sb="29" eb="31">
      <t>テイキョウ</t>
    </rPh>
    <phoneticPr fontId="4"/>
  </si>
  <si>
    <t>　従業員を雇用する際は、必要な資格を確認するとともに、資格証等の写しを保管している。</t>
    <rPh sb="1" eb="3">
      <t>ジュウギョウ</t>
    </rPh>
    <rPh sb="3" eb="4">
      <t>イン</t>
    </rPh>
    <phoneticPr fontId="4"/>
  </si>
  <si>
    <t>　指定夜間対応型訪問介護事業所ごとに、次に掲げる事業の運営についての重要事項に関する規程を定めている。</t>
    <rPh sb="1" eb="3">
      <t>シテイ</t>
    </rPh>
    <rPh sb="3" eb="5">
      <t>ヤカン</t>
    </rPh>
    <rPh sb="5" eb="10">
      <t>タイオウガタホウモン</t>
    </rPh>
    <rPh sb="10" eb="12">
      <t>カイゴ</t>
    </rPh>
    <rPh sb="12" eb="15">
      <t>ジギョウショ</t>
    </rPh>
    <phoneticPr fontId="4"/>
  </si>
  <si>
    <t>　訪問介護員等の資質の向上のために、その研修の機会を確保している。</t>
    <rPh sb="1" eb="3">
      <t>ホウモン</t>
    </rPh>
    <rPh sb="3" eb="5">
      <t>カイゴ</t>
    </rPh>
    <rPh sb="5" eb="6">
      <t>イン</t>
    </rPh>
    <rPh sb="6" eb="7">
      <t>トウ</t>
    </rPh>
    <phoneticPr fontId="4"/>
  </si>
  <si>
    <t>　指定夜間対応型訪問介護事業所の従業者によってサービスを提供している。</t>
    <rPh sb="1" eb="3">
      <t>シテイ</t>
    </rPh>
    <rPh sb="3" eb="5">
      <t>ヤカン</t>
    </rPh>
    <rPh sb="5" eb="10">
      <t>タイオウガタホウモン</t>
    </rPh>
    <rPh sb="10" eb="12">
      <t>カイゴ</t>
    </rPh>
    <rPh sb="12" eb="15">
      <t>ジギョウトコロ</t>
    </rPh>
    <rPh sb="16" eb="19">
      <t>ジュウギョウシャ</t>
    </rPh>
    <phoneticPr fontId="4"/>
  </si>
  <si>
    <t>　月ごとに従業員の勤務体制表（ローテーション表）を作成し、日々の勤務時間、職務内容等を明確にしている。</t>
    <rPh sb="1" eb="2">
      <t>ツキ</t>
    </rPh>
    <rPh sb="29" eb="31">
      <t>ヒビ</t>
    </rPh>
    <rPh sb="32" eb="34">
      <t>キンム</t>
    </rPh>
    <rPh sb="34" eb="36">
      <t>ジカン</t>
    </rPh>
    <rPh sb="37" eb="39">
      <t>ショクム</t>
    </rPh>
    <rPh sb="39" eb="41">
      <t>ナイヨウ</t>
    </rPh>
    <rPh sb="41" eb="42">
      <t>トウ</t>
    </rPh>
    <rPh sb="43" eb="45">
      <t>メイカク</t>
    </rPh>
    <phoneticPr fontId="4"/>
  </si>
  <si>
    <t>　利用申込に係る調整、訪問介護員等に対する技術指導等のサービスの内容を管理を行っている。</t>
    <rPh sb="1" eb="3">
      <t>リヨウ</t>
    </rPh>
    <rPh sb="3" eb="5">
      <t>モウシコミ</t>
    </rPh>
    <rPh sb="6" eb="7">
      <t>カカ</t>
    </rPh>
    <rPh sb="8" eb="10">
      <t>チョウセイ</t>
    </rPh>
    <rPh sb="11" eb="13">
      <t>ホウモン</t>
    </rPh>
    <rPh sb="13" eb="15">
      <t>カイゴ</t>
    </rPh>
    <rPh sb="15" eb="17">
      <t>イントウ</t>
    </rPh>
    <rPh sb="18" eb="19">
      <t>タイ</t>
    </rPh>
    <rPh sb="21" eb="23">
      <t>ギジュツ</t>
    </rPh>
    <rPh sb="23" eb="25">
      <t>シドウ</t>
    </rPh>
    <rPh sb="25" eb="26">
      <t>トウ</t>
    </rPh>
    <rPh sb="32" eb="34">
      <t>ナイヨウ</t>
    </rPh>
    <rPh sb="35" eb="37">
      <t>カンリ</t>
    </rPh>
    <rPh sb="38" eb="39">
      <t>オコナ</t>
    </rPh>
    <phoneticPr fontId="4"/>
  </si>
  <si>
    <t>　訪問介護員等の清潔の保持及び健康状態について、必要な管理を行っている。</t>
    <rPh sb="1" eb="3">
      <t>ホウモン</t>
    </rPh>
    <rPh sb="3" eb="5">
      <t>カイゴ</t>
    </rPh>
    <rPh sb="5" eb="6">
      <t>イン</t>
    </rPh>
    <rPh sb="6" eb="7">
      <t>トウ</t>
    </rPh>
    <rPh sb="8" eb="10">
      <t>セイケツ</t>
    </rPh>
    <rPh sb="11" eb="13">
      <t>ホジ</t>
    </rPh>
    <rPh sb="13" eb="14">
      <t>オヨ</t>
    </rPh>
    <rPh sb="15" eb="17">
      <t>ケンコウ</t>
    </rPh>
    <rPh sb="17" eb="19">
      <t>ジョウタイ</t>
    </rPh>
    <rPh sb="24" eb="26">
      <t>ヒツヨウ</t>
    </rPh>
    <rPh sb="27" eb="29">
      <t>カンリ</t>
    </rPh>
    <rPh sb="30" eb="31">
      <t>オコナ</t>
    </rPh>
    <phoneticPr fontId="4"/>
  </si>
  <si>
    <t>　事業所の設備及び備品等の衛生的な管理に努めている。</t>
    <rPh sb="5" eb="7">
      <t>セツビ</t>
    </rPh>
    <rPh sb="7" eb="8">
      <t>オヨ</t>
    </rPh>
    <rPh sb="9" eb="11">
      <t>ビヒン</t>
    </rPh>
    <rPh sb="11" eb="12">
      <t>トウ</t>
    </rPh>
    <rPh sb="13" eb="16">
      <t>エイセイテキ</t>
    </rPh>
    <rPh sb="17" eb="19">
      <t>カンリ</t>
    </rPh>
    <rPh sb="20" eb="21">
      <t>ツト</t>
    </rPh>
    <phoneticPr fontId="4"/>
  </si>
  <si>
    <t xml:space="preserve">　サービス担当者会議等において、利用者の個人情報を用いる場合は利用者の同意を、利用者の家族の個人情報を用いる場合は当該家族の同意を、あらかじめ文書により得ている。 </t>
    <phoneticPr fontId="4"/>
  </si>
  <si>
    <t>　指定夜間対応型訪問介護事業所について広告をする場合、その内容が虚偽又は誇大なものになっていない。</t>
    <rPh sb="1" eb="3">
      <t>シテイ</t>
    </rPh>
    <rPh sb="3" eb="5">
      <t>ヤカン</t>
    </rPh>
    <rPh sb="5" eb="10">
      <t>タイオウガタホウモン</t>
    </rPh>
    <rPh sb="10" eb="12">
      <t>カイゴ</t>
    </rPh>
    <rPh sb="12" eb="15">
      <t>ジギョウトコロ</t>
    </rPh>
    <phoneticPr fontId="4"/>
  </si>
  <si>
    <t>　利用者及びその家族からの苦情に迅速かつ適切に対応するために、苦情を受け付けるための窓口を設置する等の必要な措置を講じている。</t>
    <phoneticPr fontId="4"/>
  </si>
  <si>
    <t>　利用者に対するサービスの提供により事故が発生した場合は、市町村、当該利用者の家族、当該利用者に係る居宅介護支援事業者等に連絡を行うとともに、必要な措置を講じている。</t>
    <phoneticPr fontId="4"/>
  </si>
  <si>
    <t>　利用者に対するサービスの提供により賠償すべき事故が発生した場合は、損害賠償を速やかに行なっている。</t>
    <phoneticPr fontId="4"/>
  </si>
  <si>
    <t>　指定夜間対応型訪問介護事業所ごとに経理を区分するとともに、指定夜間対応型訪問介護の事業の会計とその他の事業の会計を区分している。</t>
    <rPh sb="1" eb="3">
      <t>シテイ</t>
    </rPh>
    <rPh sb="3" eb="5">
      <t>ヤカン</t>
    </rPh>
    <rPh sb="5" eb="10">
      <t>タイオウガタホウモン</t>
    </rPh>
    <rPh sb="10" eb="12">
      <t>カイゴ</t>
    </rPh>
    <rPh sb="12" eb="15">
      <t>ジギョウショ</t>
    </rPh>
    <rPh sb="30" eb="32">
      <t>シテイ</t>
    </rPh>
    <rPh sb="32" eb="34">
      <t>ヤカン</t>
    </rPh>
    <rPh sb="34" eb="39">
      <t>タイオウガタホウモン</t>
    </rPh>
    <rPh sb="39" eb="41">
      <t>カイゴ</t>
    </rPh>
    <phoneticPr fontId="4"/>
  </si>
  <si>
    <t>　日中にオペレーションセンターサービスを行うための人員を確保している。</t>
    <rPh sb="1" eb="3">
      <t>ニッチュウ</t>
    </rPh>
    <rPh sb="20" eb="21">
      <t>オコナ</t>
    </rPh>
    <rPh sb="25" eb="27">
      <t>ジンイン</t>
    </rPh>
    <rPh sb="28" eb="30">
      <t>カクホ</t>
    </rPh>
    <phoneticPr fontId="4"/>
  </si>
  <si>
    <t>　夜間対応型訪問介護を利用している者であって、日中においてもオペレーションセンターサービスの利用を希望する者に対してのみ加算を算定している。</t>
    <rPh sb="1" eb="3">
      <t>ヤカン</t>
    </rPh>
    <rPh sb="3" eb="6">
      <t>タイオウガタ</t>
    </rPh>
    <rPh sb="6" eb="8">
      <t>ホウモン</t>
    </rPh>
    <rPh sb="8" eb="10">
      <t>カイゴ</t>
    </rPh>
    <rPh sb="11" eb="13">
      <t>リヨウ</t>
    </rPh>
    <rPh sb="17" eb="18">
      <t>モノ</t>
    </rPh>
    <rPh sb="23" eb="25">
      <t>ニッチュウ</t>
    </rPh>
    <rPh sb="46" eb="48">
      <t>リヨウ</t>
    </rPh>
    <rPh sb="49" eb="51">
      <t>キボウ</t>
    </rPh>
    <rPh sb="53" eb="54">
      <t>モノ</t>
    </rPh>
    <phoneticPr fontId="4"/>
  </si>
  <si>
    <t>　利用者からの通報を受け、緊急対応が必要と認められる場合に連携する訪問介護事業所に速やかに連絡する体制を確保し、必要に応じて訪問介護サービスが実施されている。</t>
    <rPh sb="1" eb="3">
      <t>リヨウ</t>
    </rPh>
    <rPh sb="3" eb="4">
      <t>モノ</t>
    </rPh>
    <rPh sb="7" eb="9">
      <t>ツウホウ</t>
    </rPh>
    <rPh sb="10" eb="11">
      <t>ウ</t>
    </rPh>
    <rPh sb="13" eb="15">
      <t>キンキュウ</t>
    </rPh>
    <rPh sb="15" eb="17">
      <t>タイオウ</t>
    </rPh>
    <rPh sb="18" eb="20">
      <t>ヒツヨウ</t>
    </rPh>
    <rPh sb="21" eb="22">
      <t>ミト</t>
    </rPh>
    <rPh sb="26" eb="28">
      <t>バアイ</t>
    </rPh>
    <rPh sb="29" eb="31">
      <t>レンケイ</t>
    </rPh>
    <rPh sb="33" eb="35">
      <t>ホウモン</t>
    </rPh>
    <rPh sb="35" eb="37">
      <t>カイゴ</t>
    </rPh>
    <rPh sb="37" eb="40">
      <t>ジギョウショ</t>
    </rPh>
    <rPh sb="41" eb="42">
      <t>スミ</t>
    </rPh>
    <rPh sb="45" eb="47">
      <t>レンラク</t>
    </rPh>
    <rPh sb="49" eb="51">
      <t>タイセイ</t>
    </rPh>
    <rPh sb="52" eb="54">
      <t>カクホ</t>
    </rPh>
    <rPh sb="56" eb="58">
      <t>ヒツヨウ</t>
    </rPh>
    <rPh sb="59" eb="60">
      <t>オウ</t>
    </rPh>
    <rPh sb="62" eb="64">
      <t>ホウモン</t>
    </rPh>
    <rPh sb="64" eb="66">
      <t>カイゴ</t>
    </rPh>
    <rPh sb="71" eb="73">
      <t>ジッシ</t>
    </rPh>
    <phoneticPr fontId="4"/>
  </si>
  <si>
    <t>　オペレーションセンターにおいて、利用者からの通報の対応日時や通報内容、具体的対応について記録している。</t>
    <rPh sb="17" eb="20">
      <t>リヨウシャ</t>
    </rPh>
    <rPh sb="23" eb="25">
      <t>ツウホウ</t>
    </rPh>
    <rPh sb="26" eb="28">
      <t>タイオウ</t>
    </rPh>
    <rPh sb="28" eb="30">
      <t>ニチジ</t>
    </rPh>
    <rPh sb="31" eb="33">
      <t>ツウホウ</t>
    </rPh>
    <rPh sb="33" eb="35">
      <t>ナイヨウ</t>
    </rPh>
    <rPh sb="36" eb="39">
      <t>グタイテキ</t>
    </rPh>
    <rPh sb="39" eb="41">
      <t>タイオウ</t>
    </rPh>
    <rPh sb="45" eb="47">
      <t>キロク</t>
    </rPh>
    <phoneticPr fontId="4"/>
  </si>
  <si>
    <t>　月途中からの利用開始又は月途中での利用終了の場合には、基本夜間対応型訪問介護費に係る所定単位数を日割り計算して得た単位数を算定している。</t>
    <rPh sb="28" eb="30">
      <t>キホン</t>
    </rPh>
    <rPh sb="30" eb="32">
      <t>ヤカン</t>
    </rPh>
    <rPh sb="32" eb="35">
      <t>タイオウガタ</t>
    </rPh>
    <rPh sb="35" eb="37">
      <t>ホウモン</t>
    </rPh>
    <rPh sb="37" eb="39">
      <t>カイゴ</t>
    </rPh>
    <rPh sb="39" eb="40">
      <t>ヒ</t>
    </rPh>
    <rPh sb="41" eb="42">
      <t>カカ</t>
    </rPh>
    <rPh sb="43" eb="45">
      <t>ショテイ</t>
    </rPh>
    <rPh sb="45" eb="48">
      <t>タンイスウ</t>
    </rPh>
    <rPh sb="49" eb="51">
      <t>ヒワ</t>
    </rPh>
    <rPh sb="52" eb="54">
      <t>ケイサン</t>
    </rPh>
    <rPh sb="56" eb="57">
      <t>エ</t>
    </rPh>
    <rPh sb="58" eb="61">
      <t>タンイスウ</t>
    </rPh>
    <rPh sb="62" eb="64">
      <t>サンテイ</t>
    </rPh>
    <phoneticPr fontId="4"/>
  </si>
  <si>
    <t>点検者（職・氏名）※原則として管理者が行ってください。　</t>
    <phoneticPr fontId="4"/>
  </si>
  <si>
    <t>介護保険</t>
    <phoneticPr fontId="4"/>
  </si>
  <si>
    <t>（２）　提供拒否の禁止</t>
    <rPh sb="4" eb="6">
      <t>テイキョウ</t>
    </rPh>
    <rPh sb="6" eb="8">
      <t>キョヒ</t>
    </rPh>
    <rPh sb="9" eb="11">
      <t>キンシ</t>
    </rPh>
    <phoneticPr fontId="4"/>
  </si>
  <si>
    <t>（２０）　管理者の責務</t>
    <rPh sb="5" eb="8">
      <t>カンリシャ</t>
    </rPh>
    <rPh sb="9" eb="11">
      <t>セキム</t>
    </rPh>
    <phoneticPr fontId="4"/>
  </si>
  <si>
    <t>（８）　法定代理受領サービスの提供を受けるための援助</t>
    <phoneticPr fontId="4"/>
  </si>
  <si>
    <t>（１０）　居宅サービス計画等の変更の援助</t>
    <phoneticPr fontId="4"/>
  </si>
  <si>
    <t>法人名</t>
    <rPh sb="0" eb="2">
      <t>ホウジン</t>
    </rPh>
    <rPh sb="2" eb="3">
      <t>メイ</t>
    </rPh>
    <phoneticPr fontId="4"/>
  </si>
  <si>
    <t>代表者職・氏名</t>
    <rPh sb="0" eb="3">
      <t>ダイヒョウシャ</t>
    </rPh>
    <rPh sb="3" eb="4">
      <t>ショク</t>
    </rPh>
    <rPh sb="5" eb="7">
      <t>シメイ</t>
    </rPh>
    <phoneticPr fontId="4"/>
  </si>
  <si>
    <t>連絡先</t>
    <rPh sb="0" eb="2">
      <t>レンラク</t>
    </rPh>
    <rPh sb="2" eb="3">
      <t>サキ</t>
    </rPh>
    <phoneticPr fontId="4"/>
  </si>
  <si>
    <t>電話番号</t>
    <rPh sb="0" eb="2">
      <t>デンワ</t>
    </rPh>
    <rPh sb="2" eb="4">
      <t>バンゴウ</t>
    </rPh>
    <phoneticPr fontId="4"/>
  </si>
  <si>
    <t>ＦＡＸ番号</t>
    <rPh sb="3" eb="5">
      <t>バンゴウ</t>
    </rPh>
    <phoneticPr fontId="4"/>
  </si>
  <si>
    <t>【夜間対応型訪問介護】</t>
    <phoneticPr fontId="4"/>
  </si>
  <si>
    <t>オペレーションセンターの設置の有無</t>
    <phoneticPr fontId="4"/>
  </si>
  <si>
    <t>日中のオペレーションセンターサービスの実施の有無</t>
    <phoneticPr fontId="4"/>
  </si>
  <si>
    <t>　常勤専従職員を配置している。
※問２に該当する場合は兼務が可能。</t>
    <phoneticPr fontId="4"/>
  </si>
  <si>
    <t>【兼務状況について】次の職務を兼務している。</t>
    <phoneticPr fontId="4"/>
  </si>
  <si>
    <t>（２）　オペレーションセンター従業者</t>
    <rPh sb="15" eb="18">
      <t>ジュウギョウシャ</t>
    </rPh>
    <phoneticPr fontId="4"/>
  </si>
  <si>
    <t>　サービス提供時間を通じてオペレーターを１以上配置している。</t>
    <rPh sb="5" eb="7">
      <t>テイキョウ</t>
    </rPh>
    <rPh sb="7" eb="9">
      <t>ジカン</t>
    </rPh>
    <rPh sb="10" eb="11">
      <t>ツウ</t>
    </rPh>
    <rPh sb="21" eb="23">
      <t>イジョウ</t>
    </rPh>
    <rPh sb="23" eb="25">
      <t>ハイチ</t>
    </rPh>
    <phoneticPr fontId="4"/>
  </si>
  <si>
    <t>　オペレーターは、看護師、介護福祉士、医師、保健師、准看護師、社会福祉士、介護支援専門員のいずれかの資格がある。</t>
    <phoneticPr fontId="4"/>
  </si>
  <si>
    <t>　面接相談員は、オペレーターと同様の資格又は同等の知識経験がある。</t>
    <phoneticPr fontId="4"/>
  </si>
  <si>
    <t>　定期巡回サービスを提供するために必要な人員を配置している。</t>
    <phoneticPr fontId="4"/>
  </si>
  <si>
    <t>　利用者の心身の状況等の情報を蓄積することができる機器等を備えている。</t>
    <phoneticPr fontId="4"/>
  </si>
  <si>
    <t>【問１が×の場合】
　適切に利用者の心身の状況等の情報を蓄積するための体制を確保し、オペレーターが常時閲覧できるようにしている(クラウドコンピューティングや紙媒体)。</t>
    <phoneticPr fontId="4"/>
  </si>
  <si>
    <t>（１８）　利用者に関する市町村への通知</t>
    <phoneticPr fontId="4"/>
  </si>
  <si>
    <t>　管理者自身を含む従業員全員の雇用契約等の写しを事業所に保管している。</t>
    <phoneticPr fontId="4"/>
  </si>
  <si>
    <t>　全職員について、タイムカード等により、勤務実績が分かるようにしている。</t>
    <phoneticPr fontId="4"/>
  </si>
  <si>
    <t>　利用者が居宅サービス計画の変更を希望する場合は、当該利用者に係る居宅介護支援事業者への連絡その他の必要な援助を行なっている。</t>
    <phoneticPr fontId="4"/>
  </si>
  <si>
    <t>有　・　無</t>
    <phoneticPr fontId="4"/>
  </si>
  <si>
    <t>　介護技術の進歩に対応し、適切な介護技術をもってサービスの提供を行っている。</t>
    <phoneticPr fontId="4"/>
  </si>
  <si>
    <t>　×の場合：提供拒否した理由（　　　　　　　　　　　　　　　　　　　　　　　　　　　　　　　）</t>
    <rPh sb="3" eb="5">
      <t>バアイ</t>
    </rPh>
    <rPh sb="6" eb="8">
      <t>テイキョウ</t>
    </rPh>
    <rPh sb="8" eb="10">
      <t>キョヒ</t>
    </rPh>
    <rPh sb="12" eb="14">
      <t>リユウ</t>
    </rPh>
    <phoneticPr fontId="4"/>
  </si>
  <si>
    <t>　問1～問3については、あらかじめ、利用者又はその家族に対し、サービスの内容及び費用について説明を行い、利用者の同意を得ている。</t>
    <rPh sb="1" eb="2">
      <t>トイ</t>
    </rPh>
    <rPh sb="4" eb="5">
      <t>トイ</t>
    </rPh>
    <rPh sb="18" eb="21">
      <t>リヨウシャ</t>
    </rPh>
    <rPh sb="21" eb="22">
      <t>マタ</t>
    </rPh>
    <rPh sb="25" eb="27">
      <t>カゾク</t>
    </rPh>
    <rPh sb="28" eb="29">
      <t>タイ</t>
    </rPh>
    <rPh sb="36" eb="38">
      <t>ナイヨウ</t>
    </rPh>
    <rPh sb="38" eb="39">
      <t>オヨ</t>
    </rPh>
    <rPh sb="40" eb="42">
      <t>ヒヨウ</t>
    </rPh>
    <rPh sb="46" eb="48">
      <t>セツメイ</t>
    </rPh>
    <rPh sb="49" eb="50">
      <t>オコナ</t>
    </rPh>
    <rPh sb="52" eb="54">
      <t>リヨウ</t>
    </rPh>
    <rPh sb="54" eb="55">
      <t>シャ</t>
    </rPh>
    <rPh sb="56" eb="58">
      <t>ドウイ</t>
    </rPh>
    <rPh sb="59" eb="60">
      <t>エ</t>
    </rPh>
    <phoneticPr fontId="4"/>
  </si>
  <si>
    <t>以上で終了です。お疲れ様でした。</t>
  </si>
  <si>
    <t>運営状況点検書でできていなかったものについては、事業所で改善してください。</t>
  </si>
  <si>
    <t>●</t>
    <phoneticPr fontId="4"/>
  </si>
  <si>
    <t xml:space="preserve">　居宅介護支援事業者又はその従業者に対し、利用者に対して特定の事業者によるサービスを利用させることの対償として、金品その他の財産上の利益を供与していない。 </t>
    <phoneticPr fontId="4"/>
  </si>
  <si>
    <t xml:space="preserve">　苦情を受け付けた場合には、当該苦情の内容等を記録している。
</t>
    <phoneticPr fontId="4"/>
  </si>
  <si>
    <t>　事故の状況及び事故に際して採った処置について記録している。</t>
    <phoneticPr fontId="4"/>
  </si>
  <si>
    <t xml:space="preserve">　従業者、設備、備品及び会計に関する諸記録を整備している。
</t>
    <phoneticPr fontId="4"/>
  </si>
  <si>
    <t>（１）　２人の訪問介護員等によるサービス提供〔随時訪問サービス費(Ⅱ)〕</t>
    <rPh sb="5" eb="6">
      <t>ニン</t>
    </rPh>
    <rPh sb="7" eb="9">
      <t>ホウモン</t>
    </rPh>
    <rPh sb="9" eb="11">
      <t>カイゴ</t>
    </rPh>
    <rPh sb="11" eb="12">
      <t>イン</t>
    </rPh>
    <rPh sb="12" eb="13">
      <t>トウ</t>
    </rPh>
    <rPh sb="20" eb="22">
      <t>テイキョウ</t>
    </rPh>
    <rPh sb="23" eb="25">
      <t>ズイジ</t>
    </rPh>
    <rPh sb="25" eb="27">
      <t>ホウモン</t>
    </rPh>
    <rPh sb="31" eb="32">
      <t>ヒ</t>
    </rPh>
    <phoneticPr fontId="4"/>
  </si>
  <si>
    <t>　単に安全確保のために２人の訪問介護員等によるサービス提供を行った場合は、利用者側の希望により利用者や家族の同意を得て行った場合を除き、随時訪問サービス費(Ⅱ)は算定していない。</t>
    <rPh sb="1" eb="2">
      <t>タン</t>
    </rPh>
    <rPh sb="3" eb="5">
      <t>アンゼン</t>
    </rPh>
    <rPh sb="5" eb="7">
      <t>カクホ</t>
    </rPh>
    <rPh sb="12" eb="13">
      <t>ニン</t>
    </rPh>
    <rPh sb="14" eb="16">
      <t>ホウモン</t>
    </rPh>
    <rPh sb="16" eb="18">
      <t>カイゴ</t>
    </rPh>
    <rPh sb="18" eb="20">
      <t>イントウ</t>
    </rPh>
    <rPh sb="27" eb="29">
      <t>テイキョウ</t>
    </rPh>
    <rPh sb="30" eb="31">
      <t>オコナ</t>
    </rPh>
    <rPh sb="33" eb="35">
      <t>バアイ</t>
    </rPh>
    <rPh sb="37" eb="39">
      <t>リヨウ</t>
    </rPh>
    <rPh sb="39" eb="40">
      <t>モノ</t>
    </rPh>
    <rPh sb="40" eb="41">
      <t>ガワ</t>
    </rPh>
    <rPh sb="42" eb="44">
      <t>キボウ</t>
    </rPh>
    <rPh sb="47" eb="49">
      <t>リヨウ</t>
    </rPh>
    <rPh sb="49" eb="50">
      <t>シャ</t>
    </rPh>
    <rPh sb="51" eb="53">
      <t>カゾク</t>
    </rPh>
    <rPh sb="54" eb="56">
      <t>ドウイ</t>
    </rPh>
    <rPh sb="57" eb="58">
      <t>エ</t>
    </rPh>
    <rPh sb="59" eb="60">
      <t>オコナ</t>
    </rPh>
    <rPh sb="62" eb="64">
      <t>バアイ</t>
    </rPh>
    <rPh sb="65" eb="66">
      <t>ノゾ</t>
    </rPh>
    <rPh sb="68" eb="70">
      <t>ズイジ</t>
    </rPh>
    <rPh sb="70" eb="72">
      <t>ホウモン</t>
    </rPh>
    <rPh sb="76" eb="77">
      <t>ヒ</t>
    </rPh>
    <rPh sb="81" eb="83">
      <t>サンテイ</t>
    </rPh>
    <phoneticPr fontId="4"/>
  </si>
  <si>
    <t>（２）　月途中からの利用開始又は月途中での利用終了の場合</t>
    <rPh sb="14" eb="15">
      <t>マタ</t>
    </rPh>
    <rPh sb="16" eb="17">
      <t>ツキ</t>
    </rPh>
    <rPh sb="17" eb="19">
      <t>トチュウ</t>
    </rPh>
    <rPh sb="21" eb="23">
      <t>リヨウ</t>
    </rPh>
    <rPh sb="23" eb="25">
      <t>シュウリョウ</t>
    </rPh>
    <rPh sb="26" eb="28">
      <t>バアイ</t>
    </rPh>
    <phoneticPr fontId="4"/>
  </si>
  <si>
    <t>（３）　他サービスとの関係</t>
    <rPh sb="4" eb="5">
      <t>タ</t>
    </rPh>
    <rPh sb="11" eb="13">
      <t>カンケイ</t>
    </rPh>
    <phoneticPr fontId="4"/>
  </si>
  <si>
    <t>　事業所の全ての訪問介護員等に対し、事業主の負担により健康診断等を少なくとも１年に１回実施している。</t>
    <rPh sb="1" eb="4">
      <t>ジギョウショ</t>
    </rPh>
    <rPh sb="5" eb="6">
      <t>スベ</t>
    </rPh>
    <rPh sb="8" eb="10">
      <t>ホウモン</t>
    </rPh>
    <rPh sb="10" eb="12">
      <t>カイゴ</t>
    </rPh>
    <rPh sb="12" eb="14">
      <t>イントウ</t>
    </rPh>
    <rPh sb="15" eb="16">
      <t>タイ</t>
    </rPh>
    <rPh sb="18" eb="21">
      <t>ジギョウヌシ</t>
    </rPh>
    <rPh sb="22" eb="24">
      <t>フタン</t>
    </rPh>
    <rPh sb="27" eb="29">
      <t>ケンコウ</t>
    </rPh>
    <rPh sb="29" eb="31">
      <t>シンダン</t>
    </rPh>
    <rPh sb="31" eb="32">
      <t>トウ</t>
    </rPh>
    <rPh sb="33" eb="34">
      <t>スク</t>
    </rPh>
    <rPh sb="39" eb="40">
      <t>ネン</t>
    </rPh>
    <rPh sb="42" eb="43">
      <t>カイ</t>
    </rPh>
    <rPh sb="43" eb="45">
      <t>ジッシ</t>
    </rPh>
    <phoneticPr fontId="4"/>
  </si>
  <si>
    <t>（１）　事務所</t>
    <rPh sb="4" eb="6">
      <t>ジム</t>
    </rPh>
    <rPh sb="6" eb="7">
      <t>ショ</t>
    </rPh>
    <phoneticPr fontId="4"/>
  </si>
  <si>
    <t>（２）　機器等</t>
    <phoneticPr fontId="4"/>
  </si>
  <si>
    <t>（３）　ケアコール端末</t>
    <phoneticPr fontId="4"/>
  </si>
  <si>
    <t>問1</t>
    <rPh sb="0" eb="1">
      <t>トイ</t>
    </rPh>
    <phoneticPr fontId="4"/>
  </si>
  <si>
    <t>　事務室、プライバシーの確保された相談室（専用の部屋でない場合はパーテーション等で囲われている相談スペース）を確保している。</t>
    <rPh sb="1" eb="4">
      <t>ジムシツ</t>
    </rPh>
    <rPh sb="12" eb="14">
      <t>カクホ</t>
    </rPh>
    <rPh sb="17" eb="20">
      <t>ソウダンシツ</t>
    </rPh>
    <rPh sb="21" eb="23">
      <t>センヨウ</t>
    </rPh>
    <rPh sb="24" eb="26">
      <t>ヘヤ</t>
    </rPh>
    <rPh sb="29" eb="31">
      <t>バアイ</t>
    </rPh>
    <phoneticPr fontId="4"/>
  </si>
  <si>
    <t>問2</t>
    <rPh sb="0" eb="1">
      <t>トイ</t>
    </rPh>
    <phoneticPr fontId="4"/>
  </si>
  <si>
    <t>　利用者に対する指定夜間対応型訪問介護の提供に関する次に掲げる記録を整備し、記録の種類に応じて定められた期間保存している。</t>
    <rPh sb="8" eb="10">
      <t>シテイ</t>
    </rPh>
    <rPh sb="10" eb="12">
      <t>ヤカン</t>
    </rPh>
    <rPh sb="12" eb="17">
      <t>タイオウガタホウモン</t>
    </rPh>
    <rPh sb="17" eb="19">
      <t>カイゴ</t>
    </rPh>
    <rPh sb="38" eb="40">
      <t>キロク</t>
    </rPh>
    <rPh sb="41" eb="43">
      <t>シュルイ</t>
    </rPh>
    <rPh sb="44" eb="45">
      <t>オウ</t>
    </rPh>
    <rPh sb="47" eb="48">
      <t>サダ</t>
    </rPh>
    <rPh sb="52" eb="54">
      <t>キカン</t>
    </rPh>
    <rPh sb="54" eb="56">
      <t>ホゾン</t>
    </rPh>
    <phoneticPr fontId="4"/>
  </si>
  <si>
    <t>　正当な理由なくサービスの提供を拒んでいない。</t>
    <rPh sb="1" eb="3">
      <t>セイトウ</t>
    </rPh>
    <rPh sb="4" eb="6">
      <t>リユウ</t>
    </rPh>
    <rPh sb="13" eb="15">
      <t>テイキョウ</t>
    </rPh>
    <rPh sb="16" eb="17">
      <t>コバ</t>
    </rPh>
    <phoneticPr fontId="4"/>
  </si>
  <si>
    <t>　オペレーションセンター従業者は、利用者の面接及び１か月ないし３か月に１回程度、利用者宅を訪問し、利用者の心身の状況等の把握に努め、利用者や家族に適切な相談及び助言を行っている。</t>
    <rPh sb="12" eb="15">
      <t>ジュウギョウシャ</t>
    </rPh>
    <rPh sb="17" eb="20">
      <t>リヨウシャ</t>
    </rPh>
    <rPh sb="21" eb="23">
      <t>メンセツ</t>
    </rPh>
    <rPh sb="23" eb="24">
      <t>オヨ</t>
    </rPh>
    <rPh sb="27" eb="28">
      <t>ゲツ</t>
    </rPh>
    <rPh sb="33" eb="34">
      <t>ゲツ</t>
    </rPh>
    <rPh sb="36" eb="37">
      <t>カイ</t>
    </rPh>
    <rPh sb="37" eb="39">
      <t>テイド</t>
    </rPh>
    <rPh sb="40" eb="42">
      <t>リヨウ</t>
    </rPh>
    <rPh sb="42" eb="43">
      <t>シャ</t>
    </rPh>
    <rPh sb="43" eb="44">
      <t>タク</t>
    </rPh>
    <rPh sb="45" eb="47">
      <t>ホウモン</t>
    </rPh>
    <rPh sb="49" eb="52">
      <t>リヨウシャ</t>
    </rPh>
    <rPh sb="53" eb="55">
      <t>シンシン</t>
    </rPh>
    <rPh sb="56" eb="58">
      <t>ジョウキョウ</t>
    </rPh>
    <rPh sb="58" eb="59">
      <t>トウ</t>
    </rPh>
    <rPh sb="60" eb="62">
      <t>ハアク</t>
    </rPh>
    <rPh sb="63" eb="64">
      <t>ツト</t>
    </rPh>
    <rPh sb="66" eb="68">
      <t>リヨウ</t>
    </rPh>
    <rPh sb="68" eb="69">
      <t>シャ</t>
    </rPh>
    <rPh sb="70" eb="72">
      <t>カゾク</t>
    </rPh>
    <rPh sb="73" eb="75">
      <t>テキセツ</t>
    </rPh>
    <rPh sb="76" eb="78">
      <t>ソウダン</t>
    </rPh>
    <rPh sb="78" eb="79">
      <t>オヨ</t>
    </rPh>
    <rPh sb="80" eb="82">
      <t>ジョゲン</t>
    </rPh>
    <rPh sb="83" eb="84">
      <t>オコナ</t>
    </rPh>
    <phoneticPr fontId="4"/>
  </si>
  <si>
    <t>◎「勤務形態一覧表」を添付してください。</t>
    <rPh sb="2" eb="4">
      <t>キンム</t>
    </rPh>
    <rPh sb="4" eb="6">
      <t>ケイタイ</t>
    </rPh>
    <rPh sb="6" eb="9">
      <t>イチランヒョウ</t>
    </rPh>
    <rPh sb="11" eb="13">
      <t>テンプ</t>
    </rPh>
    <phoneticPr fontId="4"/>
  </si>
  <si>
    <t>※全員に実施していなければ×</t>
    <rPh sb="1" eb="3">
      <t>ゼンイン</t>
    </rPh>
    <rPh sb="4" eb="6">
      <t>ジッシ</t>
    </rPh>
    <phoneticPr fontId="4"/>
  </si>
  <si>
    <t>　被保険者証に、認定審査会意見が記載されているときは、当該認定審査会意見に配慮して、サービスを提供するように努めている。</t>
    <phoneticPr fontId="4"/>
  </si>
  <si>
    <t>　サービスの提供を求められた場合は、その者の提示する被保険者証によって、被保険者資格、要介護認定の有無及び要介護認定の有効期間を確かめている。</t>
    <phoneticPr fontId="4"/>
  </si>
  <si>
    <t>　事業所の通常の事業の実施地域等を勘案し、利用申込者に対し自ら適切なサービスを提供することが困難であると認めた場合は、当該利用申込者に係る居宅介護支援事業者への連絡、適当な他の指定夜間対応型訪問介護事業者等の紹介その他の必要な措置を速やかに講じている。</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</si>
  <si>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4"/>
  </si>
  <si>
    <t>　サービスの提供に当たっては、オペレーションセンター従業者による利用者の面接によるほか、利用者に係る居宅介護支援事業者が開催するサービス担当者会議等を通じて、利用者の心身の状況、その置かれている環境、他の保健医療サービス又は福祉サービスの利用状況等の把握に努めている。</t>
    <rPh sb="26" eb="28">
      <t>ジュウギョウ</t>
    </rPh>
    <rPh sb="28" eb="29">
      <t>シャ</t>
    </rPh>
    <rPh sb="32" eb="34">
      <t>リヨウ</t>
    </rPh>
    <rPh sb="34" eb="35">
      <t>シャ</t>
    </rPh>
    <rPh sb="36" eb="38">
      <t>メンセツ</t>
    </rPh>
    <phoneticPr fontId="4"/>
  </si>
  <si>
    <t>　サービス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指定夜間対応型訪問介護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4"/>
  </si>
  <si>
    <t>　居宅サービス計画が作成されている場合は、当該計画に沿ったサービスを提供している。</t>
    <phoneticPr fontId="4"/>
  </si>
  <si>
    <t>　従業者は、身分を明らかにする証書や名札等を携行し、面接時や初回訪問時、利用者や家族等から求められた時には、これを掲示している。</t>
    <rPh sb="1" eb="3">
      <t>ジュウギョウ</t>
    </rPh>
    <rPh sb="3" eb="4">
      <t>シャ</t>
    </rPh>
    <rPh sb="6" eb="8">
      <t>ミブン</t>
    </rPh>
    <rPh sb="9" eb="10">
      <t>アキ</t>
    </rPh>
    <rPh sb="15" eb="17">
      <t>ショウショ</t>
    </rPh>
    <rPh sb="18" eb="20">
      <t>ナフダ</t>
    </rPh>
    <rPh sb="20" eb="21">
      <t>トウ</t>
    </rPh>
    <rPh sb="22" eb="24">
      <t>ケイコウ</t>
    </rPh>
    <rPh sb="26" eb="28">
      <t>メンセツ</t>
    </rPh>
    <rPh sb="28" eb="29">
      <t>ジ</t>
    </rPh>
    <rPh sb="30" eb="32">
      <t>ショカイ</t>
    </rPh>
    <rPh sb="32" eb="34">
      <t>ホウモン</t>
    </rPh>
    <rPh sb="34" eb="35">
      <t>ジ</t>
    </rPh>
    <rPh sb="36" eb="39">
      <t>リヨウシャ</t>
    </rPh>
    <rPh sb="40" eb="42">
      <t>カゾク</t>
    </rPh>
    <rPh sb="42" eb="43">
      <t>トウ</t>
    </rPh>
    <rPh sb="45" eb="46">
      <t>モト</t>
    </rPh>
    <rPh sb="50" eb="51">
      <t>トキ</t>
    </rPh>
    <rPh sb="57" eb="59">
      <t>ケイジ</t>
    </rPh>
    <phoneticPr fontId="4"/>
  </si>
  <si>
    <t xml:space="preserve">　サービスを提供した際には、当該サービスの提供日及び内容、介護サービス費の額その他必要な事項を、利用者の居宅サービス計画を記載した書面又はこれに準ずる書面に記載している。 </t>
    <phoneticPr fontId="4"/>
  </si>
  <si>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4"/>
  </si>
  <si>
    <t>　通常の事業の実施地域以外の地域に居住する利用者宅への交通費を除き、利用者から費用の支払を受けていない。</t>
    <rPh sb="1" eb="3">
      <t>ツウジョウ</t>
    </rPh>
    <rPh sb="4" eb="6">
      <t>ジギョウ</t>
    </rPh>
    <rPh sb="7" eb="9">
      <t>ジッシ</t>
    </rPh>
    <rPh sb="9" eb="11">
      <t>チイキ</t>
    </rPh>
    <rPh sb="11" eb="13">
      <t>イガイ</t>
    </rPh>
    <rPh sb="14" eb="16">
      <t>チイキ</t>
    </rPh>
    <rPh sb="17" eb="19">
      <t>キョジュウ</t>
    </rPh>
    <rPh sb="21" eb="23">
      <t>リヨウ</t>
    </rPh>
    <rPh sb="23" eb="24">
      <t>シャ</t>
    </rPh>
    <rPh sb="24" eb="25">
      <t>タク</t>
    </rPh>
    <rPh sb="27" eb="30">
      <t>コウツウヒ</t>
    </rPh>
    <phoneticPr fontId="4"/>
  </si>
  <si>
    <t>　サービスの提供を行っているときに利用者に病状の急変等が生じた場合等には、速やかに主治の医師への連絡を行う等の必要な措置を講じている。</t>
    <rPh sb="33" eb="34">
      <t>トウ</t>
    </rPh>
    <phoneticPr fontId="4"/>
  </si>
  <si>
    <t>　サービスを受けている利用者が次のいずれかに該当する場合は、遅滞なく、意見を付してその旨を市町村に通知している。</t>
    <phoneticPr fontId="4"/>
  </si>
  <si>
    <t>②</t>
    <phoneticPr fontId="4"/>
  </si>
  <si>
    <t>①</t>
    <phoneticPr fontId="4"/>
  </si>
  <si>
    <t>正当な理由なしにサービスの利用に関する指示に従わないことにより、要介護状態の程度を増進させたと認められるとき。</t>
    <phoneticPr fontId="4"/>
  </si>
  <si>
    <t>偽りその他不正な行為によって保険給付を受け、又は受けようとしたとき。</t>
    <phoneticPr fontId="4"/>
  </si>
  <si>
    <t>事業の目的、運営の方針、事業所名称、事業所所在地</t>
    <rPh sb="0" eb="2">
      <t>ジギョウ</t>
    </rPh>
    <rPh sb="3" eb="5">
      <t>モクテキ</t>
    </rPh>
    <rPh sb="6" eb="8">
      <t>ウンエイ</t>
    </rPh>
    <rPh sb="9" eb="11">
      <t>ホウシン</t>
    </rPh>
    <rPh sb="12" eb="15">
      <t>ジギョウショ</t>
    </rPh>
    <rPh sb="15" eb="17">
      <t>メイショウ</t>
    </rPh>
    <rPh sb="18" eb="21">
      <t>ジギョウショ</t>
    </rPh>
    <rPh sb="21" eb="24">
      <t>ショザイチ</t>
    </rPh>
    <phoneticPr fontId="4"/>
  </si>
  <si>
    <t>従業者の職種、員数及び職務の内容</t>
    <phoneticPr fontId="4"/>
  </si>
  <si>
    <t>営業日及び営業時間、サービス提供日及びサービス提供時間</t>
    <rPh sb="14" eb="16">
      <t>テイキョウ</t>
    </rPh>
    <rPh sb="16" eb="17">
      <t>ビ</t>
    </rPh>
    <rPh sb="17" eb="18">
      <t>オヨ</t>
    </rPh>
    <rPh sb="23" eb="25">
      <t>テイキョウ</t>
    </rPh>
    <rPh sb="25" eb="27">
      <t>ジカン</t>
    </rPh>
    <phoneticPr fontId="4"/>
  </si>
  <si>
    <t>通常の事業の実施地域</t>
    <phoneticPr fontId="4"/>
  </si>
  <si>
    <t>緊急時等における対応方法</t>
    <phoneticPr fontId="4"/>
  </si>
  <si>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4"/>
  </si>
  <si>
    <t>事故発生時の対応</t>
    <rPh sb="0" eb="2">
      <t>ジコ</t>
    </rPh>
    <rPh sb="2" eb="4">
      <t>ハッセイ</t>
    </rPh>
    <rPh sb="4" eb="5">
      <t>ジ</t>
    </rPh>
    <rPh sb="6" eb="8">
      <t>タイオウ</t>
    </rPh>
    <phoneticPr fontId="4"/>
  </si>
  <si>
    <t>従業者及び退職後の秘密保持</t>
    <rPh sb="0" eb="3">
      <t>ジュウギョウシャ</t>
    </rPh>
    <rPh sb="3" eb="4">
      <t>オヨ</t>
    </rPh>
    <rPh sb="5" eb="8">
      <t>タイショクゴ</t>
    </rPh>
    <rPh sb="9" eb="11">
      <t>ヒミツ</t>
    </rPh>
    <rPh sb="11" eb="13">
      <t>ホジ</t>
    </rPh>
    <phoneticPr fontId="4"/>
  </si>
  <si>
    <t>苦情・相談体制</t>
    <rPh sb="0" eb="2">
      <t>クジョウ</t>
    </rPh>
    <rPh sb="3" eb="5">
      <t>ソウダン</t>
    </rPh>
    <rPh sb="5" eb="7">
      <t>タイセイ</t>
    </rPh>
    <phoneticPr fontId="4"/>
  </si>
  <si>
    <t>従業者の研修</t>
    <rPh sb="0" eb="2">
      <t>ジュウギョウ</t>
    </rPh>
    <rPh sb="2" eb="3">
      <t>シャ</t>
    </rPh>
    <rPh sb="4" eb="6">
      <t>ケンシュウ</t>
    </rPh>
    <phoneticPr fontId="4"/>
  </si>
  <si>
    <t>その他市長が必要と認める事項</t>
    <rPh sb="2" eb="3">
      <t>タ</t>
    </rPh>
    <rPh sb="3" eb="5">
      <t>シチョウ</t>
    </rPh>
    <rPh sb="6" eb="8">
      <t>ヒツヨウ</t>
    </rPh>
    <rPh sb="9" eb="10">
      <t>ミト</t>
    </rPh>
    <rPh sb="12" eb="14">
      <t>ジコウ</t>
    </rPh>
    <phoneticPr fontId="4"/>
  </si>
  <si>
    <t>　従業者であった者が、正当な理由がなく、その業務上知り得た利用者又はその家族の秘密を漏らすことがないよう、必要な措置を講じている。</t>
    <phoneticPr fontId="4"/>
  </si>
  <si>
    <t>　従業者は、正当な理由がなく、その業務上知り得た利用者又はその家族の秘密を漏らしていない。</t>
    <phoneticPr fontId="4"/>
  </si>
  <si>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なっている。　また、市町村からの求めがあった場合には、改善の内容を市町村に報告している。</t>
    <phoneticPr fontId="4"/>
  </si>
  <si>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なっている。　また、国民健康保険団体連合会からの求めがあった場合には、改善の内容を国民健康保険団体連合会に報告している。</t>
    <phoneticPr fontId="4"/>
  </si>
  <si>
    <t>　事業の運営に当たっては、提供したサービスに関する利用者からの苦情に関して、市町村等が派遣する者が相談及び援助を行う事業その他の市町村が実施する事業に協力するよう努めている。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22" eb="23">
      <t>カン</t>
    </rPh>
    <rPh sb="25" eb="28">
      <t>リヨウシャ</t>
    </rPh>
    <rPh sb="31" eb="33">
      <t>クジョウ</t>
    </rPh>
    <rPh sb="34" eb="35">
      <t>カン</t>
    </rPh>
    <rPh sb="38" eb="39">
      <t>シ</t>
    </rPh>
    <rPh sb="39" eb="41">
      <t>チョウソン</t>
    </rPh>
    <rPh sb="41" eb="42">
      <t>トウ</t>
    </rPh>
    <rPh sb="43" eb="45">
      <t>ハケン</t>
    </rPh>
    <rPh sb="47" eb="48">
      <t>モノ</t>
    </rPh>
    <rPh sb="49" eb="51">
      <t>ソウダン</t>
    </rPh>
    <rPh sb="51" eb="52">
      <t>オヨ</t>
    </rPh>
    <rPh sb="53" eb="55">
      <t>エンジョ</t>
    </rPh>
    <rPh sb="56" eb="57">
      <t>オコナ</t>
    </rPh>
    <rPh sb="58" eb="60">
      <t>ジギョウ</t>
    </rPh>
    <rPh sb="62" eb="63">
      <t>タ</t>
    </rPh>
    <rPh sb="64" eb="67">
      <t>シチョウソン</t>
    </rPh>
    <rPh sb="68" eb="70">
      <t>ジッシ</t>
    </rPh>
    <rPh sb="72" eb="74">
      <t>ジギョウ</t>
    </rPh>
    <rPh sb="75" eb="77">
      <t>キョウリョク</t>
    </rPh>
    <rPh sb="81" eb="82">
      <t>ツト</t>
    </rPh>
    <phoneticPr fontId="4"/>
  </si>
  <si>
    <t>利用者の状況等から判断して①～③に準ずると認められる場合</t>
    <phoneticPr fontId="4"/>
  </si>
  <si>
    <t>１か月以上、定期巡回サービス又は随時訪問サービスを提供していない利用者から通報を受けて随時訪問サービスを行う場合</t>
    <phoneticPr fontId="4"/>
  </si>
  <si>
    <t>暴力行為、著しい迷惑行為、器物破損行為等がある場合</t>
    <phoneticPr fontId="4"/>
  </si>
  <si>
    <t>体重が重いなど利用者の身体的理由により、１人の訪問介護員等では対応できない場合</t>
    <phoneticPr fontId="4"/>
  </si>
  <si>
    <t>③</t>
    <phoneticPr fontId="4"/>
  </si>
  <si>
    <t>④</t>
    <phoneticPr fontId="4"/>
  </si>
  <si>
    <t>　１人の利用者に対する２人の訪問介護員等による随時訪問サービスは、次のいずれかに該当する場合のみ行っている。</t>
    <rPh sb="2" eb="3">
      <t>ニン</t>
    </rPh>
    <rPh sb="4" eb="6">
      <t>リヨウ</t>
    </rPh>
    <rPh sb="6" eb="7">
      <t>シャ</t>
    </rPh>
    <rPh sb="8" eb="9">
      <t>タイ</t>
    </rPh>
    <rPh sb="12" eb="13">
      <t>ニン</t>
    </rPh>
    <rPh sb="14" eb="16">
      <t>ホウモン</t>
    </rPh>
    <rPh sb="16" eb="18">
      <t>カイゴ</t>
    </rPh>
    <rPh sb="18" eb="19">
      <t>イン</t>
    </rPh>
    <rPh sb="19" eb="20">
      <t>トウ</t>
    </rPh>
    <rPh sb="23" eb="25">
      <t>ズイジ</t>
    </rPh>
    <rPh sb="25" eb="27">
      <t>ホウモン</t>
    </rPh>
    <rPh sb="33" eb="34">
      <t>ツギ</t>
    </rPh>
    <rPh sb="40" eb="42">
      <t>ガイトウ</t>
    </rPh>
    <rPh sb="44" eb="46">
      <t>バアイ</t>
    </rPh>
    <rPh sb="48" eb="49">
      <t>オコナ</t>
    </rPh>
    <phoneticPr fontId="4"/>
  </si>
  <si>
    <t>１．人員基準について</t>
    <phoneticPr fontId="4"/>
  </si>
  <si>
    <t>２．設備基準について</t>
    <phoneticPr fontId="4"/>
  </si>
  <si>
    <t>３．運営基準について</t>
    <phoneticPr fontId="4"/>
  </si>
  <si>
    <t>４．介護報酬の算定について</t>
    <phoneticPr fontId="4"/>
  </si>
  <si>
    <t>添付書類を忘れずに作成し添付してください。</t>
    <phoneticPr fontId="4"/>
  </si>
  <si>
    <t>介護報酬の請求に不適切又は不正な内容が認められた場合、指定基準等の違反として監査等の対象となります。なお、重大な違反状態の場合には、指定取り消しとなる場合もありますので、十分な注意が必要です。</t>
    <phoneticPr fontId="4"/>
  </si>
  <si>
    <t>併設する事業所の種別</t>
    <rPh sb="0" eb="2">
      <t>ヘイセツ</t>
    </rPh>
    <rPh sb="4" eb="7">
      <t>ジギョウショ</t>
    </rPh>
    <rPh sb="8" eb="10">
      <t>シュベツ</t>
    </rPh>
    <phoneticPr fontId="4"/>
  </si>
  <si>
    <t>※該当するものに○</t>
    <rPh sb="1" eb="3">
      <t>ガイトウ</t>
    </rPh>
    <phoneticPr fontId="4"/>
  </si>
  <si>
    <t>訪問介護</t>
    <rPh sb="0" eb="2">
      <t>ホウモン</t>
    </rPh>
    <rPh sb="2" eb="4">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</si>
  <si>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</si>
  <si>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訪問看護</t>
    <rPh sb="0" eb="2">
      <t>ホウモン</t>
    </rPh>
    <rPh sb="2" eb="4">
      <t>カンゴ</t>
    </rPh>
    <phoneticPr fontId="4"/>
  </si>
  <si>
    <t>その他</t>
    <rPh sb="2" eb="3">
      <t>タ</t>
    </rPh>
    <phoneticPr fontId="4"/>
  </si>
  <si>
    <t>（</t>
    <phoneticPr fontId="4"/>
  </si>
  <si>
    <t>）</t>
    <phoneticPr fontId="4"/>
  </si>
  <si>
    <t>　利用者が、短期入所生活介護、短期入所療養介護、特定施設入居者生活介護、小規模多機能型居宅介護、認知症対応型共同生活介護、地域密着型特定施設入居者生活介護、地域密着型介護老人福祉施設入所者生活介護、複合型サービス(看護小規模多機能型居宅介護)を受けている間は夜間対応型訪問介護費を算定していない。</t>
    <rPh sb="1" eb="4">
      <t>リヨウシャ</t>
    </rPh>
    <rPh sb="99" eb="102">
      <t>フクゴウガタ</t>
    </rPh>
    <rPh sb="107" eb="109">
      <t>カンゴ</t>
    </rPh>
    <rPh sb="109" eb="112">
      <t>ショウキボ</t>
    </rPh>
    <rPh sb="112" eb="116">
      <t>タキノウガタ</t>
    </rPh>
    <rPh sb="116" eb="118">
      <t>キョタク</t>
    </rPh>
    <rPh sb="118" eb="120">
      <t>カイゴ</t>
    </rPh>
    <rPh sb="129" eb="131">
      <t>ヤカン</t>
    </rPh>
    <rPh sb="131" eb="134">
      <t>タイオウガタ</t>
    </rPh>
    <rPh sb="134" eb="136">
      <t>ホウモン</t>
    </rPh>
    <rPh sb="136" eb="138">
      <t>カイゴ</t>
    </rPh>
    <rPh sb="138" eb="139">
      <t>ヒ</t>
    </rPh>
    <phoneticPr fontId="4"/>
  </si>
  <si>
    <t>　前年度の実績が６か月以上ある事業所について、職員の割合の算出に当たっては、常勤換算方法により算出した前年度（３月を除く）の平均を用いている。</t>
    <rPh sb="1" eb="4">
      <t>ゼンネンド</t>
    </rPh>
    <rPh sb="5" eb="7">
      <t>ジッセキ</t>
    </rPh>
    <rPh sb="10" eb="13">
      <t>ゲツイジョウ</t>
    </rPh>
    <rPh sb="15" eb="18">
      <t>ジギョウショ</t>
    </rPh>
    <phoneticPr fontId="4"/>
  </si>
  <si>
    <t>　居宅介護支援事業所から求めがあった場合は、夜間対応型訪問介護計画を提供している。</t>
    <rPh sb="1" eb="3">
      <t>キョタク</t>
    </rPh>
    <rPh sb="3" eb="5">
      <t>カイゴ</t>
    </rPh>
    <rPh sb="5" eb="7">
      <t>シエン</t>
    </rPh>
    <rPh sb="7" eb="10">
      <t>ジギョウショ</t>
    </rPh>
    <rPh sb="12" eb="13">
      <t>モト</t>
    </rPh>
    <rPh sb="18" eb="20">
      <t>バアイ</t>
    </rPh>
    <rPh sb="22" eb="24">
      <t>ヤカン</t>
    </rPh>
    <rPh sb="24" eb="27">
      <t>タイオウガタ</t>
    </rPh>
    <rPh sb="27" eb="29">
      <t>ホウモン</t>
    </rPh>
    <rPh sb="34" eb="36">
      <t>テイキョウ</t>
    </rPh>
    <phoneticPr fontId="4"/>
  </si>
  <si>
    <t>５．加算・減算について</t>
    <rPh sb="5" eb="7">
      <t>ゲンサン</t>
    </rPh>
    <phoneticPr fontId="4"/>
  </si>
  <si>
    <t>※該当する加算・減算のみ回答してください</t>
    <rPh sb="1" eb="3">
      <t>ガイトウ</t>
    </rPh>
    <rPh sb="5" eb="7">
      <t>カサン</t>
    </rPh>
    <rPh sb="8" eb="10">
      <t>ゲンサン</t>
    </rPh>
    <phoneticPr fontId="4"/>
  </si>
  <si>
    <t>　手指を洗浄するための設備等、感染症予防に必要な設備等に配慮している。</t>
    <phoneticPr fontId="4"/>
  </si>
  <si>
    <t>　法定代理受領サービスに該当しない指定夜間対応型訪問介護に係る利用料の支払を受けた場合は、提供したサービスの内容、費用の額その他必要と認められる事項を記載したサービス提供証明書を利用者に対して交付している。</t>
    <phoneticPr fontId="4"/>
  </si>
  <si>
    <t>　サービスの提供に当たっては、懇切丁寧に行うことを旨とし、利用者又はその家族に対し、サービスの提供方法等について、理解しやすいように説明を行っている。</t>
    <phoneticPr fontId="4"/>
  </si>
  <si>
    <t>　事業所の見やすい場所に、運営規程の概要、従業者の勤務体制その他の利用申込者のサービスの選択に資すると認められる重要事項を掲示している。</t>
    <rPh sb="1" eb="4">
      <t>ジギョウトコロ</t>
    </rPh>
    <rPh sb="21" eb="24">
      <t>ジュウギョウシャ</t>
    </rPh>
    <phoneticPr fontId="4"/>
  </si>
  <si>
    <t>　介護給付費の受領の日から５年間保存している。</t>
    <rPh sb="1" eb="3">
      <t>カイゴ</t>
    </rPh>
    <rPh sb="3" eb="5">
      <t>キュウフ</t>
    </rPh>
    <rPh sb="5" eb="6">
      <t>ヒ</t>
    </rPh>
    <rPh sb="7" eb="9">
      <t>ジュリョウ</t>
    </rPh>
    <rPh sb="10" eb="11">
      <t>ヒ</t>
    </rPh>
    <rPh sb="14" eb="16">
      <t>ネンカン</t>
    </rPh>
    <rPh sb="16" eb="18">
      <t>ホゾン</t>
    </rPh>
    <phoneticPr fontId="4"/>
  </si>
  <si>
    <t>○介護福祉士の占める割合</t>
    <phoneticPr fontId="4"/>
  </si>
  <si>
    <t>○介護福祉士、実務者研修修了者、介護職員基礎研修課程修了者の占める割合</t>
    <phoneticPr fontId="4"/>
  </si>
  <si>
    <t>サービスの内容及び利用料その他の費用の額（別紙料金表含む）</t>
    <rPh sb="21" eb="23">
      <t>ベッシ</t>
    </rPh>
    <rPh sb="23" eb="25">
      <t>リョウキン</t>
    </rPh>
    <rPh sb="25" eb="26">
      <t>ヒョウ</t>
    </rPh>
    <rPh sb="26" eb="27">
      <t>フク</t>
    </rPh>
    <phoneticPr fontId="4"/>
  </si>
  <si>
    <t>　管理者は、従業者や業務の管理を一元的に行っている。</t>
    <rPh sb="10" eb="12">
      <t>ギョウム</t>
    </rPh>
    <phoneticPr fontId="4"/>
  </si>
  <si>
    <t>　管理者は、従業者に運営基準を遵守させるため必要な指揮命令を行っている。</t>
    <rPh sb="10" eb="12">
      <t>ウンエイ</t>
    </rPh>
    <rPh sb="12" eb="14">
      <t>キジュン</t>
    </rPh>
    <phoneticPr fontId="4"/>
  </si>
  <si>
    <t>　問２の場合、いずれも夜間対応型訪問介護事業所の管理上、支障がない範囲としている。</t>
    <rPh sb="1" eb="2">
      <t>トイ</t>
    </rPh>
    <rPh sb="4" eb="6">
      <t>バアイ</t>
    </rPh>
    <rPh sb="11" eb="13">
      <t>ヤカン</t>
    </rPh>
    <rPh sb="13" eb="16">
      <t>タイオウガタ</t>
    </rPh>
    <rPh sb="16" eb="18">
      <t>ホウモン</t>
    </rPh>
    <rPh sb="18" eb="20">
      <t>カイゴ</t>
    </rPh>
    <rPh sb="20" eb="23">
      <t>ジギョウショ</t>
    </rPh>
    <rPh sb="24" eb="26">
      <t>カンリ</t>
    </rPh>
    <rPh sb="26" eb="27">
      <t>ジョウ</t>
    </rPh>
    <rPh sb="28" eb="30">
      <t>シショウ</t>
    </rPh>
    <rPh sb="33" eb="35">
      <t>ハンイ</t>
    </rPh>
    <phoneticPr fontId="4"/>
  </si>
  <si>
    <t>　指定夜間対応型訪問介護事業所における１月当たりの利用者が同一の建物に20人以上居住する建物（同一敷地内建物等を除く。）に居住する利用者に対して、定期巡回サービスまたは随時訪問サービスを提供したときは、所定単位数の９０/１００を算定している。</t>
    <rPh sb="61" eb="63">
      <t>キョジュウ</t>
    </rPh>
    <rPh sb="65" eb="67">
      <t>リヨウ</t>
    </rPh>
    <rPh sb="67" eb="68">
      <t>モノ</t>
    </rPh>
    <rPh sb="69" eb="70">
      <t>タイ</t>
    </rPh>
    <rPh sb="73" eb="75">
      <t>テイキ</t>
    </rPh>
    <rPh sb="75" eb="77">
      <t>ジュンカイ</t>
    </rPh>
    <rPh sb="84" eb="86">
      <t>ズイジ</t>
    </rPh>
    <rPh sb="86" eb="88">
      <t>ホウモン</t>
    </rPh>
    <rPh sb="93" eb="95">
      <t>テイキョウ</t>
    </rPh>
    <rPh sb="101" eb="103">
      <t>ショテイ</t>
    </rPh>
    <rPh sb="103" eb="106">
      <t>タンイスウ</t>
    </rPh>
    <rPh sb="114" eb="116">
      <t>サンテイ</t>
    </rPh>
    <phoneticPr fontId="4"/>
  </si>
  <si>
    <t>　指定夜間対応型訪問介護事業所における１月当たりの利用者が同一敷地内建物等に50人以上居住する建物に居住する利用者に対して、定期巡回サービスまたは随時訪問サービスを提供したときは、所定単位数の８５/１００を算定している。</t>
    <rPh sb="54" eb="56">
      <t>リヨウ</t>
    </rPh>
    <rPh sb="56" eb="57">
      <t>モノ</t>
    </rPh>
    <rPh sb="58" eb="59">
      <t>タイ</t>
    </rPh>
    <rPh sb="62" eb="64">
      <t>テイキ</t>
    </rPh>
    <rPh sb="64" eb="66">
      <t>ジュンカイ</t>
    </rPh>
    <rPh sb="73" eb="75">
      <t>ズイジ</t>
    </rPh>
    <rPh sb="75" eb="77">
      <t>ホウモン</t>
    </rPh>
    <rPh sb="82" eb="84">
      <t>テイキョウ</t>
    </rPh>
    <rPh sb="90" eb="92">
      <t>ショテイ</t>
    </rPh>
    <rPh sb="92" eb="95">
      <t>タンイスウ</t>
    </rPh>
    <rPh sb="103" eb="105">
      <t>サンテイ</t>
    </rPh>
    <phoneticPr fontId="4"/>
  </si>
  <si>
    <t>　居宅サービス計画が作成されている場合は、当該計画の内容に沿って夜間対応型訪問介護計画を作成している。</t>
    <rPh sb="1" eb="3">
      <t>キョタク</t>
    </rPh>
    <rPh sb="7" eb="9">
      <t>ケイカク</t>
    </rPh>
    <phoneticPr fontId="4"/>
  </si>
  <si>
    <t>　夜間対応型訪問介護計画の作成後においても、サービスの実施状況の把握を行い、必要に応じて計画の変更を行っている。</t>
    <rPh sb="1" eb="3">
      <t>ヤカン</t>
    </rPh>
    <rPh sb="3" eb="6">
      <t>タイオウガタ</t>
    </rPh>
    <rPh sb="6" eb="8">
      <t>ホウモン</t>
    </rPh>
    <rPh sb="32" eb="34">
      <t>ハアク</t>
    </rPh>
    <phoneticPr fontId="4"/>
  </si>
  <si>
    <t>問１</t>
    <rPh sb="0" eb="1">
      <t>トイ</t>
    </rPh>
    <phoneticPr fontId="4"/>
  </si>
  <si>
    <t>問２</t>
    <rPh sb="0" eb="1">
      <t>トイ</t>
    </rPh>
    <phoneticPr fontId="4"/>
  </si>
  <si>
    <t>問３</t>
    <rPh sb="0" eb="1">
      <t>トイ</t>
    </rPh>
    <phoneticPr fontId="4"/>
  </si>
  <si>
    <t>問４</t>
    <rPh sb="0" eb="1">
      <t>トイ</t>
    </rPh>
    <phoneticPr fontId="4"/>
  </si>
  <si>
    <t>問５</t>
    <rPh sb="0" eb="1">
      <t>トイ</t>
    </rPh>
    <phoneticPr fontId="4"/>
  </si>
  <si>
    <t xml:space="preserve"> 令和　　　年 　　月　  　日</t>
    <rPh sb="1" eb="3">
      <t>レイワ</t>
    </rPh>
    <phoneticPr fontId="4"/>
  </si>
  <si>
    <t>虐待の防止のための措置に関する事項</t>
    <rPh sb="0" eb="2">
      <t>ギャクタイ</t>
    </rPh>
    <rPh sb="3" eb="5">
      <t>ボウシ</t>
    </rPh>
    <rPh sb="9" eb="11">
      <t>ソチ</t>
    </rPh>
    <rPh sb="12" eb="13">
      <t>カン</t>
    </rPh>
    <rPh sb="15" eb="17">
      <t>ジコウ</t>
    </rPh>
    <phoneticPr fontId="4"/>
  </si>
  <si>
    <t>　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る。</t>
    <rPh sb="1" eb="3">
      <t>テキセツ</t>
    </rPh>
    <rPh sb="4" eb="6">
      <t>シテイ</t>
    </rPh>
    <rPh sb="6" eb="10">
      <t>ヤカンタイオウ</t>
    </rPh>
    <rPh sb="10" eb="11">
      <t>カタ</t>
    </rPh>
    <rPh sb="11" eb="13">
      <t>ホウモン</t>
    </rPh>
    <rPh sb="13" eb="15">
      <t>カイゴ</t>
    </rPh>
    <rPh sb="16" eb="18">
      <t>テイキョウ</t>
    </rPh>
    <rPh sb="19" eb="21">
      <t>カクホ</t>
    </rPh>
    <rPh sb="23" eb="25">
      <t>カンテン</t>
    </rPh>
    <rPh sb="28" eb="30">
      <t>ショクバ</t>
    </rPh>
    <rPh sb="34" eb="35">
      <t>オコナ</t>
    </rPh>
    <rPh sb="38" eb="40">
      <t>セイテキ</t>
    </rPh>
    <rPh sb="41" eb="44">
      <t>ゲンドウマタ</t>
    </rPh>
    <rPh sb="45" eb="48">
      <t>ユウエツテキ</t>
    </rPh>
    <rPh sb="49" eb="51">
      <t>カンケイ</t>
    </rPh>
    <rPh sb="52" eb="54">
      <t>ハイケイ</t>
    </rPh>
    <rPh sb="57" eb="59">
      <t>ゲンドウ</t>
    </rPh>
    <rPh sb="63" eb="68">
      <t>ギョウムジョウヒツヨウ</t>
    </rPh>
    <rPh sb="70" eb="72">
      <t>ソウトウ</t>
    </rPh>
    <rPh sb="73" eb="75">
      <t>ハンイ</t>
    </rPh>
    <rPh sb="76" eb="77">
      <t>コ</t>
    </rPh>
    <rPh sb="84" eb="86">
      <t>ヤカン</t>
    </rPh>
    <rPh sb="86" eb="89">
      <t>タイオウガタ</t>
    </rPh>
    <rPh sb="89" eb="93">
      <t>ホウモンカイゴ</t>
    </rPh>
    <rPh sb="93" eb="96">
      <t>ジュウギョウシャ</t>
    </rPh>
    <rPh sb="109" eb="111">
      <t>ボウシ</t>
    </rPh>
    <rPh sb="130" eb="131">
      <t>コウ</t>
    </rPh>
    <phoneticPr fontId="4"/>
  </si>
  <si>
    <t>問6</t>
    <rPh sb="0" eb="1">
      <t>トイ</t>
    </rPh>
    <phoneticPr fontId="4"/>
  </si>
  <si>
    <t>　感染症や非常災害の発生時において、利用者に対する指定夜間対応型訪問介護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27">
      <t>シテイ</t>
    </rPh>
    <rPh sb="27" eb="36">
      <t>ヤカンタイオウガタホウモンカイゴ</t>
    </rPh>
    <rPh sb="37" eb="39">
      <t>テイキョウ</t>
    </rPh>
    <rPh sb="40" eb="43">
      <t>ケイゾクテキ</t>
    </rPh>
    <rPh sb="44" eb="46">
      <t>ジッシ</t>
    </rPh>
    <rPh sb="52" eb="53">
      <t>オヨ</t>
    </rPh>
    <rPh sb="69" eb="70">
      <t>ハカ</t>
    </rPh>
    <rPh sb="74" eb="76">
      <t>ケイカク</t>
    </rPh>
    <rPh sb="77" eb="79">
      <t>イカ</t>
    </rPh>
    <rPh sb="80" eb="86">
      <t>ギョウムケイゾクケイカク</t>
    </rPh>
    <rPh sb="93" eb="95">
      <t>サクテイ</t>
    </rPh>
    <rPh sb="97" eb="105">
      <t>トウガイギョウムケイゾクケイカク</t>
    </rPh>
    <rPh sb="106" eb="107">
      <t>シタガ</t>
    </rPh>
    <rPh sb="108" eb="110">
      <t>ヒツヨウ</t>
    </rPh>
    <rPh sb="111" eb="113">
      <t>ソチ</t>
    </rPh>
    <rPh sb="114" eb="115">
      <t>コウ</t>
    </rPh>
    <phoneticPr fontId="4"/>
  </si>
  <si>
    <t>　夜間対応型訪問介護従業者に対し、業務継続計画について周知するとともに、必要な研修及び訓練を定期的に実施している。</t>
    <rPh sb="1" eb="10">
      <t>ヤカンタイオウガタホウモンカイゴ</t>
    </rPh>
    <rPh sb="10" eb="13">
      <t>ジュウギョウシャ</t>
    </rPh>
    <rPh sb="14" eb="15">
      <t>タイ</t>
    </rPh>
    <rPh sb="17" eb="23">
      <t>ギョウムケイゾクケイカク</t>
    </rPh>
    <rPh sb="27" eb="29">
      <t>シュウチ</t>
    </rPh>
    <rPh sb="36" eb="38">
      <t>ヒツヨウ</t>
    </rPh>
    <rPh sb="39" eb="42">
      <t>ケンシュウオヨ</t>
    </rPh>
    <rPh sb="43" eb="45">
      <t>クンレン</t>
    </rPh>
    <rPh sb="46" eb="49">
      <t>テイキテキ</t>
    </rPh>
    <rPh sb="50" eb="52">
      <t>ジッシ</t>
    </rPh>
    <phoneticPr fontId="4"/>
  </si>
  <si>
    <t>　定期的に業務継続計画の見直しを行い、必要に応じて業務改善計画の変更を行っている。</t>
    <rPh sb="1" eb="4">
      <t>テイキテキ</t>
    </rPh>
    <rPh sb="5" eb="11">
      <t>ギョウムケイゾクケイカク</t>
    </rPh>
    <rPh sb="12" eb="14">
      <t>ミナオ</t>
    </rPh>
    <rPh sb="16" eb="17">
      <t>オコナ</t>
    </rPh>
    <rPh sb="19" eb="21">
      <t>ヒツヨウ</t>
    </rPh>
    <rPh sb="22" eb="23">
      <t>オウ</t>
    </rPh>
    <rPh sb="25" eb="31">
      <t>ギョウムカイゼンケイカク</t>
    </rPh>
    <rPh sb="32" eb="34">
      <t>ヘンコウ</t>
    </rPh>
    <rPh sb="35" eb="36">
      <t>オコナ</t>
    </rPh>
    <phoneticPr fontId="4"/>
  </si>
  <si>
    <t>問3</t>
    <rPh sb="0" eb="1">
      <t>トイ</t>
    </rPh>
    <phoneticPr fontId="4"/>
  </si>
  <si>
    <t>　事業所における感染症の予防及びまん延の防止のための対策を検討する委員会（テレビ電話装置等を活用して行うことができる。）をおおむね6月に１回以上開催するとともにその結果について、夜間対応型訪問介護従業者に周知徹底を図ること。</t>
    <rPh sb="1" eb="4">
      <t>ジギョウショ</t>
    </rPh>
    <rPh sb="8" eb="11">
      <t>カンセンショウ</t>
    </rPh>
    <rPh sb="12" eb="15">
      <t>ヨボウオヨ</t>
    </rPh>
    <rPh sb="18" eb="19">
      <t>エン</t>
    </rPh>
    <rPh sb="40" eb="45">
      <t>デンワソウチトウ</t>
    </rPh>
    <rPh sb="46" eb="48">
      <t>カツヨウ</t>
    </rPh>
    <rPh sb="50" eb="51">
      <t>オコナ</t>
    </rPh>
    <rPh sb="66" eb="67">
      <t>ツキ</t>
    </rPh>
    <rPh sb="69" eb="74">
      <t>カイイジョウカイサイ</t>
    </rPh>
    <rPh sb="82" eb="84">
      <t>ケッカ</t>
    </rPh>
    <rPh sb="89" eb="101">
      <t>ヤカンタイオウガタホウモンカイゴジュウギョウシャ</t>
    </rPh>
    <rPh sb="102" eb="106">
      <t>シュウチテッテイ</t>
    </rPh>
    <rPh sb="107" eb="108">
      <t>ハカ</t>
    </rPh>
    <phoneticPr fontId="4"/>
  </si>
  <si>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4"/>
  </si>
  <si>
    <t>　事業所において、夜間対応型訪問介護従業者に対し、感染症の予防及びまん延の防止のための研修及び訓練を定期的に実施している。</t>
    <rPh sb="1" eb="4">
      <t>ジギョウショ</t>
    </rPh>
    <rPh sb="9" eb="21">
      <t>ヤカンタイオウガタホウモンカイゴジュウギョウシャ</t>
    </rPh>
    <rPh sb="22" eb="23">
      <t>タイ</t>
    </rPh>
    <rPh sb="25" eb="28">
      <t>カンセンショウ</t>
    </rPh>
    <rPh sb="29" eb="32">
      <t>ヨボウオヨ</t>
    </rPh>
    <rPh sb="35" eb="36">
      <t>エン</t>
    </rPh>
    <rPh sb="37" eb="39">
      <t>ボウシ</t>
    </rPh>
    <rPh sb="43" eb="46">
      <t>ケンシュウオヨ</t>
    </rPh>
    <rPh sb="47" eb="49">
      <t>クンレン</t>
    </rPh>
    <rPh sb="50" eb="53">
      <t>テイキテキ</t>
    </rPh>
    <rPh sb="54" eb="56">
      <t>ジッシ</t>
    </rPh>
    <phoneticPr fontId="4"/>
  </si>
  <si>
    <t>　指定夜間対応型訪問介護事業所の所在する建物と同一の建物に居住する利用者に対して指定夜間対応型訪問介護を提供する場合には、当該建物に居住する利用者以外の者に対しても指定夜間対応型訪問介護の提供を行うよう努めている。</t>
    <rPh sb="1" eb="3">
      <t>シテイ</t>
    </rPh>
    <rPh sb="3" eb="12">
      <t>ヤカンタイオウガタホウモンカイゴ</t>
    </rPh>
    <rPh sb="12" eb="15">
      <t>ジギョウショ</t>
    </rPh>
    <rPh sb="16" eb="18">
      <t>ショザイ</t>
    </rPh>
    <rPh sb="20" eb="22">
      <t>タテモノ</t>
    </rPh>
    <rPh sb="23" eb="25">
      <t>ドウイツ</t>
    </rPh>
    <rPh sb="26" eb="28">
      <t>タテモノ</t>
    </rPh>
    <rPh sb="29" eb="31">
      <t>キョジュウ</t>
    </rPh>
    <rPh sb="33" eb="36">
      <t>リヨウシャ</t>
    </rPh>
    <rPh sb="37" eb="38">
      <t>タイ</t>
    </rPh>
    <rPh sb="40" eb="51">
      <t>シテイヤカンタイオウガタホウモンカイゴ</t>
    </rPh>
    <rPh sb="52" eb="54">
      <t>テイキョウ</t>
    </rPh>
    <rPh sb="56" eb="58">
      <t>バアイ</t>
    </rPh>
    <rPh sb="61" eb="63">
      <t>トウガイ</t>
    </rPh>
    <rPh sb="63" eb="65">
      <t>タテモノ</t>
    </rPh>
    <rPh sb="66" eb="68">
      <t>キョジュウ</t>
    </rPh>
    <rPh sb="70" eb="73">
      <t>リヨウシャ</t>
    </rPh>
    <rPh sb="73" eb="75">
      <t>イガイ</t>
    </rPh>
    <rPh sb="76" eb="77">
      <t>モノ</t>
    </rPh>
    <rPh sb="78" eb="79">
      <t>タイ</t>
    </rPh>
    <rPh sb="82" eb="93">
      <t>シテイヤカンタイオウガタホウモンカイゴ</t>
    </rPh>
    <rPh sb="94" eb="96">
      <t>テイキョウ</t>
    </rPh>
    <rPh sb="97" eb="98">
      <t>オコナ</t>
    </rPh>
    <rPh sb="101" eb="102">
      <t>ツト</t>
    </rPh>
    <phoneticPr fontId="4"/>
  </si>
  <si>
    <t>（２３）　業務継続計画の策定</t>
    <rPh sb="5" eb="11">
      <t>ギョウムケイゾクケイカク</t>
    </rPh>
    <rPh sb="12" eb="14">
      <t>サクテイ</t>
    </rPh>
    <phoneticPr fontId="4"/>
  </si>
  <si>
    <t>（２４）　衛生管理等</t>
    <rPh sb="5" eb="7">
      <t>エイセイ</t>
    </rPh>
    <rPh sb="7" eb="9">
      <t>カンリ</t>
    </rPh>
    <rPh sb="9" eb="10">
      <t>トウ</t>
    </rPh>
    <phoneticPr fontId="4"/>
  </si>
  <si>
    <t>（２５）　掲示</t>
    <rPh sb="5" eb="7">
      <t>ケイジ</t>
    </rPh>
    <phoneticPr fontId="4"/>
  </si>
  <si>
    <t>（２８）　居宅介護支援事業者に対する利益供与の禁止</t>
    <phoneticPr fontId="4"/>
  </si>
  <si>
    <t>（３０）　地域との連携</t>
    <rPh sb="5" eb="7">
      <t>チイキ</t>
    </rPh>
    <rPh sb="9" eb="11">
      <t>レンケイ</t>
    </rPh>
    <phoneticPr fontId="4"/>
  </si>
  <si>
    <t>（３２）　虐待の防止</t>
    <rPh sb="5" eb="7">
      <t>ギャクタイ</t>
    </rPh>
    <rPh sb="8" eb="10">
      <t>ボウシ</t>
    </rPh>
    <phoneticPr fontId="4"/>
  </si>
  <si>
    <t>　事業所における虐待の防止のための対策を検討する委員会（テレビ電話装置等を活用して行うことができる。）を定期的に開催するとともに、その結果について、夜間対応型訪問介護従業者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86">
      <t>ヤカンタイオウガタホウモンカイゴジュウギョウシャ</t>
    </rPh>
    <rPh sb="87" eb="91">
      <t>シュウチテッテイ</t>
    </rPh>
    <rPh sb="92" eb="93">
      <t>ハカ</t>
    </rPh>
    <phoneticPr fontId="4"/>
  </si>
  <si>
    <t>　事業所における虐待の防止のための指針を整備している。</t>
    <rPh sb="1" eb="4">
      <t>ジギョウショ</t>
    </rPh>
    <rPh sb="8" eb="10">
      <t>ギャクタイ</t>
    </rPh>
    <rPh sb="11" eb="13">
      <t>ボウシ</t>
    </rPh>
    <rPh sb="17" eb="19">
      <t>シシン</t>
    </rPh>
    <rPh sb="20" eb="22">
      <t>セイビ</t>
    </rPh>
    <phoneticPr fontId="4"/>
  </si>
  <si>
    <t>　事業所において、夜間対応型訪問介護従業者に対し、虐待の防止のための研修を定期的に実施している。</t>
    <rPh sb="1" eb="4">
      <t>ジギョウショ</t>
    </rPh>
    <rPh sb="9" eb="21">
      <t>ヤカンタイオウガタホウモンカイゴジュウギョウシャ</t>
    </rPh>
    <rPh sb="22" eb="23">
      <t>タイ</t>
    </rPh>
    <rPh sb="25" eb="27">
      <t>ギャクタイ</t>
    </rPh>
    <rPh sb="28" eb="30">
      <t>ボウシ</t>
    </rPh>
    <rPh sb="34" eb="36">
      <t>ケンシュウ</t>
    </rPh>
    <rPh sb="37" eb="40">
      <t>テイキテキ</t>
    </rPh>
    <rPh sb="41" eb="43">
      <t>ジッシ</t>
    </rPh>
    <phoneticPr fontId="4"/>
  </si>
  <si>
    <t>　虐待の防止に関する措置を適切に実施するための担当者を置いている。</t>
    <rPh sb="1" eb="3">
      <t>ギャクタイ</t>
    </rPh>
    <rPh sb="23" eb="26">
      <t>タントウシャ</t>
    </rPh>
    <rPh sb="27" eb="28">
      <t>オ</t>
    </rPh>
    <phoneticPr fontId="4"/>
  </si>
  <si>
    <t>（３３）　会計の区分</t>
    <phoneticPr fontId="4"/>
  </si>
  <si>
    <t>（３４）　記録の整備</t>
    <rPh sb="5" eb="7">
      <t>キロク</t>
    </rPh>
    <rPh sb="8" eb="10">
      <t>セイビ</t>
    </rPh>
    <phoneticPr fontId="4"/>
  </si>
  <si>
    <t>（３５）　暴力団排除</t>
    <rPh sb="5" eb="8">
      <t>ボウリョクダン</t>
    </rPh>
    <rPh sb="8" eb="10">
      <t>ハイジョ</t>
    </rPh>
    <phoneticPr fontId="4"/>
  </si>
  <si>
    <t>　夜間対応型訪問介護費（Ⅱ）を算定する場合については、月途中からの利用開始又は月途中での利用終了の場合には、契約日又は契約解除日を起算点として日割り計算している。</t>
    <rPh sb="1" eb="3">
      <t>ヤカン</t>
    </rPh>
    <rPh sb="3" eb="6">
      <t>タイオウガタ</t>
    </rPh>
    <rPh sb="6" eb="8">
      <t>ホウモン</t>
    </rPh>
    <rPh sb="8" eb="10">
      <t>カイゴ</t>
    </rPh>
    <rPh sb="10" eb="11">
      <t>ヒ</t>
    </rPh>
    <rPh sb="15" eb="17">
      <t>サンテイ</t>
    </rPh>
    <rPh sb="19" eb="21">
      <t>バアイ</t>
    </rPh>
    <rPh sb="27" eb="30">
      <t>ツキトチュウ</t>
    </rPh>
    <rPh sb="33" eb="35">
      <t>リヨウ</t>
    </rPh>
    <rPh sb="35" eb="37">
      <t>カイシ</t>
    </rPh>
    <rPh sb="37" eb="38">
      <t>マタ</t>
    </rPh>
    <rPh sb="39" eb="42">
      <t>ツキトチュウ</t>
    </rPh>
    <rPh sb="44" eb="46">
      <t>リヨウ</t>
    </rPh>
    <rPh sb="46" eb="48">
      <t>シュウリョウ</t>
    </rPh>
    <rPh sb="49" eb="51">
      <t>バアイ</t>
    </rPh>
    <rPh sb="54" eb="56">
      <t>ケイヤク</t>
    </rPh>
    <rPh sb="56" eb="57">
      <t>ビ</t>
    </rPh>
    <rPh sb="57" eb="58">
      <t>マタ</t>
    </rPh>
    <rPh sb="59" eb="61">
      <t>ケイヤク</t>
    </rPh>
    <rPh sb="61" eb="63">
      <t>カイジョ</t>
    </rPh>
    <rPh sb="63" eb="64">
      <t>ビ</t>
    </rPh>
    <rPh sb="65" eb="67">
      <t>キサン</t>
    </rPh>
    <rPh sb="67" eb="68">
      <t>テン</t>
    </rPh>
    <rPh sb="71" eb="73">
      <t>ヒワ</t>
    </rPh>
    <rPh sb="74" eb="76">
      <t>ケイサン</t>
    </rPh>
    <phoneticPr fontId="4"/>
  </si>
  <si>
    <t>問4</t>
    <rPh sb="0" eb="1">
      <t>トイ</t>
    </rPh>
    <phoneticPr fontId="4"/>
  </si>
  <si>
    <t>問5</t>
    <rPh sb="0" eb="1">
      <t>トイ</t>
    </rPh>
    <phoneticPr fontId="4"/>
  </si>
  <si>
    <t>①サービス提供体制強化加算（Ⅰ）</t>
    <rPh sb="5" eb="7">
      <t>テイキョウ</t>
    </rPh>
    <rPh sb="7" eb="9">
      <t>タイセイ</t>
    </rPh>
    <rPh sb="9" eb="11">
      <t>キョウカ</t>
    </rPh>
    <rPh sb="11" eb="13">
      <t>カサン</t>
    </rPh>
    <phoneticPr fontId="4"/>
  </si>
  <si>
    <t>　事業所の訪問介護員等の総数のうち、介護福祉士の占める割合が 100分の60以上である。</t>
    <phoneticPr fontId="4"/>
  </si>
  <si>
    <t>　事業所の訪問介護員等の総数のうち、勤続年数10年以上の介護福祉士の占める割合が100分の25以上である。</t>
    <rPh sb="1" eb="4">
      <t>ジギョウショ</t>
    </rPh>
    <rPh sb="5" eb="11">
      <t>ホウモンカイゴイントウ</t>
    </rPh>
    <rPh sb="12" eb="14">
      <t>ソウスウ</t>
    </rPh>
    <rPh sb="18" eb="22">
      <t>キンゾクネンスウ</t>
    </rPh>
    <rPh sb="24" eb="27">
      <t>ネンイジョウ</t>
    </rPh>
    <rPh sb="28" eb="33">
      <t>カイゴフクシシ</t>
    </rPh>
    <rPh sb="34" eb="35">
      <t>シ</t>
    </rPh>
    <rPh sb="37" eb="39">
      <t>ワリアイ</t>
    </rPh>
    <rPh sb="43" eb="44">
      <t>ブン</t>
    </rPh>
    <rPh sb="47" eb="49">
      <t>イジョウ</t>
    </rPh>
    <phoneticPr fontId="4"/>
  </si>
  <si>
    <t>　○介護福祉士の占める割合</t>
    <rPh sb="12" eb="13">
      <t>ゴウ</t>
    </rPh>
    <phoneticPr fontId="4"/>
  </si>
  <si>
    <t>イ</t>
    <phoneticPr fontId="4"/>
  </si>
  <si>
    <t>ロ</t>
    <phoneticPr fontId="4"/>
  </si>
  <si>
    <t>　事業所の全ての訪問介護員等に対し、訪問介護員等ごとに研修の目標、内容、研修期間、実施時期等を定めた研修計画を作成し、計画に従い、研修(外部における研修を含む。）を実施又は実施を予定している。</t>
    <rPh sb="1" eb="4">
      <t>ジギョウショ</t>
    </rPh>
    <rPh sb="5" eb="6">
      <t>スベ</t>
    </rPh>
    <rPh sb="8" eb="10">
      <t>ホウモン</t>
    </rPh>
    <rPh sb="10" eb="12">
      <t>カイゴ</t>
    </rPh>
    <rPh sb="12" eb="14">
      <t>イントウ</t>
    </rPh>
    <rPh sb="15" eb="16">
      <t>タイ</t>
    </rPh>
    <rPh sb="18" eb="20">
      <t>ホウモン</t>
    </rPh>
    <rPh sb="20" eb="22">
      <t>カイゴ</t>
    </rPh>
    <rPh sb="22" eb="24">
      <t>イントウ</t>
    </rPh>
    <rPh sb="27" eb="29">
      <t>ケンシュウ</t>
    </rPh>
    <rPh sb="30" eb="32">
      <t>モクヒョウ</t>
    </rPh>
    <rPh sb="33" eb="35">
      <t>ナイヨウ</t>
    </rPh>
    <rPh sb="36" eb="38">
      <t>ケンシュウ</t>
    </rPh>
    <rPh sb="38" eb="40">
      <t>キカン</t>
    </rPh>
    <rPh sb="41" eb="43">
      <t>ジッシ</t>
    </rPh>
    <rPh sb="43" eb="45">
      <t>ジキ</t>
    </rPh>
    <rPh sb="45" eb="46">
      <t>トウ</t>
    </rPh>
    <rPh sb="47" eb="48">
      <t>サダ</t>
    </rPh>
    <rPh sb="50" eb="52">
      <t>ケンシュウ</t>
    </rPh>
    <rPh sb="52" eb="54">
      <t>ケイカク</t>
    </rPh>
    <rPh sb="55" eb="57">
      <t>サクセイ</t>
    </rPh>
    <rPh sb="59" eb="61">
      <t>ケイカク</t>
    </rPh>
    <rPh sb="62" eb="63">
      <t>シタガ</t>
    </rPh>
    <rPh sb="65" eb="67">
      <t>ケンシュウ</t>
    </rPh>
    <rPh sb="68" eb="70">
      <t>ガイブ</t>
    </rPh>
    <rPh sb="74" eb="76">
      <t>ケンシュウ</t>
    </rPh>
    <rPh sb="77" eb="78">
      <t>フク</t>
    </rPh>
    <rPh sb="82" eb="84">
      <t>ジッシ</t>
    </rPh>
    <rPh sb="84" eb="85">
      <t>マタ</t>
    </rPh>
    <rPh sb="86" eb="88">
      <t>ジッシ</t>
    </rPh>
    <rPh sb="89" eb="91">
      <t>ヨテイ</t>
    </rPh>
    <phoneticPr fontId="4"/>
  </si>
  <si>
    <t>②サービス提供体制強化加算（Ⅱ）</t>
    <rPh sb="5" eb="7">
      <t>テイキョウ</t>
    </rPh>
    <rPh sb="7" eb="9">
      <t>タイセイ</t>
    </rPh>
    <rPh sb="9" eb="11">
      <t>キョウカ</t>
    </rPh>
    <rPh sb="11" eb="13">
      <t>カサン</t>
    </rPh>
    <phoneticPr fontId="4"/>
  </si>
  <si>
    <t>　事業所の訪問介護員等の総数のうち、介護福祉士の占める割合が 100分の40以上、又は介護福祉士、実務者研修修了者、介護職員基礎研修課程修了者の占める割合が100分の60以上である。</t>
    <rPh sb="5" eb="7">
      <t>ホウモン</t>
    </rPh>
    <rPh sb="7" eb="9">
      <t>カイゴ</t>
    </rPh>
    <rPh sb="9" eb="10">
      <t>イン</t>
    </rPh>
    <rPh sb="10" eb="11">
      <t>トウ</t>
    </rPh>
    <rPh sb="41" eb="42">
      <t>マタ</t>
    </rPh>
    <rPh sb="43" eb="45">
      <t>カイゴ</t>
    </rPh>
    <rPh sb="45" eb="48">
      <t>フクシシ</t>
    </rPh>
    <rPh sb="49" eb="52">
      <t>ジツムシャ</t>
    </rPh>
    <rPh sb="52" eb="54">
      <t>ケンシュウ</t>
    </rPh>
    <rPh sb="54" eb="57">
      <t>シュウリョウシャ</t>
    </rPh>
    <rPh sb="58" eb="60">
      <t>カイゴ</t>
    </rPh>
    <rPh sb="60" eb="62">
      <t>ショクイン</t>
    </rPh>
    <rPh sb="62" eb="64">
      <t>キソ</t>
    </rPh>
    <rPh sb="64" eb="66">
      <t>ケンシュウ</t>
    </rPh>
    <rPh sb="66" eb="68">
      <t>カテイ</t>
    </rPh>
    <rPh sb="68" eb="71">
      <t>シュウリョウシャ</t>
    </rPh>
    <rPh sb="72" eb="73">
      <t>シ</t>
    </rPh>
    <rPh sb="75" eb="77">
      <t>ワリアイ</t>
    </rPh>
    <rPh sb="81" eb="82">
      <t>ブン</t>
    </rPh>
    <rPh sb="85" eb="87">
      <t>イジョウ</t>
    </rPh>
    <phoneticPr fontId="4"/>
  </si>
  <si>
    <t>③サービス提供体制強化加算（Ⅲ）</t>
    <rPh sb="5" eb="7">
      <t>テイキョウ</t>
    </rPh>
    <rPh sb="7" eb="9">
      <t>タイセイ</t>
    </rPh>
    <rPh sb="9" eb="11">
      <t>キョウカ</t>
    </rPh>
    <rPh sb="11" eb="13">
      <t>カサン</t>
    </rPh>
    <phoneticPr fontId="4"/>
  </si>
  <si>
    <t>　次のいずれかに適合すること。</t>
    <rPh sb="1" eb="2">
      <t>ツギ</t>
    </rPh>
    <rPh sb="8" eb="10">
      <t>テキゴウ</t>
    </rPh>
    <phoneticPr fontId="4"/>
  </si>
  <si>
    <t>　事業所の訪問介護員等の総数のうち、介護福祉士の占める割合が 100分の30以上又は介護福祉士、実務者研修修了者、介護職員基礎研修課程修了者の占める割合が100分の50以上である。</t>
    <phoneticPr fontId="4"/>
  </si>
  <si>
    <t>　　　○介護福祉士の占める割合</t>
    <phoneticPr fontId="4"/>
  </si>
  <si>
    <t>　　　○介護福祉士、実務者研修修了者、介護職員基礎研修課程修了者の占める割合</t>
    <phoneticPr fontId="4"/>
  </si>
  <si>
    <t>イ</t>
    <phoneticPr fontId="4"/>
  </si>
  <si>
    <t>　事業所の訪問介護員等の総数のうち、勤続年数７年以上の介護福祉士の占める割合が100分の30以上である。</t>
    <phoneticPr fontId="4"/>
  </si>
  <si>
    <t>ロ</t>
    <phoneticPr fontId="4"/>
  </si>
  <si>
    <t>令和</t>
    <rPh sb="0" eb="2">
      <t>レイワ</t>
    </rPh>
    <phoneticPr fontId="9"/>
  </si>
  <si>
    <t>年</t>
    <rPh sb="0" eb="1">
      <t>ネン</t>
    </rPh>
    <phoneticPr fontId="9"/>
  </si>
  <si>
    <t>月</t>
    <rPh sb="0" eb="1">
      <t>ゲツ</t>
    </rPh>
    <phoneticPr fontId="9"/>
  </si>
  <si>
    <t>日</t>
    <rPh sb="0" eb="1">
      <t>ニチ</t>
    </rPh>
    <phoneticPr fontId="9"/>
  </si>
  <si>
    <t>時間/週</t>
    <rPh sb="0" eb="2">
      <t>ジカン</t>
    </rPh>
    <rPh sb="3" eb="4">
      <t>シュウ</t>
    </rPh>
    <phoneticPr fontId="9"/>
  </si>
  <si>
    <t>時間/月</t>
    <rPh sb="0" eb="2">
      <t>ジカン</t>
    </rPh>
    <rPh sb="3" eb="4">
      <t>ツキ</t>
    </rPh>
    <phoneticPr fontId="9"/>
  </si>
  <si>
    <t>当月の日数</t>
    <rPh sb="0" eb="2">
      <t>トウゲツ</t>
    </rPh>
    <rPh sb="3" eb="5">
      <t>ニッスウ</t>
    </rPh>
    <phoneticPr fontId="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</si>
  <si>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</si>
  <si>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</si>
  <si>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</si>
  <si>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</si>
  <si>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</si>
  <si>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</si>
  <si>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管理者</t>
    <rPh sb="0" eb="3">
      <t>カンリシャ</t>
    </rPh>
    <phoneticPr fontId="9"/>
  </si>
  <si>
    <t>B</t>
  </si>
  <si>
    <t>ー</t>
  </si>
  <si>
    <t>厚労　太郎</t>
    <rPh sb="0" eb="2">
      <t>コウロウ</t>
    </rPh>
    <rPh sb="3" eb="5">
      <t>タロウ</t>
    </rPh>
    <phoneticPr fontId="9"/>
  </si>
  <si>
    <t>面接相談員</t>
    <rPh sb="0" eb="2">
      <t>メンセツ</t>
    </rPh>
    <rPh sb="2" eb="5">
      <t>ソウダンイン</t>
    </rPh>
    <phoneticPr fontId="9"/>
  </si>
  <si>
    <t>勤務時間数</t>
    <rPh sb="0" eb="2">
      <t>キンム</t>
    </rPh>
    <rPh sb="2" eb="5">
      <t>ジカンスウ</t>
    </rPh>
    <phoneticPr fontId="9"/>
  </si>
  <si>
    <t>オペレーター</t>
  </si>
  <si>
    <t>A</t>
  </si>
  <si>
    <t>介護福祉士</t>
    <rPh sb="0" eb="2">
      <t>カイゴ</t>
    </rPh>
    <rPh sb="2" eb="5">
      <t>フクシシ</t>
    </rPh>
    <phoneticPr fontId="9"/>
  </si>
  <si>
    <t>C</t>
  </si>
  <si>
    <t>看護師</t>
    <rPh sb="0" eb="3">
      <t>カンゴシ</t>
    </rPh>
    <phoneticPr fontId="9"/>
  </si>
  <si>
    <t>○○　B子</t>
    <rPh sb="4" eb="5">
      <t>コ</t>
    </rPh>
    <phoneticPr fontId="9"/>
  </si>
  <si>
    <t>准看護師</t>
    <rPh sb="0" eb="4">
      <t>ジュンカンゴシ</t>
    </rPh>
    <phoneticPr fontId="9"/>
  </si>
  <si>
    <t>訪問介護員_定期</t>
    <rPh sb="0" eb="2">
      <t>ホウモン</t>
    </rPh>
    <rPh sb="2" eb="5">
      <t>カイゴイン</t>
    </rPh>
    <rPh sb="6" eb="8">
      <t>テイキ</t>
    </rPh>
    <phoneticPr fontId="9"/>
  </si>
  <si>
    <t>訪問介護員_随時</t>
    <rPh sb="0" eb="2">
      <t>ホウモン</t>
    </rPh>
    <rPh sb="2" eb="4">
      <t>カイゴ</t>
    </rPh>
    <rPh sb="4" eb="5">
      <t>イン</t>
    </rPh>
    <rPh sb="6" eb="8">
      <t>ズイジ</t>
    </rPh>
    <phoneticPr fontId="9"/>
  </si>
  <si>
    <t>≪要 提出≫</t>
    <rPh sb="1" eb="2">
      <t>ヨウ</t>
    </rPh>
    <rPh sb="3" eb="5">
      <t>テイシュツ</t>
    </rPh>
    <phoneticPr fontId="9"/>
  </si>
  <si>
    <t>■シフト記号表（勤務時間帯）</t>
    <rPh sb="4" eb="6">
      <t>キゴウ</t>
    </rPh>
    <rPh sb="6" eb="7">
      <t>ヒョウ</t>
    </rPh>
    <rPh sb="8" eb="10">
      <t>キンム</t>
    </rPh>
    <rPh sb="10" eb="13">
      <t>ジカンタイ</t>
    </rPh>
    <phoneticPr fontId="9"/>
  </si>
  <si>
    <t>※24時間表記</t>
    <rPh sb="3" eb="5">
      <t>ジカン</t>
    </rPh>
    <rPh sb="5" eb="7">
      <t>ヒョウキ</t>
    </rPh>
    <phoneticPr fontId="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</si>
  <si>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
  </si>
  <si>
    <t>記号</t>
    <rPh sb="0" eb="2">
      <t>キゴウ</t>
    </rPh>
    <phoneticPr fontId="9"/>
  </si>
  <si>
    <t>うち、休憩時間</t>
    <rPh sb="3" eb="5">
      <t>キュウケイ</t>
    </rPh>
    <rPh sb="5" eb="7">
      <t>ジカン</t>
    </rPh>
    <phoneticPr fontId="9"/>
  </si>
  <si>
    <t>勤務時間</t>
    <rPh sb="0" eb="2">
      <t>キンム</t>
    </rPh>
    <rPh sb="2" eb="4">
      <t>ジカン</t>
    </rPh>
    <phoneticPr fontId="9"/>
  </si>
  <si>
    <t>≪提出不要≫</t>
    <rPh sb="1" eb="3">
      <t>テイシュツ</t>
    </rPh>
    <rPh sb="3" eb="5">
      <t>フヨウ</t>
    </rPh>
    <phoneticPr fontId="9"/>
  </si>
  <si>
    <t>・・・直接入力する必要がある箇所です。</t>
    <rPh sb="3" eb="5">
      <t>チョクセツ</t>
    </rPh>
    <rPh sb="5" eb="7">
      <t>ニュウリョク</t>
    </rPh>
    <rPh sb="9" eb="11">
      <t>ヒツヨウ</t>
    </rPh>
    <rPh sb="14" eb="16">
      <t>カショ</t>
    </rPh>
    <phoneticPr fontId="9"/>
  </si>
  <si>
    <t>・・・プルダウンから選択して入力する必要がある箇所です。</t>
    <rPh sb="10" eb="12">
      <t>センタク</t>
    </rPh>
    <rPh sb="14" eb="16">
      <t>ニュウリョク</t>
    </rPh>
    <rPh sb="18" eb="20">
      <t>ヒツヨウ</t>
    </rPh>
    <rPh sb="23" eb="25">
      <t>カショ</t>
    </rPh>
    <phoneticPr fontId="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</si>
  <si>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</si>
  <si>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</si>
  <si>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</si>
  <si>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No</t>
    <phoneticPr fontId="9"/>
  </si>
  <si>
    <t>職種名</t>
    <rPh sb="0" eb="2">
      <t>ショクシュ</t>
    </rPh>
    <rPh sb="2" eb="3">
      <t>メイ</t>
    </rPh>
    <phoneticPr fontId="9"/>
  </si>
  <si>
    <t>備考</t>
    <rPh sb="0" eb="2">
      <t>ビコウ</t>
    </rPh>
    <phoneticPr fontId="9"/>
  </si>
  <si>
    <t>オペレーター</t>
    <phoneticPr fontId="9"/>
  </si>
  <si>
    <t>訪問介護員等_定期巡回</t>
    <rPh sb="0" eb="2">
      <t>ホウモン</t>
    </rPh>
    <rPh sb="2" eb="4">
      <t>カイゴ</t>
    </rPh>
    <rPh sb="4" eb="6">
      <t>インナド</t>
    </rPh>
    <rPh sb="7" eb="9">
      <t>テイキ</t>
    </rPh>
    <rPh sb="9" eb="11">
      <t>ジュンカイ</t>
    </rPh>
    <phoneticPr fontId="9"/>
  </si>
  <si>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9"/>
  </si>
  <si>
    <t>訪問介護員等_随時訪問</t>
    <rPh sb="0" eb="2">
      <t>ホウモン</t>
    </rPh>
    <rPh sb="2" eb="4">
      <t>カイゴ</t>
    </rPh>
    <rPh sb="4" eb="6">
      <t>インナド</t>
    </rPh>
    <rPh sb="7" eb="9">
      <t>ズイジ</t>
    </rPh>
    <rPh sb="9" eb="11">
      <t>ホウモン</t>
    </rPh>
    <phoneticPr fontId="9"/>
  </si>
  <si>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</si>
  <si>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</si>
  <si>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区分</t>
    <rPh sb="0" eb="2">
      <t>クブン</t>
    </rPh>
    <phoneticPr fontId="9"/>
  </si>
  <si>
    <t>常勤で専従</t>
    <rPh sb="0" eb="2">
      <t>ジョウキン</t>
    </rPh>
    <rPh sb="3" eb="5">
      <t>センジュウ</t>
    </rPh>
    <phoneticPr fontId="9"/>
  </si>
  <si>
    <t>常勤で兼務</t>
    <rPh sb="0" eb="2">
      <t>ジョウキン</t>
    </rPh>
    <rPh sb="3" eb="5">
      <t>ケンム</t>
    </rPh>
    <phoneticPr fontId="9"/>
  </si>
  <si>
    <t>非常勤で専従</t>
    <rPh sb="0" eb="3">
      <t>ヒジョウキン</t>
    </rPh>
    <rPh sb="4" eb="6">
      <t>センジュウ</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</si>
  <si>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</si>
  <si>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</si>
  <si>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</si>
  <si>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</si>
  <si>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１．サービス種別</t>
    <rPh sb="6" eb="8">
      <t>シュベツ</t>
    </rPh>
    <phoneticPr fontId="9"/>
  </si>
  <si>
    <t>No</t>
    <phoneticPr fontId="9"/>
  </si>
  <si>
    <t>サービス種別名</t>
    <rPh sb="4" eb="6">
      <t>シュベツ</t>
    </rPh>
    <rPh sb="6" eb="7">
      <t>メイ</t>
    </rPh>
    <phoneticPr fontId="9"/>
  </si>
  <si>
    <t>２．職種名・資格名称</t>
    <rPh sb="2" eb="4">
      <t>ショクシュ</t>
    </rPh>
    <rPh sb="4" eb="5">
      <t>メイ</t>
    </rPh>
    <rPh sb="6" eb="8">
      <t>シカク</t>
    </rPh>
    <rPh sb="8" eb="10">
      <t>メイショウ</t>
    </rPh>
    <phoneticPr fontId="9"/>
  </si>
  <si>
    <t>資格</t>
    <rPh sb="0" eb="2">
      <t>シカク</t>
    </rPh>
    <phoneticPr fontId="9"/>
  </si>
  <si>
    <t>ー</t>
    <phoneticPr fontId="9"/>
  </si>
  <si>
    <t>医師</t>
    <rPh sb="0" eb="2">
      <t>イシ</t>
    </rPh>
    <phoneticPr fontId="9"/>
  </si>
  <si>
    <t>実務者研修修了者</t>
    <rPh sb="0" eb="3">
      <t>ジツムシャ</t>
    </rPh>
    <rPh sb="3" eb="5">
      <t>ケンシュウ</t>
    </rPh>
    <rPh sb="5" eb="8">
      <t>シュウリョウシャ</t>
    </rPh>
    <phoneticPr fontId="9"/>
  </si>
  <si>
    <t>保健師</t>
    <rPh sb="0" eb="3">
      <t>ホケンシ</t>
    </rPh>
    <phoneticPr fontId="9"/>
  </si>
  <si>
    <t>介護職員初任者研修修了者</t>
    <rPh sb="0" eb="2">
      <t>カイゴ</t>
    </rPh>
    <rPh sb="2" eb="4">
      <t>ショクイン</t>
    </rPh>
    <rPh sb="4" eb="7">
      <t>ショニンシャ</t>
    </rPh>
    <rPh sb="7" eb="9">
      <t>ケンシュウ</t>
    </rPh>
    <rPh sb="9" eb="12">
      <t>シュウリョウシャ</t>
    </rPh>
    <phoneticPr fontId="9"/>
  </si>
  <si>
    <t>社会福祉士</t>
    <rPh sb="0" eb="2">
      <t>シャカイ</t>
    </rPh>
    <rPh sb="2" eb="5">
      <t>フクシシ</t>
    </rPh>
    <phoneticPr fontId="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</si>
  <si>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9"/>
  </si>
  <si>
    <t>介護支援専門員</t>
    <rPh sb="0" eb="2">
      <t>カイゴ</t>
    </rPh>
    <rPh sb="2" eb="4">
      <t>シエン</t>
    </rPh>
    <rPh sb="4" eb="7">
      <t>センモンイン</t>
    </rPh>
    <phoneticPr fontId="9"/>
  </si>
  <si>
    <t>旧ホームヘルパー1級課程修了者</t>
    <rPh sb="0" eb="1">
      <t>キュウ</t>
    </rPh>
    <rPh sb="9" eb="10">
      <t>キュウ</t>
    </rPh>
    <rPh sb="10" eb="12">
      <t>カテイ</t>
    </rPh>
    <rPh sb="12" eb="15">
      <t>シュウリョウシャ</t>
    </rPh>
    <phoneticPr fontId="9"/>
  </si>
  <si>
    <t>旧ホームヘルパー2級課程修了者</t>
    <rPh sb="0" eb="1">
      <t>キュウ</t>
    </rPh>
    <rPh sb="9" eb="10">
      <t>キュウ</t>
    </rPh>
    <rPh sb="10" eb="12">
      <t>カテイ</t>
    </rPh>
    <rPh sb="12" eb="15">
      <t>シュウリョウシャ</t>
    </rPh>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</si>
  <si>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</si>
  <si>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</si>
  <si>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12行目・・・「職種」</t>
    <rPh sb="3" eb="5">
      <t>ギョウメ</t>
    </rPh>
    <rPh sb="9" eb="11">
      <t>ショクシュ</t>
    </rPh>
    <phoneticPr fontId="9"/>
  </si>
  <si>
    <t>　C列・・・「管理者」</t>
    <rPh sb="2" eb="3">
      <t>レツ</t>
    </rPh>
    <rPh sb="7" eb="10">
      <t>カンリシャ</t>
    </rPh>
    <phoneticPr fontId="9"/>
  </si>
  <si>
    <t>　D列・・・「オペレーター」</t>
    <rPh sb="2" eb="3">
      <t>レツ</t>
    </rPh>
    <phoneticPr fontId="9"/>
  </si>
  <si>
    <t>　E列・・・「訪問介護員_定期」</t>
    <rPh sb="2" eb="3">
      <t>レツ</t>
    </rPh>
    <rPh sb="7" eb="9">
      <t>ホウモン</t>
    </rPh>
    <rPh sb="9" eb="11">
      <t>カイゴ</t>
    </rPh>
    <rPh sb="11" eb="12">
      <t>イン</t>
    </rPh>
    <rPh sb="13" eb="15">
      <t>テイキ</t>
    </rPh>
    <phoneticPr fontId="9"/>
  </si>
  <si>
    <t>　F列・・・「訪問介護員_随時」</t>
    <rPh sb="2" eb="3">
      <t>レツ</t>
    </rPh>
    <rPh sb="7" eb="9">
      <t>ホウモン</t>
    </rPh>
    <rPh sb="9" eb="11">
      <t>カイゴ</t>
    </rPh>
    <rPh sb="11" eb="12">
      <t>イン</t>
    </rPh>
    <rPh sb="13" eb="15">
      <t>ズイジ</t>
    </rPh>
    <phoneticPr fontId="9"/>
  </si>
  <si>
    <t>　G列・・・「面接相談員」</t>
    <rPh sb="2" eb="3">
      <t>レツ</t>
    </rPh>
    <rPh sb="7" eb="9">
      <t>メンセツ</t>
    </rPh>
    <rPh sb="9" eb="12">
      <t>ソウダンイン</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</si>
  <si>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</si>
  <si>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</si>
  <si>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</si>
  <si>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</si>
  <si>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</si>
  <si>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</si>
  <si>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</si>
  <si>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</si>
  <si>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t>当該夜間対応型訪問介護事業所のオペレーションセンター従業者(面接相談員を含む）又は訪問介護員等</t>
    <rPh sb="30" eb="32">
      <t>メンセツ</t>
    </rPh>
    <rPh sb="32" eb="35">
      <t>ソウダンイン</t>
    </rPh>
    <rPh sb="36" eb="37">
      <t>フク</t>
    </rPh>
    <phoneticPr fontId="4"/>
  </si>
  <si>
    <t>日中のオペレーションセンターサービスを実施する場合であって、指定訪問介護事業者の指定を併せて受けて、一体的に運営するときは、訪問介護事業所の職務</t>
    <rPh sb="23" eb="25">
      <t>バアイ</t>
    </rPh>
    <rPh sb="30" eb="32">
      <t>シテイ</t>
    </rPh>
    <rPh sb="32" eb="34">
      <t>ホウモン</t>
    </rPh>
    <rPh sb="34" eb="36">
      <t>カイゴ</t>
    </rPh>
    <rPh sb="36" eb="39">
      <t>ジギョウシャ</t>
    </rPh>
    <rPh sb="40" eb="42">
      <t>シテイ</t>
    </rPh>
    <rPh sb="43" eb="44">
      <t>アワ</t>
    </rPh>
    <rPh sb="46" eb="47">
      <t>ウ</t>
    </rPh>
    <rPh sb="50" eb="53">
      <t>イッタイテキ</t>
    </rPh>
    <rPh sb="54" eb="56">
      <t>ウンエイ</t>
    </rPh>
    <rPh sb="62" eb="64">
      <t>ホウモン</t>
    </rPh>
    <phoneticPr fontId="4"/>
  </si>
  <si>
    <t>　１年以上（介護職員初任者研修課程修了者及び旧訪問介護職員養成研修２級修了者にあっては、３年以上）サービス提供責任者の業務に従事した経験を有する者をオペレーターに宛てる場合は、以下の要件を満たしている。
【要件】オペレーターがオペレーターとして勤務する時間以外の時間帯に、当該オペレーターとの緊密な連携を確保することにより、利用者からの通報に適切に対応できる体制にある。</t>
    <rPh sb="123" eb="125">
      <t>キンム</t>
    </rPh>
    <rPh sb="127" eb="129">
      <t>ジカン</t>
    </rPh>
    <rPh sb="129" eb="131">
      <t>イガイ</t>
    </rPh>
    <rPh sb="137" eb="139">
      <t>トウガイ</t>
    </rPh>
    <rPh sb="147" eb="149">
      <t>キンミツ</t>
    </rPh>
    <phoneticPr fontId="4"/>
  </si>
  <si>
    <t>　オペレーターは、利用者に対するオペレーションセンターサービスの提供に支障がない場合に、随時訪問サービスに従事している。</t>
    <rPh sb="9" eb="12">
      <t>リヨウシャ</t>
    </rPh>
    <rPh sb="13" eb="14">
      <t>タイ</t>
    </rPh>
    <rPh sb="32" eb="34">
      <t>テイキョウ</t>
    </rPh>
    <rPh sb="35" eb="37">
      <t>シショウ</t>
    </rPh>
    <rPh sb="40" eb="42">
      <t>バアイ</t>
    </rPh>
    <rPh sb="44" eb="46">
      <t>ズイジ</t>
    </rPh>
    <rPh sb="46" eb="48">
      <t>ホウモン</t>
    </rPh>
    <rPh sb="53" eb="55">
      <t>ジュウジ</t>
    </rPh>
    <phoneticPr fontId="4"/>
  </si>
  <si>
    <t>問6</t>
    <rPh sb="0" eb="1">
      <t>トイ</t>
    </rPh>
    <phoneticPr fontId="4"/>
  </si>
  <si>
    <t>　事業所の全ての訪問介護員等が参加する、利用者に関する情報若しくはサービス提供にあたっての留意事項の伝達又は訪問介護員等の技術指導を目的とした会議（テレビ電話装置等を活用して行うことができる。）をおおむね月１回以上開催し、記録している。</t>
    <rPh sb="1" eb="4">
      <t>ジギョウショ</t>
    </rPh>
    <rPh sb="5" eb="6">
      <t>スベ</t>
    </rPh>
    <rPh sb="8" eb="10">
      <t>ホウモン</t>
    </rPh>
    <rPh sb="10" eb="12">
      <t>カイゴ</t>
    </rPh>
    <rPh sb="12" eb="14">
      <t>イントウ</t>
    </rPh>
    <rPh sb="15" eb="17">
      <t>サンカ</t>
    </rPh>
    <rPh sb="20" eb="22">
      <t>リヨウ</t>
    </rPh>
    <rPh sb="22" eb="23">
      <t>シャ</t>
    </rPh>
    <rPh sb="24" eb="25">
      <t>カン</t>
    </rPh>
    <rPh sb="27" eb="29">
      <t>ジョウホウ</t>
    </rPh>
    <rPh sb="29" eb="30">
      <t>モ</t>
    </rPh>
    <rPh sb="37" eb="39">
      <t>テイキョウ</t>
    </rPh>
    <rPh sb="45" eb="47">
      <t>リュウイ</t>
    </rPh>
    <rPh sb="47" eb="49">
      <t>ジコウ</t>
    </rPh>
    <rPh sb="50" eb="52">
      <t>デンタツ</t>
    </rPh>
    <rPh sb="52" eb="53">
      <t>マタ</t>
    </rPh>
    <rPh sb="54" eb="56">
      <t>ホウモン</t>
    </rPh>
    <rPh sb="56" eb="58">
      <t>カイゴ</t>
    </rPh>
    <rPh sb="58" eb="59">
      <t>イン</t>
    </rPh>
    <rPh sb="59" eb="60">
      <t>トウ</t>
    </rPh>
    <rPh sb="61" eb="63">
      <t>ギジュツ</t>
    </rPh>
    <rPh sb="63" eb="65">
      <t>シドウ</t>
    </rPh>
    <rPh sb="66" eb="68">
      <t>モクテキ</t>
    </rPh>
    <rPh sb="71" eb="73">
      <t>カイギ</t>
    </rPh>
    <rPh sb="77" eb="82">
      <t>デンワソウチトウ</t>
    </rPh>
    <rPh sb="83" eb="85">
      <t>カツヨウ</t>
    </rPh>
    <rPh sb="87" eb="88">
      <t>オコナ</t>
    </rPh>
    <rPh sb="104" eb="107">
      <t>カイイジョウ</t>
    </rPh>
    <rPh sb="107" eb="109">
      <t>カイサイ</t>
    </rPh>
    <rPh sb="111" eb="113">
      <t>キロク</t>
    </rPh>
    <phoneticPr fontId="4"/>
  </si>
  <si>
    <t>　利用者は、問３によるサービスを受けるために、夜間対応型訪問介護事業所と連携している訪問介護事業所と事前にサービス利用に係る契約を締結している。</t>
    <rPh sb="1" eb="3">
      <t>リヨウ</t>
    </rPh>
    <rPh sb="3" eb="4">
      <t>シャ</t>
    </rPh>
    <rPh sb="6" eb="7">
      <t>トイ</t>
    </rPh>
    <rPh sb="16" eb="17">
      <t>ウ</t>
    </rPh>
    <rPh sb="23" eb="25">
      <t>ヤカン</t>
    </rPh>
    <rPh sb="25" eb="28">
      <t>タイオウガタ</t>
    </rPh>
    <rPh sb="28" eb="30">
      <t>ホウモン</t>
    </rPh>
    <rPh sb="30" eb="32">
      <t>カイゴ</t>
    </rPh>
    <rPh sb="32" eb="35">
      <t>ジギョウショ</t>
    </rPh>
    <rPh sb="36" eb="38">
      <t>レンケイ</t>
    </rPh>
    <rPh sb="42" eb="44">
      <t>ホウモン</t>
    </rPh>
    <rPh sb="44" eb="46">
      <t>カイゴ</t>
    </rPh>
    <rPh sb="46" eb="48">
      <t>ジギョウ</t>
    </rPh>
    <rPh sb="48" eb="49">
      <t>ショ</t>
    </rPh>
    <rPh sb="50" eb="52">
      <t>ジゼン</t>
    </rPh>
    <rPh sb="57" eb="59">
      <t>リヨウ</t>
    </rPh>
    <rPh sb="60" eb="61">
      <t>カカ</t>
    </rPh>
    <rPh sb="62" eb="64">
      <t>ケイヤク</t>
    </rPh>
    <rPh sb="65" eb="67">
      <t>テイケツ</t>
    </rPh>
    <phoneticPr fontId="4"/>
  </si>
  <si>
    <t>　本加算の対象となる利用者については、夜間の同居家族等の状況の把握に加え、日中の同居家族等の状況や在宅サービスの利用状況等を把握している。</t>
    <rPh sb="1" eb="2">
      <t>ホン</t>
    </rPh>
    <rPh sb="2" eb="4">
      <t>カサン</t>
    </rPh>
    <rPh sb="5" eb="7">
      <t>タイショウ</t>
    </rPh>
    <rPh sb="10" eb="12">
      <t>リヨウ</t>
    </rPh>
    <rPh sb="12" eb="13">
      <t>シャ</t>
    </rPh>
    <rPh sb="19" eb="21">
      <t>ヤカン</t>
    </rPh>
    <rPh sb="22" eb="24">
      <t>ドウキョ</t>
    </rPh>
    <rPh sb="24" eb="26">
      <t>カゾク</t>
    </rPh>
    <rPh sb="26" eb="27">
      <t>トウ</t>
    </rPh>
    <rPh sb="28" eb="30">
      <t>ジョウキョウ</t>
    </rPh>
    <rPh sb="31" eb="33">
      <t>ハアク</t>
    </rPh>
    <rPh sb="34" eb="35">
      <t>クワ</t>
    </rPh>
    <rPh sb="37" eb="39">
      <t>ニッチュウ</t>
    </rPh>
    <rPh sb="40" eb="42">
      <t>ドウキョ</t>
    </rPh>
    <rPh sb="42" eb="44">
      <t>カゾク</t>
    </rPh>
    <rPh sb="44" eb="45">
      <t>トウ</t>
    </rPh>
    <rPh sb="46" eb="48">
      <t>ジョウキョウ</t>
    </rPh>
    <rPh sb="49" eb="51">
      <t>ザイタク</t>
    </rPh>
    <rPh sb="56" eb="58">
      <t>リヨウ</t>
    </rPh>
    <rPh sb="58" eb="60">
      <t>ジョウキョウ</t>
    </rPh>
    <rPh sb="60" eb="61">
      <t>トウ</t>
    </rPh>
    <rPh sb="62" eb="64">
      <t>ハアク</t>
    </rPh>
    <phoneticPr fontId="4"/>
  </si>
  <si>
    <t>　オペレーションセンター従業者(設置しない場合は、訪問介護員等）は、利用者の日常生活全般の状況及び希望を踏まえて、定期巡回サービス及び随時訪問サービスの目標、当該目標を達成するための具体的なサービスの内容等を記載した夜間対応型訪問介護計画を作成している。</t>
    <rPh sb="12" eb="14">
      <t>ジュウギョウ</t>
    </rPh>
    <rPh sb="14" eb="15">
      <t>シャ</t>
    </rPh>
    <rPh sb="16" eb="18">
      <t>セッチ</t>
    </rPh>
    <rPh sb="21" eb="23">
      <t>バアイ</t>
    </rPh>
    <rPh sb="25" eb="27">
      <t>ホウモン</t>
    </rPh>
    <rPh sb="27" eb="29">
      <t>カイゴ</t>
    </rPh>
    <rPh sb="29" eb="30">
      <t>イン</t>
    </rPh>
    <rPh sb="30" eb="31">
      <t>トウ</t>
    </rPh>
    <rPh sb="38" eb="40">
      <t>ニチジョウ</t>
    </rPh>
    <rPh sb="40" eb="42">
      <t>セイカツ</t>
    </rPh>
    <rPh sb="42" eb="44">
      <t>ゼンパン</t>
    </rPh>
    <rPh sb="45" eb="47">
      <t>ジョウキョウ</t>
    </rPh>
    <rPh sb="47" eb="48">
      <t>オヨ</t>
    </rPh>
    <rPh sb="49" eb="51">
      <t>キボウ</t>
    </rPh>
    <rPh sb="52" eb="53">
      <t>フ</t>
    </rPh>
    <rPh sb="57" eb="59">
      <t>テイキ</t>
    </rPh>
    <rPh sb="59" eb="61">
      <t>ジュンカイ</t>
    </rPh>
    <rPh sb="65" eb="66">
      <t>オヨ</t>
    </rPh>
    <rPh sb="67" eb="69">
      <t>ズイジ</t>
    </rPh>
    <rPh sb="69" eb="71">
      <t>ホウモン</t>
    </rPh>
    <rPh sb="76" eb="78">
      <t>モクヒョウ</t>
    </rPh>
    <rPh sb="102" eb="103">
      <t>トウ</t>
    </rPh>
    <rPh sb="120" eb="122">
      <t>サクセイ</t>
    </rPh>
    <phoneticPr fontId="4"/>
  </si>
  <si>
    <t>ver1.00</t>
    <phoneticPr fontId="4"/>
  </si>
  <si>
    <t>夜間対応型訪問介護</t>
    <rPh sb="0" eb="2">
      <t>ヤカン</t>
    </rPh>
    <rPh sb="2" eb="5">
      <t>タイオウガタ</t>
    </rPh>
    <rPh sb="5" eb="7">
      <t>ホウモン</t>
    </rPh>
    <rPh sb="7" eb="9">
      <t>カイゴ</t>
    </rPh>
    <phoneticPr fontId="11"/>
  </si>
  <si>
    <t>ー</t>
    <phoneticPr fontId="9"/>
  </si>
  <si>
    <t>ー</t>
    <phoneticPr fontId="9"/>
  </si>
  <si>
    <t>ー</t>
    <phoneticPr fontId="9"/>
  </si>
  <si>
    <t>看護師</t>
    <rPh sb="0" eb="3">
      <t>カンゴシ</t>
    </rPh>
    <phoneticPr fontId="11"/>
  </si>
  <si>
    <t>介護福祉士</t>
    <rPh sb="0" eb="2">
      <t>カイゴ</t>
    </rPh>
    <rPh sb="2" eb="5">
      <t>フクシシ</t>
    </rPh>
    <phoneticPr fontId="11"/>
  </si>
  <si>
    <t>准看護師</t>
    <rPh sb="0" eb="4">
      <t>ジュンカンゴシ</t>
    </rPh>
    <phoneticPr fontId="11"/>
  </si>
  <si>
    <t>介護支援専門員</t>
    <rPh sb="0" eb="2">
      <t>カイゴ</t>
    </rPh>
    <rPh sb="2" eb="4">
      <t>シエン</t>
    </rPh>
    <rPh sb="4" eb="7">
      <t>センモンイン</t>
    </rPh>
    <phoneticPr fontId="1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</si>
  <si>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6"/>
  </si>
  <si>
    <t>下記の記入方法に従って、入力してください。</t>
    <phoneticPr fontId="9"/>
  </si>
  <si>
    <t>　(1) 「４週」・「暦月」のいずれかを選択してください。</t>
    <rPh sb="7" eb="8">
      <t>シュウ</t>
    </rPh>
    <rPh sb="11" eb="12">
      <t>レキ</t>
    </rPh>
    <rPh sb="12" eb="13">
      <t>ツキ</t>
    </rPh>
    <rPh sb="20" eb="22">
      <t>センタク</t>
    </rPh>
    <phoneticPr fontId="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</si>
  <si>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</si>
  <si>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9"/>
  </si>
  <si>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9"/>
  </si>
  <si>
    <t>　(5) 面接相談員に印（○）をつけてください。</t>
    <rPh sb="5" eb="7">
      <t>メンセツ</t>
    </rPh>
    <rPh sb="7" eb="10">
      <t>ソウダンイン</t>
    </rPh>
    <rPh sb="11" eb="12">
      <t>シルシ</t>
    </rPh>
    <phoneticPr fontId="9"/>
  </si>
  <si>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</si>
  <si>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A</t>
    <phoneticPr fontId="9"/>
  </si>
  <si>
    <t>B</t>
    <phoneticPr fontId="9"/>
  </si>
  <si>
    <t>C</t>
    <phoneticPr fontId="9"/>
  </si>
  <si>
    <t>D</t>
    <phoneticPr fontId="9"/>
  </si>
  <si>
    <t>非常勤で兼務</t>
    <rPh sb="0" eb="1">
      <t>ヒ</t>
    </rPh>
    <rPh sb="1" eb="3">
      <t>ジョウキン</t>
    </rPh>
    <rPh sb="4" eb="6">
      <t>ケンム</t>
    </rPh>
    <phoneticPr fontId="9"/>
  </si>
  <si>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</si>
  <si>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9"/>
  </si>
  <si>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9"/>
  </si>
  <si>
    <t>　(8) 従業者の氏名を記入してください。</t>
    <rPh sb="5" eb="8">
      <t>ジュウギョウシャ</t>
    </rPh>
    <rPh sb="9" eb="11">
      <t>シメイ</t>
    </rPh>
    <rPh sb="12" eb="14">
      <t>キニュウ</t>
    </rPh>
    <phoneticPr fontId="9"/>
  </si>
  <si>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9"/>
  </si>
  <si>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</si>
  <si>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</si>
  <si>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</si>
  <si>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</si>
  <si>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9"/>
  </si>
  <si>
    <t>　　　 その他、特記事項欄としてもご活用ください。</t>
    <rPh sb="6" eb="7">
      <t>タ</t>
    </rPh>
    <rPh sb="8" eb="10">
      <t>トッキ</t>
    </rPh>
    <rPh sb="10" eb="12">
      <t>ジコウ</t>
    </rPh>
    <rPh sb="12" eb="13">
      <t>ラン</t>
    </rPh>
    <rPh sb="18" eb="20">
      <t>カツヨウ</t>
    </rPh>
    <phoneticPr fontId="9"/>
  </si>
  <si>
    <t>（標準様式1）</t>
    <rPh sb="1" eb="3">
      <t>ヒョウジュン</t>
    </rPh>
    <rPh sb="3" eb="5">
      <t>ヨウシキ</t>
    </rPh>
    <phoneticPr fontId="6"/>
  </si>
  <si>
    <t>従業者の勤務の体制及び勤務形態一覧表　</t>
  </si>
  <si>
    <t>サービス種別（</t>
    <rPh sb="4" eb="6">
      <t>シュベツ</t>
    </rPh>
    <phoneticPr fontId="9"/>
  </si>
  <si>
    <t>）</t>
    <phoneticPr fontId="9"/>
  </si>
  <si>
    <t>(</t>
    <phoneticPr fontId="9"/>
  </si>
  <si>
    <t>)</t>
    <phoneticPr fontId="9"/>
  </si>
  <si>
    <t>事業所名（</t>
    <rPh sb="0" eb="3">
      <t>ジギョウショ</t>
    </rPh>
    <rPh sb="3" eb="4">
      <t>メイ</t>
    </rPh>
    <phoneticPr fontId="9"/>
  </si>
  <si>
    <t>○○○○</t>
    <phoneticPr fontId="9"/>
  </si>
  <si>
    <t>）</t>
    <phoneticPr fontId="9"/>
  </si>
  <si>
    <t>(1)</t>
    <phoneticPr fontId="9"/>
  </si>
  <si>
    <t>４週</t>
  </si>
  <si>
    <t>(2)</t>
    <phoneticPr fontId="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</si>
  <si>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</si>
  <si>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9"/>
  </si>
  <si>
    <t>No</t>
    <phoneticPr fontId="9"/>
  </si>
  <si>
    <t>(4) 
職種</t>
    <phoneticPr fontId="6"/>
  </si>
  <si>
    <t>(5)
勤務
形態</t>
    <phoneticPr fontId="6"/>
  </si>
  <si>
    <t>(6) 資格</t>
    <rPh sb="4" eb="6">
      <t>シカク</t>
    </rPh>
    <phoneticPr fontId="9"/>
  </si>
  <si>
    <t>(7) 氏　名</t>
    <phoneticPr fontId="6"/>
  </si>
  <si>
    <t>(8)</t>
    <phoneticPr fontId="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</si>
  <si>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</si>
  <si>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シフト記号</t>
    <rPh sb="3" eb="5">
      <t>キゴウ</t>
    </rPh>
    <phoneticPr fontId="20"/>
  </si>
  <si>
    <t>u</t>
  </si>
  <si>
    <t>u</t>
    <phoneticPr fontId="9"/>
  </si>
  <si>
    <t>u</t>
    <phoneticPr fontId="9"/>
  </si>
  <si>
    <t>u</t>
    <phoneticPr fontId="9"/>
  </si>
  <si>
    <t>u</t>
    <phoneticPr fontId="9"/>
  </si>
  <si>
    <t>u</t>
    <phoneticPr fontId="9"/>
  </si>
  <si>
    <t>○○　A男</t>
    <rPh sb="4" eb="5">
      <t>オトコ</t>
    </rPh>
    <phoneticPr fontId="9"/>
  </si>
  <si>
    <t>b</t>
    <phoneticPr fontId="9"/>
  </si>
  <si>
    <t>b</t>
    <phoneticPr fontId="9"/>
  </si>
  <si>
    <t>b</t>
    <phoneticPr fontId="9"/>
  </si>
  <si>
    <t>○○　C太</t>
    <rPh sb="4" eb="5">
      <t>タ</t>
    </rPh>
    <phoneticPr fontId="9"/>
  </si>
  <si>
    <t>d</t>
    <phoneticPr fontId="9"/>
  </si>
  <si>
    <t>b</t>
    <phoneticPr fontId="9"/>
  </si>
  <si>
    <t>○○　D美</t>
    <rPh sb="4" eb="5">
      <t>ウツク</t>
    </rPh>
    <phoneticPr fontId="9"/>
  </si>
  <si>
    <t>厚労　太郎</t>
    <phoneticPr fontId="9"/>
  </si>
  <si>
    <t>u</t>
    <phoneticPr fontId="9"/>
  </si>
  <si>
    <t>u</t>
    <phoneticPr fontId="9"/>
  </si>
  <si>
    <t>○○　A男</t>
    <phoneticPr fontId="9"/>
  </si>
  <si>
    <t>a</t>
    <phoneticPr fontId="9"/>
  </si>
  <si>
    <t>a</t>
    <phoneticPr fontId="9"/>
  </si>
  <si>
    <t>○○　B子</t>
    <phoneticPr fontId="9"/>
  </si>
  <si>
    <t>○○　E夫</t>
  </si>
  <si>
    <t>○○　F子</t>
  </si>
  <si>
    <t>b</t>
    <phoneticPr fontId="9"/>
  </si>
  <si>
    <t>○○　G太</t>
  </si>
  <si>
    <t>○○　H美</t>
  </si>
  <si>
    <t>○○　J太郎</t>
    <rPh sb="4" eb="6">
      <t>タロウ</t>
    </rPh>
    <phoneticPr fontId="9"/>
  </si>
  <si>
    <t>○○　K子</t>
  </si>
  <si>
    <t>b</t>
    <phoneticPr fontId="9"/>
  </si>
  <si>
    <t>○○　L太</t>
    <rPh sb="4" eb="5">
      <t>ブト</t>
    </rPh>
    <phoneticPr fontId="9"/>
  </si>
  <si>
    <t>b</t>
  </si>
  <si>
    <t>○○　M子</t>
  </si>
  <si>
    <t>○○　N男</t>
  </si>
  <si>
    <t>自由記載欄</t>
    <rPh sb="0" eb="2">
      <t>ジユウ</t>
    </rPh>
    <rPh sb="2" eb="4">
      <t>キサイ</t>
    </rPh>
    <rPh sb="4" eb="5">
      <t>ラン</t>
    </rPh>
    <phoneticPr fontId="9"/>
  </si>
  <si>
    <t>No</t>
    <phoneticPr fontId="9"/>
  </si>
  <si>
    <t>始業時刻</t>
    <rPh sb="0" eb="2">
      <t>シギョウ</t>
    </rPh>
    <rPh sb="2" eb="4">
      <t>ジコク</t>
    </rPh>
    <phoneticPr fontId="9"/>
  </si>
  <si>
    <t>終業時刻</t>
    <rPh sb="0" eb="2">
      <t>シュウギョウ</t>
    </rPh>
    <rPh sb="2" eb="4">
      <t>ジコク</t>
    </rPh>
    <phoneticPr fontId="9"/>
  </si>
  <si>
    <t>：</t>
    <phoneticPr fontId="9"/>
  </si>
  <si>
    <t>～</t>
    <phoneticPr fontId="9"/>
  </si>
  <si>
    <t>（</t>
    <phoneticPr fontId="9"/>
  </si>
  <si>
    <t>）</t>
    <phoneticPr fontId="9"/>
  </si>
  <si>
    <t>c</t>
    <phoneticPr fontId="9"/>
  </si>
  <si>
    <t>d</t>
    <phoneticPr fontId="9"/>
  </si>
  <si>
    <t>e</t>
    <phoneticPr fontId="9"/>
  </si>
  <si>
    <t>f</t>
    <phoneticPr fontId="9"/>
  </si>
  <si>
    <t>g</t>
    <phoneticPr fontId="9"/>
  </si>
  <si>
    <t>h</t>
    <phoneticPr fontId="9"/>
  </si>
  <si>
    <t>i</t>
    <phoneticPr fontId="9"/>
  </si>
  <si>
    <t>j</t>
    <phoneticPr fontId="9"/>
  </si>
  <si>
    <t>k</t>
    <phoneticPr fontId="9"/>
  </si>
  <si>
    <t>l</t>
    <phoneticPr fontId="9"/>
  </si>
  <si>
    <t>m</t>
    <phoneticPr fontId="9"/>
  </si>
  <si>
    <t>n</t>
    <phoneticPr fontId="9"/>
  </si>
  <si>
    <t>o</t>
    <phoneticPr fontId="9"/>
  </si>
  <si>
    <t>p</t>
    <phoneticPr fontId="9"/>
  </si>
  <si>
    <t>q</t>
    <phoneticPr fontId="9"/>
  </si>
  <si>
    <t>（</t>
    <phoneticPr fontId="9"/>
  </si>
  <si>
    <t>r</t>
    <phoneticPr fontId="9"/>
  </si>
  <si>
    <t>s</t>
    <phoneticPr fontId="9"/>
  </si>
  <si>
    <t>）</t>
    <phoneticPr fontId="9"/>
  </si>
  <si>
    <t>t</t>
    <phoneticPr fontId="9"/>
  </si>
  <si>
    <t>v</t>
    <phoneticPr fontId="9"/>
  </si>
  <si>
    <t>w</t>
    <phoneticPr fontId="9"/>
  </si>
  <si>
    <t>x</t>
    <phoneticPr fontId="9"/>
  </si>
  <si>
    <t>：</t>
    <phoneticPr fontId="9"/>
  </si>
  <si>
    <t>y</t>
    <phoneticPr fontId="9"/>
  </si>
  <si>
    <t>z</t>
    <phoneticPr fontId="9"/>
  </si>
  <si>
    <t>aa</t>
    <phoneticPr fontId="9"/>
  </si>
  <si>
    <t>ab</t>
    <phoneticPr fontId="9"/>
  </si>
  <si>
    <t>ac</t>
    <phoneticPr fontId="9"/>
  </si>
  <si>
    <t>ad</t>
    <phoneticPr fontId="9"/>
  </si>
  <si>
    <t>ae</t>
    <phoneticPr fontId="9"/>
  </si>
  <si>
    <t>af</t>
    <phoneticPr fontId="9"/>
  </si>
  <si>
    <t>ag</t>
    <phoneticPr fontId="9"/>
  </si>
  <si>
    <t>-</t>
    <phoneticPr fontId="9"/>
  </si>
  <si>
    <t>-</t>
    <phoneticPr fontId="9"/>
  </si>
  <si>
    <t>1日に2回勤務する場合</t>
    <rPh sb="1" eb="2">
      <t>ニチ</t>
    </rPh>
    <rPh sb="4" eb="5">
      <t>カイ</t>
    </rPh>
    <rPh sb="5" eb="7">
      <t>キンム</t>
    </rPh>
    <rPh sb="9" eb="11">
      <t>バアイ</t>
    </rPh>
    <phoneticPr fontId="9"/>
  </si>
  <si>
    <t>ah</t>
    <phoneticPr fontId="9"/>
  </si>
  <si>
    <t>1日に2回勤務する場合</t>
    <phoneticPr fontId="9"/>
  </si>
  <si>
    <t>ai</t>
    <phoneticPr fontId="9"/>
  </si>
  <si>
    <t>1日に2回勤務する場合</t>
    <phoneticPr fontId="9"/>
  </si>
  <si>
    <t>・職種ごとの勤務時間を「○：○○～○：○○」と表記することが困難な場合は、No18～33を活用し、勤務時間数のみを入力してください。</t>
    <rPh sb="45" eb="47">
      <t>カツヨウ</t>
    </rPh>
    <phoneticPr fontId="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</si>
  <si>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9"/>
  </si>
  <si>
    <t>・シフト記号が足りない場合は、適宜、行を追加してください。</t>
    <rPh sb="4" eb="6">
      <t>キゴウ</t>
    </rPh>
    <rPh sb="7" eb="8">
      <t>タ</t>
    </rPh>
    <rPh sb="11" eb="13">
      <t>バアイ</t>
    </rPh>
    <rPh sb="15" eb="17">
      <t>テキギ</t>
    </rPh>
    <rPh sb="18" eb="19">
      <t>ギョウ</t>
    </rPh>
    <rPh sb="20" eb="22">
      <t>ツイカ</t>
    </rPh>
    <phoneticPr fontId="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</si>
  <si>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
  </si>
  <si>
    <t>）</t>
    <phoneticPr fontId="9"/>
  </si>
  <si>
    <t>(</t>
    <phoneticPr fontId="9"/>
  </si>
  <si>
    <t>)</t>
    <phoneticPr fontId="9"/>
  </si>
  <si>
    <t>）</t>
    <phoneticPr fontId="9"/>
  </si>
  <si>
    <t>(2)</t>
    <phoneticPr fontId="9"/>
  </si>
  <si>
    <t>No</t>
    <phoneticPr fontId="9"/>
  </si>
  <si>
    <t>(4) 
職種</t>
    <phoneticPr fontId="6"/>
  </si>
  <si>
    <t>(5)
勤務
形態</t>
    <phoneticPr fontId="6"/>
  </si>
  <si>
    <t>(7) 氏　名</t>
    <phoneticPr fontId="6"/>
  </si>
  <si>
    <t>(8)</t>
    <phoneticPr fontId="9"/>
  </si>
  <si>
    <t>No</t>
    <phoneticPr fontId="9"/>
  </si>
  <si>
    <t>a</t>
    <phoneticPr fontId="9"/>
  </si>
  <si>
    <t>：</t>
    <phoneticPr fontId="9"/>
  </si>
  <si>
    <t>～</t>
    <phoneticPr fontId="9"/>
  </si>
  <si>
    <t>（</t>
    <phoneticPr fontId="9"/>
  </si>
  <si>
    <t>）</t>
    <phoneticPr fontId="9"/>
  </si>
  <si>
    <t>b</t>
    <phoneticPr fontId="9"/>
  </si>
  <si>
    <t>～</t>
    <phoneticPr fontId="9"/>
  </si>
  <si>
    <t>c</t>
    <phoneticPr fontId="9"/>
  </si>
  <si>
    <t>：</t>
    <phoneticPr fontId="9"/>
  </si>
  <si>
    <t>～</t>
    <phoneticPr fontId="9"/>
  </si>
  <si>
    <t>e</t>
    <phoneticPr fontId="9"/>
  </si>
  <si>
    <t>（</t>
    <phoneticPr fontId="9"/>
  </si>
  <si>
    <t>f</t>
    <phoneticPr fontId="9"/>
  </si>
  <si>
    <t>g</t>
    <phoneticPr fontId="9"/>
  </si>
  <si>
    <t>h</t>
    <phoneticPr fontId="9"/>
  </si>
  <si>
    <t>i</t>
    <phoneticPr fontId="9"/>
  </si>
  <si>
    <t>j</t>
    <phoneticPr fontId="9"/>
  </si>
  <si>
    <t>～</t>
    <phoneticPr fontId="9"/>
  </si>
  <si>
    <t>k</t>
    <phoneticPr fontId="9"/>
  </si>
  <si>
    <t>l</t>
    <phoneticPr fontId="9"/>
  </si>
  <si>
    <t>m</t>
    <phoneticPr fontId="9"/>
  </si>
  <si>
    <t>）</t>
    <phoneticPr fontId="9"/>
  </si>
  <si>
    <t>n</t>
    <phoneticPr fontId="9"/>
  </si>
  <si>
    <t>o</t>
    <phoneticPr fontId="9"/>
  </si>
  <si>
    <t>p</t>
    <phoneticPr fontId="9"/>
  </si>
  <si>
    <t>q</t>
    <phoneticPr fontId="9"/>
  </si>
  <si>
    <t>r</t>
    <phoneticPr fontId="9"/>
  </si>
  <si>
    <t>s</t>
    <phoneticPr fontId="9"/>
  </si>
  <si>
    <t>t</t>
    <phoneticPr fontId="9"/>
  </si>
  <si>
    <t>u</t>
    <phoneticPr fontId="9"/>
  </si>
  <si>
    <t>v</t>
    <phoneticPr fontId="9"/>
  </si>
  <si>
    <t>w</t>
    <phoneticPr fontId="9"/>
  </si>
  <si>
    <t>x</t>
    <phoneticPr fontId="9"/>
  </si>
  <si>
    <t>y</t>
    <phoneticPr fontId="9"/>
  </si>
  <si>
    <t>z</t>
    <phoneticPr fontId="9"/>
  </si>
  <si>
    <t>aa</t>
    <phoneticPr fontId="9"/>
  </si>
  <si>
    <t>ab</t>
    <phoneticPr fontId="9"/>
  </si>
  <si>
    <t>ac</t>
    <phoneticPr fontId="9"/>
  </si>
  <si>
    <t>：</t>
    <phoneticPr fontId="9"/>
  </si>
  <si>
    <t>ad</t>
    <phoneticPr fontId="9"/>
  </si>
  <si>
    <t>ae</t>
    <phoneticPr fontId="9"/>
  </si>
  <si>
    <t>af</t>
    <phoneticPr fontId="9"/>
  </si>
  <si>
    <t>ag</t>
    <phoneticPr fontId="9"/>
  </si>
  <si>
    <t>-</t>
    <phoneticPr fontId="9"/>
  </si>
  <si>
    <t>：</t>
    <phoneticPr fontId="9"/>
  </si>
  <si>
    <t>-</t>
    <phoneticPr fontId="9"/>
  </si>
  <si>
    <t>-</t>
    <phoneticPr fontId="9"/>
  </si>
  <si>
    <t>ah</t>
    <phoneticPr fontId="9"/>
  </si>
  <si>
    <t>～</t>
    <phoneticPr fontId="9"/>
  </si>
  <si>
    <t>）</t>
    <phoneticPr fontId="9"/>
  </si>
  <si>
    <t>1日に2回勤務する場合</t>
    <phoneticPr fontId="9"/>
  </si>
  <si>
    <t>ai</t>
    <phoneticPr fontId="9"/>
  </si>
  <si>
    <t>-</t>
    <phoneticPr fontId="9"/>
  </si>
  <si>
    <t>1日に2回勤務する場合</t>
    <phoneticPr fontId="9"/>
  </si>
  <si>
    <t>定期巡回・随時対応型訪問介護看護事業者の指定を併せて受け、かつ、当該定期巡回・随時対応型訪問介護看護事業所と一体的に運営する他の事業所、施設等の職務</t>
    <phoneticPr fontId="4"/>
  </si>
  <si>
    <t>夜間対応型訪問介護計画</t>
    <phoneticPr fontId="4"/>
  </si>
  <si>
    <t>提供した具体的なサービスの内容等の記録</t>
    <phoneticPr fontId="4"/>
  </si>
  <si>
    <t>身体的拘束等の態様及び時間、その際の利用者の心身の状況並びに緊急やむを得ない理由の記録</t>
    <phoneticPr fontId="4"/>
  </si>
  <si>
    <t>市町村への通知に係る記録</t>
    <phoneticPr fontId="4"/>
  </si>
  <si>
    <t>苦情の内容等の記録</t>
    <phoneticPr fontId="4"/>
  </si>
  <si>
    <t>事故の状況及び事故に際して採った処置についての記録</t>
    <phoneticPr fontId="4"/>
  </si>
  <si>
    <t>介護給付費の請求、受領等に係る書類</t>
    <phoneticPr fontId="4"/>
  </si>
  <si>
    <t>利用者から支払を受ける利用料の請求、受領等に係る書類</t>
    <phoneticPr fontId="4"/>
  </si>
  <si>
    <t>従業者の勤務の実績に関する記録</t>
    <phoneticPr fontId="4"/>
  </si>
  <si>
    <t>その他市長が特に必要と認める記録</t>
    <phoneticPr fontId="4"/>
  </si>
  <si>
    <t>　当該利用者又は他の利用者等の生命又は身体を保護するため緊急やむを得ない場合を除き、身体的拘束その他利用者の行動を制限する行為（身体的拘束等）を行っていない。</t>
    <phoneticPr fontId="4"/>
  </si>
  <si>
    <t>　身体的拘束等を行う場合には、その態様及び時間、その際の利用者の心身の状況並びに緊急やむを得ない理由を記録している。</t>
    <phoneticPr fontId="4"/>
  </si>
  <si>
    <t>問2　</t>
    <rPh sb="0" eb="1">
      <t>トイ</t>
    </rPh>
    <phoneticPr fontId="4"/>
  </si>
  <si>
    <t>　「対象者の割合が２分の1以上」の算定方法は、算定日が属する月の前３月間のうち、いずれかの月の利用者数で算定している。この場合において、利用者数（要支援者（要介護者）を含める）は利用実人員数又は利用延人員数を用いて算定しており、確認結果を記録している。また、利用実人員で算定している場合、月途中で認知症高齢者の日常生活自立度区分が変更になった場合は月末の認知症高齢者の日常生活自立度区分を用いて計算している。</t>
    <rPh sb="2" eb="5">
      <t>タイショウシャ</t>
    </rPh>
    <rPh sb="6" eb="8">
      <t>ワリアイ</t>
    </rPh>
    <rPh sb="10" eb="11">
      <t>ブン</t>
    </rPh>
    <rPh sb="13" eb="15">
      <t>イジョウ</t>
    </rPh>
    <rPh sb="17" eb="19">
      <t>サンテイ</t>
    </rPh>
    <rPh sb="19" eb="21">
      <t>ホウホウ</t>
    </rPh>
    <rPh sb="23" eb="25">
      <t>サンテイ</t>
    </rPh>
    <rPh sb="25" eb="26">
      <t>ビ</t>
    </rPh>
    <rPh sb="27" eb="28">
      <t>ゾク</t>
    </rPh>
    <rPh sb="30" eb="31">
      <t>ツキ</t>
    </rPh>
    <rPh sb="61" eb="63">
      <t>バアイ</t>
    </rPh>
    <rPh sb="107" eb="109">
      <t>サンテイ</t>
    </rPh>
    <rPh sb="114" eb="116">
      <t>カクニン</t>
    </rPh>
    <rPh sb="116" eb="118">
      <t>ケッカ</t>
    </rPh>
    <rPh sb="119" eb="121">
      <t>キロク</t>
    </rPh>
    <rPh sb="135" eb="137">
      <t>サンテイ</t>
    </rPh>
    <rPh sb="141" eb="143">
      <t>バアイ</t>
    </rPh>
    <phoneticPr fontId="4"/>
  </si>
  <si>
    <t>　認知症介護に係る専門的な研修（「認知症介護実践リーダー研修」及び認知症看護に係る適切な研修）を修了している者を、対象者の数が20人未満である場合にあっては、１以上、当該対象者の数が20人以上である場合にあっては、当該対象者が19を超えて10又はその端数を増すごとに１を加えて得た数以上配置し、チームとして専門的な認知症ケアを実施している。</t>
    <rPh sb="1" eb="4">
      <t>ニンチショウ</t>
    </rPh>
    <rPh sb="4" eb="6">
      <t>カイゴ</t>
    </rPh>
    <rPh sb="7" eb="8">
      <t>カカ</t>
    </rPh>
    <rPh sb="9" eb="12">
      <t>センモンテキ</t>
    </rPh>
    <rPh sb="13" eb="15">
      <t>ケンシュウ</t>
    </rPh>
    <rPh sb="48" eb="50">
      <t>シュウリョウ</t>
    </rPh>
    <rPh sb="54" eb="55">
      <t>モノ</t>
    </rPh>
    <rPh sb="57" eb="60">
      <t>タイショウシャ</t>
    </rPh>
    <rPh sb="61" eb="62">
      <t>カズ</t>
    </rPh>
    <rPh sb="65" eb="66">
      <t>ニン</t>
    </rPh>
    <rPh sb="66" eb="68">
      <t>ミマン</t>
    </rPh>
    <rPh sb="71" eb="73">
      <t>バアイ</t>
    </rPh>
    <rPh sb="80" eb="82">
      <t>イジョウ</t>
    </rPh>
    <rPh sb="83" eb="85">
      <t>トウガイ</t>
    </rPh>
    <rPh sb="85" eb="87">
      <t>タイショウ</t>
    </rPh>
    <rPh sb="87" eb="88">
      <t>シャ</t>
    </rPh>
    <rPh sb="89" eb="90">
      <t>カズ</t>
    </rPh>
    <rPh sb="93" eb="96">
      <t>ニンイジョウ</t>
    </rPh>
    <rPh sb="99" eb="101">
      <t>バアイ</t>
    </rPh>
    <rPh sb="107" eb="109">
      <t>トウガイ</t>
    </rPh>
    <rPh sb="109" eb="111">
      <t>タイショウ</t>
    </rPh>
    <rPh sb="111" eb="112">
      <t>シャ</t>
    </rPh>
    <rPh sb="116" eb="117">
      <t>コ</t>
    </rPh>
    <rPh sb="121" eb="122">
      <t>マタ</t>
    </rPh>
    <rPh sb="125" eb="127">
      <t>ハスウ</t>
    </rPh>
    <rPh sb="128" eb="129">
      <t>マ</t>
    </rPh>
    <rPh sb="135" eb="136">
      <t>クワ</t>
    </rPh>
    <rPh sb="138" eb="139">
      <t>エ</t>
    </rPh>
    <rPh sb="140" eb="141">
      <t>カズ</t>
    </rPh>
    <rPh sb="141" eb="143">
      <t>イジョウ</t>
    </rPh>
    <rPh sb="143" eb="145">
      <t>ハイチ</t>
    </rPh>
    <rPh sb="153" eb="156">
      <t>センモンテキ</t>
    </rPh>
    <rPh sb="157" eb="160">
      <t>ニンチショウ</t>
    </rPh>
    <rPh sb="163" eb="165">
      <t>ジッシ</t>
    </rPh>
    <phoneticPr fontId="4"/>
  </si>
  <si>
    <t>　事業所における利用者の総数のうち、周囲の者による日常生活に対する注意を必要とする認知症の者（日常生活自立度のランクⅡ、Ⅲ、Ⅳ又はⅯに該当する利用者。以下ここでは「対象者」という。）の占める割合が2分の1以上である。</t>
    <rPh sb="1" eb="4">
      <t>ジギョウショ</t>
    </rPh>
    <rPh sb="8" eb="11">
      <t>リヨウシャ</t>
    </rPh>
    <rPh sb="12" eb="14">
      <t>ソウスウ</t>
    </rPh>
    <rPh sb="18" eb="20">
      <t>シュウイ</t>
    </rPh>
    <rPh sb="21" eb="22">
      <t>モノ</t>
    </rPh>
    <rPh sb="25" eb="29">
      <t>ニチジョウセイカツ</t>
    </rPh>
    <rPh sb="36" eb="38">
      <t>ヒツヨウ</t>
    </rPh>
    <rPh sb="41" eb="44">
      <t>ニンチショウ</t>
    </rPh>
    <rPh sb="45" eb="46">
      <t>モノ</t>
    </rPh>
    <rPh sb="75" eb="77">
      <t>イカ</t>
    </rPh>
    <rPh sb="82" eb="85">
      <t>タイショウシャ</t>
    </rPh>
    <rPh sb="92" eb="93">
      <t>シ</t>
    </rPh>
    <rPh sb="95" eb="97">
      <t>ワリアイ</t>
    </rPh>
    <rPh sb="99" eb="100">
      <t>ブン</t>
    </rPh>
    <rPh sb="102" eb="104">
      <t>イジョウ</t>
    </rPh>
    <phoneticPr fontId="4"/>
  </si>
  <si>
    <t>　従業者に対して、認知症ケアに関する留意事項の伝達又は技術的指導に係る会議を定期的に開催している。</t>
    <phoneticPr fontId="4"/>
  </si>
  <si>
    <t>　認知症専門ケア加算（Ⅰ）の問3及び問4の基準のいずれにも適合している。</t>
    <phoneticPr fontId="4"/>
  </si>
  <si>
    <t>　認知症介護の指導に係る専門的な研修（「認知症介護指導者養成研修」及び認知症看護に係る適切な研修）を修了している者を１名以上配置し、事業所全体の認知症ケアの指導等を実施している。</t>
    <rPh sb="1" eb="6">
      <t>ニンチショウカイゴ</t>
    </rPh>
    <rPh sb="7" eb="9">
      <t>シドウ</t>
    </rPh>
    <rPh sb="10" eb="11">
      <t>カカ</t>
    </rPh>
    <rPh sb="12" eb="15">
      <t>センモンテキ</t>
    </rPh>
    <rPh sb="16" eb="18">
      <t>ケンシュウ</t>
    </rPh>
    <rPh sb="20" eb="25">
      <t>ニンチショウカイゴ</t>
    </rPh>
    <rPh sb="25" eb="30">
      <t>シドウシャヨウセイ</t>
    </rPh>
    <rPh sb="30" eb="32">
      <t>ケンシュウ</t>
    </rPh>
    <rPh sb="33" eb="34">
      <t>オヨ</t>
    </rPh>
    <rPh sb="35" eb="40">
      <t>ニンチショウカンゴ</t>
    </rPh>
    <rPh sb="41" eb="42">
      <t>カカ</t>
    </rPh>
    <rPh sb="43" eb="45">
      <t>テキセツ</t>
    </rPh>
    <rPh sb="46" eb="48">
      <t>ケンシュウ</t>
    </rPh>
    <rPh sb="50" eb="52">
      <t>シュウリョウ</t>
    </rPh>
    <rPh sb="56" eb="57">
      <t>モノ</t>
    </rPh>
    <rPh sb="59" eb="62">
      <t>メイイジョウ</t>
    </rPh>
    <rPh sb="62" eb="64">
      <t>ハイチ</t>
    </rPh>
    <rPh sb="66" eb="69">
      <t>ジギョウショ</t>
    </rPh>
    <rPh sb="69" eb="71">
      <t>ゼンタイ</t>
    </rPh>
    <rPh sb="72" eb="75">
      <t>ニンチショウ</t>
    </rPh>
    <rPh sb="78" eb="80">
      <t>シドウ</t>
    </rPh>
    <rPh sb="80" eb="81">
      <t>トウ</t>
    </rPh>
    <rPh sb="82" eb="84">
      <t>ジッシ</t>
    </rPh>
    <phoneticPr fontId="5"/>
  </si>
  <si>
    <t>　事業所における介護職員、看護職員ごとの認知症ケアに関する研修計画を作成し、当該計画に従い、研修を実施又は実施を予定している。</t>
    <rPh sb="1" eb="4">
      <t>ジギョウショ</t>
    </rPh>
    <rPh sb="8" eb="10">
      <t>カイゴ</t>
    </rPh>
    <rPh sb="10" eb="12">
      <t>ショクイン</t>
    </rPh>
    <rPh sb="13" eb="15">
      <t>カンゴ</t>
    </rPh>
    <rPh sb="15" eb="17">
      <t>ショクイン</t>
    </rPh>
    <rPh sb="20" eb="23">
      <t>ニンチショウ</t>
    </rPh>
    <rPh sb="26" eb="27">
      <t>カン</t>
    </rPh>
    <rPh sb="29" eb="31">
      <t>ケンシュウ</t>
    </rPh>
    <rPh sb="31" eb="33">
      <t>ケイカク</t>
    </rPh>
    <rPh sb="34" eb="36">
      <t>サクセイ</t>
    </rPh>
    <rPh sb="38" eb="40">
      <t>トウガイ</t>
    </rPh>
    <rPh sb="40" eb="42">
      <t>ケイカク</t>
    </rPh>
    <rPh sb="43" eb="44">
      <t>シタガ</t>
    </rPh>
    <rPh sb="46" eb="48">
      <t>ケンシュウ</t>
    </rPh>
    <rPh sb="49" eb="51">
      <t>ジッシ</t>
    </rPh>
    <rPh sb="51" eb="52">
      <t>マタ</t>
    </rPh>
    <rPh sb="53" eb="55">
      <t>ジッシ</t>
    </rPh>
    <rPh sb="56" eb="58">
      <t>ヨテイ</t>
    </rPh>
    <phoneticPr fontId="5"/>
  </si>
  <si>
    <t>①介護職員等処遇改善加算(Ⅰ)</t>
    <phoneticPr fontId="4"/>
  </si>
  <si>
    <t>②介護職員等処遇改善加算(Ⅱ)</t>
    <phoneticPr fontId="4"/>
  </si>
  <si>
    <t>問１</t>
    <rPh sb="0" eb="1">
      <t>ト</t>
    </rPh>
    <phoneticPr fontId="4"/>
  </si>
  <si>
    <t>問２</t>
    <rPh sb="0" eb="1">
      <t>ト</t>
    </rPh>
    <phoneticPr fontId="4"/>
  </si>
  <si>
    <t>問３</t>
    <rPh sb="0" eb="1">
      <t>ト</t>
    </rPh>
    <phoneticPr fontId="4"/>
  </si>
  <si>
    <t>　キャリアパス要件Ⅰ（任用要件・賃金体系の整備等）の内容を書面で整備し、全ての介護職員に周知している。</t>
    <phoneticPr fontId="4"/>
  </si>
  <si>
    <t>問４</t>
    <rPh sb="0" eb="1">
      <t>ト</t>
    </rPh>
    <phoneticPr fontId="4"/>
  </si>
  <si>
    <t>　キャリアパス要件Ⅱ（研修の実施等）を全ての介護職員に周知している。</t>
    <phoneticPr fontId="4"/>
  </si>
  <si>
    <t>問５</t>
    <rPh sb="0" eb="1">
      <t>ト</t>
    </rPh>
    <phoneticPr fontId="4"/>
  </si>
  <si>
    <t>　キャリアパス要件Ⅲ（昇給の仕組みの整備等）の内容を書面で整備し、全ての介護職員に周知している。</t>
    <phoneticPr fontId="4"/>
  </si>
  <si>
    <t>問６</t>
    <rPh sb="0" eb="1">
      <t>ト</t>
    </rPh>
    <phoneticPr fontId="4"/>
  </si>
  <si>
    <t>問７</t>
    <rPh sb="0" eb="1">
      <t>ト</t>
    </rPh>
    <phoneticPr fontId="4"/>
  </si>
  <si>
    <t>　キャリアパス要件Ⅴ（介護福祉士等の配置要件）として、サービス種類ごとに、「サービス提供体制強化加算」、「特定事業所加算」、「入居継続支援加算」又は「日常生活支援加算」の各区分の届出を行っている。</t>
    <phoneticPr fontId="4"/>
  </si>
  <si>
    <t>問８</t>
    <rPh sb="0" eb="1">
      <t>ト</t>
    </rPh>
    <phoneticPr fontId="4"/>
  </si>
  <si>
    <t>　キャリアパス要件Ⅰ（任用要件・賃金体系の整備等）の内容を書面で整備し、全ての介護職員に周知している。</t>
    <phoneticPr fontId="4"/>
  </si>
  <si>
    <t>　キャリアパス要件Ⅱ（研修の実施等）を全ての介護職員に周知している。</t>
    <phoneticPr fontId="4"/>
  </si>
  <si>
    <t>　キャリアパス要件Ⅲ（昇給の仕組みの整備等）の内容を書面で整備し、全ての介護職員に周知している。</t>
    <phoneticPr fontId="4"/>
  </si>
  <si>
    <t>問7</t>
    <rPh sb="0" eb="1">
      <t>トイ</t>
    </rPh>
    <phoneticPr fontId="4"/>
  </si>
  <si>
    <t>③介護職員等処遇改善加算(Ⅲ)</t>
    <phoneticPr fontId="4"/>
  </si>
  <si>
    <t>④介護職員等処遇改善加算(Ⅳ)</t>
    <phoneticPr fontId="4"/>
  </si>
  <si>
    <t>（２）　高齢者虐待防止措置未実施減算</t>
    <rPh sb="4" eb="7">
      <t>コウレイシャ</t>
    </rPh>
    <rPh sb="7" eb="9">
      <t>ギャクタイ</t>
    </rPh>
    <rPh sb="9" eb="11">
      <t>ボウシ</t>
    </rPh>
    <rPh sb="11" eb="13">
      <t>ソチ</t>
    </rPh>
    <rPh sb="13" eb="16">
      <t>ミジッシ</t>
    </rPh>
    <rPh sb="16" eb="18">
      <t>ゲンサン</t>
    </rPh>
    <phoneticPr fontId="4"/>
  </si>
  <si>
    <t>　虐待の防止のための対策を検討する委員会（テレビ電話装置等の活用可能）を定期的に開催するとともに、その結果について、従業者に周知徹底を図っている。</t>
    <phoneticPr fontId="4"/>
  </si>
  <si>
    <t>　虐待の防止のための指針を整備している。</t>
    <phoneticPr fontId="4"/>
  </si>
  <si>
    <t>　従業者に対し、虐待の防止のための研修を定期的に実施している。</t>
    <phoneticPr fontId="4"/>
  </si>
  <si>
    <t>　高齢者虐待防止措置を実施するための担当者を設置している。</t>
    <phoneticPr fontId="4"/>
  </si>
  <si>
    <t>　感染症や非常災害の発生時において、利用者に対するサービスの提供を継続的に実施するための、及び非常時の体制で早期の業務再開を図るための計画（業務継続計画）を策定している。</t>
    <phoneticPr fontId="4"/>
  </si>
  <si>
    <t>　業務継続計画に従い必要な措置を講じている。</t>
    <phoneticPr fontId="4"/>
  </si>
  <si>
    <t>（１）　管理者</t>
    <rPh sb="4" eb="7">
      <t>カンリシャ</t>
    </rPh>
    <phoneticPr fontId="4"/>
  </si>
  <si>
    <t>（３）　訪問介護員等</t>
    <rPh sb="4" eb="6">
      <t>ホウモン</t>
    </rPh>
    <rPh sb="6" eb="8">
      <t>カイゴ</t>
    </rPh>
    <rPh sb="8" eb="10">
      <t>イントウ</t>
    </rPh>
    <phoneticPr fontId="4"/>
  </si>
  <si>
    <t>（１）　内容及び手続の説明及び同意</t>
    <rPh sb="4" eb="6">
      <t>ナイヨウ</t>
    </rPh>
    <rPh sb="6" eb="7">
      <t>オヨ</t>
    </rPh>
    <rPh sb="8" eb="10">
      <t>テツヅ</t>
    </rPh>
    <rPh sb="11" eb="13">
      <t>セツメイ</t>
    </rPh>
    <rPh sb="13" eb="14">
      <t>オヨ</t>
    </rPh>
    <rPh sb="15" eb="17">
      <t>ドウイ</t>
    </rPh>
    <phoneticPr fontId="4"/>
  </si>
  <si>
    <t>（４）　受給資格等の確認</t>
    <rPh sb="4" eb="6">
      <t>ジュキュウ</t>
    </rPh>
    <rPh sb="6" eb="8">
      <t>シカク</t>
    </rPh>
    <rPh sb="8" eb="9">
      <t>トウ</t>
    </rPh>
    <rPh sb="10" eb="12">
      <t>カクニン</t>
    </rPh>
    <phoneticPr fontId="4"/>
  </si>
  <si>
    <t>（６）　心身の状況等の把握</t>
    <rPh sb="4" eb="6">
      <t>シンシン</t>
    </rPh>
    <rPh sb="7" eb="10">
      <t>ジョウキョウトウ</t>
    </rPh>
    <rPh sb="11" eb="13">
      <t>ハアク</t>
    </rPh>
    <phoneticPr fontId="4"/>
  </si>
  <si>
    <t>（７）　居宅介護支援事業者等との連携</t>
    <rPh sb="4" eb="6">
      <t>キョタク</t>
    </rPh>
    <rPh sb="6" eb="8">
      <t>カイゴ</t>
    </rPh>
    <rPh sb="8" eb="10">
      <t>シエン</t>
    </rPh>
    <rPh sb="10" eb="14">
      <t>ジギョウシャトウ</t>
    </rPh>
    <rPh sb="16" eb="18">
      <t>レンケイ</t>
    </rPh>
    <phoneticPr fontId="4"/>
  </si>
  <si>
    <t>（９）　居宅サービス計画に沿ったサービス提供</t>
    <rPh sb="4" eb="6">
      <t>キョタク</t>
    </rPh>
    <rPh sb="10" eb="12">
      <t>ケイカク</t>
    </rPh>
    <rPh sb="13" eb="14">
      <t>ソ</t>
    </rPh>
    <rPh sb="20" eb="22">
      <t>テイキョウ</t>
    </rPh>
    <phoneticPr fontId="4"/>
  </si>
  <si>
    <t>（１２）　サービスの提供の記録</t>
    <phoneticPr fontId="4"/>
  </si>
  <si>
    <t>（１３）　利用料等の受領</t>
    <phoneticPr fontId="4"/>
  </si>
  <si>
    <t>（１６）夜間対応型訪問介護計画の作成</t>
    <rPh sb="4" eb="6">
      <t>ヤカン</t>
    </rPh>
    <rPh sb="6" eb="11">
      <t>タイオウガタホウモン</t>
    </rPh>
    <rPh sb="11" eb="13">
      <t>カイゴ</t>
    </rPh>
    <rPh sb="13" eb="15">
      <t>ケイカク</t>
    </rPh>
    <rPh sb="16" eb="18">
      <t>サクセイ</t>
    </rPh>
    <phoneticPr fontId="4"/>
  </si>
  <si>
    <t>（１９）　緊急時等の対応</t>
    <phoneticPr fontId="4"/>
  </si>
  <si>
    <t>（２１）　運営規程</t>
    <rPh sb="5" eb="7">
      <t>ウンエイ</t>
    </rPh>
    <rPh sb="7" eb="9">
      <t>キテイ</t>
    </rPh>
    <phoneticPr fontId="4"/>
  </si>
  <si>
    <t>（２２）　勤務体制の確保等</t>
    <rPh sb="5" eb="7">
      <t>キンム</t>
    </rPh>
    <rPh sb="7" eb="9">
      <t>タイセイ</t>
    </rPh>
    <rPh sb="10" eb="12">
      <t>カクホ</t>
    </rPh>
    <rPh sb="12" eb="13">
      <t>トウ</t>
    </rPh>
    <phoneticPr fontId="4"/>
  </si>
  <si>
    <t>（２６）　秘密保持等</t>
    <rPh sb="5" eb="7">
      <t>ヒミツ</t>
    </rPh>
    <rPh sb="7" eb="9">
      <t>ホジ</t>
    </rPh>
    <rPh sb="9" eb="10">
      <t>トウ</t>
    </rPh>
    <phoneticPr fontId="4"/>
  </si>
  <si>
    <t>（２７）　広告</t>
    <rPh sb="5" eb="7">
      <t>コウコク</t>
    </rPh>
    <phoneticPr fontId="4"/>
  </si>
  <si>
    <t>（２９）　苦情処理</t>
    <rPh sb="5" eb="7">
      <t>クジョウ</t>
    </rPh>
    <rPh sb="7" eb="9">
      <t>ショリ</t>
    </rPh>
    <phoneticPr fontId="4"/>
  </si>
  <si>
    <t>（３１）　事故発生時の対応</t>
    <rPh sb="5" eb="7">
      <t>ジコ</t>
    </rPh>
    <rPh sb="7" eb="9">
      <t>ハッセイ</t>
    </rPh>
    <rPh sb="9" eb="10">
      <t>ジ</t>
    </rPh>
    <rPh sb="11" eb="13">
      <t>タイオウ</t>
    </rPh>
    <phoneticPr fontId="4"/>
  </si>
  <si>
    <t>（５）の２　認知症専門ケア加算（Ⅱ）</t>
    <rPh sb="6" eb="11">
      <t>ニンチショウセンモン</t>
    </rPh>
    <rPh sb="13" eb="15">
      <t>カサン</t>
    </rPh>
    <phoneticPr fontId="4"/>
  </si>
  <si>
    <t>（７）　介護職員等処遇改善加算</t>
    <rPh sb="4" eb="6">
      <t>カイゴ</t>
    </rPh>
    <rPh sb="6" eb="8">
      <t>ショクイン</t>
    </rPh>
    <rPh sb="8" eb="9">
      <t>トウ</t>
    </rPh>
    <rPh sb="9" eb="11">
      <t>ショグウ</t>
    </rPh>
    <rPh sb="11" eb="13">
      <t>カイゼン</t>
    </rPh>
    <rPh sb="13" eb="15">
      <t>カサン</t>
    </rPh>
    <phoneticPr fontId="4"/>
  </si>
  <si>
    <t>　事業所における利用者の総数のうち、日常生活に支障を来すおそれのある症状又は行動が認められることから介護を必要とする認知症の者（日常生活自立度のランクⅢ、Ⅳ又はＭに該当する利用者）の占める割合が100分の20以上である。（利用者延人員数は用いないこと。）</t>
    <rPh sb="111" eb="114">
      <t>リヨウシャ</t>
    </rPh>
    <rPh sb="114" eb="115">
      <t>ノ</t>
    </rPh>
    <rPh sb="115" eb="117">
      <t>ジンイン</t>
    </rPh>
    <rPh sb="117" eb="118">
      <t>スウ</t>
    </rPh>
    <rPh sb="119" eb="120">
      <t>モチ</t>
    </rPh>
    <phoneticPr fontId="4"/>
  </si>
  <si>
    <r>
      <t>　管理者は、暴力団員等又は暴力団員等と密接な関係を有する者</t>
    </r>
    <r>
      <rPr>
        <u/>
        <sz val="11"/>
        <color theme="1"/>
        <rFont val="ＭＳ Ｐゴシック"/>
        <family val="3"/>
        <charset val="128"/>
      </rPr>
      <t>ではない</t>
    </r>
    <r>
      <rPr>
        <sz val="11"/>
        <color theme="1"/>
        <rFont val="ＭＳ Ｐゴシック"/>
        <family val="3"/>
        <charset val="128"/>
      </rPr>
      <t>。</t>
    </r>
    <phoneticPr fontId="4"/>
  </si>
  <si>
    <r>
      <t xml:space="preserve">　日中に利用者の面接等を行う面接相談員を1以上確保している。
</t>
    </r>
    <r>
      <rPr>
        <sz val="10"/>
        <color theme="1"/>
        <rFont val="ＭＳ Ｐゴシック"/>
        <family val="3"/>
        <charset val="128"/>
      </rPr>
      <t>※オペレーターや訪問介護員等との兼務可。</t>
    </r>
    <phoneticPr fontId="4"/>
  </si>
  <si>
    <r>
      <t xml:space="preserve">　サービス提供時間を通じて、専ら随時訪問サービスを行う訪問介護員等を1以上配置している。
</t>
    </r>
    <r>
      <rPr>
        <sz val="10"/>
        <color theme="1"/>
        <rFont val="ＭＳ Ｐゴシック"/>
        <family val="3"/>
        <charset val="128"/>
      </rPr>
      <t>※利用者の処遇に支障がない場合は、定期巡回サービス又は同一敷地内にある訪問介護事業所若しくは定期巡回・随時対応型訪問介護看護の職務の兼務可。</t>
    </r>
    <phoneticPr fontId="4"/>
  </si>
  <si>
    <r>
      <t xml:space="preserve">　随時適切に利用者からの通報を受けることができる通信機器等を備えている。
</t>
    </r>
    <r>
      <rPr>
        <sz val="10"/>
        <color theme="1"/>
        <rFont val="ＭＳ Ｐゴシック"/>
        <family val="3"/>
        <charset val="128"/>
      </rPr>
      <t>※一般の携帯電話等でも可。</t>
    </r>
    <phoneticPr fontId="4"/>
  </si>
  <si>
    <r>
      <t xml:space="preserve">　利用者が援助を必要とする状態になったときに適切にオペレーションセンターに通報できるよう、利用者に対し、通信のための端末機器を配布している。
</t>
    </r>
    <r>
      <rPr>
        <sz val="10"/>
        <color theme="1"/>
        <rFont val="ＭＳ Ｐゴシック"/>
        <family val="3"/>
        <charset val="128"/>
      </rPr>
      <t>※利用者が一般の家庭用電話や携帯電話により適切にオペレーションセンターに随時の通報を行うことができる場合は配布しなくても可。</t>
    </r>
    <rPh sb="76" eb="78">
      <t>イッパン</t>
    </rPh>
    <rPh sb="79" eb="82">
      <t>カテイヨウ</t>
    </rPh>
    <rPh sb="82" eb="84">
      <t>デンワ</t>
    </rPh>
    <rPh sb="85" eb="87">
      <t>ケイタイ</t>
    </rPh>
    <rPh sb="87" eb="89">
      <t>デンワ</t>
    </rPh>
    <phoneticPr fontId="4"/>
  </si>
  <si>
    <r>
      <t>　サービスの提供の開始に際しては、あらかじめ、利用申込者又はその家族に対し、運営規程の概要、従業者の勤務の体制その他の利用申込者のサービスの選択に資すると認められる重要事項を記した文書を</t>
    </r>
    <r>
      <rPr>
        <u/>
        <sz val="11"/>
        <color theme="1"/>
        <rFont val="ＭＳ Ｐゴシック"/>
        <family val="3"/>
        <charset val="128"/>
      </rPr>
      <t>交付</t>
    </r>
    <r>
      <rPr>
        <sz val="11"/>
        <color theme="1"/>
        <rFont val="ＭＳ Ｐゴシック"/>
        <family val="3"/>
        <charset val="128"/>
      </rPr>
      <t>して</t>
    </r>
    <r>
      <rPr>
        <u/>
        <sz val="11"/>
        <color theme="1"/>
        <rFont val="ＭＳ Ｐゴシック"/>
        <family val="3"/>
        <charset val="128"/>
      </rPr>
      <t>説明</t>
    </r>
    <r>
      <rPr>
        <sz val="11"/>
        <color theme="1"/>
        <rFont val="ＭＳ Ｐゴシック"/>
        <family val="3"/>
        <charset val="128"/>
      </rPr>
      <t>を行い、当該提供の開始について利用申込者の</t>
    </r>
    <r>
      <rPr>
        <u/>
        <sz val="11"/>
        <color theme="1"/>
        <rFont val="ＭＳ Ｐゴシック"/>
        <family val="3"/>
        <charset val="128"/>
      </rPr>
      <t>同意</t>
    </r>
    <r>
      <rPr>
        <sz val="11"/>
        <color theme="1"/>
        <rFont val="ＭＳ Ｐゴシック"/>
        <family val="3"/>
        <charset val="128"/>
      </rPr>
      <t>を得ている。</t>
    </r>
    <rPh sb="23" eb="25">
      <t>リヨウ</t>
    </rPh>
    <phoneticPr fontId="4"/>
  </si>
  <si>
    <r>
      <t>　サービスを</t>
    </r>
    <r>
      <rPr>
        <u/>
        <sz val="11"/>
        <color theme="1"/>
        <rFont val="ＭＳ Ｐゴシック"/>
        <family val="3"/>
        <charset val="128"/>
      </rPr>
      <t>提供するに当たって</t>
    </r>
    <r>
      <rPr>
        <sz val="11"/>
        <color theme="1"/>
        <rFont val="ＭＳ Ｐゴシック"/>
        <family val="3"/>
        <charset val="128"/>
      </rPr>
      <t>は、居宅介護支援事業者、地域包括支援センターその他保健医療サービス又は福祉サービスを提供する者との密接な連携に努めている。</t>
    </r>
    <rPh sb="27" eb="29">
      <t>チイキ</t>
    </rPh>
    <rPh sb="29" eb="31">
      <t>ホウカツ</t>
    </rPh>
    <rPh sb="31" eb="33">
      <t>シエン</t>
    </rPh>
    <phoneticPr fontId="4"/>
  </si>
  <si>
    <r>
      <t>　サービスの</t>
    </r>
    <r>
      <rPr>
        <u/>
        <sz val="11"/>
        <color theme="1"/>
        <rFont val="ＭＳ Ｐゴシック"/>
        <family val="3"/>
        <charset val="128"/>
      </rPr>
      <t>提供の終了に際して</t>
    </r>
    <r>
      <rPr>
        <sz val="11"/>
        <color theme="1"/>
        <rFont val="ＭＳ Ｐゴシック"/>
        <family val="3"/>
        <charset val="128"/>
      </rPr>
      <t>は、利用者又はその家族に対して適切な指導を行うとともに、当該利用者に係る居宅介護支援事業者に対する情報の提供及び地域包括支援センター又は保健医療サービス若しくは福祉サービスを提供する者との密接な連携に努めている。</t>
    </r>
    <rPh sb="71" eb="73">
      <t>チイキ</t>
    </rPh>
    <rPh sb="73" eb="75">
      <t>ホウカツ</t>
    </rPh>
    <rPh sb="75" eb="77">
      <t>シエン</t>
    </rPh>
    <rPh sb="81" eb="82">
      <t>マタ</t>
    </rPh>
    <rPh sb="91" eb="92">
      <t>モ</t>
    </rPh>
    <phoneticPr fontId="4"/>
  </si>
  <si>
    <t>（１５）　指定夜間対応型訪問介護の具体的取扱方針</t>
    <rPh sb="7" eb="9">
      <t>ヤカン</t>
    </rPh>
    <rPh sb="9" eb="12">
      <t>タイオウガタ</t>
    </rPh>
    <rPh sb="12" eb="14">
      <t>ホウモン</t>
    </rPh>
    <rPh sb="14" eb="16">
      <t>カイゴ</t>
    </rPh>
    <rPh sb="17" eb="20">
      <t>グタイテキ</t>
    </rPh>
    <rPh sb="20" eb="22">
      <t>トリアツカイ</t>
    </rPh>
    <phoneticPr fontId="4"/>
  </si>
  <si>
    <t>問7</t>
    <rPh sb="0" eb="1">
      <t>ト</t>
    </rPh>
    <phoneticPr fontId="4"/>
  </si>
  <si>
    <r>
      <t>問8</t>
    </r>
    <r>
      <rPr>
        <sz val="11"/>
        <color theme="1"/>
        <rFont val="ＭＳ Ｐゴシック"/>
        <family val="2"/>
        <charset val="128"/>
        <scheme val="minor"/>
      </rPr>
      <t/>
    </r>
    <rPh sb="0" eb="1">
      <t>ト</t>
    </rPh>
    <phoneticPr fontId="4"/>
  </si>
  <si>
    <r>
      <t>問9</t>
    </r>
    <r>
      <rPr>
        <sz val="11"/>
        <color theme="1"/>
        <rFont val="ＭＳ Ｐゴシック"/>
        <family val="2"/>
        <charset val="128"/>
        <scheme val="minor"/>
      </rPr>
      <t/>
    </r>
    <rPh sb="0" eb="1">
      <t>ト</t>
    </rPh>
    <phoneticPr fontId="4"/>
  </si>
  <si>
    <r>
      <t>　利用者から合鍵を預かる場合には、管理を厳重に行い、管理方法や紛失した場合の対処方法等を記載した</t>
    </r>
    <r>
      <rPr>
        <u/>
        <sz val="11"/>
        <color theme="1"/>
        <rFont val="ＭＳ Ｐゴシック"/>
        <family val="3"/>
        <charset val="128"/>
      </rPr>
      <t>文書</t>
    </r>
    <r>
      <rPr>
        <sz val="11"/>
        <color theme="1"/>
        <rFont val="ＭＳ Ｐゴシック"/>
        <family val="3"/>
        <charset val="128"/>
      </rPr>
      <t>を利用者に交付している。</t>
    </r>
    <rPh sb="1" eb="4">
      <t>リヨウシャ</t>
    </rPh>
    <rPh sb="6" eb="8">
      <t>アイカギ</t>
    </rPh>
    <rPh sb="9" eb="10">
      <t>アズ</t>
    </rPh>
    <rPh sb="12" eb="14">
      <t>バアイ</t>
    </rPh>
    <rPh sb="17" eb="19">
      <t>カンリ</t>
    </rPh>
    <rPh sb="20" eb="22">
      <t>ゲンジュウ</t>
    </rPh>
    <rPh sb="23" eb="24">
      <t>オコナ</t>
    </rPh>
    <rPh sb="26" eb="28">
      <t>カンリ</t>
    </rPh>
    <rPh sb="28" eb="30">
      <t>ホウホウ</t>
    </rPh>
    <rPh sb="31" eb="33">
      <t>フンシツ</t>
    </rPh>
    <rPh sb="35" eb="37">
      <t>バアイ</t>
    </rPh>
    <rPh sb="38" eb="40">
      <t>タイショ</t>
    </rPh>
    <rPh sb="40" eb="42">
      <t>ホウホウ</t>
    </rPh>
    <rPh sb="42" eb="43">
      <t>トウ</t>
    </rPh>
    <rPh sb="44" eb="46">
      <t>キサイ</t>
    </rPh>
    <rPh sb="48" eb="50">
      <t>ブンショ</t>
    </rPh>
    <rPh sb="51" eb="53">
      <t>リヨウ</t>
    </rPh>
    <rPh sb="53" eb="54">
      <t>シャ</t>
    </rPh>
    <rPh sb="55" eb="57">
      <t>コウフ</t>
    </rPh>
    <phoneticPr fontId="4"/>
  </si>
  <si>
    <r>
      <t>　夜間対応型訪問介護計画の作成に当たっては、利用者又はその家族にその内容を</t>
    </r>
    <r>
      <rPr>
        <u/>
        <sz val="11"/>
        <color theme="1"/>
        <rFont val="ＭＳ Ｐゴシック"/>
        <family val="3"/>
        <charset val="128"/>
      </rPr>
      <t>説明</t>
    </r>
    <r>
      <rPr>
        <sz val="11"/>
        <color theme="1"/>
        <rFont val="ＭＳ Ｐゴシック"/>
        <family val="3"/>
        <charset val="128"/>
      </rPr>
      <t>し、</t>
    </r>
    <r>
      <rPr>
        <u/>
        <sz val="11"/>
        <color theme="1"/>
        <rFont val="ＭＳ Ｐゴシック"/>
        <family val="3"/>
        <charset val="128"/>
      </rPr>
      <t>同意</t>
    </r>
    <r>
      <rPr>
        <sz val="11"/>
        <color theme="1"/>
        <rFont val="ＭＳ Ｐゴシック"/>
        <family val="3"/>
        <charset val="128"/>
      </rPr>
      <t>を得、</t>
    </r>
    <r>
      <rPr>
        <u/>
        <sz val="11"/>
        <color theme="1"/>
        <rFont val="ＭＳ Ｐゴシック"/>
        <family val="3"/>
        <charset val="128"/>
      </rPr>
      <t>交付</t>
    </r>
    <r>
      <rPr>
        <sz val="11"/>
        <color theme="1"/>
        <rFont val="ＭＳ Ｐゴシック"/>
        <family val="3"/>
        <charset val="128"/>
      </rPr>
      <t>している。</t>
    </r>
    <rPh sb="16" eb="17">
      <t>ア</t>
    </rPh>
    <phoneticPr fontId="4"/>
  </si>
  <si>
    <r>
      <t>　重要事項を事業所のウェブサイトに掲載している。
　</t>
    </r>
    <r>
      <rPr>
        <sz val="9"/>
        <color theme="1"/>
        <rFont val="ＭＳ Ｐゴシック"/>
        <family val="3"/>
        <charset val="128"/>
      </rPr>
      <t>※ウェブサイトとは、法人のホームページ等又は介護サービス情報公表システムのことをいう。
　※令和７年度より義務付け</t>
    </r>
    <phoneticPr fontId="4"/>
  </si>
  <si>
    <r>
      <t>　事業所の運営について、暴力団、暴力団員等から支配的な影響を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phoneticPr fontId="4"/>
  </si>
  <si>
    <r>
      <t xml:space="preserve">　事業所の所在する建物と同一の敷地内若しくは隣接する敷地内の建物若しくは事業所と同一の建物（以下「同一敷地内建物等」という。）に居住する利用者（問３の利用者を除く）に対して、定期巡回サービスまたは随時訪問サービスを提供したときは、所定単位数の９０/１００を算定している。
</t>
    </r>
    <r>
      <rPr>
        <sz val="9"/>
        <color theme="1"/>
        <rFont val="ＭＳ Ｐゴシック"/>
        <family val="3"/>
        <charset val="128"/>
      </rPr>
      <t xml:space="preserve">
※「同一敷地内建物等」とは、当該指定事業所と構造上又は外形上、一体的な建築物及び同一敷地内並びに隣接する敷地（当該指定事業所と建築物が道路等を挟んで設置している場合を含む。）にある建築物のうち効率的なサービス提供が可能なものを指す。</t>
    </r>
    <rPh sb="72" eb="73">
      <t>トイ</t>
    </rPh>
    <rPh sb="75" eb="78">
      <t>リヨウシャ</t>
    </rPh>
    <rPh sb="79" eb="80">
      <t>ノゾ</t>
    </rPh>
    <phoneticPr fontId="4"/>
  </si>
  <si>
    <r>
      <t>（３）　業務継続計画未策定減算　　</t>
    </r>
    <r>
      <rPr>
        <sz val="11"/>
        <color theme="1"/>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phoneticPr fontId="4"/>
  </si>
  <si>
    <t>（４）　２４時間通報対応加算</t>
    <rPh sb="6" eb="8">
      <t>ジカン</t>
    </rPh>
    <rPh sb="8" eb="10">
      <t>ツウホウ</t>
    </rPh>
    <rPh sb="10" eb="12">
      <t>タイオウ</t>
    </rPh>
    <rPh sb="12" eb="14">
      <t>カサン</t>
    </rPh>
    <phoneticPr fontId="4"/>
  </si>
  <si>
    <t>（５）　認知症専門ケア加算（Ⅰ）</t>
    <rPh sb="4" eb="9">
      <t>ニンチショウセンモン</t>
    </rPh>
    <rPh sb="11" eb="13">
      <t>カサン</t>
    </rPh>
    <phoneticPr fontId="4"/>
  </si>
  <si>
    <t>（６）　サービス提供体制強化加算（夜間対応型訪問介護費（Ⅰ）（Ⅱ））</t>
    <rPh sb="8" eb="10">
      <t>テイキョウ</t>
    </rPh>
    <rPh sb="10" eb="12">
      <t>タイセイ</t>
    </rPh>
    <rPh sb="12" eb="14">
      <t>キョウカ</t>
    </rPh>
    <rPh sb="14" eb="16">
      <t>カサン</t>
    </rPh>
    <rPh sb="17" eb="26">
      <t>ヤカンタイオウガタホウモンカイゴ</t>
    </rPh>
    <rPh sb="26" eb="27">
      <t>ヒ</t>
    </rPh>
    <phoneticPr fontId="4"/>
  </si>
  <si>
    <r>
      <t>　　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2" eb="8">
      <t>ホウモンカイゴイントウ</t>
    </rPh>
    <rPh sb="8" eb="10">
      <t>ソウスウ</t>
    </rPh>
    <rPh sb="16" eb="17">
      <t>ニン</t>
    </rPh>
    <rPh sb="18" eb="20">
      <t>カイゴ</t>
    </rPh>
    <rPh sb="20" eb="23">
      <t>フクシシ</t>
    </rPh>
    <rPh sb="24" eb="25">
      <t>カズ</t>
    </rPh>
    <rPh sb="31" eb="32">
      <t>ニン</t>
    </rPh>
    <rPh sb="34" eb="36">
      <t>ワリアイ</t>
    </rPh>
    <phoneticPr fontId="6"/>
  </si>
  <si>
    <r>
      <t>　　訪問介護員等総数</t>
    </r>
    <r>
      <rPr>
        <u/>
        <sz val="9"/>
        <color theme="1"/>
        <rFont val="ＭＳ Ｐゴシック"/>
        <family val="3"/>
        <charset val="128"/>
      </rPr>
      <t>　　　　　　</t>
    </r>
    <r>
      <rPr>
        <sz val="9"/>
        <color theme="1"/>
        <rFont val="ＭＳ Ｐゴシック"/>
        <family val="3"/>
        <charset val="128"/>
      </rPr>
      <t>人　10年以上の介護福祉士の数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20" eb="23">
      <t>ネンイジョウ</t>
    </rPh>
    <phoneticPr fontId="4"/>
  </si>
  <si>
    <r>
      <t>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0" eb="6">
      <t>ホウモンカイゴイントウ</t>
    </rPh>
    <rPh sb="6" eb="8">
      <t>ソウスウ</t>
    </rPh>
    <rPh sb="14" eb="15">
      <t>ニン</t>
    </rPh>
    <rPh sb="16" eb="18">
      <t>カイゴ</t>
    </rPh>
    <rPh sb="18" eb="21">
      <t>フクシシ</t>
    </rPh>
    <rPh sb="22" eb="23">
      <t>カズ</t>
    </rPh>
    <rPh sb="29" eb="30">
      <t>ニン</t>
    </rPh>
    <rPh sb="32" eb="34">
      <t>ワリアイ</t>
    </rPh>
    <phoneticPr fontId="6"/>
  </si>
  <si>
    <r>
      <t>訪問介護員等総数</t>
    </r>
    <r>
      <rPr>
        <u/>
        <sz val="9"/>
        <color theme="1"/>
        <rFont val="ＭＳ Ｐゴシック"/>
        <family val="3"/>
        <charset val="128"/>
      </rPr>
      <t>　　　　　　</t>
    </r>
    <r>
      <rPr>
        <sz val="9"/>
        <color theme="1"/>
        <rFont val="ＭＳ Ｐゴシック"/>
        <family val="3"/>
        <charset val="128"/>
      </rPr>
      <t>人　介護福祉士等の数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0" eb="6">
      <t>ホウモンカイゴイントウ</t>
    </rPh>
    <rPh sb="6" eb="8">
      <t>ソウスウ</t>
    </rPh>
    <rPh sb="14" eb="15">
      <t>ニン</t>
    </rPh>
    <rPh sb="16" eb="18">
      <t>カイゴ</t>
    </rPh>
    <rPh sb="18" eb="21">
      <t>フクシシ</t>
    </rPh>
    <rPh sb="21" eb="22">
      <t>トウ</t>
    </rPh>
    <rPh sb="23" eb="24">
      <t>カズ</t>
    </rPh>
    <rPh sb="30" eb="31">
      <t>ニン</t>
    </rPh>
    <rPh sb="33" eb="35">
      <t>ワリアイ</t>
    </rPh>
    <phoneticPr fontId="6"/>
  </si>
  <si>
    <r>
      <t>　訪問介護員等総数</t>
    </r>
    <r>
      <rPr>
        <u/>
        <sz val="9"/>
        <color theme="1"/>
        <rFont val="ＭＳ Ｐゴシック"/>
        <family val="3"/>
        <charset val="128"/>
      </rPr>
      <t>　　　　　　</t>
    </r>
    <r>
      <rPr>
        <sz val="9"/>
        <color theme="1"/>
        <rFont val="ＭＳ Ｐゴシック"/>
        <family val="3"/>
        <charset val="128"/>
      </rPr>
      <t>人　介護福祉士の数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1" eb="7">
      <t>ホウモンカイゴイントウ</t>
    </rPh>
    <rPh sb="7" eb="9">
      <t>ソウスウ</t>
    </rPh>
    <rPh sb="15" eb="16">
      <t>ニン</t>
    </rPh>
    <rPh sb="17" eb="19">
      <t>カイゴ</t>
    </rPh>
    <rPh sb="19" eb="22">
      <t>フクシシ</t>
    </rPh>
    <rPh sb="23" eb="24">
      <t>カズ</t>
    </rPh>
    <rPh sb="30" eb="31">
      <t>ニン</t>
    </rPh>
    <rPh sb="33" eb="35">
      <t>ワリアイ</t>
    </rPh>
    <phoneticPr fontId="6"/>
  </si>
  <si>
    <r>
      <t>　訪問介護員等総数</t>
    </r>
    <r>
      <rPr>
        <u/>
        <sz val="9"/>
        <color theme="1"/>
        <rFont val="ＭＳ Ｐゴシック"/>
        <family val="3"/>
        <charset val="128"/>
      </rPr>
      <t>　　　　　　</t>
    </r>
    <r>
      <rPr>
        <sz val="9"/>
        <color theme="1"/>
        <rFont val="ＭＳ Ｐゴシック"/>
        <family val="3"/>
        <charset val="128"/>
      </rPr>
      <t>人　介護福祉士等の数</t>
    </r>
    <r>
      <rPr>
        <u/>
        <sz val="9"/>
        <color theme="1"/>
        <rFont val="ＭＳ Ｐゴシック"/>
        <family val="3"/>
        <charset val="128"/>
      </rPr>
      <t>　　　　　　</t>
    </r>
    <r>
      <rPr>
        <sz val="9"/>
        <color theme="1"/>
        <rFont val="ＭＳ Ｐゴシック"/>
        <family val="3"/>
        <charset val="128"/>
      </rPr>
      <t>人　　割合</t>
    </r>
    <r>
      <rPr>
        <u/>
        <sz val="9"/>
        <color theme="1"/>
        <rFont val="ＭＳ Ｐゴシック"/>
        <family val="3"/>
        <charset val="128"/>
      </rPr>
      <t>　　　　　　　</t>
    </r>
    <r>
      <rPr>
        <sz val="9"/>
        <color theme="1"/>
        <rFont val="ＭＳ Ｐゴシック"/>
        <family val="3"/>
        <charset val="128"/>
      </rPr>
      <t>（％）</t>
    </r>
    <rPh sb="1" eb="7">
      <t>ホウモンカイゴイントウ</t>
    </rPh>
    <rPh sb="7" eb="9">
      <t>ソウスウ</t>
    </rPh>
    <rPh sb="15" eb="16">
      <t>ニン</t>
    </rPh>
    <rPh sb="17" eb="19">
      <t>カイゴ</t>
    </rPh>
    <rPh sb="19" eb="22">
      <t>フクシシ</t>
    </rPh>
    <rPh sb="22" eb="23">
      <t>トウ</t>
    </rPh>
    <rPh sb="24" eb="25">
      <t>カズ</t>
    </rPh>
    <rPh sb="31" eb="32">
      <t>ニン</t>
    </rPh>
    <rPh sb="34" eb="36">
      <t>ワリアイ</t>
    </rPh>
    <phoneticPr fontId="6"/>
  </si>
  <si>
    <r>
      <t>　訪問介護員等総数</t>
    </r>
    <r>
      <rPr>
        <u/>
        <sz val="9"/>
        <color theme="1"/>
        <rFont val="ＭＳ Ｐゴシック"/>
        <family val="3"/>
        <charset val="128"/>
      </rPr>
      <t>　　　　　　</t>
    </r>
    <r>
      <rPr>
        <sz val="9"/>
        <color theme="1"/>
        <rFont val="ＭＳ Ｐゴシック"/>
        <family val="3"/>
        <charset val="128"/>
      </rPr>
      <t>人　10年以上の介護福祉士の数</t>
    </r>
    <r>
      <rPr>
        <u/>
        <sz val="9"/>
        <color theme="1"/>
        <rFont val="ＭＳ Ｐゴシック"/>
        <family val="3"/>
        <charset val="128"/>
      </rPr>
      <t>　　　　　　</t>
    </r>
    <r>
      <rPr>
        <sz val="9"/>
        <color theme="1"/>
        <rFont val="ＭＳ Ｐゴシック"/>
        <family val="3"/>
        <charset val="128"/>
      </rPr>
      <t>人　　割合　</t>
    </r>
    <r>
      <rPr>
        <u/>
        <sz val="9"/>
        <color theme="1"/>
        <rFont val="ＭＳ Ｐゴシック"/>
        <family val="3"/>
        <charset val="128"/>
      </rPr>
      <t>　　　　　　</t>
    </r>
    <r>
      <rPr>
        <sz val="9"/>
        <color theme="1"/>
        <rFont val="ＭＳ Ｐゴシック"/>
        <family val="3"/>
        <charset val="128"/>
      </rPr>
      <t>（％）</t>
    </r>
    <phoneticPr fontId="4"/>
  </si>
  <si>
    <t>④共通</t>
    <rPh sb="1" eb="3">
      <t>キョウツウ</t>
    </rPh>
    <phoneticPr fontId="4"/>
  </si>
  <si>
    <r>
      <t>　前年度の実績が６か月に満たない事業所（新たに事業を開始し、又は再開した事業所を含む。）は、届出を行った月以降においても、直近３か月間の職員の割合につき、毎月継続的に所定の割合を維持し、</t>
    </r>
    <r>
      <rPr>
        <u/>
        <sz val="11"/>
        <color theme="1"/>
        <rFont val="ＭＳ Ｐゴシック"/>
        <family val="3"/>
        <charset val="128"/>
      </rPr>
      <t xml:space="preserve">その割合については、毎月記録している。
</t>
    </r>
    <r>
      <rPr>
        <u/>
        <sz val="10"/>
        <color theme="1"/>
        <rFont val="ＭＳ Ｐゴシック"/>
        <family val="3"/>
        <charset val="128"/>
      </rPr>
      <t>※所定の割合を下回った場合については、直ちに加算の廃止を届け出なければなりません。</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</si>
  <si>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</si>
  <si>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color theme="1"/>
        <rFont val="ＭＳ Ｐゴシック"/>
        <family val="3"/>
        <charset val="128"/>
      </rPr>
      <t>※新加算Ⅰ～Ⅳまでのいずれかの算定以前に、「旧ベースアップ等加算」又は「新加算Ⅴ(2)、(4)、(7)、(9)若しくは(13)」を算定していた事業所については適用しない。</t>
    </r>
    <phoneticPr fontId="4"/>
  </si>
  <si>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color theme="1"/>
        <rFont val="ＭＳ Ｐゴシック"/>
        <family val="3"/>
        <charset val="128"/>
      </rPr>
      <t>※令和６年度中は月額8万円の改善でも可能</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</si>
  <si>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</si>
  <si>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color theme="1"/>
        <rFont val="ＭＳ Ｐゴシック"/>
        <family val="3"/>
        <charset val="128"/>
      </rPr>
      <t>※令和６年度中は猶予（令和７年度から適用）</t>
    </r>
    <phoneticPr fontId="4"/>
  </si>
  <si>
    <t>　指定夜間対応型訪問介護の提供の完結の日から５年間又は介護給付費の受領の日から５年間のいずれか長い期間保存している。</t>
    <rPh sb="1" eb="3">
      <t>シテイ</t>
    </rPh>
    <rPh sb="3" eb="5">
      <t>ヤカン</t>
    </rPh>
    <rPh sb="5" eb="8">
      <t>タイオウガタ</t>
    </rPh>
    <rPh sb="8" eb="10">
      <t>ホウモン</t>
    </rPh>
    <rPh sb="10" eb="12">
      <t>カイゴ</t>
    </rPh>
    <rPh sb="13" eb="15">
      <t>テイキョウ</t>
    </rPh>
    <rPh sb="16" eb="18">
      <t>カンケツ</t>
    </rPh>
    <rPh sb="19" eb="20">
      <t>ヒ</t>
    </rPh>
    <rPh sb="23" eb="25">
      <t>ネンカン</t>
    </rPh>
    <rPh sb="25" eb="26">
      <t>マタ</t>
    </rPh>
    <rPh sb="27" eb="29">
      <t>カイゴ</t>
    </rPh>
    <rPh sb="29" eb="31">
      <t>キュウフ</t>
    </rPh>
    <rPh sb="31" eb="32">
      <t>ヒ</t>
    </rPh>
    <phoneticPr fontId="4"/>
  </si>
  <si>
    <t>　指定夜間対応型訪問介護の提供の完結の日から５年間保存している。</t>
    <rPh sb="1" eb="3">
      <t>シテイ</t>
    </rPh>
    <rPh sb="3" eb="5">
      <t>ヤカン</t>
    </rPh>
    <rPh sb="5" eb="8">
      <t>タイオウガタ</t>
    </rPh>
    <rPh sb="8" eb="10">
      <t>ホウモン</t>
    </rPh>
    <rPh sb="10" eb="12">
      <t>カイゴ</t>
    </rPh>
    <rPh sb="13" eb="15">
      <t>テイキョウ</t>
    </rPh>
    <rPh sb="16" eb="18">
      <t>カンケツ</t>
    </rPh>
    <rPh sb="19" eb="20">
      <t>ヒ</t>
    </rPh>
    <rPh sb="23" eb="25">
      <t>ネンカン</t>
    </rPh>
    <rPh sb="25" eb="27">
      <t>ホゾン</t>
    </rPh>
    <phoneticPr fontId="4"/>
  </si>
  <si>
    <t>令和６年度～　非常災害対策点検票</t>
    <rPh sb="0" eb="1">
      <t>レイ</t>
    </rPh>
    <rPh sb="1" eb="2">
      <t>ワ</t>
    </rPh>
    <rPh sb="3" eb="5">
      <t>ネンド</t>
    </rPh>
    <rPh sb="7" eb="9">
      <t>ヒジョウ</t>
    </rPh>
    <rPh sb="9" eb="11">
      <t>サイガイ</t>
    </rPh>
    <rPh sb="11" eb="13">
      <t>タイサク</t>
    </rPh>
    <rPh sb="15" eb="16">
      <t>ヒョウ</t>
    </rPh>
    <phoneticPr fontId="4"/>
  </si>
  <si>
    <t>１．非常災害対策計画について</t>
    <rPh sb="2" eb="4">
      <t>ヒジョウ</t>
    </rPh>
    <rPh sb="4" eb="6">
      <t>サイガイ</t>
    </rPh>
    <rPh sb="6" eb="8">
      <t>タイサク</t>
    </rPh>
    <rPh sb="8" eb="9">
      <t>ケイ</t>
    </rPh>
    <rPh sb="9" eb="10">
      <t>ガ</t>
    </rPh>
    <phoneticPr fontId="4"/>
  </si>
  <si>
    <t>チェック欄</t>
    <rPh sb="4" eb="5">
      <t>ラン</t>
    </rPh>
    <phoneticPr fontId="4"/>
  </si>
  <si>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4"/>
  </si>
  <si>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4"/>
  </si>
  <si>
    <t xml:space="preserve">  火災</t>
    <phoneticPr fontId="4"/>
  </si>
  <si>
    <t xml:space="preserve">  水害・土砂災害</t>
    <rPh sb="2" eb="4">
      <t>スイガイ</t>
    </rPh>
    <rPh sb="5" eb="7">
      <t>ドシャ</t>
    </rPh>
    <rPh sb="7" eb="9">
      <t>サイガイ</t>
    </rPh>
    <phoneticPr fontId="4"/>
  </si>
  <si>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4"/>
  </si>
  <si>
    <t xml:space="preserve">  地震</t>
    <rPh sb="2" eb="4">
      <t>ジシン</t>
    </rPh>
    <phoneticPr fontId="4"/>
  </si>
  <si>
    <t xml:space="preserve">  その他地域の実情を鑑みた災害</t>
    <rPh sb="4" eb="5">
      <t>タ</t>
    </rPh>
    <rPh sb="5" eb="7">
      <t>チイキ</t>
    </rPh>
    <rPh sb="8" eb="10">
      <t>ジツジョウ</t>
    </rPh>
    <rPh sb="11" eb="12">
      <t>カンガ</t>
    </rPh>
    <rPh sb="14" eb="16">
      <t>サイガイ</t>
    </rPh>
    <phoneticPr fontId="4"/>
  </si>
  <si>
    <t xml:space="preserve">  ※策定している場合、該当する災害を記入してください。</t>
    <rPh sb="3" eb="5">
      <t>サクテイ</t>
    </rPh>
    <rPh sb="9" eb="11">
      <t>バアイ</t>
    </rPh>
    <rPh sb="12" eb="14">
      <t>ガイトウ</t>
    </rPh>
    <rPh sb="16" eb="18">
      <t>サイガイ</t>
    </rPh>
    <rPh sb="19" eb="21">
      <t>キニュウ</t>
    </rPh>
    <phoneticPr fontId="4"/>
  </si>
  <si>
    <t>（災害名）</t>
    <rPh sb="1" eb="3">
      <t>サイガイ</t>
    </rPh>
    <rPh sb="3" eb="4">
      <t>メイ</t>
    </rPh>
    <phoneticPr fontId="4"/>
  </si>
  <si>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4"/>
  </si>
  <si>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4"/>
  </si>
  <si>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4"/>
  </si>
  <si>
    <t>　災害に関する情報の入手方法</t>
    <rPh sb="1" eb="3">
      <t>サイガイ</t>
    </rPh>
    <rPh sb="4" eb="5">
      <t>カン</t>
    </rPh>
    <rPh sb="7" eb="9">
      <t>ジョウホウ</t>
    </rPh>
    <rPh sb="10" eb="12">
      <t>ニュウシュ</t>
    </rPh>
    <rPh sb="12" eb="14">
      <t>ホウホウ</t>
    </rPh>
    <phoneticPr fontId="4"/>
  </si>
  <si>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4"/>
  </si>
  <si>
    <t>　避難を開始する時期、判断基準</t>
    <rPh sb="1" eb="3">
      <t>ヒナン</t>
    </rPh>
    <rPh sb="4" eb="6">
      <t>カイシ</t>
    </rPh>
    <rPh sb="8" eb="10">
      <t>ジキ</t>
    </rPh>
    <rPh sb="11" eb="13">
      <t>ハンダン</t>
    </rPh>
    <rPh sb="13" eb="15">
      <t>キジュン</t>
    </rPh>
    <phoneticPr fontId="4"/>
  </si>
  <si>
    <t>　避難場所</t>
    <rPh sb="1" eb="3">
      <t>ヒナン</t>
    </rPh>
    <rPh sb="3" eb="5">
      <t>バショ</t>
    </rPh>
    <phoneticPr fontId="4"/>
  </si>
  <si>
    <t>　避難経路</t>
    <rPh sb="1" eb="3">
      <t>ヒナン</t>
    </rPh>
    <rPh sb="3" eb="5">
      <t>ケイロ</t>
    </rPh>
    <phoneticPr fontId="4"/>
  </si>
  <si>
    <t>　避難方法</t>
    <rPh sb="1" eb="3">
      <t>ヒナン</t>
    </rPh>
    <rPh sb="3" eb="5">
      <t>ホウホウ</t>
    </rPh>
    <phoneticPr fontId="4"/>
  </si>
  <si>
    <t>　災害時の人員体制、指揮系統</t>
    <rPh sb="1" eb="3">
      <t>サイガイ</t>
    </rPh>
    <rPh sb="3" eb="4">
      <t>ジ</t>
    </rPh>
    <rPh sb="5" eb="7">
      <t>ジンイン</t>
    </rPh>
    <rPh sb="7" eb="9">
      <t>タイセイ</t>
    </rPh>
    <rPh sb="10" eb="12">
      <t>シキ</t>
    </rPh>
    <rPh sb="12" eb="14">
      <t>ケイトウ</t>
    </rPh>
    <phoneticPr fontId="4"/>
  </si>
  <si>
    <t>問8</t>
    <rPh sb="0" eb="1">
      <t>ト</t>
    </rPh>
    <phoneticPr fontId="4"/>
  </si>
  <si>
    <t>　関係機関との連携体制</t>
    <rPh sb="1" eb="3">
      <t>カンケイ</t>
    </rPh>
    <rPh sb="3" eb="5">
      <t>キカン</t>
    </rPh>
    <rPh sb="7" eb="9">
      <t>レンケイ</t>
    </rPh>
    <rPh sb="9" eb="11">
      <t>タイセイ</t>
    </rPh>
    <phoneticPr fontId="4"/>
  </si>
  <si>
    <t>問9</t>
    <rPh sb="0" eb="1">
      <t>ト</t>
    </rPh>
    <phoneticPr fontId="4"/>
  </si>
  <si>
    <t>２．避難訓練について</t>
    <rPh sb="2" eb="4">
      <t>ヒナン</t>
    </rPh>
    <rPh sb="4" eb="6">
      <t>クンレン</t>
    </rPh>
    <phoneticPr fontId="4"/>
  </si>
  <si>
    <t>　毎年度、次の避難訓練を実施しているか。</t>
    <rPh sb="1" eb="4">
      <t>マイネンド</t>
    </rPh>
    <rPh sb="5" eb="6">
      <t>ツギ</t>
    </rPh>
    <rPh sb="7" eb="9">
      <t>ヒナン</t>
    </rPh>
    <rPh sb="9" eb="11">
      <t>クンレン</t>
    </rPh>
    <rPh sb="12" eb="14">
      <t>ジッシ</t>
    </rPh>
    <phoneticPr fontId="4"/>
  </si>
  <si>
    <t>　火災</t>
    <phoneticPr fontId="4"/>
  </si>
  <si>
    <t>　水害・土砂災害</t>
    <rPh sb="1" eb="3">
      <t>スイガイ</t>
    </rPh>
    <rPh sb="4" eb="6">
      <t>ドシャ</t>
    </rPh>
    <rPh sb="6" eb="8">
      <t>サイガイ</t>
    </rPh>
    <phoneticPr fontId="4"/>
  </si>
  <si>
    <t>　地震</t>
    <rPh sb="1" eb="3">
      <t>ジシン</t>
    </rPh>
    <phoneticPr fontId="4"/>
  </si>
  <si>
    <t>　その他地域の実情を鑑みた災害</t>
    <rPh sb="3" eb="4">
      <t>タ</t>
    </rPh>
    <rPh sb="4" eb="6">
      <t>チイキ</t>
    </rPh>
    <rPh sb="7" eb="9">
      <t>ジツジョウ</t>
    </rPh>
    <rPh sb="10" eb="11">
      <t>カンガ</t>
    </rPh>
    <rPh sb="13" eb="15">
      <t>サイガイ</t>
    </rPh>
    <phoneticPr fontId="4"/>
  </si>
  <si>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4"/>
  </si>
  <si>
    <t>　訓練実施災害</t>
    <rPh sb="1" eb="3">
      <t>クンレン</t>
    </rPh>
    <rPh sb="3" eb="5">
      <t>ジッシ</t>
    </rPh>
    <rPh sb="5" eb="7">
      <t>サイガイ</t>
    </rPh>
    <phoneticPr fontId="4"/>
  </si>
  <si>
    <t>　実施予定時期</t>
    <rPh sb="1" eb="3">
      <t>ジッシ</t>
    </rPh>
    <rPh sb="3" eb="5">
      <t>ヨテイ</t>
    </rPh>
    <rPh sb="5" eb="7">
      <t>ジキ</t>
    </rPh>
    <phoneticPr fontId="4"/>
  </si>
  <si>
    <t>令和６年度 ～　運 営 状 況 点 検 書</t>
    <rPh sb="0" eb="2">
      <t>レイワ</t>
    </rPh>
    <rPh sb="3" eb="4">
      <t>ネン</t>
    </rPh>
    <rPh sb="4" eb="5">
      <t>ド</t>
    </rPh>
    <phoneticPr fontId="4"/>
  </si>
  <si>
    <t>　職場環境要件として、職場環境等の改善に係る取組を実施し、その内容を全ての介護職員に周知しており、当該取組についてホームページへの掲載等により公表している。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</si>
</sst>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72"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9.65"/>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sz val="12"/>
      <color theme="1"/>
      <name val="ＭＳ Ｐゴシック"/>
      <family val="2"/>
      <charset val="128"/>
      <scheme val="minor"/>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0"/>
      <color theme="1"/>
      <name val="ＭＳ Ｐゴシック"/>
      <family val="3"/>
      <charset val="128"/>
    </font>
    <font>
      <b/>
      <sz val="23.5"/>
      <color theme="1"/>
      <name val="ＭＳ Ｐゴシック"/>
      <family val="3"/>
      <charset val="128"/>
    </font>
    <font>
      <sz val="10.5"/>
      <color theme="1"/>
      <name val="ＭＳ Ｐゴシック"/>
      <family val="3"/>
      <charset val="128"/>
    </font>
    <font>
      <sz val="14.5"/>
      <color theme="1"/>
      <name val="ＭＳ Ｐゴシック"/>
      <family val="3"/>
      <charset val="128"/>
    </font>
    <font>
      <sz val="11"/>
      <color theme="1"/>
      <name val="ＭＳ Ｐゴシック"/>
      <family val="3"/>
      <charset val="128"/>
    </font>
    <font>
      <sz val="9"/>
      <color theme="1"/>
      <name val="ＭＳ 明朝"/>
      <family val="1"/>
      <charset val="128"/>
    </font>
    <font>
      <sz val="20"/>
      <color theme="1"/>
      <name val="ＭＳ Ｐゴシック"/>
      <family val="3"/>
      <charset val="128"/>
    </font>
    <font>
      <sz val="9.65"/>
      <color theme="1"/>
      <name val="ＭＳ Ｐゴシック"/>
      <family val="3"/>
      <charset val="128"/>
    </font>
    <font>
      <sz val="12"/>
      <color theme="1"/>
      <name val="ＭＳ Ｐゴシック"/>
      <family val="3"/>
      <charset val="128"/>
    </font>
    <font>
      <sz val="16"/>
      <color theme="1"/>
      <name val="ＭＳ Ｐゴシック"/>
      <family val="3"/>
      <charset val="128"/>
    </font>
    <font>
      <sz val="10.5"/>
      <color theme="1"/>
      <name val="ＭＳ 明朝"/>
      <family val="1"/>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5"/>
      <color theme="1"/>
      <name val="ＭＳ Ｐゴシック"/>
      <family val="3"/>
      <charset val="128"/>
    </font>
    <font>
      <sz val="11"/>
      <color theme="1"/>
      <name val="ＭＳ 明朝"/>
      <family val="1"/>
      <charset val="128"/>
    </font>
    <font>
      <u/>
      <sz val="11"/>
      <color theme="1"/>
      <name val="ＭＳ Ｐゴシック"/>
      <family val="3"/>
      <charset val="128"/>
    </font>
    <font>
      <sz val="10"/>
      <color theme="1"/>
      <name val="ＭＳ 明朝"/>
      <family val="1"/>
      <charset val="128"/>
    </font>
    <font>
      <b/>
      <u/>
      <sz val="12"/>
      <color theme="1"/>
      <name val="ＭＳ Ｐゴシック"/>
      <family val="3"/>
      <charset val="128"/>
    </font>
    <font>
      <u/>
      <sz val="10"/>
      <color theme="1"/>
      <name val="ＭＳ Ｐゴシック"/>
      <family val="3"/>
      <charset val="128"/>
    </font>
    <font>
      <sz val="11"/>
      <color theme="1"/>
      <name val="ＭＳ Ｐ明朝"/>
      <family val="1"/>
      <charset val="128"/>
    </font>
    <font>
      <sz val="11"/>
      <color theme="1"/>
      <name val="ＭＳ ゴシック"/>
      <family val="3"/>
      <charset val="128"/>
    </font>
    <font>
      <u/>
      <sz val="9"/>
      <color theme="1"/>
      <name val="ＭＳ Ｐゴシック"/>
      <family val="3"/>
      <charset val="128"/>
    </font>
    <font>
      <sz val="10"/>
      <color theme="1"/>
      <name val="ＭＳ ゴシック"/>
      <family val="3"/>
      <charset val="128"/>
    </font>
    <font>
      <sz val="10.5"/>
      <color theme="1"/>
      <name val="ＭＳ ゴシック"/>
      <family val="3"/>
      <charset val="128"/>
    </font>
    <font>
      <sz val="10"/>
      <color theme="1"/>
      <name val="ＭＳ Ｐ明朝"/>
      <family val="1"/>
      <charset val="128"/>
    </font>
    <font>
      <sz val="20"/>
      <color theme="1"/>
      <name val="ＭＳ ゴシック"/>
      <family val="3"/>
      <charset val="128"/>
    </font>
    <font>
      <sz val="12"/>
      <color theme="1"/>
      <name val="HG丸ｺﾞｼｯｸM-PRO"/>
      <family val="3"/>
      <charset val="128"/>
    </font>
    <font>
      <sz val="12"/>
      <color theme="1"/>
      <name val="ＭＳ Ｐ明朝"/>
      <family val="1"/>
      <charset val="128"/>
    </font>
    <font>
      <b/>
      <sz val="10"/>
      <color theme="1"/>
      <name val="ＭＳ Ｐゴシック"/>
      <family val="3"/>
      <charset val="128"/>
    </font>
    <font>
      <sz val="9.9"/>
      <color theme="1"/>
      <name val="ＭＳ Ｐゴシック"/>
      <family val="3"/>
      <charset val="128"/>
    </font>
    <font>
      <sz val="9.8000000000000007"/>
      <color theme="1"/>
      <name val="ＭＳ Ｐゴシック"/>
      <family val="3"/>
      <charset val="128"/>
    </font>
    <font>
      <sz val="10.5"/>
      <name val="ＭＳ 明朝"/>
      <family val="1"/>
      <charset val="128"/>
    </font>
    <font>
      <b/>
      <sz val="23.5"/>
      <name val="UD デジタル 教科書体 N-R"/>
      <family val="1"/>
      <charset val="128"/>
    </font>
    <font>
      <sz val="10.5"/>
      <name val="UD デジタル 教科書体 N-R"/>
      <family val="1"/>
      <charset val="128"/>
    </font>
    <font>
      <b/>
      <sz val="14"/>
      <name val="UD デジタル 教科書体 N-R"/>
      <family val="1"/>
      <charset val="128"/>
    </font>
    <font>
      <sz val="10"/>
      <name val="UD デジタル 教科書体 N-R"/>
      <family val="1"/>
      <charset val="128"/>
    </font>
    <font>
      <sz val="11.5"/>
      <name val="UD デジタル 教科書体 N-R"/>
      <family val="1"/>
      <charset val="128"/>
    </font>
    <font>
      <sz val="20"/>
      <name val="UD デジタル 教科書体 N-R"/>
      <family val="1"/>
      <charset val="128"/>
    </font>
    <font>
      <b/>
      <sz val="11"/>
      <name val="UD デジタル 教科書体 N-R"/>
      <family val="1"/>
      <charset val="128"/>
    </font>
    <font>
      <sz val="11"/>
      <name val="UD デジタル 教科書体 N-R"/>
      <family val="1"/>
      <charset val="128"/>
    </font>
    <font>
      <sz val="8"/>
      <name val="UD デジタル 教科書体 N-R"/>
      <family val="1"/>
      <charset val="128"/>
    </font>
    <font>
      <b/>
      <sz val="10"/>
      <name val="UD デジタル 教科書体 N-R"/>
      <family val="1"/>
      <charset val="128"/>
    </font>
    <font>
      <sz val="9.9"/>
      <name val="UD デジタル 教科書体 N-R"/>
      <family val="1"/>
      <charset val="128"/>
    </font>
    <font>
      <sz val="9.8000000000000007"/>
      <name val="UD デジタル 教科書体 N-R"/>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2" tint="-9.9978637043366805E-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bottom/>
      <diagonal/>
    </border>
    <border>
      <left/>
      <right style="dashed">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9" fillId="0" borderId="0"/>
  </cellStyleXfs>
  <cellXfs count="844">
    <xf numFmtId="0" fontId="0" fillId="0" borderId="0" xfId="0"/>
    <xf numFmtId="0" fontId="3" fillId="5" borderId="0" xfId="1" applyFill="1">
      <alignment vertical="center"/>
    </xf>
    <xf numFmtId="0" fontId="3" fillId="5" borderId="1" xfId="1" applyFill="1" applyBorder="1" applyAlignment="1">
      <alignment horizontal="center" vertical="center"/>
    </xf>
    <xf numFmtId="0" fontId="3" fillId="5" borderId="56" xfId="1" applyFill="1" applyBorder="1" applyAlignment="1">
      <alignment horizontal="center" vertical="center"/>
    </xf>
    <xf numFmtId="0" fontId="12" fillId="5" borderId="79" xfId="1" applyFont="1" applyFill="1" applyBorder="1" applyAlignment="1">
      <alignment horizontal="center" vertical="center"/>
    </xf>
    <xf numFmtId="0" fontId="12" fillId="5" borderId="80" xfId="1" applyFont="1" applyFill="1" applyBorder="1" applyAlignment="1">
      <alignment horizontal="center" vertical="center"/>
    </xf>
    <xf numFmtId="0" fontId="12" fillId="5" borderId="81" xfId="1" applyFont="1" applyFill="1" applyBorder="1" applyAlignment="1">
      <alignment horizontal="center" vertical="center" wrapText="1"/>
    </xf>
    <xf numFmtId="0" fontId="3" fillId="5" borderId="80" xfId="1" applyFill="1" applyBorder="1" applyAlignment="1">
      <alignment horizontal="center" vertical="center"/>
    </xf>
    <xf numFmtId="0" fontId="12" fillId="5" borderId="7" xfId="1" applyFont="1" applyFill="1" applyBorder="1">
      <alignment vertical="center"/>
    </xf>
    <xf numFmtId="0" fontId="12" fillId="5" borderId="83" xfId="1" applyFont="1" applyFill="1" applyBorder="1">
      <alignment vertical="center"/>
    </xf>
    <xf numFmtId="0" fontId="19" fillId="5" borderId="7" xfId="1" applyFont="1" applyFill="1" applyBorder="1">
      <alignment vertical="center"/>
    </xf>
    <xf numFmtId="0" fontId="19" fillId="5" borderId="50" xfId="1" applyFont="1" applyFill="1" applyBorder="1">
      <alignment vertical="center"/>
    </xf>
    <xf numFmtId="0" fontId="12" fillId="5" borderId="9" xfId="1" applyFont="1" applyFill="1" applyBorder="1">
      <alignment vertical="center"/>
    </xf>
    <xf numFmtId="0" fontId="12" fillId="5" borderId="5" xfId="1" applyFont="1" applyFill="1" applyBorder="1">
      <alignment vertical="center"/>
    </xf>
    <xf numFmtId="0" fontId="12" fillId="5" borderId="4" xfId="1" applyFont="1" applyFill="1" applyBorder="1">
      <alignment vertical="center"/>
    </xf>
    <xf numFmtId="0" fontId="19" fillId="5" borderId="1" xfId="1" applyFont="1" applyFill="1" applyBorder="1">
      <alignment vertical="center"/>
    </xf>
    <xf numFmtId="0" fontId="19" fillId="5" borderId="48" xfId="1" applyFont="1" applyFill="1" applyBorder="1">
      <alignment vertical="center"/>
    </xf>
    <xf numFmtId="0" fontId="12" fillId="5" borderId="1" xfId="1" applyFont="1" applyFill="1" applyBorder="1">
      <alignment vertical="center"/>
    </xf>
    <xf numFmtId="0" fontId="12" fillId="5" borderId="3" xfId="1" applyFont="1" applyFill="1" applyBorder="1">
      <alignment vertical="center"/>
    </xf>
    <xf numFmtId="0" fontId="12" fillId="5" borderId="6" xfId="1" applyFont="1" applyFill="1" applyBorder="1">
      <alignment vertical="center"/>
    </xf>
    <xf numFmtId="0" fontId="19" fillId="5" borderId="6" xfId="1" applyFont="1" applyFill="1" applyBorder="1">
      <alignment vertical="center"/>
    </xf>
    <xf numFmtId="0" fontId="19" fillId="5" borderId="51" xfId="1" applyFont="1" applyFill="1" applyBorder="1">
      <alignment vertical="center"/>
    </xf>
    <xf numFmtId="0" fontId="12" fillId="5" borderId="1" xfId="1" applyFont="1" applyFill="1" applyBorder="1" applyAlignment="1">
      <alignment horizontal="left" vertical="center"/>
    </xf>
    <xf numFmtId="0" fontId="12" fillId="5" borderId="1" xfId="1" applyFont="1" applyFill="1" applyBorder="1" applyAlignment="1">
      <alignment horizontal="center" vertical="center"/>
    </xf>
    <xf numFmtId="0" fontId="13" fillId="5" borderId="1" xfId="0" applyFont="1" applyFill="1" applyBorder="1" applyAlignment="1">
      <alignment vertical="center" shrinkToFit="1"/>
    </xf>
    <xf numFmtId="0" fontId="12" fillId="5" borderId="84" xfId="1" applyFont="1" applyFill="1" applyBorder="1">
      <alignment vertical="center"/>
    </xf>
    <xf numFmtId="0" fontId="12" fillId="5" borderId="59" xfId="1" applyFont="1" applyFill="1" applyBorder="1">
      <alignment vertical="center"/>
    </xf>
    <xf numFmtId="0" fontId="12" fillId="5" borderId="76" xfId="1" applyFont="1" applyFill="1" applyBorder="1">
      <alignment vertical="center"/>
    </xf>
    <xf numFmtId="0" fontId="12" fillId="5" borderId="82" xfId="1" applyFont="1" applyFill="1" applyBorder="1" applyAlignment="1">
      <alignment horizontal="center" vertical="center"/>
    </xf>
    <xf numFmtId="0" fontId="2" fillId="5" borderId="0" xfId="3" applyFill="1">
      <alignment vertical="center"/>
    </xf>
    <xf numFmtId="0" fontId="12" fillId="5" borderId="0" xfId="3" applyFont="1" applyFill="1" applyAlignment="1">
      <alignment horizontal="left" vertical="center"/>
    </xf>
    <xf numFmtId="0" fontId="10" fillId="5" borderId="0" xfId="3" applyFont="1" applyFill="1" applyAlignment="1">
      <alignment horizontal="left" vertical="center"/>
    </xf>
    <xf numFmtId="0" fontId="12" fillId="5" borderId="0" xfId="3" applyFont="1" applyFill="1">
      <alignment vertical="center"/>
    </xf>
    <xf numFmtId="0" fontId="12" fillId="4" borderId="1" xfId="3" applyFont="1" applyFill="1" applyBorder="1" applyAlignment="1">
      <alignment horizontal="left" vertical="center"/>
    </xf>
    <xf numFmtId="0" fontId="12" fillId="5" borderId="0" xfId="3" applyFont="1" applyFill="1" applyAlignment="1">
      <alignment vertical="center"/>
    </xf>
    <xf numFmtId="0" fontId="12" fillId="2" borderId="1" xfId="3" applyFont="1" applyFill="1" applyBorder="1" applyAlignment="1">
      <alignment horizontal="left" vertical="center"/>
    </xf>
    <xf numFmtId="0" fontId="16" fillId="5" borderId="0" xfId="3" applyFont="1" applyFill="1" applyAlignment="1">
      <alignment horizontal="left" vertical="center"/>
    </xf>
    <xf numFmtId="0" fontId="12" fillId="5" borderId="0" xfId="3" applyFont="1" applyFill="1" applyBorder="1" applyAlignment="1">
      <alignment horizontal="center" vertical="center"/>
    </xf>
    <xf numFmtId="0" fontId="12" fillId="5" borderId="0" xfId="3" applyFont="1" applyFill="1" applyBorder="1" applyAlignment="1">
      <alignment horizontal="left" vertical="center"/>
    </xf>
    <xf numFmtId="0" fontId="12" fillId="5" borderId="1" xfId="3" applyFont="1" applyFill="1" applyBorder="1" applyAlignment="1">
      <alignment horizontal="center" vertical="center"/>
    </xf>
    <xf numFmtId="0" fontId="12" fillId="5" borderId="1" xfId="3" applyFont="1" applyFill="1" applyBorder="1" applyAlignment="1">
      <alignment horizontal="left" vertical="center"/>
    </xf>
    <xf numFmtId="0" fontId="17" fillId="5" borderId="0" xfId="3" applyFont="1" applyFill="1">
      <alignment vertical="center"/>
    </xf>
    <xf numFmtId="0" fontId="17" fillId="5" borderId="0" xfId="3" applyFont="1" applyFill="1" applyAlignment="1">
      <alignment horizontal="left" vertical="center"/>
    </xf>
    <xf numFmtId="0" fontId="12" fillId="5" borderId="0" xfId="3" applyFont="1" applyFill="1" applyBorder="1">
      <alignment vertical="center"/>
    </xf>
    <xf numFmtId="0" fontId="14" fillId="5" borderId="0" xfId="3" applyFont="1" applyFill="1" applyAlignment="1">
      <alignment vertical="center"/>
    </xf>
    <xf numFmtId="0" fontId="17" fillId="5" borderId="0" xfId="3" applyFont="1" applyFill="1" applyBorder="1">
      <alignment vertical="center"/>
    </xf>
    <xf numFmtId="0" fontId="17" fillId="5" borderId="0" xfId="3" applyFont="1" applyFill="1" applyBorder="1" applyAlignment="1">
      <alignment vertical="center"/>
    </xf>
    <xf numFmtId="0" fontId="17" fillId="5" borderId="0" xfId="3" applyFont="1" applyFill="1" applyBorder="1" applyAlignment="1">
      <alignment vertical="center" shrinkToFit="1"/>
    </xf>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left" vertical="center"/>
    </xf>
    <xf numFmtId="0" fontId="8" fillId="0" borderId="0" xfId="3" applyFont="1" applyAlignment="1">
      <alignment horizontal="right" vertical="center"/>
    </xf>
    <xf numFmtId="0" fontId="8" fillId="0" borderId="0" xfId="3" applyFont="1">
      <alignment vertical="center"/>
    </xf>
    <xf numFmtId="0" fontId="8" fillId="0" borderId="0" xfId="3" applyFont="1" applyFill="1" applyAlignment="1">
      <alignment horizontal="right" vertical="center"/>
    </xf>
    <xf numFmtId="0" fontId="8" fillId="0" borderId="0" xfId="3" applyFont="1" applyFill="1" applyAlignment="1">
      <alignment vertical="center"/>
    </xf>
    <xf numFmtId="0" fontId="8" fillId="5" borderId="0" xfId="3" applyFont="1" applyFill="1" applyAlignment="1">
      <alignment vertical="center"/>
    </xf>
    <xf numFmtId="0" fontId="8" fillId="5" borderId="0" xfId="3" applyFont="1" applyFill="1">
      <alignment vertical="center"/>
    </xf>
    <xf numFmtId="0" fontId="8" fillId="5" borderId="0" xfId="3" applyFont="1" applyFill="1" applyAlignment="1">
      <alignment horizontal="center" vertical="center"/>
    </xf>
    <xf numFmtId="0" fontId="7" fillId="5" borderId="0" xfId="3" quotePrefix="1" applyFont="1" applyFill="1" applyBorder="1" applyAlignment="1">
      <alignment vertical="center"/>
    </xf>
    <xf numFmtId="0" fontId="8" fillId="0" borderId="0" xfId="3" applyFont="1" applyProtection="1">
      <alignment vertical="center"/>
    </xf>
    <xf numFmtId="0" fontId="8" fillId="0" borderId="0" xfId="3" applyFont="1" applyAlignment="1" applyProtection="1">
      <alignment horizontal="left" vertical="center"/>
    </xf>
    <xf numFmtId="0" fontId="8" fillId="0" borderId="0" xfId="3" applyFont="1" applyAlignment="1" applyProtection="1">
      <alignment horizontal="right" vertical="center"/>
    </xf>
    <xf numFmtId="0" fontId="8" fillId="5" borderId="0" xfId="3" applyFont="1" applyFill="1" applyAlignment="1" applyProtection="1">
      <alignment vertical="center"/>
    </xf>
    <xf numFmtId="0" fontId="8" fillId="5" borderId="0" xfId="3" applyFont="1" applyFill="1" applyProtection="1">
      <alignment vertical="center"/>
    </xf>
    <xf numFmtId="0" fontId="8" fillId="5" borderId="0" xfId="3" applyFont="1" applyFill="1" applyAlignment="1" applyProtection="1">
      <alignment horizontal="center" vertical="center"/>
    </xf>
    <xf numFmtId="0" fontId="8" fillId="0" borderId="0" xfId="3" applyFont="1" applyAlignment="1" applyProtection="1">
      <alignment horizontal="center" vertical="center"/>
    </xf>
    <xf numFmtId="0" fontId="7" fillId="0" borderId="0" xfId="3" applyFont="1" applyProtection="1">
      <alignment vertical="center"/>
    </xf>
    <xf numFmtId="0" fontId="7" fillId="0" borderId="0" xfId="3" applyFont="1" applyAlignment="1">
      <alignment horizontal="right" vertical="center"/>
    </xf>
    <xf numFmtId="0" fontId="7" fillId="0" borderId="0" xfId="3" applyFont="1" applyBorder="1" applyAlignment="1" applyProtection="1">
      <alignment horizontal="left" vertical="center"/>
    </xf>
    <xf numFmtId="0" fontId="7" fillId="0" borderId="0" xfId="3" applyFont="1" applyBorder="1" applyAlignment="1" applyProtection="1">
      <alignment vertical="center"/>
    </xf>
    <xf numFmtId="20" fontId="7" fillId="5" borderId="0" xfId="3" applyNumberFormat="1" applyFont="1" applyFill="1" applyBorder="1" applyAlignment="1" applyProtection="1">
      <alignment vertical="center"/>
    </xf>
    <xf numFmtId="0" fontId="7" fillId="5" borderId="0" xfId="3" applyFont="1" applyFill="1" applyBorder="1" applyAlignment="1" applyProtection="1">
      <alignment horizontal="center" vertical="center"/>
    </xf>
    <xf numFmtId="0" fontId="7" fillId="5" borderId="0" xfId="3" applyFont="1" applyFill="1" applyBorder="1" applyAlignment="1" applyProtection="1">
      <alignment vertical="center"/>
    </xf>
    <xf numFmtId="0" fontId="11" fillId="0" borderId="0" xfId="3" applyFont="1">
      <alignment vertical="center"/>
    </xf>
    <xf numFmtId="0" fontId="7" fillId="0" borderId="0" xfId="3" applyFont="1" applyBorder="1" applyAlignment="1" applyProtection="1">
      <alignment horizontal="center" vertical="center"/>
    </xf>
    <xf numFmtId="0" fontId="7" fillId="0" borderId="0" xfId="3" applyFont="1" applyAlignment="1" applyProtection="1">
      <alignment horizontal="right" vertical="center"/>
    </xf>
    <xf numFmtId="0" fontId="7" fillId="5" borderId="0" xfId="3" applyFont="1" applyFill="1" applyBorder="1" applyAlignment="1" applyProtection="1">
      <alignment horizontal="left" vertical="center"/>
    </xf>
    <xf numFmtId="20" fontId="7" fillId="0" borderId="0" xfId="3" applyNumberFormat="1" applyFont="1" applyBorder="1" applyAlignment="1" applyProtection="1">
      <alignment vertical="center"/>
    </xf>
    <xf numFmtId="0" fontId="7" fillId="0" borderId="0" xfId="3" applyFont="1" applyBorder="1" applyAlignment="1" applyProtection="1">
      <alignment horizontal="right" vertical="center"/>
    </xf>
    <xf numFmtId="176" fontId="7" fillId="0" borderId="0" xfId="3" applyNumberFormat="1" applyFont="1" applyBorder="1" applyAlignment="1" applyProtection="1">
      <alignment vertical="center"/>
    </xf>
    <xf numFmtId="0" fontId="11" fillId="0" borderId="0" xfId="3" applyFont="1" applyBorder="1" applyAlignment="1" applyProtection="1">
      <alignment horizontal="left" vertical="center"/>
    </xf>
    <xf numFmtId="0" fontId="12" fillId="0" borderId="0" xfId="3" applyFont="1" applyProtection="1">
      <alignment vertical="center"/>
    </xf>
    <xf numFmtId="0" fontId="12" fillId="0" borderId="0" xfId="3" applyFont="1" applyAlignment="1" applyProtection="1">
      <alignment horizontal="left" vertical="center"/>
    </xf>
    <xf numFmtId="0" fontId="12" fillId="0" borderId="0" xfId="3" applyFont="1">
      <alignment vertical="center"/>
    </xf>
    <xf numFmtId="0" fontId="12" fillId="0" borderId="0" xfId="3" applyFont="1" applyAlignment="1">
      <alignment horizontal="left" vertical="center"/>
    </xf>
    <xf numFmtId="0" fontId="12" fillId="0" borderId="0" xfId="3" applyFont="1" applyAlignment="1">
      <alignment horizontal="right" vertical="center"/>
    </xf>
    <xf numFmtId="0" fontId="7" fillId="0" borderId="49"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52" xfId="3" applyFont="1" applyBorder="1" applyAlignment="1">
      <alignment vertical="center" wrapText="1"/>
    </xf>
    <xf numFmtId="0" fontId="7" fillId="0" borderId="54" xfId="3" applyFont="1" applyBorder="1" applyAlignment="1">
      <alignment vertical="center" wrapText="1"/>
    </xf>
    <xf numFmtId="0" fontId="7" fillId="0" borderId="11"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0" xfId="3" applyFont="1" applyBorder="1" applyAlignment="1">
      <alignment vertical="center" wrapText="1"/>
    </xf>
    <xf numFmtId="0" fontId="7" fillId="0" borderId="58" xfId="3" applyFont="1" applyBorder="1" applyAlignment="1">
      <alignment vertical="center" wrapText="1"/>
    </xf>
    <xf numFmtId="0" fontId="11" fillId="0" borderId="47" xfId="3" applyFont="1" applyBorder="1" applyAlignment="1">
      <alignment horizontal="center" vertical="center"/>
    </xf>
    <xf numFmtId="0" fontId="11" fillId="0" borderId="1" xfId="3" applyFont="1" applyBorder="1" applyAlignment="1">
      <alignment horizontal="center" vertical="center"/>
    </xf>
    <xf numFmtId="0" fontId="11" fillId="0" borderId="48" xfId="3" applyFont="1" applyBorder="1" applyAlignment="1">
      <alignment horizontal="center" vertical="center"/>
    </xf>
    <xf numFmtId="0" fontId="11" fillId="0" borderId="9" xfId="3" applyFont="1" applyBorder="1" applyAlignment="1">
      <alignment horizontal="center" vertical="center"/>
    </xf>
    <xf numFmtId="0" fontId="11" fillId="0" borderId="9"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48" xfId="3" applyFont="1" applyFill="1" applyBorder="1" applyAlignment="1">
      <alignment horizontal="center" vertical="center"/>
    </xf>
    <xf numFmtId="0" fontId="7" fillId="0" borderId="64"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2" xfId="3" applyFont="1" applyBorder="1" applyAlignment="1">
      <alignment vertical="center" wrapText="1"/>
    </xf>
    <xf numFmtId="0" fontId="7" fillId="0" borderId="65" xfId="3" applyFont="1" applyBorder="1" applyAlignment="1">
      <alignment vertical="center" wrapText="1"/>
    </xf>
    <xf numFmtId="0" fontId="11" fillId="0" borderId="78" xfId="3" applyNumberFormat="1" applyFont="1" applyFill="1" applyBorder="1" applyAlignment="1">
      <alignment horizontal="center" vertical="center" wrapText="1"/>
    </xf>
    <xf numFmtId="0" fontId="11" fillId="0" borderId="6" xfId="3" applyNumberFormat="1" applyFont="1" applyFill="1" applyBorder="1" applyAlignment="1">
      <alignment horizontal="center" vertical="center" wrapText="1"/>
    </xf>
    <xf numFmtId="0" fontId="11" fillId="0" borderId="51" xfId="3" applyNumberFormat="1" applyFont="1" applyFill="1" applyBorder="1" applyAlignment="1">
      <alignment horizontal="center" vertical="center" wrapText="1"/>
    </xf>
    <xf numFmtId="0" fontId="11" fillId="0" borderId="8" xfId="3" applyNumberFormat="1" applyFont="1" applyFill="1" applyBorder="1" applyAlignment="1">
      <alignment horizontal="center" vertical="center" wrapText="1"/>
    </xf>
    <xf numFmtId="0" fontId="7" fillId="5" borderId="49" xfId="3" applyFont="1" applyFill="1" applyBorder="1" applyAlignment="1" applyProtection="1">
      <alignment horizontal="center" vertical="center" shrinkToFit="1"/>
    </xf>
    <xf numFmtId="0" fontId="7" fillId="5" borderId="53" xfId="3" applyFont="1" applyFill="1" applyBorder="1" applyAlignment="1" applyProtection="1">
      <alignment horizontal="center" vertical="center" shrinkToFit="1"/>
    </xf>
    <xf numFmtId="0" fontId="12" fillId="0" borderId="49" xfId="3" applyFont="1" applyBorder="1" applyAlignment="1">
      <alignment vertical="center"/>
    </xf>
    <xf numFmtId="0" fontId="12" fillId="0" borderId="52" xfId="3" applyFont="1" applyBorder="1" applyAlignment="1">
      <alignment vertical="center"/>
    </xf>
    <xf numFmtId="0" fontId="12" fillId="0" borderId="54" xfId="3" applyFont="1" applyBorder="1" applyAlignment="1">
      <alignment vertical="center"/>
    </xf>
    <xf numFmtId="0" fontId="7" fillId="2" borderId="90" xfId="3" applyFont="1" applyFill="1" applyBorder="1" applyAlignment="1" applyProtection="1">
      <alignment horizontal="center" vertical="center" shrinkToFit="1"/>
      <protection locked="0"/>
    </xf>
    <xf numFmtId="0" fontId="7" fillId="2" borderId="91" xfId="3" applyFont="1" applyFill="1" applyBorder="1" applyAlignment="1" applyProtection="1">
      <alignment horizontal="center" vertical="center" shrinkToFit="1"/>
      <protection locked="0"/>
    </xf>
    <xf numFmtId="0" fontId="7" fillId="2" borderId="92" xfId="3" applyFont="1" applyFill="1" applyBorder="1" applyAlignment="1" applyProtection="1">
      <alignment horizontal="center" vertical="center" shrinkToFit="1"/>
      <protection locked="0"/>
    </xf>
    <xf numFmtId="0" fontId="7" fillId="5" borderId="11" xfId="3" applyFont="1" applyFill="1" applyBorder="1" applyAlignment="1" applyProtection="1">
      <alignment horizontal="center" vertical="center" shrinkToFit="1"/>
    </xf>
    <xf numFmtId="0" fontId="7" fillId="5" borderId="10" xfId="3" applyFont="1" applyFill="1" applyBorder="1" applyAlignment="1" applyProtection="1">
      <alignment horizontal="center" vertical="center" shrinkToFit="1"/>
    </xf>
    <xf numFmtId="0" fontId="12" fillId="0" borderId="96" xfId="3" applyFont="1" applyBorder="1" applyAlignment="1">
      <alignment vertical="center"/>
    </xf>
    <xf numFmtId="0" fontId="12" fillId="0" borderId="97" xfId="3" applyFont="1" applyBorder="1" applyAlignment="1">
      <alignment vertical="center"/>
    </xf>
    <xf numFmtId="0" fontId="12" fillId="0" borderId="98" xfId="3" applyFont="1" applyBorder="1" applyAlignment="1">
      <alignment vertical="center"/>
    </xf>
    <xf numFmtId="177" fontId="7" fillId="0" borderId="99" xfId="3" applyNumberFormat="1" applyFont="1" applyBorder="1" applyAlignment="1">
      <alignment horizontal="center" vertical="center" shrinkToFit="1"/>
    </xf>
    <xf numFmtId="177" fontId="7" fillId="0" borderId="100" xfId="3" applyNumberFormat="1" applyFont="1" applyBorder="1" applyAlignment="1">
      <alignment horizontal="center" vertical="center" shrinkToFit="1"/>
    </xf>
    <xf numFmtId="177" fontId="7" fillId="0" borderId="101" xfId="3" applyNumberFormat="1" applyFont="1" applyBorder="1" applyAlignment="1">
      <alignment horizontal="center" vertical="center" shrinkToFit="1"/>
    </xf>
    <xf numFmtId="0" fontId="7" fillId="5" borderId="22" xfId="3" applyFont="1" applyFill="1" applyBorder="1" applyAlignment="1" applyProtection="1">
      <alignment horizontal="center" vertical="center" shrinkToFit="1"/>
    </xf>
    <xf numFmtId="0" fontId="7" fillId="5" borderId="15" xfId="3" applyFont="1" applyFill="1" applyBorder="1" applyAlignment="1" applyProtection="1">
      <alignment horizontal="center" vertical="center" shrinkToFit="1"/>
    </xf>
    <xf numFmtId="0" fontId="12" fillId="0" borderId="22" xfId="3" applyFont="1" applyBorder="1" applyAlignment="1">
      <alignment vertical="center"/>
    </xf>
    <xf numFmtId="0" fontId="12" fillId="0" borderId="13" xfId="3" applyFont="1" applyBorder="1" applyAlignment="1">
      <alignment vertical="center"/>
    </xf>
    <xf numFmtId="0" fontId="12" fillId="0" borderId="72" xfId="3" applyFont="1" applyBorder="1" applyAlignment="1">
      <alignment vertical="center"/>
    </xf>
    <xf numFmtId="0" fontId="7" fillId="2" borderId="104" xfId="3" applyFont="1" applyFill="1" applyBorder="1" applyAlignment="1" applyProtection="1">
      <alignment horizontal="center" vertical="center" shrinkToFit="1"/>
      <protection locked="0"/>
    </xf>
    <xf numFmtId="0" fontId="7" fillId="2" borderId="105" xfId="3" applyFont="1" applyFill="1" applyBorder="1" applyAlignment="1" applyProtection="1">
      <alignment horizontal="center" vertical="center" shrinkToFit="1"/>
      <protection locked="0"/>
    </xf>
    <xf numFmtId="0" fontId="7" fillId="2" borderId="106" xfId="3" applyFont="1" applyFill="1" applyBorder="1" applyAlignment="1" applyProtection="1">
      <alignment horizontal="center" vertical="center" shrinkToFit="1"/>
      <protection locked="0"/>
    </xf>
    <xf numFmtId="0" fontId="7" fillId="2" borderId="107" xfId="3" applyFont="1" applyFill="1" applyBorder="1" applyAlignment="1" applyProtection="1">
      <alignment horizontal="center" vertical="center" shrinkToFit="1"/>
      <protection locked="0"/>
    </xf>
    <xf numFmtId="0" fontId="12" fillId="0" borderId="111" xfId="3" applyFont="1" applyBorder="1" applyAlignment="1">
      <alignment vertical="center"/>
    </xf>
    <xf numFmtId="0" fontId="12" fillId="0" borderId="112" xfId="3" applyFont="1" applyBorder="1" applyAlignment="1">
      <alignment vertical="center"/>
    </xf>
    <xf numFmtId="0" fontId="12" fillId="0" borderId="113" xfId="3" applyFont="1" applyBorder="1" applyAlignment="1">
      <alignment vertical="center"/>
    </xf>
    <xf numFmtId="0" fontId="12" fillId="0" borderId="11" xfId="3" applyFont="1" applyBorder="1" applyAlignment="1">
      <alignment vertical="center"/>
    </xf>
    <xf numFmtId="0" fontId="12" fillId="0" borderId="0" xfId="3" applyFont="1" applyBorder="1" applyAlignment="1">
      <alignment vertical="center"/>
    </xf>
    <xf numFmtId="0" fontId="12" fillId="0" borderId="58" xfId="3" applyFont="1" applyBorder="1" applyAlignment="1">
      <alignment vertical="center"/>
    </xf>
    <xf numFmtId="0" fontId="7" fillId="5" borderId="4" xfId="3" applyFont="1" applyFill="1" applyBorder="1" applyAlignment="1" applyProtection="1">
      <alignment horizontal="center" vertical="center" shrinkToFit="1"/>
    </xf>
    <xf numFmtId="0" fontId="7" fillId="5" borderId="16" xfId="3" applyFont="1" applyFill="1" applyBorder="1" applyAlignment="1" applyProtection="1">
      <alignment horizontal="center" vertical="center" shrinkToFit="1"/>
    </xf>
    <xf numFmtId="0" fontId="12" fillId="0" borderId="116" xfId="3" applyFont="1" applyBorder="1" applyAlignment="1">
      <alignment vertical="center"/>
    </xf>
    <xf numFmtId="0" fontId="12" fillId="0" borderId="117" xfId="3" applyFont="1" applyBorder="1" applyAlignment="1">
      <alignment vertical="center"/>
    </xf>
    <xf numFmtId="0" fontId="12" fillId="0" borderId="118" xfId="3" applyFont="1" applyBorder="1" applyAlignment="1">
      <alignment vertical="center"/>
    </xf>
    <xf numFmtId="0" fontId="7" fillId="5" borderId="64" xfId="3" applyFont="1" applyFill="1" applyBorder="1" applyAlignment="1" applyProtection="1">
      <alignment horizontal="center" vertical="center" shrinkToFit="1"/>
    </xf>
    <xf numFmtId="0" fontId="7" fillId="5" borderId="63" xfId="3" applyFont="1" applyFill="1" applyBorder="1" applyAlignment="1" applyProtection="1">
      <alignment horizontal="center" vertical="center" shrinkToFit="1"/>
    </xf>
    <xf numFmtId="0" fontId="12" fillId="0" borderId="120" xfId="3" applyFont="1" applyBorder="1" applyAlignment="1">
      <alignment vertical="center"/>
    </xf>
    <xf numFmtId="0" fontId="12" fillId="0" borderId="121" xfId="3" applyFont="1" applyBorder="1" applyAlignment="1">
      <alignment vertical="center"/>
    </xf>
    <xf numFmtId="0" fontId="12" fillId="0" borderId="122" xfId="3" applyFont="1" applyBorder="1" applyAlignment="1">
      <alignment vertical="center"/>
    </xf>
    <xf numFmtId="177" fontId="7" fillId="0" borderId="123" xfId="3" applyNumberFormat="1" applyFont="1" applyBorder="1" applyAlignment="1">
      <alignment horizontal="center" vertical="center" shrinkToFit="1"/>
    </xf>
    <xf numFmtId="177" fontId="7" fillId="0" borderId="124" xfId="3" applyNumberFormat="1" applyFont="1" applyBorder="1" applyAlignment="1">
      <alignment horizontal="center" vertical="center" shrinkToFit="1"/>
    </xf>
    <xf numFmtId="177" fontId="7" fillId="0" borderId="125" xfId="3" applyNumberFormat="1" applyFont="1" applyBorder="1" applyAlignment="1">
      <alignment horizontal="center" vertical="center" shrinkToFit="1"/>
    </xf>
    <xf numFmtId="177" fontId="7" fillId="0" borderId="126" xfId="3" applyNumberFormat="1" applyFont="1" applyBorder="1" applyAlignment="1">
      <alignment horizontal="center" vertical="center" shrinkToFit="1"/>
    </xf>
    <xf numFmtId="0" fontId="12" fillId="0" borderId="0" xfId="3" applyFont="1" applyFill="1" applyAlignment="1">
      <alignment horizontal="left" vertical="center" wrapText="1"/>
    </xf>
    <xf numFmtId="0" fontId="12" fillId="0" borderId="0" xfId="3" applyFont="1" applyAlignment="1">
      <alignment horizontal="left" vertical="center" wrapText="1"/>
    </xf>
    <xf numFmtId="0" fontId="12" fillId="0" borderId="0" xfId="3" applyFont="1" applyFill="1">
      <alignment vertical="center"/>
    </xf>
    <xf numFmtId="0" fontId="12" fillId="0" borderId="0" xfId="3" applyFont="1" applyFill="1" applyAlignment="1">
      <alignment horizontal="left" vertical="center"/>
    </xf>
    <xf numFmtId="0" fontId="12" fillId="0" borderId="0" xfId="3" applyFont="1" applyFill="1" applyAlignment="1">
      <alignment vertical="center" textRotation="90"/>
    </xf>
    <xf numFmtId="0" fontId="21" fillId="5" borderId="0" xfId="3" applyFont="1" applyFill="1" applyAlignment="1" applyProtection="1">
      <alignment horizontal="left" vertical="center"/>
    </xf>
    <xf numFmtId="0" fontId="22" fillId="5" borderId="0" xfId="3" applyFont="1" applyFill="1" applyAlignment="1" applyProtection="1">
      <alignment horizontal="center" vertical="center"/>
    </xf>
    <xf numFmtId="0" fontId="22" fillId="5" borderId="0" xfId="3" applyFont="1" applyFill="1" applyProtection="1">
      <alignment vertical="center"/>
    </xf>
    <xf numFmtId="0" fontId="22" fillId="5" borderId="0" xfId="3" applyFont="1" applyFill="1" applyAlignment="1" applyProtection="1">
      <alignment horizontal="left" vertical="center"/>
    </xf>
    <xf numFmtId="0" fontId="23" fillId="5" borderId="0" xfId="3" applyFont="1" applyFill="1">
      <alignment vertical="center"/>
    </xf>
    <xf numFmtId="0" fontId="22" fillId="5" borderId="0" xfId="3" applyFont="1" applyFill="1">
      <alignment vertical="center"/>
    </xf>
    <xf numFmtId="0" fontId="23" fillId="5" borderId="0" xfId="3" applyFont="1" applyFill="1" applyAlignment="1">
      <alignment horizontal="left" vertical="center"/>
    </xf>
    <xf numFmtId="0" fontId="22" fillId="5" borderId="0" xfId="3" applyFont="1" applyFill="1" applyAlignment="1" applyProtection="1">
      <alignment horizontal="center" vertical="center"/>
      <protection locked="0"/>
    </xf>
    <xf numFmtId="0" fontId="22" fillId="4" borderId="1" xfId="3" applyFont="1" applyFill="1" applyBorder="1" applyAlignment="1" applyProtection="1">
      <alignment horizontal="center" vertical="center"/>
      <protection locked="0"/>
    </xf>
    <xf numFmtId="0" fontId="22" fillId="4" borderId="0" xfId="3" applyFont="1" applyFill="1" applyBorder="1" applyAlignment="1" applyProtection="1">
      <alignment horizontal="center" vertical="center"/>
      <protection locked="0"/>
    </xf>
    <xf numFmtId="20" fontId="22" fillId="4" borderId="1" xfId="3" applyNumberFormat="1" applyFont="1" applyFill="1" applyBorder="1" applyAlignment="1" applyProtection="1">
      <alignment horizontal="center" vertical="center"/>
      <protection locked="0"/>
    </xf>
    <xf numFmtId="0" fontId="22" fillId="5" borderId="0" xfId="3" applyFont="1" applyFill="1" applyAlignment="1" applyProtection="1">
      <alignment horizontal="right" vertical="center"/>
      <protection locked="0"/>
    </xf>
    <xf numFmtId="0" fontId="22" fillId="5" borderId="0" xfId="3" applyFont="1" applyFill="1" applyProtection="1">
      <alignment vertical="center"/>
      <protection locked="0"/>
    </xf>
    <xf numFmtId="0" fontId="22" fillId="5" borderId="1" xfId="3" applyNumberFormat="1" applyFont="1" applyFill="1" applyBorder="1" applyAlignment="1" applyProtection="1">
      <alignment horizontal="center" vertical="center"/>
    </xf>
    <xf numFmtId="0" fontId="22" fillId="4" borderId="1" xfId="3" applyFont="1" applyFill="1" applyBorder="1" applyAlignment="1" applyProtection="1">
      <alignment horizontal="left" vertical="center"/>
      <protection locked="0"/>
    </xf>
    <xf numFmtId="20" fontId="22" fillId="5" borderId="1" xfId="3" applyNumberFormat="1" applyFont="1" applyFill="1" applyBorder="1" applyAlignment="1" applyProtection="1">
      <alignment horizontal="center" vertical="center"/>
      <protection locked="0"/>
    </xf>
    <xf numFmtId="0" fontId="24" fillId="4" borderId="2" xfId="3" applyFont="1" applyFill="1" applyBorder="1" applyAlignment="1" applyProtection="1">
      <alignment horizontal="center" vertical="center"/>
      <protection locked="0"/>
    </xf>
    <xf numFmtId="0" fontId="24" fillId="4" borderId="23" xfId="3" applyFont="1" applyFill="1" applyBorder="1" applyAlignment="1" applyProtection="1">
      <alignment horizontal="center" vertical="center"/>
      <protection locked="0"/>
    </xf>
    <xf numFmtId="0" fontId="24" fillId="4" borderId="5" xfId="3" applyFont="1" applyFill="1" applyBorder="1" applyAlignment="1" applyProtection="1">
      <alignment horizontal="center" vertical="center"/>
      <protection locked="0"/>
    </xf>
    <xf numFmtId="0" fontId="12" fillId="5" borderId="0" xfId="3" applyFont="1" applyFill="1" applyBorder="1" applyAlignment="1" applyProtection="1">
      <alignment horizontal="center" vertical="center" shrinkToFit="1"/>
      <protection locked="0"/>
    </xf>
    <xf numFmtId="0" fontId="12" fillId="5" borderId="0" xfId="3" applyFont="1" applyFill="1" applyBorder="1" applyAlignment="1" applyProtection="1">
      <alignment horizontal="center" vertical="center" wrapText="1"/>
      <protection locked="0"/>
    </xf>
    <xf numFmtId="0" fontId="12" fillId="5" borderId="0" xfId="3" applyFont="1" applyFill="1" applyBorder="1" applyAlignment="1" applyProtection="1">
      <alignment horizontal="left" vertical="center" wrapText="1"/>
      <protection locked="0"/>
    </xf>
    <xf numFmtId="0" fontId="13" fillId="5" borderId="0" xfId="3" applyFont="1" applyFill="1" applyBorder="1" applyAlignment="1">
      <alignment vertical="center"/>
    </xf>
    <xf numFmtId="0" fontId="15" fillId="5" borderId="0" xfId="3" applyFont="1" applyFill="1" applyBorder="1" applyAlignment="1">
      <alignment vertical="center"/>
    </xf>
    <xf numFmtId="0" fontId="15" fillId="5" borderId="0" xfId="3" applyFont="1" applyFill="1" applyBorder="1" applyAlignment="1">
      <alignment horizontal="center" vertical="center"/>
    </xf>
    <xf numFmtId="0" fontId="12" fillId="5" borderId="0" xfId="3" applyFont="1" applyFill="1" applyBorder="1" applyAlignment="1">
      <alignment horizontal="center" vertical="center" wrapText="1"/>
    </xf>
    <xf numFmtId="1" fontId="12" fillId="5" borderId="0" xfId="3" applyNumberFormat="1" applyFont="1" applyFill="1" applyBorder="1" applyAlignment="1">
      <alignment horizontal="center" vertical="center" wrapText="1"/>
    </xf>
    <xf numFmtId="0" fontId="25" fillId="0" borderId="0" xfId="0" applyFont="1" applyFill="1" applyBorder="1" applyAlignment="1">
      <alignment vertical="top"/>
    </xf>
    <xf numFmtId="0" fontId="27" fillId="0" borderId="0" xfId="0" applyFont="1" applyFill="1"/>
    <xf numFmtId="0" fontId="29" fillId="0" borderId="0" xfId="0" applyNumberFormat="1" applyFont="1" applyFill="1"/>
    <xf numFmtId="0" fontId="27" fillId="0" borderId="0" xfId="0" applyNumberFormat="1" applyFont="1" applyFill="1"/>
    <xf numFmtId="0" fontId="30" fillId="0" borderId="0" xfId="0" applyFont="1"/>
    <xf numFmtId="0" fontId="31" fillId="0" borderId="0" xfId="0" applyFont="1" applyFill="1"/>
    <xf numFmtId="0" fontId="27" fillId="0" borderId="13" xfId="0" applyNumberFormat="1" applyFont="1" applyFill="1" applyBorder="1" applyAlignment="1">
      <alignment horizontal="left" vertical="center"/>
    </xf>
    <xf numFmtId="0" fontId="27" fillId="0" borderId="14" xfId="0" applyNumberFormat="1" applyFont="1" applyFill="1" applyBorder="1" applyAlignment="1">
      <alignment horizontal="left" vertical="center"/>
    </xf>
    <xf numFmtId="0" fontId="32" fillId="0" borderId="13" xfId="0" applyNumberFormat="1" applyFont="1" applyFill="1" applyBorder="1" applyAlignment="1">
      <alignment horizontal="left" vertical="center"/>
    </xf>
    <xf numFmtId="0" fontId="27" fillId="0" borderId="13" xfId="0" applyFont="1" applyFill="1" applyBorder="1"/>
    <xf numFmtId="0" fontId="31" fillId="0" borderId="13" xfId="0" applyFont="1" applyFill="1" applyBorder="1"/>
    <xf numFmtId="0" fontId="31" fillId="0" borderId="15" xfId="0" applyFont="1" applyFill="1" applyBorder="1"/>
    <xf numFmtId="0" fontId="29" fillId="0" borderId="0"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34" fillId="0" borderId="0" xfId="0" applyNumberFormat="1" applyFont="1" applyFill="1" applyBorder="1" applyAlignment="1">
      <alignment horizontal="left" vertical="center"/>
    </xf>
    <xf numFmtId="0" fontId="29" fillId="0" borderId="0" xfId="0" applyNumberFormat="1" applyFont="1" applyFill="1" applyAlignment="1">
      <alignment vertical="center"/>
    </xf>
    <xf numFmtId="0" fontId="25" fillId="0" borderId="0" xfId="0" applyNumberFormat="1" applyFont="1" applyFill="1" applyBorder="1" applyAlignment="1">
      <alignment horizontal="left" vertical="center"/>
    </xf>
    <xf numFmtId="0" fontId="25" fillId="0" borderId="0" xfId="0" applyNumberFormat="1" applyFont="1" applyFill="1" applyAlignment="1">
      <alignment horizontal="left" vertical="center"/>
    </xf>
    <xf numFmtId="0" fontId="31" fillId="0" borderId="0" xfId="0" applyNumberFormat="1" applyFont="1" applyFill="1" applyAlignment="1">
      <alignment horizontal="left" vertical="center"/>
    </xf>
    <xf numFmtId="0" fontId="31" fillId="0" borderId="10" xfId="0" applyNumberFormat="1" applyFont="1" applyFill="1" applyBorder="1" applyAlignment="1">
      <alignment horizontal="left" vertical="center"/>
    </xf>
    <xf numFmtId="0" fontId="29" fillId="0" borderId="0" xfId="0" applyNumberFormat="1" applyFont="1" applyFill="1" applyBorder="1" applyAlignment="1">
      <alignment horizontal="center" vertical="center" textRotation="255"/>
    </xf>
    <xf numFmtId="0" fontId="27" fillId="0" borderId="0" xfId="0" applyNumberFormat="1" applyFont="1" applyFill="1" applyBorder="1" applyAlignment="1">
      <alignment horizontal="center" vertical="center"/>
    </xf>
    <xf numFmtId="0" fontId="27" fillId="0" borderId="0" xfId="0" applyNumberFormat="1" applyFont="1" applyFill="1" applyBorder="1" applyAlignment="1">
      <alignment vertical="center"/>
    </xf>
    <xf numFmtId="0" fontId="27" fillId="0" borderId="0" xfId="0" applyNumberFormat="1" applyFont="1" applyFill="1" applyBorder="1" applyAlignment="1">
      <alignment horizontal="left" vertical="center"/>
    </xf>
    <xf numFmtId="0" fontId="29" fillId="0" borderId="13" xfId="0" applyNumberFormat="1" applyFont="1" applyFill="1" applyBorder="1" applyAlignment="1">
      <alignment vertical="center"/>
    </xf>
    <xf numFmtId="0" fontId="39" fillId="0" borderId="13" xfId="0" applyNumberFormat="1" applyFont="1" applyFill="1" applyBorder="1" applyAlignment="1">
      <alignment vertical="center"/>
    </xf>
    <xf numFmtId="0" fontId="39" fillId="0" borderId="15" xfId="0" applyNumberFormat="1" applyFont="1" applyFill="1" applyBorder="1" applyAlignment="1">
      <alignment vertical="center"/>
    </xf>
    <xf numFmtId="0" fontId="29" fillId="0" borderId="11" xfId="0" applyNumberFormat="1" applyFont="1" applyFill="1" applyBorder="1" applyAlignment="1">
      <alignment vertical="center"/>
    </xf>
    <xf numFmtId="0" fontId="29" fillId="0" borderId="0" xfId="0" applyNumberFormat="1" applyFont="1" applyFill="1" applyBorder="1" applyAlignment="1">
      <alignment vertical="center"/>
    </xf>
    <xf numFmtId="0" fontId="27" fillId="0" borderId="0" xfId="0" applyFont="1" applyFill="1" applyBorder="1"/>
    <xf numFmtId="0" fontId="29" fillId="0" borderId="10" xfId="0" applyNumberFormat="1" applyFont="1" applyFill="1" applyBorder="1" applyAlignment="1">
      <alignment vertical="center"/>
    </xf>
    <xf numFmtId="0" fontId="29" fillId="0" borderId="4" xfId="0" applyNumberFormat="1" applyFont="1" applyFill="1" applyBorder="1" applyAlignment="1">
      <alignment vertical="center"/>
    </xf>
    <xf numFmtId="0" fontId="29" fillId="0" borderId="12" xfId="0" applyNumberFormat="1" applyFont="1" applyFill="1" applyBorder="1" applyAlignment="1">
      <alignment vertical="center"/>
    </xf>
    <xf numFmtId="0" fontId="27" fillId="0" borderId="12" xfId="0" applyFont="1" applyFill="1" applyBorder="1"/>
    <xf numFmtId="0" fontId="29" fillId="0" borderId="16" xfId="0" applyNumberFormat="1" applyFont="1" applyFill="1" applyBorder="1" applyAlignment="1">
      <alignment vertical="center"/>
    </xf>
    <xf numFmtId="0" fontId="40" fillId="0" borderId="0" xfId="0" applyNumberFormat="1" applyFont="1" applyFill="1" applyAlignment="1">
      <alignment horizontal="left" vertical="center"/>
    </xf>
    <xf numFmtId="0" fontId="25" fillId="0" borderId="0" xfId="0" applyNumberFormat="1" applyFont="1" applyFill="1" applyBorder="1" applyAlignment="1">
      <alignment horizontal="center" vertical="center"/>
    </xf>
    <xf numFmtId="0" fontId="41" fillId="0" borderId="0" xfId="0" applyNumberFormat="1" applyFont="1" applyFill="1" applyBorder="1" applyAlignment="1">
      <alignment horizontal="center" vertical="center"/>
    </xf>
    <xf numFmtId="0" fontId="27" fillId="0" borderId="0" xfId="0" applyNumberFormat="1" applyFont="1" applyFill="1" applyBorder="1"/>
    <xf numFmtId="0" fontId="31" fillId="0" borderId="0" xfId="0" applyFont="1" applyFill="1" applyBorder="1"/>
    <xf numFmtId="0" fontId="39" fillId="0" borderId="0" xfId="0" applyNumberFormat="1" applyFont="1" applyFill="1" applyBorder="1" applyAlignment="1">
      <alignment horizontal="left" vertical="center"/>
    </xf>
    <xf numFmtId="0" fontId="29" fillId="0" borderId="0" xfId="0" applyNumberFormat="1" applyFont="1" applyFill="1" applyAlignment="1">
      <alignment horizontal="center" vertical="center"/>
    </xf>
    <xf numFmtId="0" fontId="25" fillId="0" borderId="0" xfId="0" applyNumberFormat="1" applyFont="1" applyFill="1" applyAlignment="1">
      <alignment horizontal="center" vertical="center"/>
    </xf>
    <xf numFmtId="0" fontId="39" fillId="0" borderId="0" xfId="0" applyNumberFormat="1" applyFont="1" applyFill="1" applyAlignment="1">
      <alignment vertical="center"/>
    </xf>
    <xf numFmtId="0" fontId="29" fillId="0" borderId="0" xfId="0" applyFont="1" applyFill="1"/>
    <xf numFmtId="0" fontId="29" fillId="0" borderId="11" xfId="0" applyFont="1" applyFill="1" applyBorder="1" applyAlignment="1">
      <alignment vertical="center" wrapText="1"/>
    </xf>
    <xf numFmtId="0" fontId="29" fillId="0" borderId="4" xfId="0" applyFont="1" applyFill="1" applyBorder="1" applyAlignment="1">
      <alignment vertical="center" wrapText="1"/>
    </xf>
    <xf numFmtId="0" fontId="31"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31" fillId="0" borderId="0" xfId="0" applyFont="1" applyFill="1" applyAlignment="1">
      <alignment vertical="center"/>
    </xf>
    <xf numFmtId="0" fontId="39" fillId="0" borderId="0" xfId="0" applyNumberFormat="1" applyFont="1" applyFill="1" applyAlignment="1">
      <alignment horizontal="left" vertical="center"/>
    </xf>
    <xf numFmtId="0" fontId="29" fillId="0" borderId="10" xfId="0" applyNumberFormat="1" applyFont="1" applyFill="1" applyBorder="1" applyAlignment="1">
      <alignment horizontal="center" vertical="center"/>
    </xf>
    <xf numFmtId="0" fontId="40" fillId="0" borderId="0" xfId="0" applyNumberFormat="1" applyFont="1" applyFill="1" applyBorder="1" applyAlignment="1">
      <alignment horizontal="left" vertical="center"/>
    </xf>
    <xf numFmtId="0" fontId="29" fillId="0" borderId="0" xfId="0" applyFont="1" applyFill="1" applyBorder="1"/>
    <xf numFmtId="0" fontId="31" fillId="0" borderId="0" xfId="0" applyFont="1" applyFill="1" applyBorder="1" applyAlignment="1">
      <alignment vertical="center"/>
    </xf>
    <xf numFmtId="0" fontId="25" fillId="0" borderId="0" xfId="0" applyFont="1" applyFill="1" applyBorder="1"/>
    <xf numFmtId="0" fontId="29" fillId="0" borderId="0" xfId="0" applyFont="1" applyFill="1" applyAlignment="1">
      <alignment vertical="center"/>
    </xf>
    <xf numFmtId="0" fontId="29" fillId="0" borderId="13" xfId="0" applyNumberFormat="1" applyFont="1" applyFill="1" applyBorder="1" applyAlignment="1">
      <alignment horizontal="center" vertical="center"/>
    </xf>
    <xf numFmtId="0" fontId="25" fillId="0" borderId="13" xfId="0" applyNumberFormat="1" applyFont="1" applyFill="1" applyBorder="1" applyAlignment="1">
      <alignment horizontal="left" vertical="center"/>
    </xf>
    <xf numFmtId="0" fontId="25" fillId="0" borderId="13" xfId="0" applyNumberFormat="1" applyFont="1" applyFill="1" applyBorder="1" applyAlignment="1">
      <alignment horizontal="center" vertical="center"/>
    </xf>
    <xf numFmtId="0" fontId="27" fillId="0" borderId="13" xfId="0" applyNumberFormat="1" applyFont="1" applyFill="1" applyBorder="1"/>
    <xf numFmtId="0" fontId="31" fillId="0" borderId="13"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11" xfId="0" applyFont="1" applyFill="1" applyBorder="1" applyAlignment="1">
      <alignment vertical="top" wrapText="1"/>
    </xf>
    <xf numFmtId="0" fontId="25" fillId="0" borderId="0" xfId="0" applyFont="1" applyFill="1"/>
    <xf numFmtId="0" fontId="25" fillId="0" borderId="4" xfId="0" applyFont="1" applyFill="1" applyBorder="1" applyAlignment="1">
      <alignment vertical="top" wrapText="1"/>
    </xf>
    <xf numFmtId="0" fontId="25" fillId="0" borderId="13" xfId="0" applyFont="1" applyFill="1" applyBorder="1"/>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NumberFormat="1" applyFont="1" applyFill="1" applyBorder="1" applyAlignment="1">
      <alignment vertical="center"/>
    </xf>
    <xf numFmtId="0" fontId="25" fillId="0" borderId="10" xfId="0" applyFont="1" applyFill="1" applyBorder="1" applyAlignment="1">
      <alignment vertical="center"/>
    </xf>
    <xf numFmtId="0" fontId="25" fillId="0" borderId="12" xfId="0" applyFont="1" applyFill="1" applyBorder="1" applyAlignment="1">
      <alignment horizontal="center" vertical="center"/>
    </xf>
    <xf numFmtId="0" fontId="25" fillId="0" borderId="12" xfId="0" applyFont="1" applyFill="1" applyBorder="1" applyAlignment="1">
      <alignment vertical="center"/>
    </xf>
    <xf numFmtId="0" fontId="25" fillId="0" borderId="16" xfId="0" applyFont="1" applyFill="1" applyBorder="1" applyAlignment="1">
      <alignment vertical="center"/>
    </xf>
    <xf numFmtId="0" fontId="29" fillId="0" borderId="0" xfId="0" applyFont="1" applyFill="1" applyBorder="1" applyAlignment="1">
      <alignment horizontal="left" vertical="center" wrapText="1"/>
    </xf>
    <xf numFmtId="0" fontId="25" fillId="0" borderId="0" xfId="0" applyFont="1" applyFill="1" applyBorder="1" applyAlignment="1">
      <alignment horizontal="left" vertical="top" wrapText="1"/>
    </xf>
    <xf numFmtId="0" fontId="42" fillId="0" borderId="0" xfId="0" applyFont="1" applyFill="1" applyBorder="1" applyAlignment="1">
      <alignment horizontal="left" vertical="center" wrapText="1"/>
    </xf>
    <xf numFmtId="0" fontId="42" fillId="0" borderId="0" xfId="0" applyFont="1" applyFill="1" applyAlignment="1">
      <alignment horizontal="left" vertical="center" wrapText="1"/>
    </xf>
    <xf numFmtId="0" fontId="39" fillId="0" borderId="0" xfId="0" applyFont="1" applyFill="1"/>
    <xf numFmtId="0" fontId="44" fillId="0" borderId="0" xfId="0" applyFont="1" applyFill="1" applyBorder="1" applyAlignment="1">
      <alignment horizontal="left" vertical="center" wrapText="1"/>
    </xf>
    <xf numFmtId="0" fontId="25" fillId="0" borderId="0" xfId="0" applyNumberFormat="1" applyFont="1" applyFill="1"/>
    <xf numFmtId="0" fontId="25" fillId="0" borderId="11" xfId="0" applyFont="1" applyFill="1" applyBorder="1" applyAlignment="1">
      <alignment horizontal="center" vertical="top"/>
    </xf>
    <xf numFmtId="0" fontId="25" fillId="0" borderId="0" xfId="0" applyNumberFormat="1" applyFont="1" applyFill="1" applyBorder="1" applyAlignment="1">
      <alignment vertical="top"/>
    </xf>
    <xf numFmtId="0" fontId="25" fillId="0" borderId="0" xfId="0" applyNumberFormat="1" applyFont="1" applyFill="1" applyBorder="1" applyAlignment="1">
      <alignment horizontal="center" vertical="top"/>
    </xf>
    <xf numFmtId="0" fontId="25" fillId="0" borderId="0" xfId="0" applyNumberFormat="1" applyFont="1" applyFill="1" applyBorder="1"/>
    <xf numFmtId="0" fontId="25" fillId="0" borderId="10" xfId="0" applyFont="1" applyFill="1" applyBorder="1"/>
    <xf numFmtId="0" fontId="25" fillId="0" borderId="4" xfId="0" applyFont="1" applyFill="1" applyBorder="1" applyAlignment="1">
      <alignment horizontal="center" vertical="top"/>
    </xf>
    <xf numFmtId="0" fontId="25" fillId="0" borderId="12" xfId="0" applyFont="1" applyFill="1" applyBorder="1" applyAlignment="1">
      <alignment vertical="top"/>
    </xf>
    <xf numFmtId="0" fontId="25" fillId="0" borderId="12" xfId="0" applyFont="1" applyFill="1" applyBorder="1"/>
    <xf numFmtId="0" fontId="25" fillId="0" borderId="16" xfId="0" applyFont="1" applyFill="1" applyBorder="1"/>
    <xf numFmtId="0" fontId="25" fillId="0" borderId="11" xfId="0" applyFont="1" applyFill="1" applyBorder="1"/>
    <xf numFmtId="0" fontId="29" fillId="0" borderId="13" xfId="0" applyFont="1" applyFill="1" applyBorder="1"/>
    <xf numFmtId="0" fontId="31" fillId="0" borderId="13" xfId="0" applyFont="1" applyFill="1" applyBorder="1" applyAlignment="1">
      <alignment vertical="center"/>
    </xf>
    <xf numFmtId="0" fontId="27" fillId="0" borderId="0" xfId="0" applyFont="1" applyFill="1" applyBorder="1" applyAlignment="1">
      <alignment horizontal="left" vertical="center" wrapText="1"/>
    </xf>
    <xf numFmtId="0" fontId="39" fillId="0" borderId="0" xfId="0" applyFont="1" applyFill="1" applyAlignment="1">
      <alignment vertical="center"/>
    </xf>
    <xf numFmtId="0" fontId="40" fillId="0" borderId="0" xfId="0" applyFont="1" applyFill="1" applyAlignment="1">
      <alignment vertical="center"/>
    </xf>
    <xf numFmtId="0" fontId="45" fillId="0" borderId="0" xfId="0" applyFont="1" applyFill="1" applyBorder="1" applyAlignment="1">
      <alignment horizontal="left" vertical="center"/>
    </xf>
    <xf numFmtId="0" fontId="46" fillId="0" borderId="0" xfId="0" applyFont="1" applyFill="1" applyBorder="1" applyAlignment="1">
      <alignment vertical="center" wrapText="1"/>
    </xf>
    <xf numFmtId="0" fontId="44" fillId="0" borderId="0" xfId="0" applyFont="1" applyFill="1" applyAlignment="1">
      <alignment vertical="center" wrapText="1"/>
    </xf>
    <xf numFmtId="0" fontId="47" fillId="0" borderId="0" xfId="0" applyNumberFormat="1" applyFont="1" applyAlignment="1">
      <alignment horizontal="center" vertical="center"/>
    </xf>
    <xf numFmtId="0" fontId="35" fillId="0" borderId="0" xfId="0" applyFont="1"/>
    <xf numFmtId="0" fontId="29" fillId="0" borderId="12" xfId="0" applyFont="1" applyFill="1" applyBorder="1" applyAlignment="1">
      <alignment vertical="center"/>
    </xf>
    <xf numFmtId="0" fontId="29" fillId="0" borderId="0" xfId="0" applyFont="1" applyFill="1" applyBorder="1" applyAlignment="1">
      <alignment horizontal="center" vertical="center"/>
    </xf>
    <xf numFmtId="0" fontId="29" fillId="0" borderId="0" xfId="0" applyNumberFormat="1" applyFont="1" applyFill="1" applyBorder="1" applyAlignment="1">
      <alignment horizontal="left" vertical="center"/>
    </xf>
    <xf numFmtId="0" fontId="39" fillId="0" borderId="0" xfId="0" applyNumberFormat="1" applyFont="1" applyBorder="1" applyAlignment="1">
      <alignment horizontal="left" vertical="center"/>
    </xf>
    <xf numFmtId="0" fontId="48" fillId="0" borderId="0" xfId="0" applyFont="1" applyAlignment="1">
      <alignment vertical="center"/>
    </xf>
    <xf numFmtId="0" fontId="29" fillId="0" borderId="0" xfId="0" applyFont="1" applyFill="1" applyBorder="1" applyAlignment="1">
      <alignment vertical="center"/>
    </xf>
    <xf numFmtId="0" fontId="33" fillId="0" borderId="0" xfId="0" applyNumberFormat="1" applyFont="1" applyFill="1" applyAlignment="1"/>
    <xf numFmtId="0" fontId="29" fillId="0" borderId="0" xfId="0" applyNumberFormat="1" applyFont="1" applyFill="1" applyAlignment="1"/>
    <xf numFmtId="0" fontId="25" fillId="0" borderId="0" xfId="0" applyNumberFormat="1" applyFont="1" applyFill="1" applyAlignment="1">
      <alignment horizontal="center"/>
    </xf>
    <xf numFmtId="0" fontId="27" fillId="0" borderId="0" xfId="0" applyNumberFormat="1" applyFont="1" applyFill="1" applyAlignment="1"/>
    <xf numFmtId="0" fontId="27" fillId="0" borderId="0" xfId="0" applyNumberFormat="1" applyFont="1" applyFill="1" applyBorder="1" applyAlignment="1"/>
    <xf numFmtId="0" fontId="27" fillId="0" borderId="0" xfId="0" applyFont="1" applyFill="1" applyBorder="1" applyAlignment="1"/>
    <xf numFmtId="0" fontId="31" fillId="0" borderId="12" xfId="0" applyFont="1" applyFill="1" applyBorder="1" applyAlignment="1"/>
    <xf numFmtId="0" fontId="27" fillId="0" borderId="0" xfId="0" applyFont="1" applyFill="1" applyAlignment="1"/>
    <xf numFmtId="0" fontId="29" fillId="0" borderId="0" xfId="0" applyFont="1" applyFill="1" applyBorder="1" applyAlignment="1">
      <alignment horizontal="right" vertical="center" wrapText="1"/>
    </xf>
    <xf numFmtId="0" fontId="29" fillId="0" borderId="0" xfId="0" applyFont="1" applyFill="1" applyBorder="1" applyAlignment="1">
      <alignment vertical="center" wrapText="1"/>
    </xf>
    <xf numFmtId="0" fontId="25" fillId="0" borderId="0" xfId="0" applyNumberFormat="1" applyFont="1" applyFill="1" applyAlignment="1">
      <alignment vertical="center"/>
    </xf>
    <xf numFmtId="0" fontId="25" fillId="0" borderId="0" xfId="0" applyFont="1" applyFill="1" applyBorder="1" applyAlignment="1">
      <alignment vertical="center" wrapText="1"/>
    </xf>
    <xf numFmtId="0" fontId="25" fillId="0" borderId="0" xfId="0" applyFont="1" applyFill="1" applyBorder="1" applyAlignment="1"/>
    <xf numFmtId="0" fontId="36" fillId="0" borderId="0" xfId="0" applyFont="1" applyFill="1" applyBorder="1" applyAlignment="1"/>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29" fillId="0" borderId="0" xfId="0" applyFont="1" applyFill="1" applyBorder="1" applyAlignment="1"/>
    <xf numFmtId="0" fontId="36" fillId="0" borderId="0" xfId="0" applyFont="1" applyFill="1" applyBorder="1" applyAlignment="1">
      <alignment horizontal="right" vertical="center"/>
    </xf>
    <xf numFmtId="0" fontId="25" fillId="0" borderId="11" xfId="0" applyFont="1" applyFill="1" applyBorder="1" applyAlignment="1">
      <alignment vertical="center" wrapText="1"/>
    </xf>
    <xf numFmtId="0" fontId="25" fillId="0" borderId="4" xfId="0" applyFont="1" applyFill="1" applyBorder="1" applyAlignment="1">
      <alignment vertical="center" wrapText="1"/>
    </xf>
    <xf numFmtId="0" fontId="29" fillId="0" borderId="12"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31" fillId="0" borderId="0" xfId="0" applyFont="1" applyFill="1" applyAlignment="1"/>
    <xf numFmtId="0" fontId="36" fillId="0" borderId="12" xfId="0" applyFont="1" applyFill="1" applyBorder="1" applyAlignment="1"/>
    <xf numFmtId="0" fontId="36" fillId="0" borderId="12" xfId="0" applyFont="1" applyFill="1" applyBorder="1" applyAlignment="1">
      <alignment vertical="center"/>
    </xf>
    <xf numFmtId="0" fontId="29" fillId="0" borderId="0" xfId="0" applyFont="1" applyFill="1" applyBorder="1" applyAlignment="1">
      <alignment horizontal="right" vertical="top" wrapText="1"/>
    </xf>
    <xf numFmtId="0" fontId="36" fillId="0" borderId="4" xfId="0" applyFont="1" applyFill="1" applyBorder="1" applyAlignment="1"/>
    <xf numFmtId="0" fontId="48" fillId="0" borderId="0" xfId="0" applyNumberFormat="1" applyFont="1" applyFill="1" applyAlignment="1">
      <alignment vertical="center"/>
    </xf>
    <xf numFmtId="0" fontId="50" fillId="0" borderId="0" xfId="0" applyNumberFormat="1" applyFont="1" applyFill="1" applyAlignment="1">
      <alignment horizontal="center" vertical="center"/>
    </xf>
    <xf numFmtId="0" fontId="51" fillId="0" borderId="0" xfId="0" applyNumberFormat="1" applyFont="1" applyFill="1"/>
    <xf numFmtId="0" fontId="52" fillId="0" borderId="0" xfId="0" applyFont="1" applyFill="1" applyBorder="1" applyAlignment="1"/>
    <xf numFmtId="0" fontId="29" fillId="0" borderId="0" xfId="0" applyNumberFormat="1" applyFont="1" applyAlignment="1">
      <alignment vertical="center"/>
    </xf>
    <xf numFmtId="0" fontId="29" fillId="0" borderId="0" xfId="0" applyFont="1" applyBorder="1" applyAlignment="1"/>
    <xf numFmtId="0" fontId="29" fillId="0" borderId="0" xfId="0" applyNumberFormat="1" applyFont="1" applyFill="1" applyBorder="1" applyAlignment="1">
      <alignment horizontal="center" vertical="center" shrinkToFit="1"/>
    </xf>
    <xf numFmtId="0" fontId="47" fillId="0" borderId="0" xfId="0" applyNumberFormat="1" applyFont="1" applyFill="1" applyBorder="1" applyAlignment="1"/>
    <xf numFmtId="0" fontId="52" fillId="0" borderId="0" xfId="0" applyNumberFormat="1" applyFont="1" applyFill="1" applyBorder="1" applyAlignment="1"/>
    <xf numFmtId="0" fontId="53" fillId="0" borderId="0" xfId="0" applyFont="1" applyFill="1" applyBorder="1" applyAlignment="1">
      <alignment vertical="center"/>
    </xf>
    <xf numFmtId="0" fontId="27" fillId="0" borderId="0" xfId="0" applyFont="1" applyFill="1" applyAlignment="1">
      <alignment horizontal="left" vertical="center" wrapText="1"/>
    </xf>
    <xf numFmtId="0" fontId="55" fillId="0" borderId="0" xfId="0" applyFont="1" applyFill="1" applyBorder="1" applyAlignment="1"/>
    <xf numFmtId="0" fontId="25" fillId="0" borderId="17" xfId="0" applyNumberFormat="1" applyFont="1" applyFill="1" applyBorder="1" applyAlignment="1">
      <alignment horizontal="right" vertical="center"/>
    </xf>
    <xf numFmtId="0" fontId="25" fillId="0" borderId="17" xfId="0" applyNumberFormat="1" applyFont="1" applyFill="1" applyBorder="1" applyAlignment="1">
      <alignment vertical="center"/>
    </xf>
    <xf numFmtId="0" fontId="25" fillId="0" borderId="18" xfId="0" applyFont="1" applyFill="1" applyBorder="1"/>
    <xf numFmtId="0" fontId="25" fillId="0" borderId="19" xfId="0" applyFont="1" applyFill="1" applyBorder="1"/>
    <xf numFmtId="0" fontId="25" fillId="0" borderId="20" xfId="0" applyFont="1" applyFill="1" applyBorder="1"/>
    <xf numFmtId="0" fontId="25" fillId="0" borderId="21" xfId="0" applyFont="1" applyFill="1" applyBorder="1"/>
    <xf numFmtId="0" fontId="29" fillId="0" borderId="0" xfId="0" applyNumberFormat="1" applyFont="1" applyFill="1" applyBorder="1" applyAlignment="1"/>
    <xf numFmtId="0" fontId="56" fillId="0" borderId="0" xfId="0" applyNumberFormat="1" applyFont="1" applyFill="1" applyBorder="1" applyAlignment="1">
      <alignment horizontal="left" vertical="center"/>
    </xf>
    <xf numFmtId="0" fontId="39" fillId="0" borderId="0" xfId="0" applyNumberFormat="1" applyFont="1" applyFill="1" applyBorder="1" applyAlignment="1">
      <alignment vertical="center"/>
    </xf>
    <xf numFmtId="0" fontId="25" fillId="0" borderId="0" xfId="0" applyNumberFormat="1" applyFont="1" applyFill="1" applyBorder="1" applyAlignment="1">
      <alignment horizontal="right" vertical="center"/>
    </xf>
    <xf numFmtId="0" fontId="29" fillId="0" borderId="0" xfId="0" applyNumberFormat="1" applyFont="1" applyFill="1" applyBorder="1" applyAlignment="1">
      <alignment horizontal="left"/>
    </xf>
    <xf numFmtId="0" fontId="27" fillId="0" borderId="0" xfId="0" applyNumberFormat="1" applyFont="1" applyFill="1" applyBorder="1" applyAlignment="1">
      <alignment horizontal="left"/>
    </xf>
    <xf numFmtId="0" fontId="29" fillId="0" borderId="0" xfId="0" applyNumberFormat="1" applyFont="1" applyFill="1" applyAlignment="1">
      <alignment horizontal="left" vertical="center"/>
    </xf>
    <xf numFmtId="0" fontId="29" fillId="0" borderId="0" xfId="0" applyNumberFormat="1" applyFont="1" applyFill="1" applyAlignment="1">
      <alignment horizontal="left"/>
    </xf>
    <xf numFmtId="0" fontId="27" fillId="0" borderId="0" xfId="0" applyNumberFormat="1" applyFont="1" applyFill="1" applyAlignment="1">
      <alignment horizontal="left"/>
    </xf>
    <xf numFmtId="0" fontId="31" fillId="0" borderId="0" xfId="0" applyFont="1" applyFill="1" applyBorder="1" applyAlignment="1">
      <alignment horizontal="left"/>
    </xf>
    <xf numFmtId="0" fontId="27" fillId="0" borderId="0" xfId="0" applyFont="1" applyFill="1" applyBorder="1" applyAlignment="1">
      <alignment horizontal="left"/>
    </xf>
    <xf numFmtId="0" fontId="57" fillId="0" borderId="0" xfId="0" applyNumberFormat="1" applyFont="1" applyFill="1" applyBorder="1" applyAlignment="1">
      <alignment horizontal="left" vertical="center"/>
    </xf>
    <xf numFmtId="0" fontId="58" fillId="0" borderId="0" xfId="0" applyNumberFormat="1" applyFont="1" applyFill="1" applyBorder="1" applyAlignment="1">
      <alignment horizontal="left" vertical="center"/>
    </xf>
    <xf numFmtId="0" fontId="61" fillId="0" borderId="0" xfId="4" applyFont="1"/>
    <xf numFmtId="0" fontId="62" fillId="0" borderId="0" xfId="4" applyNumberFormat="1" applyFont="1" applyBorder="1" applyAlignment="1">
      <alignment horizontal="left" vertical="center"/>
    </xf>
    <xf numFmtId="0" fontId="63" fillId="0" borderId="0" xfId="4" applyNumberFormat="1" applyFont="1" applyBorder="1" applyAlignment="1">
      <alignment horizontal="center" vertical="center"/>
    </xf>
    <xf numFmtId="0" fontId="64" fillId="0" borderId="0" xfId="4" applyNumberFormat="1" applyFont="1" applyBorder="1" applyAlignment="1">
      <alignment horizontal="center" vertical="center"/>
    </xf>
    <xf numFmtId="0" fontId="61" fillId="0" borderId="0" xfId="4" applyNumberFormat="1" applyFont="1" applyBorder="1" applyAlignment="1">
      <alignment vertical="center"/>
    </xf>
    <xf numFmtId="0" fontId="61" fillId="0" borderId="0" xfId="4" applyNumberFormat="1" applyFont="1" applyBorder="1"/>
    <xf numFmtId="0" fontId="63" fillId="0" borderId="0" xfId="4" applyNumberFormat="1" applyFont="1" applyBorder="1" applyAlignment="1">
      <alignment horizontal="left" vertical="center"/>
    </xf>
    <xf numFmtId="0" fontId="61" fillId="0" borderId="0" xfId="4" applyFont="1" applyBorder="1"/>
    <xf numFmtId="0" fontId="65" fillId="0" borderId="0" xfId="4" applyFont="1" applyBorder="1" applyAlignment="1">
      <alignment vertical="center"/>
    </xf>
    <xf numFmtId="0" fontId="66" fillId="0" borderId="0" xfId="4" applyNumberFormat="1" applyFont="1" applyAlignment="1">
      <alignment vertical="center"/>
    </xf>
    <xf numFmtId="0" fontId="67" fillId="0" borderId="0" xfId="4" applyNumberFormat="1" applyFont="1" applyAlignment="1">
      <alignment vertical="center"/>
    </xf>
    <xf numFmtId="0" fontId="63" fillId="0" borderId="0" xfId="4" applyNumberFormat="1" applyFont="1" applyAlignment="1">
      <alignment horizontal="center" vertical="center"/>
    </xf>
    <xf numFmtId="0" fontId="61" fillId="0" borderId="0" xfId="4" applyNumberFormat="1" applyFont="1"/>
    <xf numFmtId="0" fontId="61" fillId="0" borderId="12" xfId="4" applyFont="1" applyBorder="1" applyAlignment="1">
      <alignment horizontal="center" vertical="center"/>
    </xf>
    <xf numFmtId="0" fontId="63" fillId="6" borderId="2" xfId="4" applyNumberFormat="1" applyFont="1" applyFill="1" applyBorder="1" applyAlignment="1">
      <alignment horizontal="center" vertical="center"/>
    </xf>
    <xf numFmtId="0" fontId="67" fillId="6" borderId="16" xfId="4" applyFont="1" applyFill="1" applyBorder="1" applyAlignment="1">
      <alignment horizontal="left" vertical="center" wrapText="1"/>
    </xf>
    <xf numFmtId="0" fontId="67" fillId="6" borderId="5" xfId="4" applyFont="1" applyFill="1" applyBorder="1" applyAlignment="1">
      <alignment horizontal="left" vertical="center" wrapText="1"/>
    </xf>
    <xf numFmtId="0" fontId="67" fillId="6" borderId="1" xfId="4" applyFont="1" applyFill="1" applyBorder="1" applyAlignment="1">
      <alignment horizontal="left" vertical="center" wrapText="1"/>
    </xf>
    <xf numFmtId="0" fontId="63" fillId="6" borderId="2" xfId="4" applyNumberFormat="1" applyFont="1" applyFill="1" applyBorder="1" applyAlignment="1">
      <alignment horizontal="center" vertical="top"/>
    </xf>
    <xf numFmtId="0" fontId="63" fillId="6" borderId="5" xfId="4" applyNumberFormat="1" applyFont="1" applyFill="1" applyBorder="1" applyAlignment="1">
      <alignment horizontal="center" vertical="top"/>
    </xf>
    <xf numFmtId="0" fontId="67" fillId="0" borderId="1" xfId="4" applyFont="1" applyFill="1" applyBorder="1" applyAlignment="1">
      <alignment horizontal="left" vertical="center" wrapText="1"/>
    </xf>
    <xf numFmtId="0" fontId="63" fillId="6" borderId="23" xfId="4" applyNumberFormat="1" applyFont="1" applyFill="1" applyBorder="1" applyAlignment="1">
      <alignment horizontal="center" vertical="center"/>
    </xf>
    <xf numFmtId="0" fontId="63" fillId="6" borderId="5" xfId="4" applyNumberFormat="1" applyFont="1" applyFill="1" applyBorder="1" applyAlignment="1">
      <alignment horizontal="center" vertical="center"/>
    </xf>
    <xf numFmtId="0" fontId="61" fillId="6" borderId="23" xfId="4" applyFont="1" applyFill="1" applyBorder="1" applyAlignment="1">
      <alignment horizontal="center" vertical="center" shrinkToFit="1"/>
    </xf>
    <xf numFmtId="0" fontId="67" fillId="0" borderId="0" xfId="4" applyFont="1" applyFill="1" applyBorder="1" applyAlignment="1">
      <alignment horizontal="left" vertical="center" wrapText="1"/>
    </xf>
    <xf numFmtId="0" fontId="65" fillId="0" borderId="0" xfId="4" applyFont="1" applyBorder="1" applyAlignment="1">
      <alignment horizontal="center" vertical="center"/>
    </xf>
    <xf numFmtId="0" fontId="69" fillId="0" borderId="0" xfId="4" applyNumberFormat="1" applyFont="1" applyBorder="1" applyAlignment="1">
      <alignment vertical="center"/>
    </xf>
    <xf numFmtId="0" fontId="61" fillId="0" borderId="0" xfId="4" applyNumberFormat="1" applyFont="1" applyBorder="1" applyAlignment="1"/>
    <xf numFmtId="0" fontId="61" fillId="0" borderId="0" xfId="4" applyFont="1" applyBorder="1" applyAlignment="1"/>
    <xf numFmtId="0" fontId="63" fillId="0" borderId="0" xfId="4" applyNumberFormat="1" applyFont="1" applyBorder="1" applyAlignment="1">
      <alignment vertical="center"/>
    </xf>
    <xf numFmtId="0" fontId="61" fillId="0" borderId="0" xfId="4" applyNumberFormat="1" applyFont="1" applyBorder="1" applyAlignment="1">
      <alignment horizontal="center" vertical="center"/>
    </xf>
    <xf numFmtId="0" fontId="63" fillId="0" borderId="0" xfId="4" applyNumberFormat="1" applyFont="1" applyBorder="1" applyAlignment="1">
      <alignment horizontal="right" vertical="center"/>
    </xf>
    <xf numFmtId="0" fontId="61" fillId="0" borderId="0" xfId="4" applyNumberFormat="1" applyFont="1" applyBorder="1" applyAlignment="1">
      <alignment horizontal="left"/>
    </xf>
    <xf numFmtId="0" fontId="61" fillId="0" borderId="0" xfId="4" applyNumberFormat="1" applyFont="1" applyBorder="1" applyAlignment="1">
      <alignment horizontal="left" vertical="center"/>
    </xf>
    <xf numFmtId="0" fontId="69" fillId="0" borderId="0" xfId="4" applyNumberFormat="1" applyFont="1" applyBorder="1" applyAlignment="1">
      <alignment horizontal="left" vertical="center"/>
    </xf>
    <xf numFmtId="0" fontId="65" fillId="0" borderId="0" xfId="4" applyFont="1" applyAlignment="1">
      <alignment vertical="center"/>
    </xf>
    <xf numFmtId="0" fontId="63" fillId="0" borderId="0" xfId="4" applyNumberFormat="1" applyFont="1" applyAlignment="1">
      <alignment horizontal="left" vertical="center"/>
    </xf>
    <xf numFmtId="0" fontId="61" fillId="0" borderId="0" xfId="4" applyNumberFormat="1" applyFont="1" applyAlignment="1">
      <alignment horizontal="left"/>
    </xf>
    <xf numFmtId="0" fontId="69" fillId="0" borderId="0" xfId="4" applyNumberFormat="1" applyFont="1" applyAlignment="1">
      <alignment horizontal="left" vertical="center"/>
    </xf>
    <xf numFmtId="0" fontId="65" fillId="0" borderId="0" xfId="4" applyFont="1"/>
    <xf numFmtId="0" fontId="65" fillId="0" borderId="0" xfId="4" applyFont="1" applyBorder="1" applyAlignment="1">
      <alignment horizontal="left"/>
    </xf>
    <xf numFmtId="0" fontId="61" fillId="0" borderId="0" xfId="4" applyFont="1" applyBorder="1" applyAlignment="1">
      <alignment horizontal="left"/>
    </xf>
    <xf numFmtId="0" fontId="70" fillId="0" borderId="0" xfId="4" applyNumberFormat="1" applyFont="1" applyBorder="1" applyAlignment="1">
      <alignment horizontal="left" vertical="center"/>
    </xf>
    <xf numFmtId="0" fontId="71" fillId="0" borderId="0" xfId="4" applyNumberFormat="1" applyFont="1" applyBorder="1" applyAlignment="1">
      <alignment horizontal="left" vertical="center"/>
    </xf>
    <xf numFmtId="0" fontId="31" fillId="0" borderId="1" xfId="0" applyFont="1" applyFill="1" applyBorder="1" applyAlignment="1">
      <alignment horizontal="center" vertical="center"/>
    </xf>
    <xf numFmtId="0" fontId="25" fillId="0" borderId="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9" fillId="0" borderId="2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52" fillId="0" borderId="2" xfId="0" applyNumberFormat="1" applyFont="1" applyBorder="1" applyAlignment="1">
      <alignment horizontal="center" vertical="center" shrinkToFit="1"/>
    </xf>
    <xf numFmtId="0" fontId="52" fillId="0" borderId="5" xfId="0" applyNumberFormat="1" applyFont="1" applyBorder="1" applyAlignment="1">
      <alignment horizontal="center" vertical="center" shrinkToFit="1"/>
    </xf>
    <xf numFmtId="0" fontId="29" fillId="0" borderId="2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4" xfId="0" applyFont="1" applyBorder="1" applyAlignment="1">
      <alignment horizontal="left" vertical="center" wrapTex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25" fillId="0" borderId="2"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7" fillId="0" borderId="22" xfId="0" applyNumberFormat="1" applyFont="1" applyBorder="1" applyAlignment="1">
      <alignment horizontal="left" vertical="center" wrapText="1"/>
    </xf>
    <xf numFmtId="0" fontId="27" fillId="0" borderId="13" xfId="0" applyNumberFormat="1" applyFont="1" applyBorder="1" applyAlignment="1">
      <alignment horizontal="left" vertical="center" wrapText="1"/>
    </xf>
    <xf numFmtId="0" fontId="27" fillId="0" borderId="4" xfId="0" applyNumberFormat="1" applyFont="1" applyBorder="1" applyAlignment="1">
      <alignment horizontal="left" vertical="center" wrapText="1"/>
    </xf>
    <xf numFmtId="0" fontId="27" fillId="0" borderId="12" xfId="0" applyNumberFormat="1" applyFont="1" applyBorder="1" applyAlignment="1">
      <alignment horizontal="left" vertical="center" wrapText="1"/>
    </xf>
    <xf numFmtId="0" fontId="29" fillId="0" borderId="1" xfId="0" applyFont="1" applyFill="1" applyBorder="1" applyAlignment="1">
      <alignment horizontal="center" vertical="center"/>
    </xf>
    <xf numFmtId="0" fontId="29" fillId="0" borderId="2" xfId="0" applyNumberFormat="1" applyFont="1" applyFill="1" applyBorder="1" applyAlignment="1">
      <alignment horizontal="center" vertical="center"/>
    </xf>
    <xf numFmtId="0" fontId="29" fillId="0" borderId="5" xfId="0" applyNumberFormat="1" applyFont="1" applyFill="1" applyBorder="1" applyAlignment="1">
      <alignment horizontal="center" vertical="center"/>
    </xf>
    <xf numFmtId="0" fontId="25" fillId="0" borderId="2" xfId="0" applyNumberFormat="1" applyFont="1" applyBorder="1" applyAlignment="1">
      <alignment horizontal="center" vertical="center" shrinkToFit="1"/>
    </xf>
    <xf numFmtId="0" fontId="25" fillId="0" borderId="5" xfId="0" applyNumberFormat="1" applyFont="1" applyBorder="1" applyAlignment="1">
      <alignment horizontal="center" vertical="center" shrinkToFit="1"/>
    </xf>
    <xf numFmtId="0" fontId="29" fillId="0" borderId="2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6" xfId="0" applyFont="1" applyFill="1" applyBorder="1" applyAlignment="1">
      <alignment horizontal="center" vertical="center"/>
    </xf>
    <xf numFmtId="0" fontId="31" fillId="0" borderId="2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6" xfId="0" applyFont="1" applyFill="1" applyBorder="1" applyAlignment="1">
      <alignment horizontal="center" vertical="center"/>
    </xf>
    <xf numFmtId="0" fontId="29" fillId="0" borderId="1" xfId="0" applyNumberFormat="1" applyFont="1" applyFill="1" applyBorder="1" applyAlignment="1">
      <alignment horizontal="center" vertical="center"/>
    </xf>
    <xf numFmtId="0" fontId="25" fillId="0" borderId="2" xfId="0" applyNumberFormat="1" applyFont="1" applyBorder="1" applyAlignment="1">
      <alignment vertical="center"/>
    </xf>
    <xf numFmtId="0" fontId="25" fillId="0" borderId="5" xfId="0" applyNumberFormat="1" applyFont="1" applyBorder="1" applyAlignment="1">
      <alignment vertical="center"/>
    </xf>
    <xf numFmtId="0" fontId="29" fillId="5" borderId="22"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9" fillId="5" borderId="4"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0" xfId="0" applyFont="1" applyFill="1" applyBorder="1" applyAlignment="1">
      <alignment horizontal="center" vertical="center"/>
    </xf>
    <xf numFmtId="0" fontId="42" fillId="0" borderId="1" xfId="0" applyFont="1" applyFill="1" applyBorder="1" applyAlignment="1">
      <alignment horizontal="left" vertical="center" wrapText="1"/>
    </xf>
    <xf numFmtId="0" fontId="25" fillId="0" borderId="0" xfId="0" applyFont="1" applyFill="1" applyBorder="1" applyAlignment="1">
      <alignment vertical="top" wrapText="1"/>
    </xf>
    <xf numFmtId="0" fontId="25" fillId="0" borderId="10" xfId="0" applyFont="1" applyFill="1" applyBorder="1" applyAlignment="1">
      <alignment vertical="top" wrapText="1"/>
    </xf>
    <xf numFmtId="0" fontId="25" fillId="0" borderId="2" xfId="0" applyNumberFormat="1" applyFont="1" applyFill="1" applyBorder="1" applyAlignment="1">
      <alignment horizontal="center" vertical="center"/>
    </xf>
    <xf numFmtId="0" fontId="25" fillId="0" borderId="5" xfId="0" applyNumberFormat="1" applyFont="1" applyFill="1" applyBorder="1" applyAlignment="1">
      <alignment horizontal="center" vertical="center"/>
    </xf>
    <xf numFmtId="0" fontId="25" fillId="0" borderId="0" xfId="0" applyFont="1" applyFill="1" applyBorder="1" applyAlignment="1">
      <alignment horizontal="left" vertical="center" wrapText="1"/>
    </xf>
    <xf numFmtId="0" fontId="29" fillId="5" borderId="15" xfId="0" applyFont="1" applyFill="1" applyBorder="1" applyAlignment="1">
      <alignment horizontal="left" vertical="center" wrapText="1"/>
    </xf>
    <xf numFmtId="0" fontId="29" fillId="5" borderId="16"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25" fillId="0" borderId="23" xfId="0" applyNumberFormat="1" applyFont="1" applyFill="1" applyBorder="1" applyAlignment="1">
      <alignment horizontal="center" vertical="center"/>
    </xf>
    <xf numFmtId="0" fontId="25"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7" fillId="0" borderId="0" xfId="0" applyFont="1" applyFill="1" applyBorder="1" applyAlignment="1">
      <alignment horizontal="center" vertical="center"/>
    </xf>
    <xf numFmtId="0" fontId="29" fillId="0" borderId="1" xfId="0" applyFont="1" applyFill="1" applyBorder="1" applyAlignment="1">
      <alignment horizontal="center" vertical="center" wrapText="1"/>
    </xf>
    <xf numFmtId="0" fontId="42" fillId="0" borderId="1" xfId="0" applyFont="1" applyFill="1" applyBorder="1" applyAlignment="1">
      <alignment vertical="center" wrapText="1"/>
    </xf>
    <xf numFmtId="0" fontId="27" fillId="0" borderId="2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42" fillId="0" borderId="15" xfId="0" applyFont="1" applyFill="1" applyBorder="1" applyAlignment="1">
      <alignment vertical="center" wrapText="1"/>
    </xf>
    <xf numFmtId="0" fontId="42" fillId="0" borderId="10" xfId="0" applyFont="1" applyFill="1" applyBorder="1" applyAlignment="1">
      <alignment vertical="center" wrapText="1"/>
    </xf>
    <xf numFmtId="0" fontId="29" fillId="0" borderId="3" xfId="0" applyNumberFormat="1" applyFont="1" applyFill="1" applyBorder="1" applyAlignment="1">
      <alignment horizontal="center" vertical="center"/>
    </xf>
    <xf numFmtId="0" fontId="29" fillId="0" borderId="46" xfId="0" applyNumberFormat="1" applyFont="1" applyFill="1" applyBorder="1" applyAlignment="1">
      <alignment horizontal="center" vertical="center"/>
    </xf>
    <xf numFmtId="0" fontId="29" fillId="0" borderId="47" xfId="0" applyNumberFormat="1" applyFont="1" applyFill="1" applyBorder="1" applyAlignment="1">
      <alignment horizontal="center" vertical="center"/>
    </xf>
    <xf numFmtId="0" fontId="42" fillId="0" borderId="13"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0" xfId="0" applyFont="1" applyFill="1" applyAlignment="1">
      <alignment horizontal="left" vertical="center" wrapText="1"/>
    </xf>
    <xf numFmtId="0" fontId="42" fillId="0" borderId="10" xfId="0" applyFont="1" applyFill="1" applyBorder="1" applyAlignment="1">
      <alignment horizontal="left" vertical="center" wrapText="1"/>
    </xf>
    <xf numFmtId="0" fontId="29" fillId="0" borderId="23" xfId="0" applyNumberFormat="1" applyFont="1" applyFill="1" applyBorder="1" applyAlignment="1">
      <alignment horizontal="center" vertical="center"/>
    </xf>
    <xf numFmtId="0" fontId="29" fillId="0" borderId="22" xfId="0" applyNumberFormat="1"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1" xfId="0" applyNumberFormat="1" applyFont="1" applyFill="1" applyBorder="1" applyAlignment="1">
      <alignment horizontal="left" vertical="center" wrapText="1"/>
    </xf>
    <xf numFmtId="0" fontId="29" fillId="0" borderId="22"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4"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6" xfId="0" applyFont="1" applyFill="1" applyBorder="1" applyAlignment="1">
      <alignment horizontal="left" vertical="center"/>
    </xf>
    <xf numFmtId="0" fontId="42" fillId="0" borderId="0" xfId="0" applyFont="1" applyFill="1" applyBorder="1" applyAlignment="1">
      <alignment horizontal="left" vertical="center" wrapText="1"/>
    </xf>
    <xf numFmtId="0" fontId="25" fillId="0" borderId="0" xfId="0" applyFont="1" applyFill="1" applyBorder="1" applyAlignment="1">
      <alignment horizontal="left" vertical="center" shrinkToFit="1"/>
    </xf>
    <xf numFmtId="0" fontId="25" fillId="0" borderId="10" xfId="0" applyFont="1" applyFill="1" applyBorder="1" applyAlignment="1">
      <alignment horizontal="left" vertical="center" shrinkToFit="1"/>
    </xf>
    <xf numFmtId="0" fontId="25" fillId="0" borderId="2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8" xfId="0" applyFont="1" applyFill="1" applyBorder="1" applyAlignment="1">
      <alignment horizontal="left" vertical="top" wrapText="1"/>
    </xf>
    <xf numFmtId="0" fontId="54" fillId="0" borderId="33" xfId="0" applyFont="1" applyFill="1" applyBorder="1" applyAlignment="1">
      <alignment horizontal="center" vertical="center"/>
    </xf>
    <xf numFmtId="0" fontId="54" fillId="0" borderId="34" xfId="0" applyFont="1" applyFill="1" applyBorder="1" applyAlignment="1">
      <alignment horizontal="center" vertical="center"/>
    </xf>
    <xf numFmtId="0" fontId="54" fillId="0" borderId="35" xfId="0" applyFont="1" applyFill="1" applyBorder="1" applyAlignment="1">
      <alignment horizontal="center" vertical="center"/>
    </xf>
    <xf numFmtId="0" fontId="25" fillId="0" borderId="13" xfId="0" applyNumberFormat="1" applyFont="1" applyFill="1" applyBorder="1" applyAlignment="1">
      <alignment horizontal="left" vertical="center"/>
    </xf>
    <xf numFmtId="0" fontId="25" fillId="0" borderId="15" xfId="0" applyNumberFormat="1" applyFont="1" applyFill="1" applyBorder="1" applyAlignment="1">
      <alignment horizontal="left" vertical="center"/>
    </xf>
    <xf numFmtId="0" fontId="26" fillId="0" borderId="0" xfId="0" applyNumberFormat="1" applyFont="1" applyFill="1" applyAlignment="1">
      <alignment horizontal="center" vertical="center"/>
    </xf>
    <xf numFmtId="0" fontId="28" fillId="0" borderId="0" xfId="0" applyNumberFormat="1" applyFont="1" applyFill="1" applyAlignment="1">
      <alignment horizontal="center" vertical="center"/>
    </xf>
    <xf numFmtId="0" fontId="32" fillId="0" borderId="22" xfId="0" applyNumberFormat="1" applyFont="1" applyFill="1" applyBorder="1" applyAlignment="1">
      <alignment horizontal="left" vertical="center"/>
    </xf>
    <xf numFmtId="0" fontId="32" fillId="0" borderId="13" xfId="0" applyNumberFormat="1" applyFont="1" applyFill="1" applyBorder="1" applyAlignment="1">
      <alignment horizontal="left" vertical="center"/>
    </xf>
    <xf numFmtId="0" fontId="33" fillId="0" borderId="11"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33" fillId="0" borderId="29" xfId="0" applyNumberFormat="1" applyFont="1" applyFill="1" applyBorder="1" applyAlignment="1">
      <alignment horizontal="center" vertical="center"/>
    </xf>
    <xf numFmtId="0" fontId="33" fillId="0" borderId="4" xfId="0" applyNumberFormat="1" applyFont="1" applyFill="1" applyBorder="1" applyAlignment="1">
      <alignment horizontal="center" vertical="center"/>
    </xf>
    <xf numFmtId="0" fontId="33" fillId="0" borderId="12" xfId="0" applyNumberFormat="1" applyFont="1" applyFill="1" applyBorder="1" applyAlignment="1">
      <alignment horizontal="center" vertical="center"/>
    </xf>
    <xf numFmtId="0" fontId="33" fillId="0" borderId="30" xfId="0" applyNumberFormat="1" applyFont="1" applyFill="1" applyBorder="1" applyAlignment="1">
      <alignment horizontal="center" vertical="center"/>
    </xf>
    <xf numFmtId="0" fontId="34" fillId="0" borderId="31" xfId="0" applyNumberFormat="1" applyFont="1" applyFill="1" applyBorder="1" applyAlignment="1">
      <alignment horizontal="left" vertical="center"/>
    </xf>
    <xf numFmtId="0" fontId="34" fillId="0" borderId="0" xfId="0" applyNumberFormat="1" applyFont="1" applyFill="1" applyBorder="1" applyAlignment="1">
      <alignment horizontal="left" vertical="center"/>
    </xf>
    <xf numFmtId="0" fontId="34" fillId="0" borderId="10" xfId="0" applyNumberFormat="1" applyFont="1" applyFill="1" applyBorder="1" applyAlignment="1">
      <alignment horizontal="left" vertical="center"/>
    </xf>
    <xf numFmtId="0" fontId="34" fillId="0" borderId="32" xfId="0" applyNumberFormat="1" applyFont="1" applyFill="1" applyBorder="1" applyAlignment="1">
      <alignment horizontal="left" vertical="center"/>
    </xf>
    <xf numFmtId="0" fontId="34" fillId="0" borderId="12" xfId="0" applyNumberFormat="1" applyFont="1" applyFill="1" applyBorder="1" applyAlignment="1">
      <alignment horizontal="left" vertical="center"/>
    </xf>
    <xf numFmtId="0" fontId="34" fillId="0" borderId="16" xfId="0" applyNumberFormat="1" applyFont="1" applyFill="1" applyBorder="1" applyAlignment="1">
      <alignment horizontal="left" vertical="center"/>
    </xf>
    <xf numFmtId="0" fontId="25" fillId="0" borderId="22" xfId="0" applyNumberFormat="1" applyFont="1" applyFill="1" applyBorder="1" applyAlignment="1">
      <alignment horizontal="center" vertical="center"/>
    </xf>
    <xf numFmtId="0" fontId="25" fillId="0" borderId="13" xfId="0" applyNumberFormat="1" applyFont="1" applyFill="1" applyBorder="1" applyAlignment="1">
      <alignment horizontal="center" vertical="center"/>
    </xf>
    <xf numFmtId="0" fontId="25" fillId="0" borderId="15" xfId="0" applyNumberFormat="1" applyFont="1" applyFill="1" applyBorder="1" applyAlignment="1">
      <alignment horizontal="center" vertical="center"/>
    </xf>
    <xf numFmtId="0" fontId="25" fillId="0" borderId="4" xfId="0" applyNumberFormat="1" applyFont="1" applyFill="1" applyBorder="1" applyAlignment="1">
      <alignment horizontal="center" vertical="center"/>
    </xf>
    <xf numFmtId="0" fontId="25" fillId="0" borderId="12" xfId="0" applyNumberFormat="1" applyFont="1" applyFill="1" applyBorder="1" applyAlignment="1">
      <alignment horizontal="center" vertical="center"/>
    </xf>
    <xf numFmtId="0" fontId="25" fillId="0" borderId="16"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0" fontId="27" fillId="0" borderId="13" xfId="0" applyNumberFormat="1" applyFont="1" applyFill="1" applyBorder="1" applyAlignment="1">
      <alignment horizontal="center" vertical="center"/>
    </xf>
    <xf numFmtId="0" fontId="27" fillId="0" borderId="15" xfId="0" applyNumberFormat="1" applyFont="1" applyFill="1" applyBorder="1" applyAlignment="1">
      <alignment horizontal="center" vertical="center"/>
    </xf>
    <xf numFmtId="0" fontId="27" fillId="0" borderId="4" xfId="0" applyNumberFormat="1"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6" xfId="0" applyNumberFormat="1" applyFont="1" applyFill="1" applyBorder="1" applyAlignment="1">
      <alignment horizontal="center" vertical="center"/>
    </xf>
    <xf numFmtId="0" fontId="27" fillId="0" borderId="12" xfId="0" applyFont="1" applyFill="1" applyBorder="1" applyAlignment="1">
      <alignment horizontal="center" vertical="center"/>
    </xf>
    <xf numFmtId="0" fontId="40" fillId="0" borderId="0" xfId="0" applyNumberFormat="1" applyFont="1" applyFill="1" applyAlignment="1">
      <alignment horizontal="left" vertical="center"/>
    </xf>
    <xf numFmtId="0" fontId="25" fillId="0" borderId="22" xfId="0" applyNumberFormat="1" applyFont="1" applyFill="1" applyBorder="1" applyAlignment="1">
      <alignment horizontal="left" vertical="center"/>
    </xf>
    <xf numFmtId="0" fontId="33" fillId="0" borderId="36" xfId="0" applyNumberFormat="1" applyFont="1" applyFill="1" applyBorder="1" applyAlignment="1">
      <alignment horizontal="center" vertical="center"/>
    </xf>
    <xf numFmtId="0" fontId="35" fillId="0" borderId="37"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39" xfId="0" applyFont="1" applyFill="1" applyBorder="1" applyAlignment="1">
      <alignment horizontal="center" vertical="center"/>
    </xf>
    <xf numFmtId="0" fontId="29" fillId="0" borderId="22" xfId="0" applyNumberFormat="1" applyFont="1" applyFill="1" applyBorder="1" applyAlignment="1">
      <alignment horizontal="center" vertical="center"/>
    </xf>
    <xf numFmtId="0" fontId="29" fillId="0" borderId="13" xfId="0" applyNumberFormat="1" applyFont="1" applyFill="1" applyBorder="1" applyAlignment="1">
      <alignment horizontal="center" vertical="center"/>
    </xf>
    <xf numFmtId="0" fontId="29" fillId="0" borderId="15"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xf>
    <xf numFmtId="0" fontId="29" fillId="0" borderId="12" xfId="0" applyNumberFormat="1" applyFont="1" applyFill="1" applyBorder="1" applyAlignment="1">
      <alignment horizontal="center" vertical="center"/>
    </xf>
    <xf numFmtId="0" fontId="29" fillId="0" borderId="16" xfId="0" applyNumberFormat="1" applyFont="1" applyFill="1" applyBorder="1" applyAlignment="1">
      <alignment horizontal="center" vertical="center"/>
    </xf>
    <xf numFmtId="0" fontId="33" fillId="0" borderId="40" xfId="0" applyNumberFormat="1" applyFont="1" applyFill="1" applyBorder="1" applyAlignment="1">
      <alignment horizontal="center" vertical="center"/>
    </xf>
    <xf numFmtId="0" fontId="33" fillId="0" borderId="13" xfId="0" applyNumberFormat="1" applyFont="1" applyFill="1" applyBorder="1" applyAlignment="1">
      <alignment horizontal="center" vertical="center"/>
    </xf>
    <xf numFmtId="0" fontId="33" fillId="0" borderId="15" xfId="0" applyNumberFormat="1" applyFont="1" applyFill="1" applyBorder="1" applyAlignment="1">
      <alignment horizontal="center" vertical="center"/>
    </xf>
    <xf numFmtId="0" fontId="33" fillId="0" borderId="41" xfId="0" applyNumberFormat="1" applyFont="1" applyFill="1" applyBorder="1" applyAlignment="1">
      <alignment horizontal="center" vertical="center"/>
    </xf>
    <xf numFmtId="0" fontId="33" fillId="0" borderId="26" xfId="0" applyNumberFormat="1" applyFont="1" applyFill="1" applyBorder="1" applyAlignment="1">
      <alignment horizontal="center" vertical="center"/>
    </xf>
    <xf numFmtId="0" fontId="33" fillId="0" borderId="42" xfId="0" applyNumberFormat="1" applyFont="1" applyFill="1" applyBorder="1" applyAlignment="1">
      <alignment horizontal="center" vertical="center"/>
    </xf>
    <xf numFmtId="0" fontId="33" fillId="0" borderId="43" xfId="0" applyNumberFormat="1" applyFont="1" applyFill="1" applyBorder="1" applyAlignment="1">
      <alignment horizontal="center" vertical="center"/>
    </xf>
    <xf numFmtId="0" fontId="33" fillId="0" borderId="37" xfId="0" applyNumberFormat="1" applyFont="1" applyFill="1" applyBorder="1" applyAlignment="1">
      <alignment horizontal="center" vertical="center"/>
    </xf>
    <xf numFmtId="0" fontId="33" fillId="0" borderId="44" xfId="0" applyNumberFormat="1" applyFont="1" applyFill="1" applyBorder="1" applyAlignment="1">
      <alignment horizontal="center" vertical="center"/>
    </xf>
    <xf numFmtId="0" fontId="33" fillId="0" borderId="45" xfId="0" applyNumberFormat="1" applyFont="1" applyFill="1" applyBorder="1" applyAlignment="1">
      <alignment horizontal="center" vertical="center"/>
    </xf>
    <xf numFmtId="0" fontId="33" fillId="0" borderId="16" xfId="0" applyNumberFormat="1" applyFont="1" applyFill="1" applyBorder="1" applyAlignment="1">
      <alignment horizontal="center" vertical="center"/>
    </xf>
    <xf numFmtId="0" fontId="27" fillId="0" borderId="11"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0" fontId="27" fillId="0" borderId="10" xfId="0" applyNumberFormat="1" applyFont="1" applyFill="1" applyBorder="1" applyAlignment="1">
      <alignment horizontal="center" vertical="center"/>
    </xf>
    <xf numFmtId="0" fontId="33" fillId="0" borderId="22" xfId="0" applyNumberFormat="1" applyFont="1" applyFill="1" applyBorder="1" applyAlignment="1">
      <alignment horizontal="center" vertical="center"/>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3" xfId="0" applyNumberFormat="1" applyFont="1" applyFill="1" applyBorder="1" applyAlignment="1">
      <alignment horizontal="left" vertical="center" wrapText="1"/>
    </xf>
    <xf numFmtId="0" fontId="29" fillId="0" borderId="15" xfId="0" applyNumberFormat="1" applyFont="1" applyFill="1" applyBorder="1" applyAlignment="1">
      <alignment horizontal="left" vertical="center" wrapText="1"/>
    </xf>
    <xf numFmtId="0" fontId="29" fillId="0" borderId="11" xfId="0" applyNumberFormat="1" applyFont="1" applyFill="1" applyBorder="1" applyAlignment="1">
      <alignment horizontal="left" vertical="center" wrapText="1"/>
    </xf>
    <xf numFmtId="0" fontId="29" fillId="0" borderId="0" xfId="0" applyNumberFormat="1" applyFont="1" applyFill="1" applyBorder="1" applyAlignment="1">
      <alignment horizontal="left" vertical="center" wrapText="1"/>
    </xf>
    <xf numFmtId="0" fontId="29" fillId="0" borderId="10" xfId="0" applyNumberFormat="1" applyFont="1" applyFill="1" applyBorder="1" applyAlignment="1">
      <alignment horizontal="left" vertical="center" wrapText="1"/>
    </xf>
    <xf numFmtId="0" fontId="31" fillId="0" borderId="22" xfId="0" applyNumberFormat="1" applyFont="1" applyFill="1" applyBorder="1" applyAlignment="1">
      <alignment horizontal="left" vertical="center"/>
    </xf>
    <xf numFmtId="0" fontId="31" fillId="0" borderId="13" xfId="0" applyNumberFormat="1" applyFont="1" applyFill="1" applyBorder="1" applyAlignment="1">
      <alignment horizontal="left" vertical="center"/>
    </xf>
    <xf numFmtId="0" fontId="31" fillId="0" borderId="15" xfId="0" applyNumberFormat="1" applyFont="1" applyFill="1" applyBorder="1" applyAlignment="1">
      <alignment horizontal="left" vertical="center"/>
    </xf>
    <xf numFmtId="0" fontId="31" fillId="0" borderId="4" xfId="0" applyNumberFormat="1" applyFont="1" applyFill="1" applyBorder="1" applyAlignment="1">
      <alignment horizontal="left" vertical="center"/>
    </xf>
    <xf numFmtId="0" fontId="31" fillId="0" borderId="12" xfId="0" applyNumberFormat="1" applyFont="1" applyFill="1" applyBorder="1" applyAlignment="1">
      <alignment horizontal="left" vertical="center"/>
    </xf>
    <xf numFmtId="0" fontId="31" fillId="0" borderId="16" xfId="0" applyNumberFormat="1" applyFont="1" applyFill="1" applyBorder="1" applyAlignment="1">
      <alignment horizontal="left" vertical="center"/>
    </xf>
    <xf numFmtId="0" fontId="33" fillId="0" borderId="22" xfId="0" applyNumberFormat="1" applyFont="1" applyFill="1" applyBorder="1" applyAlignment="1">
      <alignment horizontal="center" vertical="center" textRotation="255"/>
    </xf>
    <xf numFmtId="0" fontId="33" fillId="0" borderId="15" xfId="0" applyNumberFormat="1" applyFont="1" applyFill="1" applyBorder="1" applyAlignment="1">
      <alignment horizontal="center" vertical="center" textRotation="255"/>
    </xf>
    <xf numFmtId="0" fontId="33" fillId="0" borderId="11" xfId="0" applyNumberFormat="1" applyFont="1" applyFill="1" applyBorder="1" applyAlignment="1">
      <alignment horizontal="center" vertical="center" textRotation="255"/>
    </xf>
    <xf numFmtId="0" fontId="33" fillId="0" borderId="10" xfId="0" applyNumberFormat="1" applyFont="1" applyFill="1" applyBorder="1" applyAlignment="1">
      <alignment horizontal="center" vertical="center" textRotation="255"/>
    </xf>
    <xf numFmtId="0" fontId="33" fillId="0" borderId="4" xfId="0" applyNumberFormat="1" applyFont="1" applyFill="1" applyBorder="1" applyAlignment="1">
      <alignment horizontal="center" vertical="center" textRotation="255"/>
    </xf>
    <xf numFmtId="0" fontId="33" fillId="0" borderId="16" xfId="0" applyNumberFormat="1" applyFont="1" applyFill="1" applyBorder="1" applyAlignment="1">
      <alignment horizontal="center" vertical="center" textRotation="255"/>
    </xf>
    <xf numFmtId="0" fontId="36" fillId="0" borderId="22" xfId="0" applyNumberFormat="1" applyFont="1" applyFill="1" applyBorder="1" applyAlignment="1">
      <alignment horizontal="center" vertical="center"/>
    </xf>
    <xf numFmtId="0" fontId="36" fillId="0" borderId="13" xfId="0" applyNumberFormat="1" applyFont="1" applyFill="1" applyBorder="1" applyAlignment="1">
      <alignment horizontal="center" vertical="center"/>
    </xf>
    <xf numFmtId="0" fontId="36" fillId="0" borderId="15" xfId="0" applyNumberFormat="1" applyFont="1" applyFill="1" applyBorder="1" applyAlignment="1">
      <alignment horizontal="center" vertical="center"/>
    </xf>
    <xf numFmtId="0" fontId="36" fillId="0" borderId="4" xfId="0" applyNumberFormat="1" applyFont="1" applyFill="1" applyBorder="1" applyAlignment="1">
      <alignment horizontal="center" vertical="center"/>
    </xf>
    <xf numFmtId="0" fontId="36" fillId="0" borderId="12" xfId="0" applyNumberFormat="1" applyFont="1" applyFill="1" applyBorder="1" applyAlignment="1">
      <alignment horizontal="center" vertical="center"/>
    </xf>
    <xf numFmtId="0" fontId="36" fillId="0" borderId="16" xfId="0" applyNumberFormat="1" applyFont="1" applyFill="1" applyBorder="1" applyAlignment="1">
      <alignment horizontal="center" vertical="center"/>
    </xf>
    <xf numFmtId="0"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25" fillId="0" borderId="42" xfId="0" applyNumberFormat="1" applyFont="1" applyFill="1" applyBorder="1" applyAlignment="1">
      <alignment horizontal="center" vertical="center"/>
    </xf>
    <xf numFmtId="0" fontId="37" fillId="0" borderId="22" xfId="0" applyNumberFormat="1" applyFont="1" applyFill="1" applyBorder="1" applyAlignment="1">
      <alignment horizontal="left" vertical="center"/>
    </xf>
    <xf numFmtId="0" fontId="37" fillId="0" borderId="13" xfId="0" applyNumberFormat="1" applyFont="1" applyFill="1" applyBorder="1" applyAlignment="1">
      <alignment horizontal="left" vertical="center"/>
    </xf>
    <xf numFmtId="0" fontId="37" fillId="0" borderId="15" xfId="0" applyNumberFormat="1" applyFont="1" applyFill="1" applyBorder="1" applyAlignment="1">
      <alignment horizontal="left" vertical="center"/>
    </xf>
    <xf numFmtId="0" fontId="37" fillId="0" borderId="25" xfId="0" applyNumberFormat="1" applyFont="1" applyFill="1" applyBorder="1" applyAlignment="1">
      <alignment horizontal="left" vertical="center"/>
    </xf>
    <xf numFmtId="0" fontId="37" fillId="0" borderId="26" xfId="0" applyNumberFormat="1" applyFont="1" applyFill="1" applyBorder="1" applyAlignment="1">
      <alignment horizontal="left" vertical="center"/>
    </xf>
    <xf numFmtId="0" fontId="37" fillId="0" borderId="42" xfId="0" applyNumberFormat="1" applyFont="1" applyFill="1" applyBorder="1" applyAlignment="1">
      <alignment horizontal="left" vertical="center"/>
    </xf>
    <xf numFmtId="0" fontId="38" fillId="0" borderId="36" xfId="0" applyNumberFormat="1" applyFont="1" applyFill="1" applyBorder="1" applyAlignment="1">
      <alignment horizontal="left" vertical="center"/>
    </xf>
    <xf numFmtId="0" fontId="38" fillId="0" borderId="37" xfId="0" applyNumberFormat="1" applyFont="1" applyFill="1" applyBorder="1" applyAlignment="1">
      <alignment horizontal="left" vertical="center"/>
    </xf>
    <xf numFmtId="0" fontId="38" fillId="0" borderId="44" xfId="0" applyNumberFormat="1" applyFont="1" applyFill="1" applyBorder="1" applyAlignment="1">
      <alignment horizontal="left" vertical="center"/>
    </xf>
    <xf numFmtId="0" fontId="38" fillId="0" borderId="4" xfId="0" applyNumberFormat="1" applyFont="1" applyFill="1" applyBorder="1" applyAlignment="1">
      <alignment horizontal="left" vertical="center"/>
    </xf>
    <xf numFmtId="0" fontId="38" fillId="0" borderId="12" xfId="0" applyNumberFormat="1" applyFont="1" applyFill="1" applyBorder="1" applyAlignment="1">
      <alignment horizontal="left" vertical="center"/>
    </xf>
    <xf numFmtId="0" fontId="38" fillId="0" borderId="16" xfId="0" applyNumberFormat="1" applyFont="1" applyFill="1" applyBorder="1" applyAlignment="1">
      <alignment horizontal="left" vertical="center"/>
    </xf>
    <xf numFmtId="0" fontId="25" fillId="0" borderId="36" xfId="0" applyNumberFormat="1" applyFont="1" applyFill="1" applyBorder="1" applyAlignment="1">
      <alignment horizontal="center" vertical="center"/>
    </xf>
    <xf numFmtId="0" fontId="25" fillId="0" borderId="37" xfId="0" applyNumberFormat="1" applyFont="1" applyFill="1" applyBorder="1" applyAlignment="1">
      <alignment horizontal="center" vertical="center"/>
    </xf>
    <xf numFmtId="0" fontId="25" fillId="0" borderId="44" xfId="0" applyNumberFormat="1" applyFont="1" applyFill="1" applyBorder="1" applyAlignment="1">
      <alignment horizontal="center" vertical="center"/>
    </xf>
    <xf numFmtId="0" fontId="25" fillId="0" borderId="11"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5" fillId="0" borderId="10" xfId="0" applyNumberFormat="1" applyFont="1" applyFill="1" applyBorder="1" applyAlignment="1">
      <alignment horizontal="center" vertical="center"/>
    </xf>
    <xf numFmtId="0" fontId="39" fillId="0" borderId="22" xfId="0" applyNumberFormat="1" applyFont="1" applyFill="1" applyBorder="1" applyAlignment="1">
      <alignment horizontal="center" vertical="center"/>
    </xf>
    <xf numFmtId="0" fontId="39" fillId="0" borderId="13" xfId="0" applyNumberFormat="1" applyFont="1" applyFill="1" applyBorder="1" applyAlignment="1">
      <alignment horizontal="center" vertical="center"/>
    </xf>
    <xf numFmtId="0" fontId="39" fillId="0" borderId="15" xfId="0" applyNumberFormat="1" applyFont="1" applyFill="1" applyBorder="1" applyAlignment="1">
      <alignment horizontal="center" vertical="center"/>
    </xf>
    <xf numFmtId="0" fontId="39" fillId="0" borderId="4" xfId="0" applyNumberFormat="1" applyFont="1" applyFill="1" applyBorder="1" applyAlignment="1">
      <alignment horizontal="center" vertical="center"/>
    </xf>
    <xf numFmtId="0" fontId="39" fillId="0" borderId="12" xfId="0" applyNumberFormat="1" applyFont="1" applyFill="1" applyBorder="1" applyAlignment="1">
      <alignment horizontal="center" vertical="center"/>
    </xf>
    <xf numFmtId="0" fontId="39" fillId="0" borderId="16" xfId="0" applyNumberFormat="1" applyFont="1" applyFill="1" applyBorder="1" applyAlignment="1">
      <alignment horizontal="center" vertical="center"/>
    </xf>
    <xf numFmtId="0" fontId="27" fillId="0" borderId="13" xfId="0" applyFont="1" applyFill="1" applyBorder="1" applyAlignment="1">
      <alignment wrapText="1"/>
    </xf>
    <xf numFmtId="0" fontId="27" fillId="0" borderId="15" xfId="0" applyFont="1" applyFill="1" applyBorder="1" applyAlignment="1">
      <alignment wrapText="1"/>
    </xf>
    <xf numFmtId="0" fontId="27" fillId="0" borderId="4" xfId="0" applyFont="1" applyFill="1" applyBorder="1" applyAlignment="1">
      <alignment wrapText="1"/>
    </xf>
    <xf numFmtId="0" fontId="27" fillId="0" borderId="12" xfId="0" applyFont="1" applyFill="1" applyBorder="1" applyAlignment="1">
      <alignment wrapText="1"/>
    </xf>
    <xf numFmtId="0" fontId="27" fillId="0" borderId="16" xfId="0" applyFont="1" applyFill="1" applyBorder="1" applyAlignment="1">
      <alignment wrapText="1"/>
    </xf>
    <xf numFmtId="0" fontId="29" fillId="0" borderId="1" xfId="0" applyFont="1" applyFill="1" applyBorder="1" applyAlignment="1">
      <alignment horizontal="left" vertical="center"/>
    </xf>
    <xf numFmtId="0" fontId="25" fillId="0" borderId="12"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29" fillId="0" borderId="1" xfId="0" applyFont="1" applyFill="1" applyBorder="1" applyAlignment="1">
      <alignment vertical="center" wrapText="1"/>
    </xf>
    <xf numFmtId="0" fontId="35" fillId="0" borderId="1" xfId="0" applyFont="1" applyFill="1" applyBorder="1" applyAlignment="1">
      <alignment vertical="center" wrapText="1"/>
    </xf>
    <xf numFmtId="0" fontId="36" fillId="0" borderId="12" xfId="0" applyFont="1" applyFill="1" applyBorder="1" applyAlignment="1">
      <alignment horizontal="left" vertical="center"/>
    </xf>
    <xf numFmtId="0" fontId="36" fillId="0" borderId="16" xfId="0" applyFont="1" applyFill="1" applyBorder="1" applyAlignment="1">
      <alignment horizontal="left" vertical="center"/>
    </xf>
    <xf numFmtId="0" fontId="67" fillId="6" borderId="22" xfId="4" applyNumberFormat="1" applyFont="1" applyFill="1" applyBorder="1" applyAlignment="1">
      <alignment horizontal="left" vertical="center" wrapText="1"/>
    </xf>
    <xf numFmtId="0" fontId="67" fillId="6" borderId="13" xfId="4" applyNumberFormat="1" applyFont="1" applyFill="1" applyBorder="1" applyAlignment="1">
      <alignment horizontal="left" vertical="center" wrapText="1"/>
    </xf>
    <xf numFmtId="0" fontId="67" fillId="6" borderId="15" xfId="4" applyNumberFormat="1" applyFont="1" applyFill="1" applyBorder="1" applyAlignment="1">
      <alignment horizontal="left" vertical="center" wrapText="1"/>
    </xf>
    <xf numFmtId="0" fontId="67" fillId="6" borderId="11" xfId="4" applyNumberFormat="1" applyFont="1" applyFill="1" applyBorder="1" applyAlignment="1">
      <alignment horizontal="left" vertical="center" wrapText="1"/>
    </xf>
    <xf numFmtId="0" fontId="67" fillId="6" borderId="0" xfId="4" applyNumberFormat="1" applyFont="1" applyFill="1" applyBorder="1" applyAlignment="1">
      <alignment horizontal="left" vertical="center" wrapText="1"/>
    </xf>
    <xf numFmtId="0" fontId="67" fillId="6" borderId="10" xfId="4" applyNumberFormat="1" applyFont="1" applyFill="1" applyBorder="1" applyAlignment="1">
      <alignment horizontal="left" vertical="center" wrapText="1"/>
    </xf>
    <xf numFmtId="0" fontId="67" fillId="6" borderId="4" xfId="4" applyNumberFormat="1" applyFont="1" applyFill="1" applyBorder="1" applyAlignment="1">
      <alignment horizontal="left" vertical="center" wrapText="1"/>
    </xf>
    <xf numFmtId="0" fontId="67" fillId="6" borderId="12" xfId="4" applyNumberFormat="1" applyFont="1" applyFill="1" applyBorder="1" applyAlignment="1">
      <alignment horizontal="left" vertical="center" wrapText="1"/>
    </xf>
    <xf numFmtId="0" fontId="67" fillId="6" borderId="16" xfId="4" applyNumberFormat="1" applyFont="1" applyFill="1" applyBorder="1" applyAlignment="1">
      <alignment horizontal="left" vertical="center" wrapText="1"/>
    </xf>
    <xf numFmtId="0" fontId="67" fillId="6" borderId="11" xfId="4" applyFont="1" applyFill="1" applyBorder="1" applyAlignment="1">
      <alignment horizontal="center" vertical="center" wrapText="1"/>
    </xf>
    <xf numFmtId="0" fontId="67" fillId="6" borderId="4" xfId="4" applyFont="1" applyFill="1" applyBorder="1" applyAlignment="1">
      <alignment horizontal="center" vertical="center" wrapText="1"/>
    </xf>
    <xf numFmtId="0" fontId="67" fillId="6" borderId="1" xfId="4" applyFont="1" applyFill="1" applyBorder="1" applyAlignment="1">
      <alignment horizontal="left" vertical="center" wrapText="1"/>
    </xf>
    <xf numFmtId="0" fontId="67" fillId="0" borderId="1" xfId="4" applyFont="1" applyFill="1" applyBorder="1" applyAlignment="1">
      <alignment horizontal="center" vertical="center" wrapText="1"/>
    </xf>
    <xf numFmtId="0" fontId="63" fillId="6" borderId="5" xfId="4" applyNumberFormat="1" applyFont="1" applyFill="1" applyBorder="1" applyAlignment="1">
      <alignment horizontal="center" vertical="top"/>
    </xf>
    <xf numFmtId="0" fontId="63" fillId="6" borderId="1" xfId="4" applyNumberFormat="1" applyFont="1" applyFill="1" applyBorder="1" applyAlignment="1">
      <alignment horizontal="center" vertical="top"/>
    </xf>
    <xf numFmtId="0" fontId="65" fillId="5" borderId="1" xfId="4" applyFont="1" applyFill="1" applyBorder="1" applyAlignment="1">
      <alignment horizontal="center" vertical="center"/>
    </xf>
    <xf numFmtId="0" fontId="67" fillId="6" borderId="2" xfId="4" applyFont="1" applyFill="1" applyBorder="1" applyAlignment="1">
      <alignment horizontal="left" vertical="center" wrapText="1"/>
    </xf>
    <xf numFmtId="0" fontId="67" fillId="6" borderId="22" xfId="4" applyFont="1" applyFill="1" applyBorder="1" applyAlignment="1">
      <alignment horizontal="left" vertical="center" wrapText="1"/>
    </xf>
    <xf numFmtId="0" fontId="67" fillId="6" borderId="13" xfId="4" applyFont="1" applyFill="1" applyBorder="1" applyAlignment="1">
      <alignment horizontal="left" vertical="center" wrapText="1"/>
    </xf>
    <xf numFmtId="0" fontId="67" fillId="6" borderId="15" xfId="4" applyFont="1" applyFill="1" applyBorder="1" applyAlignment="1">
      <alignment horizontal="left" vertical="center" wrapText="1"/>
    </xf>
    <xf numFmtId="0" fontId="67" fillId="6" borderId="11" xfId="4" applyFont="1" applyFill="1" applyBorder="1" applyAlignment="1">
      <alignment horizontal="left" vertical="center" wrapText="1"/>
    </xf>
    <xf numFmtId="0" fontId="67" fillId="6" borderId="0" xfId="4" applyFont="1" applyFill="1" applyBorder="1" applyAlignment="1">
      <alignment horizontal="left" vertical="center" wrapText="1"/>
    </xf>
    <xf numFmtId="0" fontId="67" fillId="6" borderId="10" xfId="4" applyFont="1" applyFill="1" applyBorder="1" applyAlignment="1">
      <alignment horizontal="left" vertical="center" wrapText="1"/>
    </xf>
    <xf numFmtId="0" fontId="67" fillId="6" borderId="4" xfId="4" applyFont="1" applyFill="1" applyBorder="1" applyAlignment="1">
      <alignment horizontal="left" vertical="center" wrapText="1"/>
    </xf>
    <xf numFmtId="0" fontId="67" fillId="6" borderId="12" xfId="4" applyFont="1" applyFill="1" applyBorder="1" applyAlignment="1">
      <alignment horizontal="left" vertical="center" wrapText="1"/>
    </xf>
    <xf numFmtId="0" fontId="67" fillId="6" borderId="16" xfId="4" applyFont="1" applyFill="1" applyBorder="1" applyAlignment="1">
      <alignment horizontal="left" vertical="center" wrapText="1"/>
    </xf>
    <xf numFmtId="0" fontId="65" fillId="0" borderId="22" xfId="4" applyFont="1" applyBorder="1" applyAlignment="1">
      <alignment horizontal="center" vertical="center"/>
    </xf>
    <xf numFmtId="0" fontId="65" fillId="0" borderId="13" xfId="4" applyFont="1" applyBorder="1" applyAlignment="1">
      <alignment horizontal="center" vertical="center"/>
    </xf>
    <xf numFmtId="0" fontId="65" fillId="0" borderId="15" xfId="4" applyFont="1" applyBorder="1" applyAlignment="1">
      <alignment horizontal="center" vertical="center"/>
    </xf>
    <xf numFmtId="0" fontId="65" fillId="0" borderId="11" xfId="4" applyFont="1" applyBorder="1" applyAlignment="1">
      <alignment horizontal="center" vertical="center"/>
    </xf>
    <xf numFmtId="0" fontId="65" fillId="0" borderId="0" xfId="4" applyFont="1" applyBorder="1" applyAlignment="1">
      <alignment horizontal="center" vertical="center"/>
    </xf>
    <xf numFmtId="0" fontId="65" fillId="0" borderId="10" xfId="4" applyFont="1" applyBorder="1" applyAlignment="1">
      <alignment horizontal="center" vertical="center"/>
    </xf>
    <xf numFmtId="0" fontId="65" fillId="0" borderId="4" xfId="4" applyFont="1" applyBorder="1" applyAlignment="1">
      <alignment horizontal="center" vertical="center"/>
    </xf>
    <xf numFmtId="0" fontId="65" fillId="0" borderId="12" xfId="4" applyFont="1" applyBorder="1" applyAlignment="1">
      <alignment horizontal="center" vertical="center"/>
    </xf>
    <xf numFmtId="0" fontId="65" fillId="0" borderId="16" xfId="4" applyFont="1" applyBorder="1" applyAlignment="1">
      <alignment horizontal="center" vertical="center"/>
    </xf>
    <xf numFmtId="0" fontId="67" fillId="6" borderId="0" xfId="4" applyFont="1" applyFill="1" applyAlignment="1">
      <alignment horizontal="left" vertical="center" wrapText="1"/>
    </xf>
    <xf numFmtId="0" fontId="61" fillId="0" borderId="3" xfId="4" applyFont="1" applyFill="1" applyBorder="1" applyAlignment="1">
      <alignment horizontal="center" vertical="center"/>
    </xf>
    <xf numFmtId="0" fontId="61" fillId="0" borderId="46" xfId="4" applyFont="1" applyFill="1" applyBorder="1" applyAlignment="1">
      <alignment horizontal="center" vertical="center"/>
    </xf>
    <xf numFmtId="0" fontId="61" fillId="0" borderId="47" xfId="4" applyFont="1" applyFill="1" applyBorder="1" applyAlignment="1">
      <alignment horizontal="center" vertical="center"/>
    </xf>
    <xf numFmtId="0" fontId="67" fillId="6" borderId="22" xfId="4" applyFont="1" applyFill="1" applyBorder="1" applyAlignment="1">
      <alignment vertical="center" wrapText="1"/>
    </xf>
    <xf numFmtId="0" fontId="67" fillId="6" borderId="13" xfId="4" applyFont="1" applyFill="1" applyBorder="1" applyAlignment="1">
      <alignment vertical="center" wrapText="1"/>
    </xf>
    <xf numFmtId="0" fontId="67" fillId="6" borderId="15" xfId="4" applyFont="1" applyFill="1" applyBorder="1" applyAlignment="1">
      <alignment vertical="center" wrapText="1"/>
    </xf>
    <xf numFmtId="0" fontId="67" fillId="6" borderId="11" xfId="4" applyFont="1" applyFill="1" applyBorder="1" applyAlignment="1">
      <alignment vertical="center" wrapText="1"/>
    </xf>
    <xf numFmtId="0" fontId="67" fillId="6" borderId="0" xfId="4" applyFont="1" applyFill="1" applyAlignment="1">
      <alignment vertical="center" wrapText="1"/>
    </xf>
    <xf numFmtId="0" fontId="67" fillId="6" borderId="10" xfId="4" applyFont="1" applyFill="1" applyBorder="1" applyAlignment="1">
      <alignment vertical="center" wrapText="1"/>
    </xf>
    <xf numFmtId="0" fontId="67" fillId="6" borderId="4" xfId="4" applyFont="1" applyFill="1" applyBorder="1" applyAlignment="1">
      <alignment vertical="center" wrapText="1"/>
    </xf>
    <xf numFmtId="0" fontId="67" fillId="6" borderId="12" xfId="4" applyFont="1" applyFill="1" applyBorder="1" applyAlignment="1">
      <alignment vertical="center" wrapText="1"/>
    </xf>
    <xf numFmtId="0" fontId="67" fillId="6" borderId="16" xfId="4" applyFont="1" applyFill="1" applyBorder="1" applyAlignment="1">
      <alignment vertical="center" wrapText="1"/>
    </xf>
    <xf numFmtId="0" fontId="65" fillId="0" borderId="22" xfId="4" applyFont="1" applyFill="1" applyBorder="1" applyAlignment="1">
      <alignment horizontal="center" vertical="center"/>
    </xf>
    <xf numFmtId="0" fontId="65" fillId="0" borderId="13" xfId="4" applyFont="1" applyFill="1" applyBorder="1" applyAlignment="1">
      <alignment horizontal="center" vertical="center"/>
    </xf>
    <xf numFmtId="0" fontId="65" fillId="0" borderId="15" xfId="4" applyFont="1" applyFill="1" applyBorder="1" applyAlignment="1">
      <alignment horizontal="center" vertical="center"/>
    </xf>
    <xf numFmtId="0" fontId="65" fillId="0" borderId="11" xfId="4" applyFont="1" applyFill="1" applyBorder="1" applyAlignment="1">
      <alignment horizontal="center" vertical="center"/>
    </xf>
    <xf numFmtId="0" fontId="65" fillId="0" borderId="0" xfId="4" applyFont="1" applyFill="1" applyBorder="1" applyAlignment="1">
      <alignment horizontal="center" vertical="center"/>
    </xf>
    <xf numFmtId="0" fontId="65" fillId="0" borderId="10" xfId="4" applyFont="1" applyFill="1" applyBorder="1" applyAlignment="1">
      <alignment horizontal="center" vertical="center"/>
    </xf>
    <xf numFmtId="0" fontId="65" fillId="0" borderId="4" xfId="4" applyFont="1" applyFill="1" applyBorder="1" applyAlignment="1">
      <alignment horizontal="center" vertical="center"/>
    </xf>
    <xf numFmtId="0" fontId="65" fillId="0" borderId="12" xfId="4" applyFont="1" applyFill="1" applyBorder="1" applyAlignment="1">
      <alignment horizontal="center" vertical="center"/>
    </xf>
    <xf numFmtId="0" fontId="65" fillId="0" borderId="16" xfId="4" applyFont="1" applyFill="1" applyBorder="1" applyAlignment="1">
      <alignment horizontal="center" vertical="center"/>
    </xf>
    <xf numFmtId="0" fontId="61" fillId="6" borderId="4" xfId="4" applyFont="1" applyFill="1" applyBorder="1" applyAlignment="1">
      <alignment horizontal="left" vertical="center" wrapText="1"/>
    </xf>
    <xf numFmtId="0" fontId="61" fillId="6" borderId="12" xfId="4" applyFont="1" applyFill="1" applyBorder="1" applyAlignment="1">
      <alignment horizontal="left" vertical="center" wrapText="1"/>
    </xf>
    <xf numFmtId="0" fontId="61" fillId="6" borderId="16" xfId="4" applyFont="1" applyFill="1" applyBorder="1" applyAlignment="1">
      <alignment horizontal="left" vertical="center" wrapText="1"/>
    </xf>
    <xf numFmtId="0" fontId="61" fillId="0" borderId="4" xfId="4" applyFont="1" applyBorder="1" applyAlignment="1">
      <alignment horizontal="center" vertical="center"/>
    </xf>
    <xf numFmtId="0" fontId="61" fillId="0" borderId="12" xfId="4" applyFont="1" applyBorder="1" applyAlignment="1">
      <alignment horizontal="center" vertical="center"/>
    </xf>
    <xf numFmtId="0" fontId="61" fillId="0" borderId="16" xfId="4" applyFont="1" applyBorder="1" applyAlignment="1">
      <alignment horizontal="center" vertical="center"/>
    </xf>
    <xf numFmtId="0" fontId="63" fillId="6" borderId="4" xfId="4" applyFont="1" applyFill="1" applyBorder="1" applyAlignment="1">
      <alignment horizontal="left" vertical="center" wrapText="1"/>
    </xf>
    <xf numFmtId="0" fontId="63" fillId="6" borderId="12" xfId="4" applyFont="1" applyFill="1" applyBorder="1" applyAlignment="1">
      <alignment horizontal="left" vertical="center" wrapText="1"/>
    </xf>
    <xf numFmtId="0" fontId="65" fillId="0" borderId="1" xfId="4" applyFont="1" applyBorder="1" applyAlignment="1">
      <alignment horizontal="center" vertical="center"/>
    </xf>
    <xf numFmtId="0" fontId="67" fillId="6" borderId="5" xfId="4" applyFont="1" applyFill="1" applyBorder="1" applyAlignment="1">
      <alignment horizontal="left" vertical="center" wrapText="1"/>
    </xf>
    <xf numFmtId="0" fontId="68" fillId="0" borderId="1" xfId="4" applyFont="1" applyBorder="1" applyAlignment="1">
      <alignment horizontal="left" vertical="top"/>
    </xf>
    <xf numFmtId="0" fontId="65" fillId="0" borderId="5" xfId="4" applyFont="1" applyBorder="1" applyAlignment="1">
      <alignment horizontal="center" vertical="center"/>
    </xf>
    <xf numFmtId="0" fontId="60" fillId="0" borderId="0" xfId="4" applyNumberFormat="1" applyFont="1" applyAlignment="1">
      <alignment horizontal="center" vertical="center"/>
    </xf>
    <xf numFmtId="0" fontId="63" fillId="6" borderId="1" xfId="4" applyNumberFormat="1" applyFont="1" applyFill="1" applyBorder="1" applyAlignment="1">
      <alignment horizontal="center" vertical="center"/>
    </xf>
    <xf numFmtId="0" fontId="67" fillId="6" borderId="1" xfId="4" applyNumberFormat="1" applyFont="1" applyFill="1" applyBorder="1" applyAlignment="1">
      <alignment horizontal="left" vertical="center" wrapText="1"/>
    </xf>
    <xf numFmtId="1" fontId="7" fillId="0" borderId="110" xfId="3" applyNumberFormat="1" applyFont="1" applyBorder="1" applyAlignment="1">
      <alignment horizontal="center" vertical="center" wrapText="1"/>
    </xf>
    <xf numFmtId="1" fontId="7" fillId="0" borderId="109" xfId="3" applyNumberFormat="1" applyFont="1" applyBorder="1" applyAlignment="1">
      <alignment horizontal="center" vertical="center" wrapText="1"/>
    </xf>
    <xf numFmtId="0" fontId="7" fillId="4" borderId="73" xfId="3" applyFont="1" applyFill="1" applyBorder="1" applyAlignment="1" applyProtection="1">
      <alignment horizontal="left" vertical="center" wrapText="1"/>
      <protection locked="0"/>
    </xf>
    <xf numFmtId="0" fontId="7" fillId="4" borderId="13" xfId="3" applyFont="1" applyFill="1" applyBorder="1" applyAlignment="1" applyProtection="1">
      <alignment horizontal="left" vertical="center" wrapText="1"/>
      <protection locked="0"/>
    </xf>
    <xf numFmtId="0" fontId="7" fillId="4" borderId="72" xfId="3" applyFont="1" applyFill="1" applyBorder="1" applyAlignment="1" applyProtection="1">
      <alignment horizontal="left" vertical="center" wrapText="1"/>
      <protection locked="0"/>
    </xf>
    <xf numFmtId="0" fontId="7" fillId="4" borderId="88" xfId="3" applyFont="1" applyFill="1" applyBorder="1" applyAlignment="1" applyProtection="1">
      <alignment horizontal="left" vertical="center" wrapText="1"/>
      <protection locked="0"/>
    </xf>
    <xf numFmtId="0" fontId="7" fillId="4" borderId="62" xfId="3" applyFont="1" applyFill="1" applyBorder="1" applyAlignment="1" applyProtection="1">
      <alignment horizontal="left" vertical="center" wrapText="1"/>
      <protection locked="0"/>
    </xf>
    <xf numFmtId="0" fontId="7" fillId="4" borderId="65" xfId="3" applyFont="1" applyFill="1" applyBorder="1" applyAlignment="1" applyProtection="1">
      <alignment horizontal="left" vertical="center" wrapText="1"/>
      <protection locked="0"/>
    </xf>
    <xf numFmtId="177" fontId="7" fillId="0" borderId="127" xfId="3" applyNumberFormat="1" applyFont="1" applyBorder="1" applyAlignment="1">
      <alignment horizontal="center" vertical="center" wrapText="1"/>
    </xf>
    <xf numFmtId="177" fontId="7" fillId="0" borderId="122" xfId="3" applyNumberFormat="1" applyFont="1" applyBorder="1" applyAlignment="1">
      <alignment horizontal="center" vertical="center" wrapText="1"/>
    </xf>
    <xf numFmtId="177" fontId="7" fillId="0" borderId="128" xfId="3" applyNumberFormat="1" applyFont="1" applyBorder="1" applyAlignment="1">
      <alignment horizontal="center" vertical="center" wrapText="1"/>
    </xf>
    <xf numFmtId="0" fontId="7" fillId="4" borderId="71" xfId="3" applyFont="1" applyFill="1" applyBorder="1" applyAlignment="1" applyProtection="1">
      <alignment horizontal="left" vertical="center" wrapText="1"/>
      <protection locked="0"/>
    </xf>
    <xf numFmtId="0" fontId="7" fillId="4" borderId="12" xfId="3" applyFont="1" applyFill="1" applyBorder="1" applyAlignment="1" applyProtection="1">
      <alignment horizontal="left" vertical="center" wrapText="1"/>
      <protection locked="0"/>
    </xf>
    <xf numFmtId="0" fontId="7" fillId="4" borderId="70" xfId="3" applyFont="1" applyFill="1" applyBorder="1" applyAlignment="1" applyProtection="1">
      <alignment horizontal="left" vertical="center" wrapText="1"/>
      <protection locked="0"/>
    </xf>
    <xf numFmtId="177" fontId="7" fillId="0" borderId="114" xfId="3" applyNumberFormat="1" applyFont="1" applyBorder="1" applyAlignment="1">
      <alignment horizontal="center" vertical="center" wrapText="1"/>
    </xf>
    <xf numFmtId="177" fontId="7" fillId="0" borderId="113" xfId="3" applyNumberFormat="1" applyFont="1" applyBorder="1" applyAlignment="1">
      <alignment horizontal="center" vertical="center" wrapText="1"/>
    </xf>
    <xf numFmtId="177" fontId="7" fillId="0" borderId="115" xfId="3" applyNumberFormat="1" applyFont="1" applyBorder="1" applyAlignment="1">
      <alignment horizontal="center" vertical="center" wrapText="1"/>
    </xf>
    <xf numFmtId="0" fontId="7" fillId="0" borderId="74" xfId="3" applyFont="1" applyBorder="1" applyAlignment="1">
      <alignment horizontal="center" vertical="center"/>
    </xf>
    <xf numFmtId="0" fontId="7" fillId="0" borderId="61" xfId="3" applyFont="1" applyBorder="1" applyAlignment="1">
      <alignment horizontal="center" vertical="center"/>
    </xf>
    <xf numFmtId="0" fontId="7" fillId="2" borderId="73" xfId="3" applyFont="1" applyFill="1" applyBorder="1" applyAlignment="1" applyProtection="1">
      <alignment horizontal="center" vertical="center" shrinkToFit="1"/>
      <protection locked="0"/>
    </xf>
    <xf numFmtId="0" fontId="7" fillId="2" borderId="15" xfId="3" applyFont="1" applyFill="1" applyBorder="1" applyAlignment="1" applyProtection="1">
      <alignment horizontal="center" vertical="center" shrinkToFit="1"/>
      <protection locked="0"/>
    </xf>
    <xf numFmtId="0" fontId="7" fillId="2" borderId="88" xfId="3" applyFont="1" applyFill="1" applyBorder="1" applyAlignment="1" applyProtection="1">
      <alignment horizontal="center" vertical="center" shrinkToFit="1"/>
      <protection locked="0"/>
    </xf>
    <xf numFmtId="0" fontId="7" fillId="2" borderId="63" xfId="3" applyFont="1" applyFill="1" applyBorder="1" applyAlignment="1" applyProtection="1">
      <alignment horizontal="center" vertical="center" shrinkToFit="1"/>
      <protection locked="0"/>
    </xf>
    <xf numFmtId="0" fontId="7" fillId="2" borderId="22" xfId="3" applyFont="1" applyFill="1" applyBorder="1" applyAlignment="1" applyProtection="1">
      <alignment horizontal="center" vertical="center" wrapText="1"/>
      <protection locked="0"/>
    </xf>
    <xf numFmtId="0" fontId="7" fillId="2" borderId="15" xfId="3" applyFont="1" applyFill="1" applyBorder="1" applyAlignment="1" applyProtection="1">
      <alignment horizontal="center" vertical="center" wrapText="1"/>
      <protection locked="0"/>
    </xf>
    <xf numFmtId="0" fontId="7" fillId="2" borderId="64" xfId="3" applyFont="1" applyFill="1" applyBorder="1" applyAlignment="1" applyProtection="1">
      <alignment horizontal="center" vertical="center" wrapText="1"/>
      <protection locked="0"/>
    </xf>
    <xf numFmtId="0" fontId="7" fillId="2" borderId="63" xfId="3" applyFont="1" applyFill="1" applyBorder="1" applyAlignment="1" applyProtection="1">
      <alignment horizontal="center" vertical="center" wrapText="1"/>
      <protection locked="0"/>
    </xf>
    <xf numFmtId="0" fontId="7" fillId="2" borderId="22" xfId="3"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center" vertical="center" shrinkToFit="1"/>
      <protection locked="0"/>
    </xf>
    <xf numFmtId="0" fontId="7" fillId="2" borderId="64" xfId="3" applyFont="1" applyFill="1" applyBorder="1" applyAlignment="1" applyProtection="1">
      <alignment horizontal="center" vertical="center" shrinkToFit="1"/>
      <protection locked="0"/>
    </xf>
    <xf numFmtId="0" fontId="7" fillId="2" borderId="62" xfId="3" applyFont="1" applyFill="1" applyBorder="1" applyAlignment="1" applyProtection="1">
      <alignment horizontal="center" vertical="center" shrinkToFit="1"/>
      <protection locked="0"/>
    </xf>
    <xf numFmtId="0" fontId="7" fillId="4" borderId="3" xfId="3" applyFont="1" applyFill="1" applyBorder="1" applyAlignment="1" applyProtection="1">
      <alignment horizontal="center" vertical="center" shrinkToFit="1"/>
      <protection locked="0"/>
    </xf>
    <xf numFmtId="0" fontId="7" fillId="4" borderId="46" xfId="3" applyFont="1" applyFill="1" applyBorder="1" applyAlignment="1" applyProtection="1">
      <alignment horizontal="center" vertical="center" shrinkToFit="1"/>
      <protection locked="0"/>
    </xf>
    <xf numFmtId="0" fontId="7" fillId="4" borderId="47" xfId="3" applyFont="1" applyFill="1" applyBorder="1" applyAlignment="1" applyProtection="1">
      <alignment horizontal="center" vertical="center" shrinkToFit="1"/>
      <protection locked="0"/>
    </xf>
    <xf numFmtId="0" fontId="7" fillId="4" borderId="119" xfId="3" applyFont="1" applyFill="1" applyBorder="1" applyAlignment="1" applyProtection="1">
      <alignment horizontal="center" vertical="center" shrinkToFit="1"/>
      <protection locked="0"/>
    </xf>
    <xf numFmtId="0" fontId="7" fillId="4" borderId="77" xfId="3" applyFont="1" applyFill="1" applyBorder="1" applyAlignment="1" applyProtection="1">
      <alignment horizontal="center" vertical="center" shrinkToFit="1"/>
      <protection locked="0"/>
    </xf>
    <xf numFmtId="0" fontId="7" fillId="4" borderId="78" xfId="3" applyFont="1" applyFill="1" applyBorder="1" applyAlignment="1" applyProtection="1">
      <alignment horizontal="center" vertical="center" shrinkToFit="1"/>
      <protection locked="0"/>
    </xf>
    <xf numFmtId="0" fontId="7" fillId="0" borderId="108" xfId="3" applyFont="1" applyBorder="1" applyAlignment="1">
      <alignment horizontal="center" vertical="center" wrapText="1"/>
    </xf>
    <xf numFmtId="0" fontId="7" fillId="0" borderId="109" xfId="3" applyFont="1" applyBorder="1" applyAlignment="1">
      <alignment horizontal="center" vertical="center" wrapText="1"/>
    </xf>
    <xf numFmtId="0" fontId="7" fillId="0" borderId="66" xfId="3" applyFont="1" applyBorder="1" applyAlignment="1">
      <alignment horizontal="center" vertical="center"/>
    </xf>
    <xf numFmtId="0" fontId="7" fillId="2" borderId="71" xfId="3" applyFont="1" applyFill="1" applyBorder="1" applyAlignment="1" applyProtection="1">
      <alignment horizontal="center" vertical="center" shrinkToFit="1"/>
      <protection locked="0"/>
    </xf>
    <xf numFmtId="0" fontId="7" fillId="2" borderId="16" xfId="3" applyFont="1" applyFill="1" applyBorder="1" applyAlignment="1" applyProtection="1">
      <alignment horizontal="center" vertical="center" shrinkToFit="1"/>
      <protection locked="0"/>
    </xf>
    <xf numFmtId="0" fontId="7" fillId="2" borderId="4" xfId="3" applyFont="1" applyFill="1" applyBorder="1" applyAlignment="1" applyProtection="1">
      <alignment horizontal="center" vertical="center" wrapText="1"/>
      <protection locked="0"/>
    </xf>
    <xf numFmtId="0" fontId="7" fillId="2" borderId="16" xfId="3" applyFont="1" applyFill="1" applyBorder="1" applyAlignment="1" applyProtection="1">
      <alignment horizontal="center" vertical="center" wrapText="1"/>
      <protection locked="0"/>
    </xf>
    <xf numFmtId="0" fontId="7" fillId="2" borderId="4" xfId="3" applyFont="1" applyFill="1" applyBorder="1" applyAlignment="1" applyProtection="1">
      <alignment horizontal="center" vertical="center" shrinkToFit="1"/>
      <protection locked="0"/>
    </xf>
    <xf numFmtId="0" fontId="7" fillId="2" borderId="12" xfId="3" applyFont="1" applyFill="1" applyBorder="1" applyAlignment="1" applyProtection="1">
      <alignment horizontal="center" vertical="center" shrinkToFit="1"/>
      <protection locked="0"/>
    </xf>
    <xf numFmtId="0" fontId="7" fillId="4" borderId="75" xfId="3" applyFont="1" applyFill="1" applyBorder="1" applyAlignment="1" applyProtection="1">
      <alignment horizontal="left" vertical="center" wrapText="1"/>
      <protection locked="0"/>
    </xf>
    <xf numFmtId="0" fontId="7" fillId="4" borderId="0" xfId="3" applyFont="1" applyFill="1" applyBorder="1" applyAlignment="1" applyProtection="1">
      <alignment horizontal="left" vertical="center" wrapText="1"/>
      <protection locked="0"/>
    </xf>
    <xf numFmtId="0" fontId="7" fillId="4" borderId="58" xfId="3" applyFont="1" applyFill="1" applyBorder="1" applyAlignment="1" applyProtection="1">
      <alignment horizontal="left" vertical="center" wrapText="1"/>
      <protection locked="0"/>
    </xf>
    <xf numFmtId="177" fontId="7" fillId="0" borderId="102" xfId="3" applyNumberFormat="1" applyFont="1" applyBorder="1" applyAlignment="1">
      <alignment horizontal="center" vertical="center" wrapText="1"/>
    </xf>
    <xf numFmtId="177" fontId="7" fillId="0" borderId="98" xfId="3" applyNumberFormat="1" applyFont="1" applyBorder="1" applyAlignment="1">
      <alignment horizontal="center" vertical="center" wrapText="1"/>
    </xf>
    <xf numFmtId="177" fontId="7" fillId="0" borderId="103" xfId="3" applyNumberFormat="1" applyFont="1" applyBorder="1" applyAlignment="1">
      <alignment horizontal="center" vertical="center" wrapText="1"/>
    </xf>
    <xf numFmtId="0" fontId="7" fillId="2" borderId="75" xfId="3" applyFont="1" applyFill="1" applyBorder="1" applyAlignment="1" applyProtection="1">
      <alignment horizontal="center" vertical="center" shrinkToFit="1"/>
      <protection locked="0"/>
    </xf>
    <xf numFmtId="0" fontId="7" fillId="2" borderId="10" xfId="3" applyFont="1" applyFill="1" applyBorder="1" applyAlignment="1" applyProtection="1">
      <alignment horizontal="center" vertical="center" shrinkToFit="1"/>
      <protection locked="0"/>
    </xf>
    <xf numFmtId="0" fontId="7" fillId="2" borderId="11" xfId="3" applyFont="1" applyFill="1" applyBorder="1" applyAlignment="1" applyProtection="1">
      <alignment horizontal="center" vertical="center" wrapText="1"/>
      <protection locked="0"/>
    </xf>
    <xf numFmtId="0" fontId="7" fillId="2" borderId="10" xfId="3" applyFont="1" applyFill="1" applyBorder="1" applyAlignment="1" applyProtection="1">
      <alignment horizontal="center" vertical="center" wrapText="1"/>
      <protection locked="0"/>
    </xf>
    <xf numFmtId="0" fontId="7" fillId="2" borderId="11" xfId="3" applyFont="1" applyFill="1" applyBorder="1" applyAlignment="1" applyProtection="1">
      <alignment horizontal="center" vertical="center" shrinkToFit="1"/>
      <protection locked="0"/>
    </xf>
    <xf numFmtId="0" fontId="7" fillId="2" borderId="0" xfId="3" applyFont="1" applyFill="1" applyBorder="1" applyAlignment="1" applyProtection="1">
      <alignment horizontal="center" vertical="center" shrinkToFit="1"/>
      <protection locked="0"/>
    </xf>
    <xf numFmtId="0" fontId="7" fillId="0" borderId="49" xfId="3" applyFont="1" applyBorder="1" applyAlignment="1">
      <alignment horizontal="center" vertical="center" wrapText="1"/>
    </xf>
    <xf numFmtId="0" fontId="7" fillId="0" borderId="52"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0"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64" xfId="3" applyFont="1" applyBorder="1" applyAlignment="1">
      <alignment horizontal="center" vertical="center" wrapText="1"/>
    </xf>
    <xf numFmtId="0" fontId="7" fillId="0" borderId="62"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52" xfId="3" quotePrefix="1" applyFont="1" applyBorder="1" applyAlignment="1">
      <alignment horizontal="center" vertical="center"/>
    </xf>
    <xf numFmtId="0" fontId="7" fillId="0" borderId="52" xfId="3" applyFont="1" applyBorder="1" applyAlignment="1">
      <alignment horizontal="center" vertical="center"/>
    </xf>
    <xf numFmtId="0" fontId="8" fillId="2" borderId="0" xfId="3" applyFont="1" applyFill="1" applyAlignment="1" applyProtection="1">
      <alignment horizontal="center" vertical="center" shrinkToFit="1"/>
      <protection locked="0"/>
    </xf>
    <xf numFmtId="0" fontId="8" fillId="3" borderId="0" xfId="3" applyFont="1" applyFill="1" applyAlignment="1" applyProtection="1">
      <alignment horizontal="center" vertical="center" shrinkToFit="1"/>
      <protection locked="0"/>
    </xf>
    <xf numFmtId="0" fontId="8" fillId="4" borderId="0" xfId="3" applyFont="1" applyFill="1" applyAlignment="1" applyProtection="1">
      <alignment horizontal="center" vertical="center"/>
      <protection locked="0"/>
    </xf>
    <xf numFmtId="0" fontId="8" fillId="0" borderId="0" xfId="3" applyFont="1" applyFill="1" applyAlignment="1">
      <alignment horizontal="center" vertical="center"/>
    </xf>
    <xf numFmtId="0" fontId="7" fillId="2" borderId="3" xfId="3" applyFont="1" applyFill="1" applyBorder="1" applyAlignment="1" applyProtection="1">
      <alignment horizontal="center" vertical="center"/>
      <protection locked="0"/>
    </xf>
    <xf numFmtId="0" fontId="7" fillId="3" borderId="46" xfId="3" applyFont="1" applyFill="1" applyBorder="1" applyAlignment="1" applyProtection="1">
      <alignment horizontal="center" vertical="center"/>
      <protection locked="0"/>
    </xf>
    <xf numFmtId="0" fontId="7" fillId="3" borderId="47" xfId="3" applyFont="1" applyFill="1" applyBorder="1" applyAlignment="1" applyProtection="1">
      <alignment horizontal="center" vertical="center"/>
      <protection locked="0"/>
    </xf>
    <xf numFmtId="1" fontId="7" fillId="0" borderId="95" xfId="3" applyNumberFormat="1" applyFont="1" applyBorder="1" applyAlignment="1">
      <alignment horizontal="center" vertical="center" wrapText="1"/>
    </xf>
    <xf numFmtId="1" fontId="7" fillId="0" borderId="94" xfId="3" applyNumberFormat="1" applyFont="1" applyBorder="1" applyAlignment="1">
      <alignment horizontal="center" vertical="center" wrapText="1"/>
    </xf>
    <xf numFmtId="0" fontId="7" fillId="4" borderId="55" xfId="3" applyFont="1" applyFill="1" applyBorder="1" applyAlignment="1" applyProtection="1">
      <alignment horizontal="left" vertical="center" wrapText="1"/>
      <protection locked="0"/>
    </xf>
    <xf numFmtId="0" fontId="7" fillId="4" borderId="52" xfId="3" applyFont="1" applyFill="1" applyBorder="1" applyAlignment="1" applyProtection="1">
      <alignment horizontal="left" vertical="center" wrapText="1"/>
      <protection locked="0"/>
    </xf>
    <xf numFmtId="0" fontId="7" fillId="4" borderId="54" xfId="3" applyFont="1" applyFill="1" applyBorder="1" applyAlignment="1" applyProtection="1">
      <alignment horizontal="left" vertical="center" wrapText="1"/>
      <protection locked="0"/>
    </xf>
    <xf numFmtId="0" fontId="7" fillId="2" borderId="55" xfId="3" applyFont="1" applyFill="1" applyBorder="1" applyAlignment="1" applyProtection="1">
      <alignment horizontal="center" vertical="center" shrinkToFit="1"/>
      <protection locked="0"/>
    </xf>
    <xf numFmtId="0" fontId="7" fillId="2" borderId="53" xfId="3" applyFont="1" applyFill="1" applyBorder="1" applyAlignment="1" applyProtection="1">
      <alignment horizontal="center" vertical="center" shrinkToFit="1"/>
      <protection locked="0"/>
    </xf>
    <xf numFmtId="0" fontId="7" fillId="2" borderId="49" xfId="3" applyFont="1" applyFill="1" applyBorder="1" applyAlignment="1" applyProtection="1">
      <alignment horizontal="center" vertical="center" wrapText="1"/>
      <protection locked="0"/>
    </xf>
    <xf numFmtId="0" fontId="7" fillId="2" borderId="53" xfId="3" applyFont="1" applyFill="1" applyBorder="1" applyAlignment="1" applyProtection="1">
      <alignment horizontal="center" vertical="center" wrapText="1"/>
      <protection locked="0"/>
    </xf>
    <xf numFmtId="0" fontId="7" fillId="2" borderId="49" xfId="3" applyFont="1" applyFill="1" applyBorder="1" applyAlignment="1" applyProtection="1">
      <alignment horizontal="center" vertical="center" shrinkToFit="1"/>
      <protection locked="0"/>
    </xf>
    <xf numFmtId="0" fontId="7" fillId="2" borderId="52" xfId="3" applyFont="1" applyFill="1" applyBorder="1" applyAlignment="1" applyProtection="1">
      <alignment horizontal="center" vertical="center" shrinkToFit="1"/>
      <protection locked="0"/>
    </xf>
    <xf numFmtId="0" fontId="7" fillId="4" borderId="83" xfId="3" applyFont="1" applyFill="1" applyBorder="1" applyAlignment="1" applyProtection="1">
      <alignment horizontal="center" vertical="center" shrinkToFit="1"/>
      <protection locked="0"/>
    </xf>
    <xf numFmtId="0" fontId="7" fillId="4" borderId="67" xfId="3" applyFont="1" applyFill="1" applyBorder="1" applyAlignment="1" applyProtection="1">
      <alignment horizontal="center" vertical="center" shrinkToFit="1"/>
      <protection locked="0"/>
    </xf>
    <xf numFmtId="0" fontId="7" fillId="4" borderId="68" xfId="3" applyFont="1" applyFill="1" applyBorder="1" applyAlignment="1" applyProtection="1">
      <alignment horizontal="center" vertical="center" shrinkToFit="1"/>
      <protection locked="0"/>
    </xf>
    <xf numFmtId="0" fontId="7" fillId="0" borderId="93" xfId="3" applyFont="1" applyBorder="1" applyAlignment="1">
      <alignment horizontal="center" vertical="center" wrapText="1"/>
    </xf>
    <xf numFmtId="0" fontId="7" fillId="0" borderId="94" xfId="3" applyFont="1" applyBorder="1" applyAlignment="1">
      <alignment horizontal="center" vertical="center" wrapText="1"/>
    </xf>
    <xf numFmtId="0" fontId="12" fillId="0" borderId="86"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2" fillId="0" borderId="89" xfId="3" applyFont="1" applyFill="1" applyBorder="1" applyAlignment="1">
      <alignment horizontal="center" vertical="center" wrapText="1"/>
    </xf>
    <xf numFmtId="0" fontId="12" fillId="0" borderId="65" xfId="3" applyFont="1" applyFill="1" applyBorder="1" applyAlignment="1">
      <alignment horizontal="center" vertical="center" wrapText="1"/>
    </xf>
    <xf numFmtId="0" fontId="12" fillId="0" borderId="55" xfId="3" applyFont="1" applyBorder="1" applyAlignment="1">
      <alignment horizontal="center" vertical="center" wrapText="1"/>
    </xf>
    <xf numFmtId="0" fontId="12" fillId="0" borderId="54" xfId="3" applyFont="1" applyBorder="1" applyAlignment="1">
      <alignment horizontal="center" vertical="center" wrapText="1"/>
    </xf>
    <xf numFmtId="0" fontId="12" fillId="0" borderId="75" xfId="3" applyFont="1" applyBorder="1" applyAlignment="1">
      <alignment horizontal="center" vertical="center" wrapText="1"/>
    </xf>
    <xf numFmtId="0" fontId="12" fillId="0" borderId="58" xfId="3" applyFont="1" applyBorder="1" applyAlignment="1">
      <alignment horizontal="center" vertical="center" wrapText="1"/>
    </xf>
    <xf numFmtId="0" fontId="12" fillId="0" borderId="88" xfId="3" applyFont="1" applyBorder="1" applyAlignment="1">
      <alignment horizontal="center" vertical="center" wrapText="1"/>
    </xf>
    <xf numFmtId="0" fontId="12" fillId="0" borderId="65" xfId="3" applyFont="1" applyBorder="1" applyAlignment="1">
      <alignment horizontal="center" vertical="center" wrapText="1"/>
    </xf>
    <xf numFmtId="0" fontId="7" fillId="0" borderId="55" xfId="3" applyFont="1" applyBorder="1" applyAlignment="1">
      <alignment horizontal="center" vertical="center" wrapText="1"/>
    </xf>
    <xf numFmtId="0" fontId="7" fillId="0" borderId="54" xfId="3" applyFont="1" applyBorder="1" applyAlignment="1">
      <alignment horizontal="center" vertical="center" wrapText="1"/>
    </xf>
    <xf numFmtId="0" fontId="7" fillId="0" borderId="75" xfId="3" applyFont="1" applyBorder="1" applyAlignment="1">
      <alignment horizontal="center" vertical="center" wrapText="1"/>
    </xf>
    <xf numFmtId="0" fontId="7" fillId="0" borderId="58" xfId="3" applyFont="1" applyBorder="1" applyAlignment="1">
      <alignment horizontal="center" vertical="center" wrapText="1"/>
    </xf>
    <xf numFmtId="0" fontId="7" fillId="0" borderId="88" xfId="3" applyFont="1" applyBorder="1" applyAlignment="1">
      <alignment horizontal="center" vertical="center" wrapText="1"/>
    </xf>
    <xf numFmtId="0" fontId="7" fillId="0" borderId="65" xfId="3" applyFont="1" applyBorder="1" applyAlignment="1">
      <alignment horizontal="center" vertical="center" wrapText="1"/>
    </xf>
    <xf numFmtId="0" fontId="7" fillId="0" borderId="46" xfId="3" applyFont="1" applyFill="1" applyBorder="1" applyAlignment="1">
      <alignment horizontal="center" vertical="center"/>
    </xf>
    <xf numFmtId="0" fontId="7" fillId="0" borderId="60" xfId="3" applyFont="1" applyFill="1" applyBorder="1" applyAlignment="1">
      <alignment horizontal="center" vertical="center"/>
    </xf>
    <xf numFmtId="0" fontId="7" fillId="0" borderId="59" xfId="3" applyFont="1" applyFill="1" applyBorder="1" applyAlignment="1">
      <alignment horizontal="center" vertical="center"/>
    </xf>
    <xf numFmtId="0" fontId="7" fillId="4" borderId="3" xfId="3" applyFont="1" applyFill="1" applyBorder="1" applyAlignment="1" applyProtection="1">
      <alignment horizontal="center" vertical="center"/>
      <protection locked="0"/>
    </xf>
    <xf numFmtId="0" fontId="7" fillId="4" borderId="47" xfId="3" applyFont="1" applyFill="1" applyBorder="1" applyAlignment="1" applyProtection="1">
      <alignment horizontal="center" vertical="center"/>
      <protection locked="0"/>
    </xf>
    <xf numFmtId="0" fontId="7" fillId="5" borderId="3" xfId="3" applyFont="1" applyFill="1" applyBorder="1" applyAlignment="1" applyProtection="1">
      <alignment horizontal="center" vertical="center"/>
    </xf>
    <xf numFmtId="0" fontId="7" fillId="5" borderId="47" xfId="3" applyFont="1" applyFill="1" applyBorder="1" applyAlignment="1" applyProtection="1">
      <alignment horizontal="center" vertical="center"/>
    </xf>
    <xf numFmtId="0" fontId="7" fillId="0" borderId="85" xfId="3" applyFont="1" applyBorder="1" applyAlignment="1">
      <alignment horizontal="center" vertical="center"/>
    </xf>
    <xf numFmtId="0" fontId="7" fillId="0" borderId="69" xfId="3" applyFont="1" applyBorder="1" applyAlignment="1">
      <alignment horizontal="center" vertical="center"/>
    </xf>
    <xf numFmtId="0" fontId="7" fillId="0" borderId="87" xfId="3" applyFont="1" applyBorder="1" applyAlignment="1">
      <alignment horizontal="center" vertical="center"/>
    </xf>
    <xf numFmtId="0" fontId="11" fillId="0" borderId="49" xfId="3" applyFont="1" applyBorder="1" applyAlignment="1">
      <alignment horizontal="center" vertical="center" wrapText="1"/>
    </xf>
    <xf numFmtId="0" fontId="11" fillId="0" borderId="53"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64" xfId="3" applyFont="1" applyBorder="1" applyAlignment="1">
      <alignment horizontal="center" vertical="center" wrapText="1"/>
    </xf>
    <xf numFmtId="0" fontId="11" fillId="0" borderId="63" xfId="3" applyFont="1" applyBorder="1" applyAlignment="1">
      <alignment horizontal="center" vertical="center" wrapText="1"/>
    </xf>
    <xf numFmtId="0" fontId="22" fillId="5" borderId="1" xfId="3" applyFont="1" applyFill="1" applyBorder="1" applyAlignment="1" applyProtection="1">
      <alignment horizontal="center" vertical="center"/>
    </xf>
    <xf numFmtId="0" fontId="12" fillId="5" borderId="1" xfId="1" applyFont="1" applyFill="1" applyBorder="1" applyAlignment="1">
      <alignment horizontal="left" vertical="center"/>
    </xf>
    <xf numFmtId="0" fontId="12" fillId="5" borderId="0" xfId="3" applyFont="1" applyFill="1" applyBorder="1" applyAlignment="1">
      <alignment horizontal="left" vertical="center" indent="1"/>
    </xf>
    <xf numFmtId="0" fontId="12" fillId="5" borderId="1" xfId="1" applyFont="1" applyFill="1" applyBorder="1" applyAlignment="1">
      <alignment horizontal="center" vertical="center"/>
    </xf>
    <xf numFmtId="0" fontId="3" fillId="5" borderId="57" xfId="1" applyFill="1" applyBorder="1" applyAlignment="1">
      <alignment horizontal="center" vertical="center"/>
    </xf>
    <xf numFmtId="0" fontId="3" fillId="5" borderId="61" xfId="1" applyFill="1" applyBorder="1" applyAlignment="1">
      <alignment horizontal="center" vertical="center"/>
    </xf>
  </cellXfs>
  <cellStyles count="5">
    <cellStyle name="桁区切り 2" xfId="2"/>
    <cellStyle name="標準" xfId="0" builtinId="0"/>
    <cellStyle name="標準 2" xfId="1"/>
    <cellStyle name="標準 2 3" xfId="4"/>
    <cellStyle name="標準 3" xfId="3"/>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35</xdr:row>
      <xdr:rowOff>57150</xdr:rowOff>
    </xdr:from>
    <xdr:to>
      <xdr:col>26</xdr:col>
      <xdr:colOff>161925</xdr:colOff>
      <xdr:row>38</xdr:row>
      <xdr:rowOff>95251</xdr:rowOff>
    </xdr:to>
    <xdr:sp macro="" textlink="">
      <xdr:nvSpPr>
        <xdr:cNvPr id="1055" name="AutoShape 31"/>
        <xdr:cNvSpPr>
          <a:spLocks noChangeArrowheads="1"/>
        </xdr:cNvSpPr>
      </xdr:nvSpPr>
      <xdr:spPr bwMode="auto">
        <a:xfrm>
          <a:off x="76200" y="6096000"/>
          <a:ext cx="6296025" cy="704851"/>
        </a:xfrm>
        <a:prstGeom prst="foldedCorner">
          <a:avLst>
            <a:gd name="adj" fmla="val 12500"/>
          </a:avLst>
        </a:prstGeom>
        <a:solidFill>
          <a:srgbClr val="FFFFFF"/>
        </a:solidFill>
        <a:ln w="9525">
          <a:solidFill>
            <a:srgbClr val="000000"/>
          </a:solidFill>
          <a:round/>
          <a:headEnd/>
          <a:tailEnd/>
        </a:ln>
      </xdr:spPr>
      <xdr:txBody>
        <a:bodyPr vertOverflow="clip" wrap="square" lIns="75600" tIns="0" rIns="75600" bIns="0" anchor="b" anchorCtr="0"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以下の点検項目について、すべて○</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で記載してください。</a:t>
          </a:r>
        </a:p>
        <a:p>
          <a:pPr algn="ctr" rtl="0">
            <a:lnSpc>
              <a:spcPts val="1400"/>
            </a:lnSpc>
            <a:defRPr sz="1000"/>
          </a:pPr>
          <a:r>
            <a:rPr lang="ja-JP" altLang="en-US" sz="1200" b="0" i="0" u="none" strike="noStrike" baseline="0">
              <a:solidFill>
                <a:srgbClr val="000000"/>
              </a:solidFill>
              <a:latin typeface="ＭＳ Ｐゴシック"/>
              <a:ea typeface="ＭＳ Ｐゴシック"/>
            </a:rPr>
            <a:t>点検した結果</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がついたところは基準等の違反となります。</a:t>
          </a:r>
          <a:endParaRPr lang="en-US" altLang="ja-JP" sz="1200" b="0" i="0" u="none" strike="noStrike" baseline="0">
            <a:solidFill>
              <a:srgbClr val="000000"/>
            </a:solidFill>
            <a:latin typeface="ＭＳ Ｐゴシック"/>
            <a:ea typeface="ＭＳ Ｐゴシック"/>
          </a:endParaRPr>
        </a:p>
        <a:p>
          <a:pPr algn="ctr" rtl="0">
            <a:lnSpc>
              <a:spcPts val="1300"/>
            </a:lnSpc>
            <a:defRPr sz="1000"/>
          </a:pPr>
          <a:r>
            <a:rPr lang="ja-JP" altLang="en-US" sz="1200" b="0" i="0" u="none" strike="noStrike" baseline="0">
              <a:solidFill>
                <a:srgbClr val="000000"/>
              </a:solidFill>
              <a:latin typeface="ＭＳ Ｐゴシック"/>
              <a:ea typeface="ＭＳ Ｐゴシック"/>
            </a:rPr>
            <a:t>速やかに、改善を行ってください。</a:t>
          </a:r>
        </a:p>
      </xdr:txBody>
    </xdr:sp>
    <xdr:clientData/>
  </xdr:twoCellAnchor>
  <xdr:twoCellAnchor>
    <xdr:from>
      <xdr:col>3</xdr:col>
      <xdr:colOff>123825</xdr:colOff>
      <xdr:row>550</xdr:row>
      <xdr:rowOff>0</xdr:rowOff>
    </xdr:from>
    <xdr:to>
      <xdr:col>26</xdr:col>
      <xdr:colOff>45720</xdr:colOff>
      <xdr:row>553</xdr:row>
      <xdr:rowOff>142875</xdr:rowOff>
    </xdr:to>
    <xdr:sp macro="" textlink="">
      <xdr:nvSpPr>
        <xdr:cNvPr id="5" name="AutoShape 20"/>
        <xdr:cNvSpPr>
          <a:spLocks noChangeArrowheads="1"/>
        </xdr:cNvSpPr>
      </xdr:nvSpPr>
      <xdr:spPr bwMode="auto">
        <a:xfrm>
          <a:off x="862965" y="127604520"/>
          <a:ext cx="5537835" cy="622935"/>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加算の算定要件を満たしていない場合、加算の取り下げが必要なケースがあります。</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まずは、高齢介護課にご相談ください。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161926</xdr:colOff>
      <xdr:row>549</xdr:row>
      <xdr:rowOff>47625</xdr:rowOff>
    </xdr:from>
    <xdr:to>
      <xdr:col>4</xdr:col>
      <xdr:colOff>19051</xdr:colOff>
      <xdr:row>552</xdr:row>
      <xdr:rowOff>114300</xdr:rowOff>
    </xdr:to>
    <xdr:sp macro="" textlink="">
      <xdr:nvSpPr>
        <xdr:cNvPr id="6" name="AutoShape 21"/>
        <xdr:cNvSpPr>
          <a:spLocks noChangeArrowheads="1"/>
        </xdr:cNvSpPr>
      </xdr:nvSpPr>
      <xdr:spPr bwMode="auto">
        <a:xfrm>
          <a:off x="161926" y="138941175"/>
          <a:ext cx="819150" cy="55245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33375"/>
          <a:ext cx="13525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58</xdr:row>
      <xdr:rowOff>180975</xdr:rowOff>
    </xdr:from>
    <xdr:to>
      <xdr:col>16</xdr:col>
      <xdr:colOff>66675</xdr:colOff>
      <xdr:row>67</xdr:row>
      <xdr:rowOff>219075</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285750" y="13077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sheetPr>
  <dimension ref="A1:AA713"/>
  <sheetViews>
    <sheetView tabSelected="1" view="pageBreakPreview" topLeftCell="A484" zoomScaleNormal="100" zoomScaleSheetLayoutView="100" workbookViewId="0">
      <selection activeCell="C506" sqref="C506"/>
    </sheetView>
  </sheetViews>
  <sheetFormatPr defaultColWidth="3.5546875" defaultRowHeight="12.75" customHeight="1" x14ac:dyDescent="0.3"/>
  <cols>
    <col min="1" max="1" width="2.6640625" style="188" customWidth="1"/>
    <col min="2" max="2" width="4.5546875" style="188" customWidth="1"/>
    <col min="3" max="18" width="3.5546875" style="189" customWidth="1"/>
    <col min="19" max="22" width="3.5546875" style="187" customWidth="1"/>
    <col min="23" max="23" width="3.6640625" style="187" customWidth="1"/>
    <col min="24" max="24" width="3.5546875" style="187" customWidth="1"/>
    <col min="25" max="27" width="3.5546875" style="191" customWidth="1"/>
    <col min="28" max="16384" width="3.5546875" style="187"/>
  </cols>
  <sheetData>
    <row r="1" spans="1:27" ht="40.5" customHeight="1" x14ac:dyDescent="0.2">
      <c r="A1" s="515" t="s">
        <v>668</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row>
    <row r="2" spans="1:27" ht="29.25" customHeight="1" x14ac:dyDescent="0.2">
      <c r="A2" s="516" t="s">
        <v>59</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row>
    <row r="3" spans="1:27" ht="12" customHeight="1" x14ac:dyDescent="0.3">
      <c r="S3" s="189"/>
      <c r="T3" s="189"/>
      <c r="W3" s="190" t="s">
        <v>324</v>
      </c>
    </row>
    <row r="4" spans="1:27" ht="12" customHeight="1" x14ac:dyDescent="0.3">
      <c r="A4" s="517" t="s">
        <v>5</v>
      </c>
      <c r="B4" s="518"/>
      <c r="C4" s="518"/>
      <c r="D4" s="518"/>
      <c r="E4" s="518"/>
      <c r="F4" s="518"/>
      <c r="G4" s="518"/>
      <c r="H4" s="192"/>
      <c r="I4" s="192"/>
      <c r="J4" s="193"/>
      <c r="K4" s="194" t="s">
        <v>48</v>
      </c>
      <c r="L4" s="194"/>
      <c r="M4" s="194"/>
      <c r="N4" s="194"/>
      <c r="O4" s="194"/>
      <c r="P4" s="194"/>
      <c r="Q4" s="194"/>
      <c r="R4" s="192"/>
      <c r="S4" s="192"/>
      <c r="T4" s="192"/>
      <c r="U4" s="195"/>
      <c r="V4" s="195"/>
      <c r="W4" s="195"/>
      <c r="X4" s="195"/>
      <c r="Y4" s="196"/>
      <c r="Z4" s="196"/>
      <c r="AA4" s="197"/>
    </row>
    <row r="5" spans="1:27" ht="12" customHeight="1" x14ac:dyDescent="0.2">
      <c r="A5" s="519" t="s">
        <v>181</v>
      </c>
      <c r="B5" s="520"/>
      <c r="C5" s="520"/>
      <c r="D5" s="520"/>
      <c r="E5" s="520"/>
      <c r="F5" s="520"/>
      <c r="G5" s="520"/>
      <c r="H5" s="520"/>
      <c r="I5" s="520"/>
      <c r="J5" s="521"/>
      <c r="K5" s="525"/>
      <c r="L5" s="526"/>
      <c r="M5" s="526"/>
      <c r="N5" s="526"/>
      <c r="O5" s="526"/>
      <c r="P5" s="526"/>
      <c r="Q5" s="526"/>
      <c r="R5" s="526"/>
      <c r="S5" s="526"/>
      <c r="T5" s="526"/>
      <c r="U5" s="526"/>
      <c r="V5" s="526"/>
      <c r="W5" s="526"/>
      <c r="X5" s="526"/>
      <c r="Y5" s="526"/>
      <c r="Z5" s="526"/>
      <c r="AA5" s="527"/>
    </row>
    <row r="6" spans="1:27" ht="12" customHeight="1" x14ac:dyDescent="0.2">
      <c r="A6" s="522"/>
      <c r="B6" s="523"/>
      <c r="C6" s="523"/>
      <c r="D6" s="523"/>
      <c r="E6" s="523"/>
      <c r="F6" s="523"/>
      <c r="G6" s="523"/>
      <c r="H6" s="523"/>
      <c r="I6" s="523"/>
      <c r="J6" s="524"/>
      <c r="K6" s="528"/>
      <c r="L6" s="529"/>
      <c r="M6" s="529"/>
      <c r="N6" s="529"/>
      <c r="O6" s="529"/>
      <c r="P6" s="529"/>
      <c r="Q6" s="529"/>
      <c r="R6" s="529"/>
      <c r="S6" s="529"/>
      <c r="T6" s="529"/>
      <c r="U6" s="529"/>
      <c r="V6" s="529"/>
      <c r="W6" s="529"/>
      <c r="X6" s="529"/>
      <c r="Y6" s="529"/>
      <c r="Z6" s="529"/>
      <c r="AA6" s="530"/>
    </row>
    <row r="7" spans="1:27" ht="12" customHeight="1" x14ac:dyDescent="0.2">
      <c r="A7" s="198"/>
      <c r="B7" s="198"/>
      <c r="C7" s="199"/>
      <c r="D7" s="199"/>
      <c r="E7" s="199"/>
      <c r="F7" s="199"/>
      <c r="G7" s="199"/>
      <c r="H7" s="199"/>
      <c r="I7" s="199"/>
      <c r="J7" s="199"/>
      <c r="K7" s="200"/>
      <c r="L7" s="200"/>
      <c r="M7" s="200"/>
      <c r="N7" s="200"/>
      <c r="O7" s="200"/>
      <c r="P7" s="200"/>
      <c r="Q7" s="200"/>
      <c r="R7" s="200"/>
      <c r="S7" s="200"/>
      <c r="T7" s="200"/>
      <c r="U7" s="200"/>
      <c r="V7" s="200"/>
      <c r="W7" s="200"/>
      <c r="X7" s="200"/>
      <c r="Y7" s="200"/>
      <c r="Z7" s="200"/>
      <c r="AA7" s="200"/>
    </row>
    <row r="8" spans="1:27" ht="12" customHeight="1" x14ac:dyDescent="0.2">
      <c r="A8" s="570" t="s">
        <v>54</v>
      </c>
      <c r="B8" s="430"/>
      <c r="C8" s="430"/>
      <c r="D8" s="430"/>
      <c r="E8" s="430"/>
      <c r="F8" s="571"/>
      <c r="G8" s="556"/>
      <c r="H8" s="557"/>
      <c r="I8" s="557"/>
      <c r="J8" s="557"/>
      <c r="K8" s="557"/>
      <c r="L8" s="557"/>
      <c r="M8" s="557"/>
      <c r="N8" s="557"/>
      <c r="O8" s="557"/>
      <c r="P8" s="557"/>
      <c r="Q8" s="557"/>
      <c r="R8" s="557"/>
      <c r="S8" s="557"/>
      <c r="T8" s="557"/>
      <c r="U8" s="557"/>
      <c r="V8" s="557"/>
      <c r="W8" s="557"/>
      <c r="X8" s="557"/>
      <c r="Y8" s="557"/>
      <c r="Z8" s="557"/>
      <c r="AA8" s="558"/>
    </row>
    <row r="9" spans="1:27" ht="12" customHeight="1" x14ac:dyDescent="0.2">
      <c r="A9" s="572"/>
      <c r="B9" s="573"/>
      <c r="C9" s="573"/>
      <c r="D9" s="573"/>
      <c r="E9" s="573"/>
      <c r="F9" s="574"/>
      <c r="G9" s="559"/>
      <c r="H9" s="560"/>
      <c r="I9" s="560"/>
      <c r="J9" s="560"/>
      <c r="K9" s="560"/>
      <c r="L9" s="560"/>
      <c r="M9" s="560"/>
      <c r="N9" s="560"/>
      <c r="O9" s="560"/>
      <c r="P9" s="560"/>
      <c r="Q9" s="560"/>
      <c r="R9" s="560"/>
      <c r="S9" s="560"/>
      <c r="T9" s="560"/>
      <c r="U9" s="560"/>
      <c r="V9" s="560"/>
      <c r="W9" s="560"/>
      <c r="X9" s="560"/>
      <c r="Y9" s="560"/>
      <c r="Z9" s="560"/>
      <c r="AA9" s="561"/>
    </row>
    <row r="10" spans="1:27" ht="12" customHeight="1" x14ac:dyDescent="0.2">
      <c r="A10" s="546" t="s">
        <v>55</v>
      </c>
      <c r="B10" s="547"/>
      <c r="C10" s="547"/>
      <c r="D10" s="547"/>
      <c r="E10" s="547"/>
      <c r="F10" s="548"/>
      <c r="G10" s="562"/>
      <c r="H10" s="563"/>
      <c r="I10" s="563"/>
      <c r="J10" s="563"/>
      <c r="K10" s="563"/>
      <c r="L10" s="563"/>
      <c r="M10" s="563"/>
      <c r="N10" s="563"/>
      <c r="O10" s="563"/>
      <c r="P10" s="563"/>
      <c r="Q10" s="563"/>
      <c r="R10" s="563"/>
      <c r="S10" s="563"/>
      <c r="T10" s="563"/>
      <c r="U10" s="563"/>
      <c r="V10" s="563"/>
      <c r="W10" s="563"/>
      <c r="X10" s="563"/>
      <c r="Y10" s="563"/>
      <c r="Z10" s="563"/>
      <c r="AA10" s="564"/>
    </row>
    <row r="11" spans="1:27" ht="12" customHeight="1" x14ac:dyDescent="0.2">
      <c r="A11" s="432"/>
      <c r="B11" s="433"/>
      <c r="C11" s="433"/>
      <c r="D11" s="433"/>
      <c r="E11" s="433"/>
      <c r="F11" s="549"/>
      <c r="G11" s="565"/>
      <c r="H11" s="523"/>
      <c r="I11" s="523"/>
      <c r="J11" s="523"/>
      <c r="K11" s="523"/>
      <c r="L11" s="523"/>
      <c r="M11" s="523"/>
      <c r="N11" s="523"/>
      <c r="O11" s="523"/>
      <c r="P11" s="523"/>
      <c r="Q11" s="523"/>
      <c r="R11" s="523"/>
      <c r="S11" s="523"/>
      <c r="T11" s="523"/>
      <c r="U11" s="523"/>
      <c r="V11" s="523"/>
      <c r="W11" s="523"/>
      <c r="X11" s="523"/>
      <c r="Y11" s="523"/>
      <c r="Z11" s="523"/>
      <c r="AA11" s="566"/>
    </row>
    <row r="12" spans="1:27" ht="12" customHeight="1" x14ac:dyDescent="0.3">
      <c r="A12" s="201" t="s">
        <v>4</v>
      </c>
      <c r="S12" s="189"/>
      <c r="T12" s="189"/>
    </row>
    <row r="13" spans="1:27" ht="12" customHeight="1" x14ac:dyDescent="0.2">
      <c r="A13" s="587" t="s">
        <v>6</v>
      </c>
      <c r="B13" s="588"/>
      <c r="C13" s="593" t="s">
        <v>49</v>
      </c>
      <c r="D13" s="594"/>
      <c r="E13" s="594"/>
      <c r="F13" s="594"/>
      <c r="G13" s="595"/>
      <c r="H13" s="581">
        <v>14</v>
      </c>
      <c r="I13" s="582"/>
      <c r="J13" s="582"/>
      <c r="K13" s="582"/>
      <c r="L13" s="582"/>
      <c r="M13" s="582"/>
      <c r="N13" s="582"/>
      <c r="O13" s="582"/>
      <c r="P13" s="582"/>
      <c r="Q13" s="582"/>
      <c r="R13" s="582"/>
      <c r="S13" s="582"/>
      <c r="T13" s="582"/>
      <c r="U13" s="582"/>
      <c r="V13" s="582"/>
      <c r="W13" s="582"/>
      <c r="X13" s="582"/>
      <c r="Y13" s="582"/>
      <c r="Z13" s="582"/>
      <c r="AA13" s="583"/>
    </row>
    <row r="14" spans="1:27" ht="12" customHeight="1" x14ac:dyDescent="0.2">
      <c r="A14" s="589"/>
      <c r="B14" s="590"/>
      <c r="C14" s="596" t="s">
        <v>7</v>
      </c>
      <c r="D14" s="597"/>
      <c r="E14" s="597"/>
      <c r="F14" s="597"/>
      <c r="G14" s="598"/>
      <c r="H14" s="584"/>
      <c r="I14" s="585"/>
      <c r="J14" s="585"/>
      <c r="K14" s="585"/>
      <c r="L14" s="585"/>
      <c r="M14" s="585"/>
      <c r="N14" s="585"/>
      <c r="O14" s="585"/>
      <c r="P14" s="585"/>
      <c r="Q14" s="585"/>
      <c r="R14" s="585"/>
      <c r="S14" s="585"/>
      <c r="T14" s="585"/>
      <c r="U14" s="585"/>
      <c r="V14" s="585"/>
      <c r="W14" s="585"/>
      <c r="X14" s="585"/>
      <c r="Y14" s="585"/>
      <c r="Z14" s="585"/>
      <c r="AA14" s="586"/>
    </row>
    <row r="15" spans="1:27" ht="9" customHeight="1" x14ac:dyDescent="0.2">
      <c r="A15" s="589"/>
      <c r="B15" s="590"/>
      <c r="C15" s="531" t="s">
        <v>9</v>
      </c>
      <c r="D15" s="532"/>
      <c r="E15" s="532"/>
      <c r="F15" s="532"/>
      <c r="G15" s="533"/>
      <c r="H15" s="602"/>
      <c r="I15" s="603"/>
      <c r="J15" s="603"/>
      <c r="K15" s="603"/>
      <c r="L15" s="603"/>
      <c r="M15" s="603"/>
      <c r="N15" s="603"/>
      <c r="O15" s="603"/>
      <c r="P15" s="603"/>
      <c r="Q15" s="603"/>
      <c r="R15" s="603"/>
      <c r="S15" s="603"/>
      <c r="T15" s="603"/>
      <c r="U15" s="603"/>
      <c r="V15" s="603"/>
      <c r="W15" s="603"/>
      <c r="X15" s="603"/>
      <c r="Y15" s="603"/>
      <c r="Z15" s="603"/>
      <c r="AA15" s="604"/>
    </row>
    <row r="16" spans="1:27" ht="9" customHeight="1" x14ac:dyDescent="0.2">
      <c r="A16" s="589"/>
      <c r="B16" s="590"/>
      <c r="C16" s="599"/>
      <c r="D16" s="600"/>
      <c r="E16" s="600"/>
      <c r="F16" s="600"/>
      <c r="G16" s="601"/>
      <c r="H16" s="605"/>
      <c r="I16" s="606"/>
      <c r="J16" s="606"/>
      <c r="K16" s="606"/>
      <c r="L16" s="606"/>
      <c r="M16" s="606"/>
      <c r="N16" s="606"/>
      <c r="O16" s="606"/>
      <c r="P16" s="606"/>
      <c r="Q16" s="606"/>
      <c r="R16" s="606"/>
      <c r="S16" s="606"/>
      <c r="T16" s="606"/>
      <c r="U16" s="606"/>
      <c r="V16" s="606"/>
      <c r="W16" s="606"/>
      <c r="X16" s="606"/>
      <c r="Y16" s="606"/>
      <c r="Z16" s="606"/>
      <c r="AA16" s="607"/>
    </row>
    <row r="17" spans="1:27" ht="12" customHeight="1" x14ac:dyDescent="0.2">
      <c r="A17" s="589"/>
      <c r="B17" s="590"/>
      <c r="C17" s="614" t="s">
        <v>10</v>
      </c>
      <c r="D17" s="615"/>
      <c r="E17" s="615"/>
      <c r="F17" s="615"/>
      <c r="G17" s="616"/>
      <c r="H17" s="608"/>
      <c r="I17" s="609"/>
      <c r="J17" s="609"/>
      <c r="K17" s="609"/>
      <c r="L17" s="609"/>
      <c r="M17" s="609"/>
      <c r="N17" s="609"/>
      <c r="O17" s="609"/>
      <c r="P17" s="609"/>
      <c r="Q17" s="609"/>
      <c r="R17" s="609"/>
      <c r="S17" s="609"/>
      <c r="T17" s="609"/>
      <c r="U17" s="609"/>
      <c r="V17" s="609"/>
      <c r="W17" s="609"/>
      <c r="X17" s="609"/>
      <c r="Y17" s="609"/>
      <c r="Z17" s="609"/>
      <c r="AA17" s="610"/>
    </row>
    <row r="18" spans="1:27" ht="12" customHeight="1" x14ac:dyDescent="0.2">
      <c r="A18" s="589"/>
      <c r="B18" s="590"/>
      <c r="C18" s="534"/>
      <c r="D18" s="535"/>
      <c r="E18" s="535"/>
      <c r="F18" s="535"/>
      <c r="G18" s="536"/>
      <c r="H18" s="611"/>
      <c r="I18" s="612"/>
      <c r="J18" s="612"/>
      <c r="K18" s="612"/>
      <c r="L18" s="612"/>
      <c r="M18" s="612"/>
      <c r="N18" s="612"/>
      <c r="O18" s="612"/>
      <c r="P18" s="612"/>
      <c r="Q18" s="612"/>
      <c r="R18" s="612"/>
      <c r="S18" s="612"/>
      <c r="T18" s="612"/>
      <c r="U18" s="612"/>
      <c r="V18" s="612"/>
      <c r="W18" s="612"/>
      <c r="X18" s="612"/>
      <c r="Y18" s="612"/>
      <c r="Z18" s="612"/>
      <c r="AA18" s="613"/>
    </row>
    <row r="19" spans="1:27" ht="12" customHeight="1" x14ac:dyDescent="0.2">
      <c r="A19" s="589"/>
      <c r="B19" s="590"/>
      <c r="C19" s="531" t="s">
        <v>3</v>
      </c>
      <c r="D19" s="532"/>
      <c r="E19" s="532"/>
      <c r="F19" s="532"/>
      <c r="G19" s="533"/>
      <c r="H19" s="545" t="s">
        <v>8</v>
      </c>
      <c r="I19" s="513"/>
      <c r="J19" s="513"/>
      <c r="K19" s="513"/>
      <c r="L19" s="513"/>
      <c r="M19" s="513"/>
      <c r="N19" s="513"/>
      <c r="O19" s="513"/>
      <c r="P19" s="513"/>
      <c r="Q19" s="513"/>
      <c r="R19" s="202"/>
      <c r="S19" s="202"/>
      <c r="T19" s="203"/>
      <c r="U19" s="203"/>
      <c r="V19" s="203"/>
      <c r="W19" s="203"/>
      <c r="X19" s="203"/>
      <c r="Y19" s="204"/>
      <c r="Z19" s="204"/>
      <c r="AA19" s="205"/>
    </row>
    <row r="20" spans="1:27" ht="12" customHeight="1" x14ac:dyDescent="0.2">
      <c r="A20" s="589"/>
      <c r="B20" s="590"/>
      <c r="C20" s="617"/>
      <c r="D20" s="618"/>
      <c r="E20" s="618"/>
      <c r="F20" s="618"/>
      <c r="G20" s="619"/>
      <c r="H20" s="567"/>
      <c r="I20" s="568"/>
      <c r="J20" s="568"/>
      <c r="K20" s="568"/>
      <c r="L20" s="568"/>
      <c r="M20" s="568"/>
      <c r="N20" s="568"/>
      <c r="O20" s="568"/>
      <c r="P20" s="568"/>
      <c r="Q20" s="568"/>
      <c r="R20" s="568"/>
      <c r="S20" s="568"/>
      <c r="T20" s="568"/>
      <c r="U20" s="568"/>
      <c r="V20" s="568"/>
      <c r="W20" s="568"/>
      <c r="X20" s="568"/>
      <c r="Y20" s="568"/>
      <c r="Z20" s="568"/>
      <c r="AA20" s="569"/>
    </row>
    <row r="21" spans="1:27" ht="12" customHeight="1" x14ac:dyDescent="0.2">
      <c r="A21" s="589"/>
      <c r="B21" s="590"/>
      <c r="C21" s="534"/>
      <c r="D21" s="535"/>
      <c r="E21" s="535"/>
      <c r="F21" s="535"/>
      <c r="G21" s="536"/>
      <c r="H21" s="540"/>
      <c r="I21" s="541"/>
      <c r="J21" s="541"/>
      <c r="K21" s="541"/>
      <c r="L21" s="541"/>
      <c r="M21" s="541"/>
      <c r="N21" s="541"/>
      <c r="O21" s="541"/>
      <c r="P21" s="541"/>
      <c r="Q21" s="541"/>
      <c r="R21" s="541"/>
      <c r="S21" s="541"/>
      <c r="T21" s="541"/>
      <c r="U21" s="541"/>
      <c r="V21" s="541"/>
      <c r="W21" s="541"/>
      <c r="X21" s="541"/>
      <c r="Y21" s="541"/>
      <c r="Z21" s="541"/>
      <c r="AA21" s="542"/>
    </row>
    <row r="22" spans="1:27" ht="12" customHeight="1" x14ac:dyDescent="0.2">
      <c r="A22" s="589"/>
      <c r="B22" s="590"/>
      <c r="C22" s="531" t="s">
        <v>56</v>
      </c>
      <c r="D22" s="532"/>
      <c r="E22" s="532"/>
      <c r="F22" s="532"/>
      <c r="G22" s="533"/>
      <c r="H22" s="537" t="s">
        <v>57</v>
      </c>
      <c r="I22" s="538"/>
      <c r="J22" s="539"/>
      <c r="K22" s="537"/>
      <c r="L22" s="538"/>
      <c r="M22" s="538"/>
      <c r="N22" s="538"/>
      <c r="O22" s="538"/>
      <c r="P22" s="538"/>
      <c r="Q22" s="539"/>
      <c r="R22" s="537" t="s">
        <v>58</v>
      </c>
      <c r="S22" s="538"/>
      <c r="T22" s="539"/>
      <c r="U22" s="537"/>
      <c r="V22" s="538"/>
      <c r="W22" s="538"/>
      <c r="X22" s="538"/>
      <c r="Y22" s="538"/>
      <c r="Z22" s="538"/>
      <c r="AA22" s="539"/>
    </row>
    <row r="23" spans="1:27" ht="12" customHeight="1" x14ac:dyDescent="0.2">
      <c r="A23" s="591"/>
      <c r="B23" s="592"/>
      <c r="C23" s="534"/>
      <c r="D23" s="535"/>
      <c r="E23" s="535"/>
      <c r="F23" s="535"/>
      <c r="G23" s="536"/>
      <c r="H23" s="540"/>
      <c r="I23" s="541"/>
      <c r="J23" s="542"/>
      <c r="K23" s="540"/>
      <c r="L23" s="541"/>
      <c r="M23" s="541"/>
      <c r="N23" s="541"/>
      <c r="O23" s="541"/>
      <c r="P23" s="541"/>
      <c r="Q23" s="542"/>
      <c r="R23" s="540"/>
      <c r="S23" s="541"/>
      <c r="T23" s="542"/>
      <c r="U23" s="540"/>
      <c r="V23" s="541"/>
      <c r="W23" s="541"/>
      <c r="X23" s="541"/>
      <c r="Y23" s="541"/>
      <c r="Z23" s="541"/>
      <c r="AA23" s="542"/>
    </row>
    <row r="24" spans="1:27" ht="12" customHeight="1" x14ac:dyDescent="0.2">
      <c r="A24" s="206"/>
      <c r="B24" s="206"/>
      <c r="C24" s="207"/>
      <c r="D24" s="208"/>
      <c r="E24" s="208"/>
      <c r="F24" s="208"/>
      <c r="G24" s="208"/>
      <c r="H24" s="209"/>
      <c r="I24" s="209"/>
      <c r="J24" s="209"/>
      <c r="K24" s="209"/>
      <c r="L24" s="209"/>
      <c r="M24" s="209"/>
      <c r="N24" s="209"/>
      <c r="O24" s="209"/>
      <c r="P24" s="209"/>
      <c r="Q24" s="209"/>
      <c r="R24" s="209"/>
      <c r="S24" s="209"/>
      <c r="T24" s="209"/>
      <c r="U24" s="209"/>
      <c r="V24" s="209"/>
      <c r="W24" s="209"/>
      <c r="X24" s="209"/>
      <c r="Y24" s="209"/>
      <c r="Z24" s="209"/>
      <c r="AA24" s="209"/>
    </row>
    <row r="25" spans="1:27" ht="12" customHeight="1" x14ac:dyDescent="0.2">
      <c r="A25" s="550" t="s">
        <v>60</v>
      </c>
      <c r="B25" s="551"/>
      <c r="C25" s="551"/>
      <c r="D25" s="551"/>
      <c r="E25" s="551"/>
      <c r="F25" s="551"/>
      <c r="G25" s="551"/>
      <c r="H25" s="551"/>
      <c r="I25" s="551"/>
      <c r="J25" s="551"/>
      <c r="K25" s="551"/>
      <c r="L25" s="551"/>
      <c r="M25" s="551"/>
      <c r="N25" s="551"/>
      <c r="O25" s="551"/>
      <c r="P25" s="551"/>
      <c r="Q25" s="551"/>
      <c r="R25" s="552"/>
      <c r="S25" s="620" t="s">
        <v>75</v>
      </c>
      <c r="T25" s="621"/>
      <c r="U25" s="621"/>
      <c r="V25" s="621"/>
      <c r="W25" s="621"/>
      <c r="X25" s="621"/>
      <c r="Y25" s="621"/>
      <c r="Z25" s="621"/>
      <c r="AA25" s="622"/>
    </row>
    <row r="26" spans="1:27" ht="12" customHeight="1" x14ac:dyDescent="0.2">
      <c r="A26" s="553"/>
      <c r="B26" s="554"/>
      <c r="C26" s="554"/>
      <c r="D26" s="554"/>
      <c r="E26" s="554"/>
      <c r="F26" s="554"/>
      <c r="G26" s="554"/>
      <c r="H26" s="554"/>
      <c r="I26" s="554"/>
      <c r="J26" s="554"/>
      <c r="K26" s="554"/>
      <c r="L26" s="554"/>
      <c r="M26" s="554"/>
      <c r="N26" s="554"/>
      <c r="O26" s="554"/>
      <c r="P26" s="554"/>
      <c r="Q26" s="554"/>
      <c r="R26" s="555"/>
      <c r="S26" s="623"/>
      <c r="T26" s="624"/>
      <c r="U26" s="624"/>
      <c r="V26" s="624"/>
      <c r="W26" s="624"/>
      <c r="X26" s="624"/>
      <c r="Y26" s="624"/>
      <c r="Z26" s="624"/>
      <c r="AA26" s="625"/>
    </row>
    <row r="27" spans="1:27" ht="8.25" customHeight="1" x14ac:dyDescent="0.3"/>
    <row r="28" spans="1:27" ht="12" customHeight="1" x14ac:dyDescent="0.2">
      <c r="A28" s="550" t="s">
        <v>61</v>
      </c>
      <c r="B28" s="551"/>
      <c r="C28" s="551"/>
      <c r="D28" s="551"/>
      <c r="E28" s="551"/>
      <c r="F28" s="551"/>
      <c r="G28" s="551"/>
      <c r="H28" s="551"/>
      <c r="I28" s="551"/>
      <c r="J28" s="551"/>
      <c r="K28" s="551"/>
      <c r="L28" s="551"/>
      <c r="M28" s="551"/>
      <c r="N28" s="551"/>
      <c r="O28" s="551"/>
      <c r="P28" s="551"/>
      <c r="Q28" s="551"/>
      <c r="R28" s="552"/>
      <c r="S28" s="620" t="s">
        <v>75</v>
      </c>
      <c r="T28" s="621"/>
      <c r="U28" s="621"/>
      <c r="V28" s="621"/>
      <c r="W28" s="621"/>
      <c r="X28" s="621"/>
      <c r="Y28" s="621"/>
      <c r="Z28" s="621"/>
      <c r="AA28" s="622"/>
    </row>
    <row r="29" spans="1:27" ht="12" customHeight="1" x14ac:dyDescent="0.2">
      <c r="A29" s="553"/>
      <c r="B29" s="554"/>
      <c r="C29" s="554"/>
      <c r="D29" s="554"/>
      <c r="E29" s="554"/>
      <c r="F29" s="554"/>
      <c r="G29" s="554"/>
      <c r="H29" s="554"/>
      <c r="I29" s="554"/>
      <c r="J29" s="554"/>
      <c r="K29" s="554"/>
      <c r="L29" s="554"/>
      <c r="M29" s="554"/>
      <c r="N29" s="554"/>
      <c r="O29" s="554"/>
      <c r="P29" s="554"/>
      <c r="Q29" s="554"/>
      <c r="R29" s="555"/>
      <c r="S29" s="623"/>
      <c r="T29" s="624"/>
      <c r="U29" s="624"/>
      <c r="V29" s="624"/>
      <c r="W29" s="624"/>
      <c r="X29" s="624"/>
      <c r="Y29" s="624"/>
      <c r="Z29" s="624"/>
      <c r="AA29" s="625"/>
    </row>
    <row r="30" spans="1:27" ht="12" customHeight="1" x14ac:dyDescent="0.2">
      <c r="A30" s="206"/>
      <c r="B30" s="206"/>
      <c r="C30" s="207"/>
      <c r="D30" s="208"/>
      <c r="E30" s="208"/>
      <c r="F30" s="208"/>
      <c r="G30" s="208"/>
      <c r="H30" s="209"/>
      <c r="I30" s="209"/>
      <c r="J30" s="209"/>
      <c r="K30" s="209"/>
      <c r="L30" s="209"/>
      <c r="M30" s="209"/>
      <c r="N30" s="209"/>
      <c r="O30" s="209"/>
      <c r="P30" s="209"/>
      <c r="Q30" s="209"/>
      <c r="R30" s="209"/>
      <c r="S30" s="209"/>
      <c r="T30" s="209"/>
      <c r="U30" s="209"/>
      <c r="V30" s="209"/>
      <c r="W30" s="209"/>
      <c r="X30" s="209"/>
      <c r="Y30" s="209"/>
      <c r="Z30" s="209"/>
      <c r="AA30" s="209"/>
    </row>
    <row r="31" spans="1:27" ht="18" customHeight="1" x14ac:dyDescent="0.2">
      <c r="A31" s="482" t="s">
        <v>148</v>
      </c>
      <c r="B31" s="483"/>
      <c r="C31" s="483"/>
      <c r="D31" s="483"/>
      <c r="E31" s="483"/>
      <c r="F31" s="483"/>
      <c r="G31" s="483"/>
      <c r="H31" s="484"/>
      <c r="I31" s="210" t="s">
        <v>149</v>
      </c>
      <c r="J31" s="195"/>
      <c r="K31" s="211"/>
      <c r="L31" s="211"/>
      <c r="M31" s="211"/>
      <c r="N31" s="211"/>
      <c r="O31" s="211"/>
      <c r="P31" s="211"/>
      <c r="Q31" s="211"/>
      <c r="R31" s="211"/>
      <c r="S31" s="211"/>
      <c r="T31" s="211"/>
      <c r="U31" s="211"/>
      <c r="V31" s="211"/>
      <c r="W31" s="211"/>
      <c r="X31" s="211"/>
      <c r="Y31" s="211"/>
      <c r="Z31" s="211"/>
      <c r="AA31" s="212"/>
    </row>
    <row r="32" spans="1:27" ht="15" customHeight="1" x14ac:dyDescent="0.2">
      <c r="A32" s="213"/>
      <c r="B32" s="214" t="s">
        <v>150</v>
      </c>
      <c r="C32" s="214"/>
      <c r="D32" s="214"/>
      <c r="E32" s="214"/>
      <c r="F32" s="214" t="s">
        <v>152</v>
      </c>
      <c r="G32" s="214"/>
      <c r="H32" s="214"/>
      <c r="I32" s="214"/>
      <c r="J32" s="214"/>
      <c r="K32" s="214" t="s">
        <v>151</v>
      </c>
      <c r="L32" s="214"/>
      <c r="M32" s="214"/>
      <c r="N32" s="214"/>
      <c r="O32" s="214"/>
      <c r="P32" s="214"/>
      <c r="Q32" s="215"/>
      <c r="R32" s="214"/>
      <c r="S32" s="214"/>
      <c r="T32" s="214"/>
      <c r="U32" s="214"/>
      <c r="V32" s="214"/>
      <c r="W32" s="214"/>
      <c r="X32" s="214"/>
      <c r="Y32" s="214"/>
      <c r="Z32" s="214"/>
      <c r="AA32" s="216"/>
    </row>
    <row r="33" spans="1:27" ht="15" customHeight="1" x14ac:dyDescent="0.2">
      <c r="A33" s="217"/>
      <c r="B33" s="218" t="s">
        <v>153</v>
      </c>
      <c r="C33" s="218"/>
      <c r="D33" s="218" t="s">
        <v>154</v>
      </c>
      <c r="E33" s="218"/>
      <c r="F33" s="219"/>
      <c r="G33" s="218"/>
      <c r="H33" s="218"/>
      <c r="I33" s="218"/>
      <c r="J33" s="218"/>
      <c r="K33" s="218"/>
      <c r="L33" s="218"/>
      <c r="M33" s="218"/>
      <c r="N33" s="218"/>
      <c r="O33" s="218"/>
      <c r="P33" s="218"/>
      <c r="Q33" s="218"/>
      <c r="R33" s="218"/>
      <c r="S33" s="218"/>
      <c r="T33" s="218"/>
      <c r="U33" s="218"/>
      <c r="V33" s="218"/>
      <c r="W33" s="218"/>
      <c r="X33" s="218"/>
      <c r="Y33" s="218"/>
      <c r="Z33" s="218" t="s">
        <v>155</v>
      </c>
      <c r="AA33" s="220"/>
    </row>
    <row r="34" spans="1:27" ht="8.25" customHeight="1" x14ac:dyDescent="0.3"/>
    <row r="35" spans="1:27" ht="23.25" customHeight="1" x14ac:dyDescent="0.2">
      <c r="A35" s="544" t="s">
        <v>100</v>
      </c>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row>
    <row r="36" spans="1:27" ht="10.5" customHeight="1" x14ac:dyDescent="0.2">
      <c r="A36" s="221"/>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row>
    <row r="37" spans="1:27" ht="21" customHeight="1" x14ac:dyDescent="0.3">
      <c r="A37" s="201"/>
      <c r="B37" s="201"/>
      <c r="C37" s="222"/>
      <c r="D37" s="222"/>
      <c r="E37" s="223"/>
      <c r="F37" s="223"/>
      <c r="G37" s="223"/>
      <c r="H37" s="223"/>
      <c r="I37" s="223"/>
      <c r="J37" s="223"/>
      <c r="K37" s="223"/>
      <c r="L37" s="223"/>
      <c r="M37" s="223"/>
      <c r="N37" s="222"/>
      <c r="O37" s="222"/>
      <c r="P37" s="222"/>
      <c r="Q37" s="208"/>
      <c r="R37" s="224"/>
      <c r="S37" s="202"/>
      <c r="T37" s="215"/>
      <c r="U37" s="215"/>
      <c r="V37" s="215"/>
      <c r="W37" s="215"/>
      <c r="X37" s="215"/>
      <c r="Y37" s="225"/>
      <c r="Z37" s="225"/>
      <c r="AA37" s="225"/>
    </row>
    <row r="38" spans="1:27" ht="21" customHeight="1" x14ac:dyDescent="0.3">
      <c r="A38" s="201"/>
      <c r="B38" s="201"/>
      <c r="C38" s="222"/>
      <c r="D38" s="222"/>
      <c r="E38" s="223"/>
      <c r="F38" s="223"/>
      <c r="G38" s="223"/>
      <c r="H38" s="223"/>
      <c r="I38" s="223"/>
      <c r="J38" s="223"/>
      <c r="K38" s="223"/>
      <c r="L38" s="223"/>
      <c r="M38" s="223"/>
      <c r="N38" s="222"/>
      <c r="O38" s="222"/>
      <c r="P38" s="222"/>
      <c r="Q38" s="208"/>
      <c r="R38" s="224"/>
      <c r="S38" s="202"/>
      <c r="T38" s="215"/>
      <c r="U38" s="215"/>
      <c r="V38" s="215"/>
      <c r="W38" s="215"/>
      <c r="X38" s="215"/>
      <c r="Y38" s="225"/>
      <c r="Z38" s="225"/>
      <c r="AA38" s="225"/>
    </row>
    <row r="39" spans="1:27" ht="12.75" customHeight="1" x14ac:dyDescent="0.3">
      <c r="A39" s="201"/>
      <c r="B39" s="201"/>
      <c r="C39" s="222"/>
      <c r="D39" s="222"/>
      <c r="E39" s="223"/>
      <c r="F39" s="223"/>
      <c r="G39" s="223"/>
      <c r="H39" s="223"/>
      <c r="I39" s="223"/>
      <c r="J39" s="223"/>
      <c r="K39" s="223"/>
      <c r="L39" s="223"/>
      <c r="M39" s="223"/>
      <c r="N39" s="222"/>
      <c r="O39" s="222"/>
      <c r="P39" s="222"/>
      <c r="Q39" s="208"/>
      <c r="R39" s="224"/>
      <c r="S39" s="202"/>
      <c r="T39" s="215"/>
      <c r="U39" s="215"/>
      <c r="V39" s="215"/>
      <c r="W39" s="215"/>
      <c r="X39" s="215"/>
      <c r="Y39" s="225"/>
      <c r="Z39" s="225"/>
      <c r="AA39" s="225"/>
    </row>
    <row r="40" spans="1:27" ht="7.5" customHeight="1" x14ac:dyDescent="0.2">
      <c r="A40" s="226"/>
      <c r="B40" s="198"/>
      <c r="C40" s="222"/>
      <c r="D40" s="222"/>
      <c r="E40" s="223"/>
      <c r="F40" s="223"/>
      <c r="G40" s="223"/>
      <c r="H40" s="223"/>
      <c r="I40" s="223"/>
      <c r="J40" s="223"/>
      <c r="K40" s="223"/>
      <c r="L40" s="223"/>
      <c r="M40" s="223"/>
      <c r="N40" s="222"/>
      <c r="O40" s="222"/>
      <c r="P40" s="222"/>
      <c r="Q40" s="208"/>
      <c r="R40" s="224"/>
      <c r="S40" s="202"/>
      <c r="T40" s="215"/>
      <c r="U40" s="215"/>
      <c r="V40" s="455"/>
      <c r="W40" s="455"/>
      <c r="X40" s="455"/>
      <c r="Y40" s="455"/>
      <c r="Z40" s="455"/>
      <c r="AA40" s="455"/>
    </row>
    <row r="41" spans="1:27" ht="18" customHeight="1" x14ac:dyDescent="0.2">
      <c r="A41" s="221" t="s">
        <v>142</v>
      </c>
      <c r="B41" s="227"/>
      <c r="C41" s="228"/>
      <c r="D41" s="228"/>
      <c r="E41" s="228"/>
      <c r="F41" s="228"/>
      <c r="G41" s="228"/>
      <c r="H41" s="228"/>
      <c r="I41" s="228"/>
      <c r="V41" s="455"/>
      <c r="W41" s="455"/>
      <c r="X41" s="455"/>
      <c r="Y41" s="455"/>
      <c r="Z41" s="455"/>
      <c r="AA41" s="455"/>
    </row>
    <row r="42" spans="1:27" ht="20.100000000000001" customHeight="1" x14ac:dyDescent="0.2">
      <c r="A42" s="229" t="s">
        <v>577</v>
      </c>
      <c r="B42" s="201"/>
      <c r="C42" s="228"/>
      <c r="D42" s="228"/>
      <c r="E42" s="228"/>
      <c r="F42" s="228"/>
      <c r="G42" s="228"/>
      <c r="H42" s="228"/>
      <c r="I42" s="228"/>
      <c r="U42" s="543"/>
      <c r="V42" s="543"/>
      <c r="W42" s="543"/>
      <c r="X42" s="543"/>
      <c r="Y42" s="543"/>
      <c r="Z42" s="543"/>
      <c r="AA42" s="543"/>
    </row>
    <row r="43" spans="1:27" ht="15" customHeight="1" x14ac:dyDescent="0.2">
      <c r="A43" s="227"/>
      <c r="B43" s="419" t="s">
        <v>11</v>
      </c>
      <c r="C43" s="491" t="s">
        <v>62</v>
      </c>
      <c r="D43" s="485"/>
      <c r="E43" s="485"/>
      <c r="F43" s="485"/>
      <c r="G43" s="485"/>
      <c r="H43" s="485"/>
      <c r="I43" s="485"/>
      <c r="J43" s="485"/>
      <c r="K43" s="485"/>
      <c r="L43" s="485"/>
      <c r="M43" s="485"/>
      <c r="N43" s="485"/>
      <c r="O43" s="485"/>
      <c r="P43" s="485"/>
      <c r="Q43" s="485"/>
      <c r="R43" s="485"/>
      <c r="S43" s="485"/>
      <c r="T43" s="485"/>
      <c r="U43" s="485"/>
      <c r="V43" s="485"/>
      <c r="W43" s="485"/>
      <c r="X43" s="486"/>
      <c r="Y43" s="429"/>
      <c r="Z43" s="449"/>
      <c r="AA43" s="450"/>
    </row>
    <row r="44" spans="1:27" ht="15" customHeight="1" x14ac:dyDescent="0.2">
      <c r="A44" s="227"/>
      <c r="B44" s="420"/>
      <c r="C44" s="487"/>
      <c r="D44" s="488"/>
      <c r="E44" s="488"/>
      <c r="F44" s="488"/>
      <c r="G44" s="488"/>
      <c r="H44" s="488"/>
      <c r="I44" s="488"/>
      <c r="J44" s="488"/>
      <c r="K44" s="488"/>
      <c r="L44" s="488"/>
      <c r="M44" s="488"/>
      <c r="N44" s="488"/>
      <c r="O44" s="488"/>
      <c r="P44" s="488"/>
      <c r="Q44" s="488"/>
      <c r="R44" s="488"/>
      <c r="S44" s="488"/>
      <c r="T44" s="488"/>
      <c r="U44" s="488"/>
      <c r="V44" s="488"/>
      <c r="W44" s="488"/>
      <c r="X44" s="489"/>
      <c r="Y44" s="454"/>
      <c r="Z44" s="455"/>
      <c r="AA44" s="456"/>
    </row>
    <row r="45" spans="1:27" s="230" customFormat="1" ht="15.75" customHeight="1" x14ac:dyDescent="0.2">
      <c r="A45" s="227"/>
      <c r="B45" s="419" t="s">
        <v>12</v>
      </c>
      <c r="C45" s="398" t="s">
        <v>63</v>
      </c>
      <c r="D45" s="399"/>
      <c r="E45" s="399"/>
      <c r="F45" s="399"/>
      <c r="G45" s="399"/>
      <c r="H45" s="399"/>
      <c r="I45" s="399"/>
      <c r="J45" s="399"/>
      <c r="K45" s="399"/>
      <c r="L45" s="399"/>
      <c r="M45" s="399"/>
      <c r="N45" s="399"/>
      <c r="O45" s="399"/>
      <c r="P45" s="399"/>
      <c r="Q45" s="399"/>
      <c r="R45" s="399"/>
      <c r="S45" s="399"/>
      <c r="T45" s="399"/>
      <c r="U45" s="399"/>
      <c r="V45" s="399"/>
      <c r="W45" s="399"/>
      <c r="X45" s="400"/>
      <c r="Y45" s="575"/>
      <c r="Z45" s="575"/>
      <c r="AA45" s="575"/>
    </row>
    <row r="46" spans="1:27" s="230" customFormat="1" ht="14.25" customHeight="1" x14ac:dyDescent="0.2">
      <c r="A46" s="227"/>
      <c r="B46" s="490"/>
      <c r="C46" s="231"/>
      <c r="D46" s="442" t="s">
        <v>315</v>
      </c>
      <c r="E46" s="442"/>
      <c r="F46" s="442"/>
      <c r="G46" s="442"/>
      <c r="H46" s="442"/>
      <c r="I46" s="442"/>
      <c r="J46" s="442"/>
      <c r="K46" s="442"/>
      <c r="L46" s="442"/>
      <c r="M46" s="442"/>
      <c r="N46" s="442"/>
      <c r="O46" s="442"/>
      <c r="P46" s="442"/>
      <c r="Q46" s="442"/>
      <c r="R46" s="442"/>
      <c r="S46" s="442"/>
      <c r="T46" s="442"/>
      <c r="U46" s="442"/>
      <c r="V46" s="442"/>
      <c r="W46" s="472"/>
      <c r="X46" s="472"/>
      <c r="Y46" s="575"/>
      <c r="Z46" s="575"/>
      <c r="AA46" s="575"/>
    </row>
    <row r="47" spans="1:27" s="230" customFormat="1" ht="15" customHeight="1" x14ac:dyDescent="0.2">
      <c r="A47" s="227"/>
      <c r="B47" s="490"/>
      <c r="C47" s="231"/>
      <c r="D47" s="442"/>
      <c r="E47" s="442"/>
      <c r="F47" s="442"/>
      <c r="G47" s="442"/>
      <c r="H47" s="442"/>
      <c r="I47" s="442"/>
      <c r="J47" s="442"/>
      <c r="K47" s="442"/>
      <c r="L47" s="442"/>
      <c r="M47" s="442"/>
      <c r="N47" s="442"/>
      <c r="O47" s="442"/>
      <c r="P47" s="442"/>
      <c r="Q47" s="442"/>
      <c r="R47" s="442"/>
      <c r="S47" s="442"/>
      <c r="T47" s="442"/>
      <c r="U47" s="442"/>
      <c r="V47" s="442"/>
      <c r="W47" s="472"/>
      <c r="X47" s="472"/>
      <c r="Y47" s="575"/>
      <c r="Z47" s="575"/>
      <c r="AA47" s="575"/>
    </row>
    <row r="48" spans="1:27" s="230" customFormat="1" ht="22.5" customHeight="1" x14ac:dyDescent="0.2">
      <c r="A48" s="227"/>
      <c r="B48" s="490"/>
      <c r="C48" s="231"/>
      <c r="D48" s="442" t="s">
        <v>316</v>
      </c>
      <c r="E48" s="442"/>
      <c r="F48" s="442"/>
      <c r="G48" s="442"/>
      <c r="H48" s="442"/>
      <c r="I48" s="442"/>
      <c r="J48" s="442"/>
      <c r="K48" s="442"/>
      <c r="L48" s="442"/>
      <c r="M48" s="442"/>
      <c r="N48" s="442"/>
      <c r="O48" s="442"/>
      <c r="P48" s="442"/>
      <c r="Q48" s="442"/>
      <c r="R48" s="442"/>
      <c r="S48" s="442"/>
      <c r="T48" s="442"/>
      <c r="U48" s="442"/>
      <c r="V48" s="442"/>
      <c r="W48" s="472"/>
      <c r="X48" s="472"/>
      <c r="Y48" s="575"/>
      <c r="Z48" s="575"/>
      <c r="AA48" s="575"/>
    </row>
    <row r="49" spans="1:27" s="230" customFormat="1" ht="21.75" customHeight="1" x14ac:dyDescent="0.2">
      <c r="A49" s="227"/>
      <c r="B49" s="490"/>
      <c r="C49" s="231"/>
      <c r="D49" s="442"/>
      <c r="E49" s="442"/>
      <c r="F49" s="442"/>
      <c r="G49" s="442"/>
      <c r="H49" s="442"/>
      <c r="I49" s="442"/>
      <c r="J49" s="442"/>
      <c r="K49" s="442"/>
      <c r="L49" s="442"/>
      <c r="M49" s="442"/>
      <c r="N49" s="442"/>
      <c r="O49" s="442"/>
      <c r="P49" s="442"/>
      <c r="Q49" s="442"/>
      <c r="R49" s="442"/>
      <c r="S49" s="442"/>
      <c r="T49" s="442"/>
      <c r="U49" s="442"/>
      <c r="V49" s="442"/>
      <c r="W49" s="472"/>
      <c r="X49" s="472"/>
      <c r="Y49" s="575"/>
      <c r="Z49" s="575"/>
      <c r="AA49" s="575"/>
    </row>
    <row r="50" spans="1:27" s="230" customFormat="1" ht="22.5" customHeight="1" x14ac:dyDescent="0.2">
      <c r="A50" s="227"/>
      <c r="B50" s="490"/>
      <c r="C50" s="231"/>
      <c r="D50" s="442" t="s">
        <v>529</v>
      </c>
      <c r="E50" s="442"/>
      <c r="F50" s="442"/>
      <c r="G50" s="442"/>
      <c r="H50" s="442"/>
      <c r="I50" s="442"/>
      <c r="J50" s="442"/>
      <c r="K50" s="442"/>
      <c r="L50" s="442"/>
      <c r="M50" s="442"/>
      <c r="N50" s="442"/>
      <c r="O50" s="442"/>
      <c r="P50" s="442"/>
      <c r="Q50" s="442"/>
      <c r="R50" s="442"/>
      <c r="S50" s="442"/>
      <c r="T50" s="442"/>
      <c r="U50" s="442"/>
      <c r="V50" s="442"/>
      <c r="W50" s="472"/>
      <c r="X50" s="472"/>
      <c r="Y50" s="575"/>
      <c r="Z50" s="575"/>
      <c r="AA50" s="575"/>
    </row>
    <row r="51" spans="1:27" s="230" customFormat="1" ht="22.5" customHeight="1" x14ac:dyDescent="0.2">
      <c r="A51" s="227"/>
      <c r="B51" s="420"/>
      <c r="C51" s="232"/>
      <c r="D51" s="442"/>
      <c r="E51" s="442"/>
      <c r="F51" s="442"/>
      <c r="G51" s="442"/>
      <c r="H51" s="442"/>
      <c r="I51" s="442"/>
      <c r="J51" s="442"/>
      <c r="K51" s="442"/>
      <c r="L51" s="442"/>
      <c r="M51" s="442"/>
      <c r="N51" s="442"/>
      <c r="O51" s="442"/>
      <c r="P51" s="442"/>
      <c r="Q51" s="442"/>
      <c r="R51" s="442"/>
      <c r="S51" s="442"/>
      <c r="T51" s="442"/>
      <c r="U51" s="442"/>
      <c r="V51" s="442"/>
      <c r="W51" s="472"/>
      <c r="X51" s="472"/>
      <c r="Y51" s="575"/>
      <c r="Z51" s="575"/>
      <c r="AA51" s="575"/>
    </row>
    <row r="52" spans="1:27" ht="15" customHeight="1" x14ac:dyDescent="0.2">
      <c r="A52" s="227"/>
      <c r="B52" s="419" t="s">
        <v>13</v>
      </c>
      <c r="C52" s="491" t="s">
        <v>171</v>
      </c>
      <c r="D52" s="485"/>
      <c r="E52" s="485"/>
      <c r="F52" s="485"/>
      <c r="G52" s="485"/>
      <c r="H52" s="485"/>
      <c r="I52" s="485"/>
      <c r="J52" s="485"/>
      <c r="K52" s="485"/>
      <c r="L52" s="485"/>
      <c r="M52" s="485"/>
      <c r="N52" s="485"/>
      <c r="O52" s="485"/>
      <c r="P52" s="485"/>
      <c r="Q52" s="485"/>
      <c r="R52" s="485"/>
      <c r="S52" s="485"/>
      <c r="T52" s="485"/>
      <c r="U52" s="485"/>
      <c r="V52" s="485"/>
      <c r="W52" s="485"/>
      <c r="X52" s="486"/>
      <c r="Y52" s="429"/>
      <c r="Z52" s="449"/>
      <c r="AA52" s="450"/>
    </row>
    <row r="53" spans="1:27" ht="15" customHeight="1" x14ac:dyDescent="0.2">
      <c r="A53" s="227"/>
      <c r="B53" s="420"/>
      <c r="C53" s="492"/>
      <c r="D53" s="493"/>
      <c r="E53" s="493"/>
      <c r="F53" s="493"/>
      <c r="G53" s="493"/>
      <c r="H53" s="493"/>
      <c r="I53" s="493"/>
      <c r="J53" s="493"/>
      <c r="K53" s="493"/>
      <c r="L53" s="493"/>
      <c r="M53" s="493"/>
      <c r="N53" s="493"/>
      <c r="O53" s="493"/>
      <c r="P53" s="493"/>
      <c r="Q53" s="493"/>
      <c r="R53" s="493"/>
      <c r="S53" s="493"/>
      <c r="T53" s="493"/>
      <c r="U53" s="493"/>
      <c r="V53" s="493"/>
      <c r="W53" s="493"/>
      <c r="X53" s="494"/>
      <c r="Y53" s="451"/>
      <c r="Z53" s="452"/>
      <c r="AA53" s="453"/>
    </row>
    <row r="54" spans="1:27" ht="15" customHeight="1" x14ac:dyDescent="0.2">
      <c r="A54" s="227"/>
      <c r="B54" s="419" t="s">
        <v>14</v>
      </c>
      <c r="C54" s="491" t="s">
        <v>597</v>
      </c>
      <c r="D54" s="485"/>
      <c r="E54" s="485"/>
      <c r="F54" s="485"/>
      <c r="G54" s="485"/>
      <c r="H54" s="485"/>
      <c r="I54" s="485"/>
      <c r="J54" s="485"/>
      <c r="K54" s="485"/>
      <c r="L54" s="485"/>
      <c r="M54" s="485"/>
      <c r="N54" s="485"/>
      <c r="O54" s="485"/>
      <c r="P54" s="485"/>
      <c r="Q54" s="485"/>
      <c r="R54" s="485"/>
      <c r="S54" s="485"/>
      <c r="T54" s="485"/>
      <c r="U54" s="485"/>
      <c r="V54" s="485"/>
      <c r="W54" s="485"/>
      <c r="X54" s="486"/>
      <c r="Y54" s="429"/>
      <c r="Z54" s="449"/>
      <c r="AA54" s="450"/>
    </row>
    <row r="55" spans="1:27" ht="15" customHeight="1" x14ac:dyDescent="0.2">
      <c r="A55" s="227"/>
      <c r="B55" s="420"/>
      <c r="C55" s="492"/>
      <c r="D55" s="493"/>
      <c r="E55" s="493"/>
      <c r="F55" s="493"/>
      <c r="G55" s="493"/>
      <c r="H55" s="493"/>
      <c r="I55" s="493"/>
      <c r="J55" s="493"/>
      <c r="K55" s="493"/>
      <c r="L55" s="493"/>
      <c r="M55" s="493"/>
      <c r="N55" s="493"/>
      <c r="O55" s="493"/>
      <c r="P55" s="493"/>
      <c r="Q55" s="493"/>
      <c r="R55" s="493"/>
      <c r="S55" s="493"/>
      <c r="T55" s="493"/>
      <c r="U55" s="493"/>
      <c r="V55" s="493"/>
      <c r="W55" s="493"/>
      <c r="X55" s="494"/>
      <c r="Y55" s="451"/>
      <c r="Z55" s="452"/>
      <c r="AA55" s="453"/>
    </row>
    <row r="56" spans="1:27" ht="13.5" customHeight="1" x14ac:dyDescent="0.2">
      <c r="A56" s="227"/>
      <c r="B56" s="227"/>
      <c r="C56" s="228"/>
      <c r="D56" s="228"/>
      <c r="E56" s="228"/>
      <c r="F56" s="228"/>
      <c r="G56" s="228"/>
      <c r="H56" s="228"/>
      <c r="I56" s="228"/>
      <c r="V56" s="233"/>
      <c r="W56" s="233"/>
      <c r="X56" s="233"/>
      <c r="Y56" s="233"/>
      <c r="Z56" s="233"/>
      <c r="AA56" s="233"/>
    </row>
    <row r="57" spans="1:27" ht="20.100000000000001" customHeight="1" x14ac:dyDescent="0.2">
      <c r="A57" s="229" t="s">
        <v>64</v>
      </c>
      <c r="B57" s="227"/>
      <c r="C57" s="228"/>
      <c r="D57" s="228"/>
      <c r="E57" s="228"/>
      <c r="F57" s="228"/>
      <c r="G57" s="228"/>
      <c r="H57" s="228"/>
      <c r="I57" s="228"/>
      <c r="U57" s="471"/>
      <c r="V57" s="471"/>
      <c r="W57" s="471"/>
      <c r="X57" s="471"/>
      <c r="Y57" s="471"/>
      <c r="Z57" s="471"/>
      <c r="AA57" s="471"/>
    </row>
    <row r="58" spans="1:27" ht="15" customHeight="1" x14ac:dyDescent="0.2">
      <c r="A58" s="227"/>
      <c r="B58" s="419" t="s">
        <v>11</v>
      </c>
      <c r="C58" s="398" t="s">
        <v>65</v>
      </c>
      <c r="D58" s="399"/>
      <c r="E58" s="399"/>
      <c r="F58" s="399"/>
      <c r="G58" s="399"/>
      <c r="H58" s="399"/>
      <c r="I58" s="399"/>
      <c r="J58" s="399"/>
      <c r="K58" s="399"/>
      <c r="L58" s="399"/>
      <c r="M58" s="399"/>
      <c r="N58" s="399"/>
      <c r="O58" s="399"/>
      <c r="P58" s="399"/>
      <c r="Q58" s="399"/>
      <c r="R58" s="399"/>
      <c r="S58" s="399"/>
      <c r="T58" s="399"/>
      <c r="U58" s="399"/>
      <c r="V58" s="399"/>
      <c r="W58" s="399"/>
      <c r="X58" s="400"/>
      <c r="Y58" s="395"/>
      <c r="Z58" s="395"/>
      <c r="AA58" s="395"/>
    </row>
    <row r="59" spans="1:27" ht="15" customHeight="1" x14ac:dyDescent="0.2">
      <c r="A59" s="227"/>
      <c r="B59" s="420"/>
      <c r="C59" s="401"/>
      <c r="D59" s="402"/>
      <c r="E59" s="402"/>
      <c r="F59" s="402"/>
      <c r="G59" s="402"/>
      <c r="H59" s="402"/>
      <c r="I59" s="402"/>
      <c r="J59" s="402"/>
      <c r="K59" s="402"/>
      <c r="L59" s="402"/>
      <c r="M59" s="402"/>
      <c r="N59" s="402"/>
      <c r="O59" s="402"/>
      <c r="P59" s="402"/>
      <c r="Q59" s="402"/>
      <c r="R59" s="402"/>
      <c r="S59" s="402"/>
      <c r="T59" s="402"/>
      <c r="U59" s="402"/>
      <c r="V59" s="402"/>
      <c r="W59" s="402"/>
      <c r="X59" s="403"/>
      <c r="Y59" s="395"/>
      <c r="Z59" s="395"/>
      <c r="AA59" s="395"/>
    </row>
    <row r="60" spans="1:27" ht="18" customHeight="1" x14ac:dyDescent="0.2">
      <c r="A60" s="227"/>
      <c r="B60" s="419" t="s">
        <v>12</v>
      </c>
      <c r="C60" s="398" t="s">
        <v>66</v>
      </c>
      <c r="D60" s="399"/>
      <c r="E60" s="399"/>
      <c r="F60" s="399"/>
      <c r="G60" s="399"/>
      <c r="H60" s="399"/>
      <c r="I60" s="399"/>
      <c r="J60" s="399"/>
      <c r="K60" s="399"/>
      <c r="L60" s="399"/>
      <c r="M60" s="399"/>
      <c r="N60" s="399"/>
      <c r="O60" s="399"/>
      <c r="P60" s="399"/>
      <c r="Q60" s="399"/>
      <c r="R60" s="399"/>
      <c r="S60" s="399"/>
      <c r="T60" s="399"/>
      <c r="U60" s="399"/>
      <c r="V60" s="399"/>
      <c r="W60" s="399"/>
      <c r="X60" s="400"/>
      <c r="Y60" s="395"/>
      <c r="Z60" s="395"/>
      <c r="AA60" s="395"/>
    </row>
    <row r="61" spans="1:27" ht="18" customHeight="1" x14ac:dyDescent="0.2">
      <c r="A61" s="227"/>
      <c r="B61" s="420"/>
      <c r="C61" s="446"/>
      <c r="D61" s="447"/>
      <c r="E61" s="447"/>
      <c r="F61" s="447"/>
      <c r="G61" s="447"/>
      <c r="H61" s="447"/>
      <c r="I61" s="447"/>
      <c r="J61" s="447"/>
      <c r="K61" s="447"/>
      <c r="L61" s="447"/>
      <c r="M61" s="447"/>
      <c r="N61" s="447"/>
      <c r="O61" s="447"/>
      <c r="P61" s="447"/>
      <c r="Q61" s="447"/>
      <c r="R61" s="447"/>
      <c r="S61" s="447"/>
      <c r="T61" s="447"/>
      <c r="U61" s="447"/>
      <c r="V61" s="447"/>
      <c r="W61" s="447"/>
      <c r="X61" s="448"/>
      <c r="Y61" s="395"/>
      <c r="Z61" s="395"/>
      <c r="AA61" s="395"/>
    </row>
    <row r="62" spans="1:27" ht="49.5" customHeight="1" x14ac:dyDescent="0.2">
      <c r="A62" s="227"/>
      <c r="B62" s="419" t="s">
        <v>13</v>
      </c>
      <c r="C62" s="398" t="s">
        <v>317</v>
      </c>
      <c r="D62" s="399"/>
      <c r="E62" s="399"/>
      <c r="F62" s="399"/>
      <c r="G62" s="399"/>
      <c r="H62" s="399"/>
      <c r="I62" s="399"/>
      <c r="J62" s="399"/>
      <c r="K62" s="399"/>
      <c r="L62" s="399"/>
      <c r="M62" s="399"/>
      <c r="N62" s="399"/>
      <c r="O62" s="399"/>
      <c r="P62" s="399"/>
      <c r="Q62" s="399"/>
      <c r="R62" s="399"/>
      <c r="S62" s="399"/>
      <c r="T62" s="399"/>
      <c r="U62" s="399"/>
      <c r="V62" s="399"/>
      <c r="W62" s="399"/>
      <c r="X62" s="480"/>
      <c r="Y62" s="395"/>
      <c r="Z62" s="395"/>
      <c r="AA62" s="395"/>
    </row>
    <row r="63" spans="1:27" ht="49.5" customHeight="1" x14ac:dyDescent="0.2">
      <c r="A63" s="227"/>
      <c r="B63" s="420"/>
      <c r="C63" s="446"/>
      <c r="D63" s="447"/>
      <c r="E63" s="447"/>
      <c r="F63" s="447"/>
      <c r="G63" s="447"/>
      <c r="H63" s="447"/>
      <c r="I63" s="447"/>
      <c r="J63" s="447"/>
      <c r="K63" s="447"/>
      <c r="L63" s="447"/>
      <c r="M63" s="447"/>
      <c r="N63" s="447"/>
      <c r="O63" s="447"/>
      <c r="P63" s="447"/>
      <c r="Q63" s="447"/>
      <c r="R63" s="447"/>
      <c r="S63" s="447"/>
      <c r="T63" s="447"/>
      <c r="U63" s="447"/>
      <c r="V63" s="447"/>
      <c r="W63" s="447"/>
      <c r="X63" s="481"/>
      <c r="Y63" s="395"/>
      <c r="Z63" s="395"/>
      <c r="AA63" s="395"/>
    </row>
    <row r="64" spans="1:27" ht="18" customHeight="1" x14ac:dyDescent="0.2">
      <c r="A64" s="227"/>
      <c r="B64" s="419" t="s">
        <v>14</v>
      </c>
      <c r="C64" s="398" t="s">
        <v>598</v>
      </c>
      <c r="D64" s="399"/>
      <c r="E64" s="399"/>
      <c r="F64" s="399"/>
      <c r="G64" s="399"/>
      <c r="H64" s="399"/>
      <c r="I64" s="399"/>
      <c r="J64" s="399"/>
      <c r="K64" s="399"/>
      <c r="L64" s="399"/>
      <c r="M64" s="399"/>
      <c r="N64" s="399"/>
      <c r="O64" s="399"/>
      <c r="P64" s="399"/>
      <c r="Q64" s="399"/>
      <c r="R64" s="399"/>
      <c r="S64" s="399"/>
      <c r="T64" s="399"/>
      <c r="U64" s="399"/>
      <c r="V64" s="399"/>
      <c r="W64" s="399"/>
      <c r="X64" s="480"/>
      <c r="Y64" s="395"/>
      <c r="Z64" s="395"/>
      <c r="AA64" s="395"/>
    </row>
    <row r="65" spans="1:27" ht="18" customHeight="1" x14ac:dyDescent="0.2">
      <c r="A65" s="227"/>
      <c r="B65" s="420"/>
      <c r="C65" s="446"/>
      <c r="D65" s="447"/>
      <c r="E65" s="447"/>
      <c r="F65" s="447"/>
      <c r="G65" s="447"/>
      <c r="H65" s="447"/>
      <c r="I65" s="447"/>
      <c r="J65" s="447"/>
      <c r="K65" s="447"/>
      <c r="L65" s="447"/>
      <c r="M65" s="447"/>
      <c r="N65" s="447"/>
      <c r="O65" s="447"/>
      <c r="P65" s="447"/>
      <c r="Q65" s="447"/>
      <c r="R65" s="447"/>
      <c r="S65" s="447"/>
      <c r="T65" s="447"/>
      <c r="U65" s="447"/>
      <c r="V65" s="447"/>
      <c r="W65" s="447"/>
      <c r="X65" s="481"/>
      <c r="Y65" s="395"/>
      <c r="Z65" s="395"/>
      <c r="AA65" s="395"/>
    </row>
    <row r="66" spans="1:27" ht="15" customHeight="1" x14ac:dyDescent="0.2">
      <c r="A66" s="227"/>
      <c r="B66" s="419" t="s">
        <v>15</v>
      </c>
      <c r="C66" s="442" t="s">
        <v>67</v>
      </c>
      <c r="D66" s="442"/>
      <c r="E66" s="442"/>
      <c r="F66" s="442"/>
      <c r="G66" s="442"/>
      <c r="H66" s="442"/>
      <c r="I66" s="442"/>
      <c r="J66" s="442"/>
      <c r="K66" s="442"/>
      <c r="L66" s="442"/>
      <c r="M66" s="442"/>
      <c r="N66" s="442"/>
      <c r="O66" s="442"/>
      <c r="P66" s="442"/>
      <c r="Q66" s="442"/>
      <c r="R66" s="442"/>
      <c r="S66" s="442"/>
      <c r="T66" s="442"/>
      <c r="U66" s="442"/>
      <c r="V66" s="442"/>
      <c r="W66" s="442"/>
      <c r="X66" s="473"/>
      <c r="Y66" s="395"/>
      <c r="Z66" s="395"/>
      <c r="AA66" s="395"/>
    </row>
    <row r="67" spans="1:27" ht="15" customHeight="1" x14ac:dyDescent="0.2">
      <c r="A67" s="227"/>
      <c r="B67" s="420"/>
      <c r="C67" s="442"/>
      <c r="D67" s="442"/>
      <c r="E67" s="442"/>
      <c r="F67" s="442"/>
      <c r="G67" s="442"/>
      <c r="H67" s="442"/>
      <c r="I67" s="442"/>
      <c r="J67" s="442"/>
      <c r="K67" s="442"/>
      <c r="L67" s="442"/>
      <c r="M67" s="442"/>
      <c r="N67" s="442"/>
      <c r="O67" s="442"/>
      <c r="P67" s="442"/>
      <c r="Q67" s="442"/>
      <c r="R67" s="442"/>
      <c r="S67" s="442"/>
      <c r="T67" s="442"/>
      <c r="U67" s="442"/>
      <c r="V67" s="442"/>
      <c r="W67" s="442"/>
      <c r="X67" s="473"/>
      <c r="Y67" s="395"/>
      <c r="Z67" s="395"/>
      <c r="AA67" s="395"/>
    </row>
    <row r="68" spans="1:27" ht="18" customHeight="1" x14ac:dyDescent="0.2">
      <c r="A68" s="227"/>
      <c r="B68" s="419" t="s">
        <v>319</v>
      </c>
      <c r="C68" s="398" t="s">
        <v>318</v>
      </c>
      <c r="D68" s="399"/>
      <c r="E68" s="399"/>
      <c r="F68" s="399"/>
      <c r="G68" s="399"/>
      <c r="H68" s="399"/>
      <c r="I68" s="399"/>
      <c r="J68" s="399"/>
      <c r="K68" s="399"/>
      <c r="L68" s="399"/>
      <c r="M68" s="399"/>
      <c r="N68" s="399"/>
      <c r="O68" s="399"/>
      <c r="P68" s="399"/>
      <c r="Q68" s="399"/>
      <c r="R68" s="399"/>
      <c r="S68" s="399"/>
      <c r="T68" s="399"/>
      <c r="U68" s="399"/>
      <c r="V68" s="399"/>
      <c r="W68" s="399"/>
      <c r="X68" s="400"/>
      <c r="Y68" s="429"/>
      <c r="Z68" s="449"/>
      <c r="AA68" s="450"/>
    </row>
    <row r="69" spans="1:27" ht="18" customHeight="1" x14ac:dyDescent="0.2">
      <c r="A69" s="227"/>
      <c r="B69" s="420"/>
      <c r="C69" s="401"/>
      <c r="D69" s="402"/>
      <c r="E69" s="402"/>
      <c r="F69" s="402"/>
      <c r="G69" s="402"/>
      <c r="H69" s="402"/>
      <c r="I69" s="402"/>
      <c r="J69" s="402"/>
      <c r="K69" s="402"/>
      <c r="L69" s="402"/>
      <c r="M69" s="402"/>
      <c r="N69" s="402"/>
      <c r="O69" s="402"/>
      <c r="P69" s="402"/>
      <c r="Q69" s="402"/>
      <c r="R69" s="402"/>
      <c r="S69" s="402"/>
      <c r="T69" s="402"/>
      <c r="U69" s="402"/>
      <c r="V69" s="402"/>
      <c r="W69" s="402"/>
      <c r="X69" s="403"/>
      <c r="Y69" s="451"/>
      <c r="Z69" s="452"/>
      <c r="AA69" s="453"/>
    </row>
    <row r="70" spans="1:27" ht="14.25" customHeight="1" x14ac:dyDescent="0.2">
      <c r="A70" s="227"/>
      <c r="B70" s="198"/>
      <c r="C70" s="234"/>
      <c r="D70" s="234"/>
      <c r="E70" s="234"/>
      <c r="F70" s="234"/>
      <c r="G70" s="234"/>
      <c r="H70" s="234"/>
      <c r="I70" s="234"/>
      <c r="J70" s="234"/>
      <c r="K70" s="234"/>
      <c r="L70" s="234"/>
      <c r="M70" s="234"/>
      <c r="N70" s="234"/>
      <c r="O70" s="234"/>
      <c r="P70" s="234"/>
      <c r="Q70" s="234"/>
      <c r="R70" s="234"/>
      <c r="S70" s="234"/>
      <c r="T70" s="234"/>
      <c r="U70" s="234"/>
      <c r="V70" s="234"/>
      <c r="W70" s="234"/>
      <c r="X70" s="234"/>
      <c r="Y70" s="233"/>
      <c r="Z70" s="233"/>
      <c r="AA70" s="233"/>
    </row>
    <row r="71" spans="1:27" ht="20.100000000000001" customHeight="1" x14ac:dyDescent="0.2">
      <c r="A71" s="229" t="s">
        <v>578</v>
      </c>
      <c r="B71" s="227"/>
      <c r="C71" s="228"/>
      <c r="D71" s="228"/>
      <c r="E71" s="228"/>
      <c r="F71" s="228"/>
      <c r="G71" s="228"/>
      <c r="H71" s="228"/>
      <c r="I71" s="228"/>
      <c r="U71" s="471"/>
      <c r="V71" s="471"/>
      <c r="W71" s="471"/>
      <c r="X71" s="471"/>
      <c r="Y71" s="471"/>
      <c r="Z71" s="471"/>
      <c r="AA71" s="471"/>
    </row>
    <row r="72" spans="1:27" ht="15" customHeight="1" x14ac:dyDescent="0.2">
      <c r="A72" s="227"/>
      <c r="B72" s="419" t="s">
        <v>11</v>
      </c>
      <c r="C72" s="398" t="s">
        <v>68</v>
      </c>
      <c r="D72" s="399"/>
      <c r="E72" s="399"/>
      <c r="F72" s="399"/>
      <c r="G72" s="399"/>
      <c r="H72" s="399"/>
      <c r="I72" s="399"/>
      <c r="J72" s="399"/>
      <c r="K72" s="399"/>
      <c r="L72" s="399"/>
      <c r="M72" s="399"/>
      <c r="N72" s="399"/>
      <c r="O72" s="399"/>
      <c r="P72" s="399"/>
      <c r="Q72" s="399"/>
      <c r="R72" s="399"/>
      <c r="S72" s="399"/>
      <c r="T72" s="399"/>
      <c r="U72" s="399"/>
      <c r="V72" s="399"/>
      <c r="W72" s="399"/>
      <c r="X72" s="400"/>
      <c r="Y72" s="395"/>
      <c r="Z72" s="395"/>
      <c r="AA72" s="395"/>
    </row>
    <row r="73" spans="1:27" ht="15" customHeight="1" x14ac:dyDescent="0.2">
      <c r="A73" s="227"/>
      <c r="B73" s="420"/>
      <c r="C73" s="401"/>
      <c r="D73" s="402"/>
      <c r="E73" s="402"/>
      <c r="F73" s="402"/>
      <c r="G73" s="402"/>
      <c r="H73" s="402"/>
      <c r="I73" s="402"/>
      <c r="J73" s="402"/>
      <c r="K73" s="402"/>
      <c r="L73" s="402"/>
      <c r="M73" s="402"/>
      <c r="N73" s="402"/>
      <c r="O73" s="402"/>
      <c r="P73" s="402"/>
      <c r="Q73" s="402"/>
      <c r="R73" s="402"/>
      <c r="S73" s="402"/>
      <c r="T73" s="402"/>
      <c r="U73" s="402"/>
      <c r="V73" s="402"/>
      <c r="W73" s="402"/>
      <c r="X73" s="403"/>
      <c r="Y73" s="395"/>
      <c r="Z73" s="395"/>
      <c r="AA73" s="395"/>
    </row>
    <row r="74" spans="1:27" ht="30" customHeight="1" x14ac:dyDescent="0.2">
      <c r="A74" s="227"/>
      <c r="B74" s="419" t="s">
        <v>12</v>
      </c>
      <c r="C74" s="442" t="s">
        <v>599</v>
      </c>
      <c r="D74" s="442"/>
      <c r="E74" s="442"/>
      <c r="F74" s="442"/>
      <c r="G74" s="442"/>
      <c r="H74" s="442"/>
      <c r="I74" s="442"/>
      <c r="J74" s="442"/>
      <c r="K74" s="442"/>
      <c r="L74" s="442"/>
      <c r="M74" s="442"/>
      <c r="N74" s="442"/>
      <c r="O74" s="442"/>
      <c r="P74" s="442"/>
      <c r="Q74" s="442"/>
      <c r="R74" s="442"/>
      <c r="S74" s="442"/>
      <c r="T74" s="442"/>
      <c r="U74" s="442"/>
      <c r="V74" s="442"/>
      <c r="W74" s="442"/>
      <c r="X74" s="442"/>
      <c r="Y74" s="395"/>
      <c r="Z74" s="395"/>
      <c r="AA74" s="395"/>
    </row>
    <row r="75" spans="1:27" ht="30" customHeight="1" x14ac:dyDescent="0.2">
      <c r="A75" s="227"/>
      <c r="B75" s="420"/>
      <c r="C75" s="442"/>
      <c r="D75" s="442"/>
      <c r="E75" s="442"/>
      <c r="F75" s="442"/>
      <c r="G75" s="442"/>
      <c r="H75" s="442"/>
      <c r="I75" s="442"/>
      <c r="J75" s="442"/>
      <c r="K75" s="442"/>
      <c r="L75" s="442"/>
      <c r="M75" s="442"/>
      <c r="N75" s="442"/>
      <c r="O75" s="442"/>
      <c r="P75" s="442"/>
      <c r="Q75" s="442"/>
      <c r="R75" s="442"/>
      <c r="S75" s="442"/>
      <c r="T75" s="442"/>
      <c r="U75" s="442"/>
      <c r="V75" s="442"/>
      <c r="W75" s="442"/>
      <c r="X75" s="442"/>
      <c r="Y75" s="395"/>
      <c r="Z75" s="395"/>
      <c r="AA75" s="395"/>
    </row>
    <row r="76" spans="1:27" ht="12.75" customHeight="1" x14ac:dyDescent="0.2">
      <c r="A76" s="227"/>
      <c r="B76" s="227"/>
      <c r="C76" s="228"/>
      <c r="D76" s="228"/>
      <c r="E76" s="228"/>
      <c r="F76" s="228"/>
      <c r="G76" s="228"/>
      <c r="H76" s="228"/>
      <c r="I76" s="228"/>
      <c r="Y76" s="235"/>
      <c r="Z76" s="235"/>
      <c r="AA76" s="235"/>
    </row>
    <row r="77" spans="1:27" ht="12.75" customHeight="1" x14ac:dyDescent="0.2">
      <c r="A77" s="227"/>
      <c r="B77" s="227"/>
      <c r="C77" s="228"/>
      <c r="D77" s="228"/>
      <c r="E77" s="228"/>
      <c r="F77" s="228"/>
      <c r="G77" s="228"/>
      <c r="H77" s="228"/>
      <c r="I77" s="228"/>
      <c r="Y77" s="235"/>
      <c r="Z77" s="235"/>
      <c r="AA77" s="235"/>
    </row>
    <row r="78" spans="1:27" ht="18" customHeight="1" x14ac:dyDescent="0.2">
      <c r="A78" s="221" t="s">
        <v>143</v>
      </c>
      <c r="B78" s="227"/>
      <c r="C78" s="228"/>
      <c r="D78" s="228"/>
      <c r="E78" s="228"/>
      <c r="F78" s="228"/>
      <c r="G78" s="228"/>
      <c r="H78" s="228"/>
      <c r="I78" s="228"/>
      <c r="Y78" s="235"/>
      <c r="Z78" s="235"/>
      <c r="AA78" s="235"/>
    </row>
    <row r="79" spans="1:27" ht="18" customHeight="1" x14ac:dyDescent="0.2">
      <c r="A79" s="236" t="s">
        <v>91</v>
      </c>
      <c r="B79" s="198"/>
      <c r="C79" s="228"/>
      <c r="D79" s="228"/>
      <c r="E79" s="228"/>
      <c r="F79" s="228"/>
      <c r="G79" s="228"/>
      <c r="H79" s="228"/>
      <c r="I79" s="228"/>
      <c r="Y79" s="235"/>
      <c r="Z79" s="235"/>
      <c r="AA79" s="235"/>
    </row>
    <row r="80" spans="1:27" ht="15" customHeight="1" x14ac:dyDescent="0.2">
      <c r="A80" s="227"/>
      <c r="B80" s="419" t="s">
        <v>94</v>
      </c>
      <c r="C80" s="491" t="s">
        <v>95</v>
      </c>
      <c r="D80" s="626"/>
      <c r="E80" s="626"/>
      <c r="F80" s="626"/>
      <c r="G80" s="626"/>
      <c r="H80" s="626"/>
      <c r="I80" s="626"/>
      <c r="J80" s="626"/>
      <c r="K80" s="626"/>
      <c r="L80" s="626"/>
      <c r="M80" s="626"/>
      <c r="N80" s="626"/>
      <c r="O80" s="626"/>
      <c r="P80" s="626"/>
      <c r="Q80" s="626"/>
      <c r="R80" s="626"/>
      <c r="S80" s="626"/>
      <c r="T80" s="626"/>
      <c r="U80" s="626"/>
      <c r="V80" s="626"/>
      <c r="W80" s="626"/>
      <c r="X80" s="627"/>
      <c r="Y80" s="429"/>
      <c r="Z80" s="449"/>
      <c r="AA80" s="450"/>
    </row>
    <row r="81" spans="1:27" ht="15" customHeight="1" x14ac:dyDescent="0.2">
      <c r="A81" s="227"/>
      <c r="B81" s="420"/>
      <c r="C81" s="628"/>
      <c r="D81" s="629"/>
      <c r="E81" s="629"/>
      <c r="F81" s="629"/>
      <c r="G81" s="629"/>
      <c r="H81" s="629"/>
      <c r="I81" s="629"/>
      <c r="J81" s="629"/>
      <c r="K81" s="629"/>
      <c r="L81" s="629"/>
      <c r="M81" s="629"/>
      <c r="N81" s="629"/>
      <c r="O81" s="629"/>
      <c r="P81" s="629"/>
      <c r="Q81" s="629"/>
      <c r="R81" s="629"/>
      <c r="S81" s="629"/>
      <c r="T81" s="629"/>
      <c r="U81" s="629"/>
      <c r="V81" s="629"/>
      <c r="W81" s="629"/>
      <c r="X81" s="630"/>
      <c r="Y81" s="451"/>
      <c r="Z81" s="452"/>
      <c r="AA81" s="453"/>
    </row>
    <row r="82" spans="1:27" ht="15" customHeight="1" x14ac:dyDescent="0.2">
      <c r="A82" s="237"/>
      <c r="B82" s="419" t="s">
        <v>96</v>
      </c>
      <c r="C82" s="474" t="s">
        <v>161</v>
      </c>
      <c r="D82" s="475"/>
      <c r="E82" s="475"/>
      <c r="F82" s="475"/>
      <c r="G82" s="475"/>
      <c r="H82" s="475"/>
      <c r="I82" s="475"/>
      <c r="J82" s="475"/>
      <c r="K82" s="475"/>
      <c r="L82" s="475"/>
      <c r="M82" s="475"/>
      <c r="N82" s="475"/>
      <c r="O82" s="475"/>
      <c r="P82" s="475"/>
      <c r="Q82" s="475"/>
      <c r="R82" s="475"/>
      <c r="S82" s="475"/>
      <c r="T82" s="475"/>
      <c r="U82" s="475"/>
      <c r="V82" s="475"/>
      <c r="W82" s="475"/>
      <c r="X82" s="476"/>
      <c r="Y82" s="429"/>
      <c r="Z82" s="449"/>
      <c r="AA82" s="450"/>
    </row>
    <row r="83" spans="1:27" ht="15" customHeight="1" x14ac:dyDescent="0.2">
      <c r="A83" s="237"/>
      <c r="B83" s="420"/>
      <c r="C83" s="477"/>
      <c r="D83" s="478"/>
      <c r="E83" s="478"/>
      <c r="F83" s="478"/>
      <c r="G83" s="478"/>
      <c r="H83" s="478"/>
      <c r="I83" s="478"/>
      <c r="J83" s="478"/>
      <c r="K83" s="478"/>
      <c r="L83" s="478"/>
      <c r="M83" s="478"/>
      <c r="N83" s="478"/>
      <c r="O83" s="478"/>
      <c r="P83" s="478"/>
      <c r="Q83" s="478"/>
      <c r="R83" s="478"/>
      <c r="S83" s="478"/>
      <c r="T83" s="478"/>
      <c r="U83" s="478"/>
      <c r="V83" s="478"/>
      <c r="W83" s="478"/>
      <c r="X83" s="479"/>
      <c r="Y83" s="451"/>
      <c r="Z83" s="452"/>
      <c r="AA83" s="453"/>
    </row>
    <row r="84" spans="1:27" ht="12.75" customHeight="1" x14ac:dyDescent="0.2">
      <c r="A84" s="227"/>
      <c r="B84" s="227"/>
      <c r="C84" s="228"/>
      <c r="D84" s="228"/>
      <c r="E84" s="228"/>
      <c r="F84" s="228"/>
      <c r="G84" s="228"/>
      <c r="H84" s="228"/>
      <c r="I84" s="228"/>
      <c r="Y84" s="235"/>
      <c r="Z84" s="235"/>
      <c r="AA84" s="235"/>
    </row>
    <row r="85" spans="1:27" ht="18" customHeight="1" x14ac:dyDescent="0.2">
      <c r="A85" s="236" t="s">
        <v>92</v>
      </c>
      <c r="B85" s="227"/>
      <c r="C85" s="228"/>
      <c r="D85" s="228"/>
      <c r="E85" s="228"/>
      <c r="F85" s="228"/>
      <c r="G85" s="228"/>
      <c r="H85" s="228"/>
      <c r="I85" s="228"/>
      <c r="Y85" s="235"/>
      <c r="Z85" s="235"/>
      <c r="AA85" s="235"/>
    </row>
    <row r="86" spans="1:27" ht="15" customHeight="1" x14ac:dyDescent="0.2">
      <c r="A86" s="227"/>
      <c r="B86" s="419" t="s">
        <v>11</v>
      </c>
      <c r="C86" s="491" t="s">
        <v>69</v>
      </c>
      <c r="D86" s="576"/>
      <c r="E86" s="576"/>
      <c r="F86" s="576"/>
      <c r="G86" s="576"/>
      <c r="H86" s="576"/>
      <c r="I86" s="576"/>
      <c r="J86" s="576"/>
      <c r="K86" s="576"/>
      <c r="L86" s="576"/>
      <c r="M86" s="576"/>
      <c r="N86" s="576"/>
      <c r="O86" s="576"/>
      <c r="P86" s="576"/>
      <c r="Q86" s="576"/>
      <c r="R86" s="576"/>
      <c r="S86" s="576"/>
      <c r="T86" s="576"/>
      <c r="U86" s="576"/>
      <c r="V86" s="576"/>
      <c r="W86" s="576"/>
      <c r="X86" s="577"/>
      <c r="Y86" s="429"/>
      <c r="Z86" s="449"/>
      <c r="AA86" s="450"/>
    </row>
    <row r="87" spans="1:27" ht="15" customHeight="1" x14ac:dyDescent="0.2">
      <c r="A87" s="227"/>
      <c r="B87" s="420"/>
      <c r="C87" s="578"/>
      <c r="D87" s="579"/>
      <c r="E87" s="579"/>
      <c r="F87" s="579"/>
      <c r="G87" s="579"/>
      <c r="H87" s="579"/>
      <c r="I87" s="579"/>
      <c r="J87" s="579"/>
      <c r="K87" s="579"/>
      <c r="L87" s="579"/>
      <c r="M87" s="579"/>
      <c r="N87" s="579"/>
      <c r="O87" s="579"/>
      <c r="P87" s="579"/>
      <c r="Q87" s="579"/>
      <c r="R87" s="579"/>
      <c r="S87" s="579"/>
      <c r="T87" s="579"/>
      <c r="U87" s="579"/>
      <c r="V87" s="579"/>
      <c r="W87" s="579"/>
      <c r="X87" s="580"/>
      <c r="Y87" s="454"/>
      <c r="Z87" s="455"/>
      <c r="AA87" s="456"/>
    </row>
    <row r="88" spans="1:27" ht="22.5" customHeight="1" x14ac:dyDescent="0.2">
      <c r="A88" s="227"/>
      <c r="B88" s="419" t="s">
        <v>12</v>
      </c>
      <c r="C88" s="442" t="s">
        <v>70</v>
      </c>
      <c r="D88" s="442"/>
      <c r="E88" s="442"/>
      <c r="F88" s="442"/>
      <c r="G88" s="442"/>
      <c r="H88" s="442"/>
      <c r="I88" s="442"/>
      <c r="J88" s="442"/>
      <c r="K88" s="442"/>
      <c r="L88" s="442"/>
      <c r="M88" s="442"/>
      <c r="N88" s="442"/>
      <c r="O88" s="442"/>
      <c r="P88" s="442"/>
      <c r="Q88" s="442"/>
      <c r="R88" s="442"/>
      <c r="S88" s="442"/>
      <c r="T88" s="442"/>
      <c r="U88" s="442"/>
      <c r="V88" s="442"/>
      <c r="W88" s="442"/>
      <c r="X88" s="442"/>
      <c r="Y88" s="395"/>
      <c r="Z88" s="395"/>
      <c r="AA88" s="395"/>
    </row>
    <row r="89" spans="1:27" ht="22.5" customHeight="1" x14ac:dyDescent="0.2">
      <c r="A89" s="227"/>
      <c r="B89" s="420"/>
      <c r="C89" s="442"/>
      <c r="D89" s="442"/>
      <c r="E89" s="442"/>
      <c r="F89" s="442"/>
      <c r="G89" s="442"/>
      <c r="H89" s="442"/>
      <c r="I89" s="442"/>
      <c r="J89" s="442"/>
      <c r="K89" s="442"/>
      <c r="L89" s="442"/>
      <c r="M89" s="442"/>
      <c r="N89" s="442"/>
      <c r="O89" s="442"/>
      <c r="P89" s="442"/>
      <c r="Q89" s="442"/>
      <c r="R89" s="442"/>
      <c r="S89" s="442"/>
      <c r="T89" s="442"/>
      <c r="U89" s="442"/>
      <c r="V89" s="442"/>
      <c r="W89" s="442"/>
      <c r="X89" s="442"/>
      <c r="Y89" s="395"/>
      <c r="Z89" s="395"/>
      <c r="AA89" s="395"/>
    </row>
    <row r="90" spans="1:27" ht="15" customHeight="1" x14ac:dyDescent="0.2">
      <c r="A90" s="227"/>
      <c r="B90" s="419" t="s">
        <v>13</v>
      </c>
      <c r="C90" s="442" t="s">
        <v>600</v>
      </c>
      <c r="D90" s="442"/>
      <c r="E90" s="442"/>
      <c r="F90" s="442"/>
      <c r="G90" s="442"/>
      <c r="H90" s="442"/>
      <c r="I90" s="442"/>
      <c r="J90" s="442"/>
      <c r="K90" s="442"/>
      <c r="L90" s="442"/>
      <c r="M90" s="442"/>
      <c r="N90" s="442"/>
      <c r="O90" s="442"/>
      <c r="P90" s="442"/>
      <c r="Q90" s="442"/>
      <c r="R90" s="442"/>
      <c r="S90" s="442"/>
      <c r="T90" s="442"/>
      <c r="U90" s="442"/>
      <c r="V90" s="442"/>
      <c r="W90" s="442"/>
      <c r="X90" s="442"/>
      <c r="Y90" s="395"/>
      <c r="Z90" s="395"/>
      <c r="AA90" s="395"/>
    </row>
    <row r="91" spans="1:27" ht="15" customHeight="1" x14ac:dyDescent="0.2">
      <c r="A91" s="227"/>
      <c r="B91" s="420"/>
      <c r="C91" s="442"/>
      <c r="D91" s="442"/>
      <c r="E91" s="442"/>
      <c r="F91" s="442"/>
      <c r="G91" s="442"/>
      <c r="H91" s="442"/>
      <c r="I91" s="442"/>
      <c r="J91" s="442"/>
      <c r="K91" s="442"/>
      <c r="L91" s="442"/>
      <c r="M91" s="442"/>
      <c r="N91" s="442"/>
      <c r="O91" s="442"/>
      <c r="P91" s="442"/>
      <c r="Q91" s="442"/>
      <c r="R91" s="442"/>
      <c r="S91" s="442"/>
      <c r="T91" s="442"/>
      <c r="U91" s="442"/>
      <c r="V91" s="442"/>
      <c r="W91" s="442"/>
      <c r="X91" s="442"/>
      <c r="Y91" s="395"/>
      <c r="Z91" s="395"/>
      <c r="AA91" s="395"/>
    </row>
    <row r="92" spans="1:27" s="215" customFormat="1" ht="12.75" customHeight="1" x14ac:dyDescent="0.2">
      <c r="A92" s="198"/>
      <c r="B92" s="198"/>
      <c r="C92" s="234"/>
      <c r="D92" s="234"/>
      <c r="E92" s="234"/>
      <c r="F92" s="234"/>
      <c r="G92" s="234"/>
      <c r="H92" s="234"/>
      <c r="I92" s="234"/>
      <c r="J92" s="234"/>
      <c r="K92" s="234"/>
      <c r="L92" s="234"/>
      <c r="M92" s="234"/>
      <c r="N92" s="234"/>
      <c r="O92" s="234"/>
      <c r="P92" s="234"/>
      <c r="Q92" s="234"/>
      <c r="R92" s="234"/>
      <c r="S92" s="234"/>
      <c r="T92" s="234"/>
      <c r="U92" s="234"/>
      <c r="V92" s="234"/>
      <c r="W92" s="234"/>
      <c r="X92" s="234"/>
      <c r="Y92" s="233"/>
      <c r="Z92" s="233"/>
      <c r="AA92" s="233"/>
    </row>
    <row r="93" spans="1:27" ht="18" customHeight="1" x14ac:dyDescent="0.2">
      <c r="A93" s="236" t="s">
        <v>93</v>
      </c>
      <c r="B93" s="227"/>
      <c r="C93" s="228"/>
      <c r="D93" s="228"/>
      <c r="E93" s="228"/>
      <c r="F93" s="228"/>
      <c r="G93" s="228"/>
      <c r="H93" s="228"/>
      <c r="I93" s="228"/>
      <c r="Y93" s="235"/>
      <c r="Z93" s="235"/>
      <c r="AA93" s="235"/>
    </row>
    <row r="94" spans="1:27" ht="30" customHeight="1" x14ac:dyDescent="0.2">
      <c r="A94" s="227"/>
      <c r="B94" s="419" t="s">
        <v>11</v>
      </c>
      <c r="C94" s="496" t="s">
        <v>601</v>
      </c>
      <c r="D94" s="496"/>
      <c r="E94" s="496"/>
      <c r="F94" s="496"/>
      <c r="G94" s="496"/>
      <c r="H94" s="496"/>
      <c r="I94" s="496"/>
      <c r="J94" s="496"/>
      <c r="K94" s="496"/>
      <c r="L94" s="496"/>
      <c r="M94" s="496"/>
      <c r="N94" s="496"/>
      <c r="O94" s="496"/>
      <c r="P94" s="496"/>
      <c r="Q94" s="496"/>
      <c r="R94" s="496"/>
      <c r="S94" s="496"/>
      <c r="T94" s="496"/>
      <c r="U94" s="496"/>
      <c r="V94" s="496"/>
      <c r="W94" s="496"/>
      <c r="X94" s="496"/>
      <c r="Y94" s="395"/>
      <c r="Z94" s="395"/>
      <c r="AA94" s="395"/>
    </row>
    <row r="95" spans="1:27" ht="30" customHeight="1" x14ac:dyDescent="0.2">
      <c r="A95" s="227"/>
      <c r="B95" s="420"/>
      <c r="C95" s="496"/>
      <c r="D95" s="496"/>
      <c r="E95" s="496"/>
      <c r="F95" s="496"/>
      <c r="G95" s="496"/>
      <c r="H95" s="496"/>
      <c r="I95" s="496"/>
      <c r="J95" s="496"/>
      <c r="K95" s="496"/>
      <c r="L95" s="496"/>
      <c r="M95" s="496"/>
      <c r="N95" s="496"/>
      <c r="O95" s="496"/>
      <c r="P95" s="496"/>
      <c r="Q95" s="496"/>
      <c r="R95" s="496"/>
      <c r="S95" s="496"/>
      <c r="T95" s="496"/>
      <c r="U95" s="496"/>
      <c r="V95" s="496"/>
      <c r="W95" s="496"/>
      <c r="X95" s="496"/>
      <c r="Y95" s="395"/>
      <c r="Z95" s="395"/>
      <c r="AA95" s="395"/>
    </row>
    <row r="96" spans="1:27" s="215" customFormat="1" ht="12.75" customHeight="1" x14ac:dyDescent="0.2">
      <c r="A96" s="198"/>
      <c r="B96" s="198"/>
      <c r="C96" s="234"/>
      <c r="D96" s="234"/>
      <c r="E96" s="234"/>
      <c r="F96" s="234"/>
      <c r="G96" s="234"/>
      <c r="H96" s="234"/>
      <c r="I96" s="234"/>
      <c r="J96" s="234"/>
      <c r="K96" s="234"/>
      <c r="L96" s="234"/>
      <c r="M96" s="234"/>
      <c r="N96" s="234"/>
      <c r="O96" s="234"/>
      <c r="P96" s="234"/>
      <c r="Q96" s="234"/>
      <c r="R96" s="234"/>
      <c r="S96" s="234"/>
      <c r="T96" s="234"/>
      <c r="U96" s="234"/>
      <c r="V96" s="234"/>
      <c r="W96" s="234"/>
      <c r="X96" s="234"/>
      <c r="Y96" s="233"/>
      <c r="Z96" s="233"/>
      <c r="AA96" s="233"/>
    </row>
    <row r="97" spans="1:27" s="215" customFormat="1" ht="12.75" customHeight="1" x14ac:dyDescent="0.2">
      <c r="A97" s="226"/>
      <c r="B97" s="198"/>
      <c r="C97" s="234"/>
      <c r="D97" s="234"/>
      <c r="E97" s="234"/>
      <c r="F97" s="234"/>
      <c r="G97" s="234"/>
      <c r="H97" s="234"/>
      <c r="I97" s="234"/>
      <c r="J97" s="234"/>
      <c r="K97" s="234"/>
      <c r="L97" s="234"/>
      <c r="M97" s="234"/>
      <c r="N97" s="234"/>
      <c r="O97" s="234"/>
      <c r="P97" s="234"/>
      <c r="Q97" s="234"/>
      <c r="R97" s="234"/>
      <c r="S97" s="234"/>
      <c r="T97" s="234"/>
      <c r="U97" s="234"/>
      <c r="V97" s="234"/>
      <c r="W97" s="234"/>
      <c r="X97" s="234"/>
      <c r="Y97" s="233"/>
      <c r="Z97" s="233"/>
      <c r="AA97" s="233"/>
    </row>
    <row r="98" spans="1:27" s="215" customFormat="1" ht="18" customHeight="1" x14ac:dyDescent="0.2">
      <c r="A98" s="238" t="s">
        <v>144</v>
      </c>
      <c r="B98" s="198"/>
      <c r="C98" s="234"/>
      <c r="D98" s="234"/>
      <c r="E98" s="234"/>
      <c r="F98" s="234"/>
      <c r="G98" s="234"/>
      <c r="H98" s="234"/>
      <c r="I98" s="234"/>
      <c r="J98" s="234"/>
      <c r="K98" s="234"/>
      <c r="L98" s="234"/>
      <c r="M98" s="234"/>
      <c r="N98" s="234"/>
      <c r="O98" s="234"/>
      <c r="P98" s="234"/>
      <c r="Q98" s="234"/>
      <c r="R98" s="234"/>
      <c r="S98" s="234"/>
      <c r="T98" s="234"/>
      <c r="U98" s="234"/>
      <c r="V98" s="234"/>
      <c r="W98" s="234"/>
      <c r="X98" s="234"/>
      <c r="Y98" s="233"/>
      <c r="Z98" s="233"/>
      <c r="AA98" s="233"/>
    </row>
    <row r="99" spans="1:27" ht="18" customHeight="1" x14ac:dyDescent="0.2">
      <c r="A99" s="229" t="s">
        <v>579</v>
      </c>
      <c r="B99" s="201"/>
      <c r="C99" s="228"/>
      <c r="D99" s="228"/>
      <c r="E99" s="228"/>
      <c r="F99" s="228"/>
      <c r="G99" s="228"/>
      <c r="H99" s="228"/>
      <c r="I99" s="228"/>
      <c r="Y99" s="235"/>
      <c r="Z99" s="235"/>
      <c r="AA99" s="235"/>
    </row>
    <row r="100" spans="1:27" ht="30" customHeight="1" x14ac:dyDescent="0.2">
      <c r="A100" s="227"/>
      <c r="B100" s="435" t="s">
        <v>11</v>
      </c>
      <c r="C100" s="496" t="s">
        <v>602</v>
      </c>
      <c r="D100" s="457"/>
      <c r="E100" s="457"/>
      <c r="F100" s="457"/>
      <c r="G100" s="457"/>
      <c r="H100" s="457"/>
      <c r="I100" s="457"/>
      <c r="J100" s="457"/>
      <c r="K100" s="457"/>
      <c r="L100" s="457"/>
      <c r="M100" s="457"/>
      <c r="N100" s="457"/>
      <c r="O100" s="457"/>
      <c r="P100" s="457"/>
      <c r="Q100" s="457"/>
      <c r="R100" s="457"/>
      <c r="S100" s="457"/>
      <c r="T100" s="457"/>
      <c r="U100" s="457"/>
      <c r="V100" s="457"/>
      <c r="W100" s="457"/>
      <c r="X100" s="457"/>
      <c r="Y100" s="395"/>
      <c r="Z100" s="395"/>
      <c r="AA100" s="395"/>
    </row>
    <row r="101" spans="1:27" ht="30" customHeight="1" x14ac:dyDescent="0.2">
      <c r="A101" s="227"/>
      <c r="B101" s="435"/>
      <c r="C101" s="457"/>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395"/>
      <c r="Z101" s="395"/>
      <c r="AA101" s="395"/>
    </row>
    <row r="102" spans="1:27" ht="12.9" customHeight="1" x14ac:dyDescent="0.2">
      <c r="A102" s="230"/>
      <c r="B102" s="239"/>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40"/>
      <c r="Z102" s="240"/>
      <c r="AA102" s="240"/>
    </row>
    <row r="103" spans="1:27" ht="18" customHeight="1" x14ac:dyDescent="0.2">
      <c r="A103" s="229" t="s">
        <v>50</v>
      </c>
      <c r="B103" s="201"/>
      <c r="C103" s="228"/>
      <c r="D103" s="228"/>
      <c r="E103" s="228"/>
      <c r="F103" s="228"/>
      <c r="G103" s="228"/>
      <c r="H103" s="228"/>
      <c r="I103" s="228"/>
      <c r="Y103" s="235"/>
      <c r="Z103" s="235"/>
      <c r="AA103" s="235"/>
    </row>
    <row r="104" spans="1:27" ht="15" customHeight="1" x14ac:dyDescent="0.2">
      <c r="A104" s="227"/>
      <c r="B104" s="435" t="s">
        <v>11</v>
      </c>
      <c r="C104" s="398" t="s">
        <v>98</v>
      </c>
      <c r="D104" s="399"/>
      <c r="E104" s="399"/>
      <c r="F104" s="399"/>
      <c r="G104" s="399"/>
      <c r="H104" s="399"/>
      <c r="I104" s="399"/>
      <c r="J104" s="399"/>
      <c r="K104" s="399"/>
      <c r="L104" s="399"/>
      <c r="M104" s="399"/>
      <c r="N104" s="399"/>
      <c r="O104" s="399"/>
      <c r="P104" s="399"/>
      <c r="Q104" s="399"/>
      <c r="R104" s="399"/>
      <c r="S104" s="399"/>
      <c r="T104" s="399"/>
      <c r="U104" s="399"/>
      <c r="V104" s="399"/>
      <c r="W104" s="399"/>
      <c r="X104" s="400"/>
      <c r="Y104" s="395"/>
      <c r="Z104" s="395"/>
      <c r="AA104" s="395"/>
    </row>
    <row r="105" spans="1:27" ht="15" customHeight="1" x14ac:dyDescent="0.2">
      <c r="A105" s="227"/>
      <c r="B105" s="435"/>
      <c r="C105" s="401" t="s">
        <v>77</v>
      </c>
      <c r="D105" s="402"/>
      <c r="E105" s="402"/>
      <c r="F105" s="402"/>
      <c r="G105" s="402"/>
      <c r="H105" s="402"/>
      <c r="I105" s="402"/>
      <c r="J105" s="402"/>
      <c r="K105" s="402"/>
      <c r="L105" s="402"/>
      <c r="M105" s="402"/>
      <c r="N105" s="402"/>
      <c r="O105" s="402"/>
      <c r="P105" s="402"/>
      <c r="Q105" s="402"/>
      <c r="R105" s="402"/>
      <c r="S105" s="402"/>
      <c r="T105" s="402"/>
      <c r="U105" s="402"/>
      <c r="V105" s="402"/>
      <c r="W105" s="402"/>
      <c r="X105" s="403"/>
      <c r="Y105" s="395"/>
      <c r="Z105" s="395"/>
      <c r="AA105" s="395"/>
    </row>
    <row r="106" spans="1:27" ht="12.9" customHeight="1" x14ac:dyDescent="0.2">
      <c r="A106" s="230"/>
      <c r="B106" s="239"/>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40"/>
      <c r="Z106" s="240"/>
      <c r="AA106" s="240"/>
    </row>
    <row r="107" spans="1:27" ht="18" customHeight="1" x14ac:dyDescent="0.2">
      <c r="A107" s="229" t="s">
        <v>17</v>
      </c>
      <c r="B107" s="201"/>
      <c r="C107" s="228"/>
      <c r="D107" s="228"/>
      <c r="E107" s="228"/>
      <c r="F107" s="228"/>
      <c r="G107" s="228"/>
      <c r="H107" s="228"/>
      <c r="I107" s="228"/>
      <c r="Y107" s="235"/>
      <c r="Z107" s="235"/>
      <c r="AA107" s="235"/>
    </row>
    <row r="108" spans="1:27" ht="30" customHeight="1" x14ac:dyDescent="0.2">
      <c r="A108" s="227"/>
      <c r="B108" s="435" t="s">
        <v>11</v>
      </c>
      <c r="C108" s="442" t="s">
        <v>104</v>
      </c>
      <c r="D108" s="457"/>
      <c r="E108" s="457"/>
      <c r="F108" s="457"/>
      <c r="G108" s="457"/>
      <c r="H108" s="457"/>
      <c r="I108" s="457"/>
      <c r="J108" s="457"/>
      <c r="K108" s="457"/>
      <c r="L108" s="457"/>
      <c r="M108" s="457"/>
      <c r="N108" s="457"/>
      <c r="O108" s="457"/>
      <c r="P108" s="457"/>
      <c r="Q108" s="457"/>
      <c r="R108" s="457"/>
      <c r="S108" s="457"/>
      <c r="T108" s="457"/>
      <c r="U108" s="457"/>
      <c r="V108" s="457"/>
      <c r="W108" s="457"/>
      <c r="X108" s="457"/>
      <c r="Y108" s="395"/>
      <c r="Z108" s="395"/>
      <c r="AA108" s="395"/>
    </row>
    <row r="109" spans="1:27" ht="30" customHeight="1" x14ac:dyDescent="0.2">
      <c r="A109" s="227"/>
      <c r="B109" s="435"/>
      <c r="C109" s="457"/>
      <c r="D109" s="457"/>
      <c r="E109" s="457"/>
      <c r="F109" s="457"/>
      <c r="G109" s="457"/>
      <c r="H109" s="457"/>
      <c r="I109" s="457"/>
      <c r="J109" s="457"/>
      <c r="K109" s="457"/>
      <c r="L109" s="457"/>
      <c r="M109" s="457"/>
      <c r="N109" s="457"/>
      <c r="O109" s="457"/>
      <c r="P109" s="457"/>
      <c r="Q109" s="457"/>
      <c r="R109" s="457"/>
      <c r="S109" s="457"/>
      <c r="T109" s="457"/>
      <c r="U109" s="457"/>
      <c r="V109" s="457"/>
      <c r="W109" s="457"/>
      <c r="X109" s="457"/>
      <c r="Y109" s="395"/>
      <c r="Z109" s="395"/>
      <c r="AA109" s="395"/>
    </row>
    <row r="110" spans="1:27" ht="12.75" customHeight="1" x14ac:dyDescent="0.2">
      <c r="A110" s="227"/>
      <c r="B110" s="198"/>
      <c r="C110" s="202"/>
      <c r="D110" s="222"/>
      <c r="E110" s="222"/>
      <c r="F110" s="222"/>
      <c r="G110" s="222"/>
      <c r="H110" s="222"/>
      <c r="I110" s="222"/>
      <c r="J110" s="224"/>
      <c r="K110" s="224"/>
      <c r="L110" s="224"/>
      <c r="M110" s="224"/>
      <c r="N110" s="224"/>
      <c r="O110" s="224"/>
      <c r="P110" s="224"/>
      <c r="Q110" s="224"/>
      <c r="R110" s="224"/>
      <c r="S110" s="215"/>
      <c r="T110" s="215"/>
      <c r="U110" s="215"/>
      <c r="V110" s="215"/>
      <c r="W110" s="215"/>
      <c r="X110" s="215"/>
      <c r="Y110" s="233"/>
      <c r="Z110" s="233"/>
      <c r="AA110" s="233"/>
    </row>
    <row r="111" spans="1:27" ht="18" customHeight="1" x14ac:dyDescent="0.2">
      <c r="A111" s="229" t="s">
        <v>580</v>
      </c>
      <c r="B111" s="201"/>
      <c r="C111" s="228"/>
      <c r="D111" s="228"/>
      <c r="E111" s="228"/>
      <c r="F111" s="228"/>
      <c r="G111" s="228"/>
      <c r="H111" s="228"/>
      <c r="I111" s="228"/>
      <c r="Y111" s="235"/>
      <c r="Z111" s="235"/>
      <c r="AA111" s="235"/>
    </row>
    <row r="112" spans="1:27" ht="15" customHeight="1" x14ac:dyDescent="0.2">
      <c r="A112" s="227"/>
      <c r="B112" s="419" t="s">
        <v>11</v>
      </c>
      <c r="C112" s="398" t="s">
        <v>103</v>
      </c>
      <c r="D112" s="485"/>
      <c r="E112" s="485"/>
      <c r="F112" s="485"/>
      <c r="G112" s="485"/>
      <c r="H112" s="485"/>
      <c r="I112" s="485"/>
      <c r="J112" s="485"/>
      <c r="K112" s="485"/>
      <c r="L112" s="485"/>
      <c r="M112" s="485"/>
      <c r="N112" s="485"/>
      <c r="O112" s="485"/>
      <c r="P112" s="485"/>
      <c r="Q112" s="485"/>
      <c r="R112" s="485"/>
      <c r="S112" s="485"/>
      <c r="T112" s="485"/>
      <c r="U112" s="485"/>
      <c r="V112" s="485"/>
      <c r="W112" s="485"/>
      <c r="X112" s="486"/>
      <c r="Y112" s="429"/>
      <c r="Z112" s="449"/>
      <c r="AA112" s="450"/>
    </row>
    <row r="113" spans="1:27" ht="15" customHeight="1" x14ac:dyDescent="0.2">
      <c r="A113" s="227"/>
      <c r="B113" s="490"/>
      <c r="C113" s="446"/>
      <c r="D113" s="503"/>
      <c r="E113" s="503"/>
      <c r="F113" s="503"/>
      <c r="G113" s="503"/>
      <c r="H113" s="503"/>
      <c r="I113" s="503"/>
      <c r="J113" s="503"/>
      <c r="K113" s="503"/>
      <c r="L113" s="503"/>
      <c r="M113" s="503"/>
      <c r="N113" s="503"/>
      <c r="O113" s="503"/>
      <c r="P113" s="503"/>
      <c r="Q113" s="503"/>
      <c r="R113" s="503"/>
      <c r="S113" s="503"/>
      <c r="T113" s="503"/>
      <c r="U113" s="503"/>
      <c r="V113" s="503"/>
      <c r="W113" s="503"/>
      <c r="X113" s="489"/>
      <c r="Y113" s="454"/>
      <c r="Z113" s="455"/>
      <c r="AA113" s="456"/>
    </row>
    <row r="114" spans="1:27" ht="15" customHeight="1" x14ac:dyDescent="0.2">
      <c r="A114" s="227"/>
      <c r="B114" s="435" t="s">
        <v>12</v>
      </c>
      <c r="C114" s="442" t="s">
        <v>102</v>
      </c>
      <c r="D114" s="457"/>
      <c r="E114" s="457"/>
      <c r="F114" s="457"/>
      <c r="G114" s="457"/>
      <c r="H114" s="457"/>
      <c r="I114" s="457"/>
      <c r="J114" s="457"/>
      <c r="K114" s="457"/>
      <c r="L114" s="457"/>
      <c r="M114" s="457"/>
      <c r="N114" s="457"/>
      <c r="O114" s="457"/>
      <c r="P114" s="457"/>
      <c r="Q114" s="457"/>
      <c r="R114" s="457"/>
      <c r="S114" s="457"/>
      <c r="T114" s="457"/>
      <c r="U114" s="457"/>
      <c r="V114" s="457"/>
      <c r="W114" s="457"/>
      <c r="X114" s="457"/>
      <c r="Y114" s="395"/>
      <c r="Z114" s="395"/>
      <c r="AA114" s="395"/>
    </row>
    <row r="115" spans="1:27" ht="15" customHeight="1" x14ac:dyDescent="0.2">
      <c r="A115" s="227"/>
      <c r="B115" s="435"/>
      <c r="C115" s="442"/>
      <c r="D115" s="457"/>
      <c r="E115" s="457"/>
      <c r="F115" s="457"/>
      <c r="G115" s="457"/>
      <c r="H115" s="457"/>
      <c r="I115" s="457"/>
      <c r="J115" s="457"/>
      <c r="K115" s="457"/>
      <c r="L115" s="457"/>
      <c r="M115" s="457"/>
      <c r="N115" s="457"/>
      <c r="O115" s="457"/>
      <c r="P115" s="457"/>
      <c r="Q115" s="457"/>
      <c r="R115" s="457"/>
      <c r="S115" s="457"/>
      <c r="T115" s="457"/>
      <c r="U115" s="457"/>
      <c r="V115" s="457"/>
      <c r="W115" s="457"/>
      <c r="X115" s="457"/>
      <c r="Y115" s="395"/>
      <c r="Z115" s="395"/>
      <c r="AA115" s="395"/>
    </row>
    <row r="116" spans="1:27" ht="12.75" customHeight="1" x14ac:dyDescent="0.2">
      <c r="A116" s="227"/>
      <c r="B116" s="198"/>
      <c r="C116" s="202"/>
      <c r="D116" s="222"/>
      <c r="E116" s="222"/>
      <c r="F116" s="222"/>
      <c r="G116" s="222"/>
      <c r="H116" s="222"/>
      <c r="I116" s="222"/>
      <c r="J116" s="224"/>
      <c r="K116" s="224"/>
      <c r="L116" s="224"/>
      <c r="M116" s="224"/>
      <c r="N116" s="224"/>
      <c r="O116" s="224"/>
      <c r="P116" s="224"/>
      <c r="Q116" s="224"/>
      <c r="R116" s="224"/>
      <c r="S116" s="215"/>
      <c r="T116" s="215"/>
      <c r="U116" s="215"/>
      <c r="V116" s="215"/>
      <c r="W116" s="215"/>
      <c r="X116" s="215"/>
      <c r="Y116" s="233"/>
      <c r="Z116" s="233"/>
      <c r="AA116" s="233"/>
    </row>
    <row r="117" spans="1:27" ht="18" customHeight="1" x14ac:dyDescent="0.2">
      <c r="A117" s="229" t="s">
        <v>2</v>
      </c>
      <c r="B117" s="201"/>
      <c r="C117" s="228"/>
      <c r="D117" s="228"/>
      <c r="E117" s="228"/>
      <c r="F117" s="228"/>
      <c r="G117" s="228"/>
      <c r="H117" s="228"/>
      <c r="I117" s="228"/>
      <c r="Y117" s="235"/>
      <c r="Z117" s="235"/>
      <c r="AA117" s="235"/>
    </row>
    <row r="118" spans="1:27" ht="30" customHeight="1" x14ac:dyDescent="0.2">
      <c r="A118" s="227"/>
      <c r="B118" s="419" t="s">
        <v>11</v>
      </c>
      <c r="C118" s="398" t="s">
        <v>105</v>
      </c>
      <c r="D118" s="485"/>
      <c r="E118" s="485"/>
      <c r="F118" s="485"/>
      <c r="G118" s="485"/>
      <c r="H118" s="485"/>
      <c r="I118" s="485"/>
      <c r="J118" s="485"/>
      <c r="K118" s="485"/>
      <c r="L118" s="485"/>
      <c r="M118" s="485"/>
      <c r="N118" s="485"/>
      <c r="O118" s="485"/>
      <c r="P118" s="485"/>
      <c r="Q118" s="485"/>
      <c r="R118" s="485"/>
      <c r="S118" s="485"/>
      <c r="T118" s="485"/>
      <c r="U118" s="485"/>
      <c r="V118" s="485"/>
      <c r="W118" s="485"/>
      <c r="X118" s="486"/>
      <c r="Y118" s="429"/>
      <c r="Z118" s="449"/>
      <c r="AA118" s="450"/>
    </row>
    <row r="119" spans="1:27" ht="30" customHeight="1" x14ac:dyDescent="0.2">
      <c r="A119" s="227"/>
      <c r="B119" s="490"/>
      <c r="C119" s="446"/>
      <c r="D119" s="503"/>
      <c r="E119" s="503"/>
      <c r="F119" s="503"/>
      <c r="G119" s="503"/>
      <c r="H119" s="503"/>
      <c r="I119" s="503"/>
      <c r="J119" s="503"/>
      <c r="K119" s="503"/>
      <c r="L119" s="503"/>
      <c r="M119" s="503"/>
      <c r="N119" s="503"/>
      <c r="O119" s="503"/>
      <c r="P119" s="503"/>
      <c r="Q119" s="503"/>
      <c r="R119" s="503"/>
      <c r="S119" s="503"/>
      <c r="T119" s="503"/>
      <c r="U119" s="503"/>
      <c r="V119" s="503"/>
      <c r="W119" s="503"/>
      <c r="X119" s="489"/>
      <c r="Y119" s="454"/>
      <c r="Z119" s="455"/>
      <c r="AA119" s="456"/>
    </row>
    <row r="120" spans="1:27" ht="22.5" customHeight="1" x14ac:dyDescent="0.2">
      <c r="A120" s="227"/>
      <c r="B120" s="435" t="s">
        <v>12</v>
      </c>
      <c r="C120" s="442" t="s">
        <v>18</v>
      </c>
      <c r="D120" s="457"/>
      <c r="E120" s="457"/>
      <c r="F120" s="457"/>
      <c r="G120" s="457"/>
      <c r="H120" s="457"/>
      <c r="I120" s="457"/>
      <c r="J120" s="457"/>
      <c r="K120" s="457"/>
      <c r="L120" s="457"/>
      <c r="M120" s="457"/>
      <c r="N120" s="457"/>
      <c r="O120" s="457"/>
      <c r="P120" s="457"/>
      <c r="Q120" s="457"/>
      <c r="R120" s="457"/>
      <c r="S120" s="457"/>
      <c r="T120" s="457"/>
      <c r="U120" s="457"/>
      <c r="V120" s="457"/>
      <c r="W120" s="457"/>
      <c r="X120" s="457"/>
      <c r="Y120" s="395"/>
      <c r="Z120" s="395"/>
      <c r="AA120" s="395"/>
    </row>
    <row r="121" spans="1:27" ht="22.5" customHeight="1" x14ac:dyDescent="0.2">
      <c r="A121" s="227"/>
      <c r="B121" s="435"/>
      <c r="C121" s="442"/>
      <c r="D121" s="457"/>
      <c r="E121" s="457"/>
      <c r="F121" s="457"/>
      <c r="G121" s="457"/>
      <c r="H121" s="457"/>
      <c r="I121" s="457"/>
      <c r="J121" s="457"/>
      <c r="K121" s="457"/>
      <c r="L121" s="457"/>
      <c r="M121" s="457"/>
      <c r="N121" s="457"/>
      <c r="O121" s="457"/>
      <c r="P121" s="457"/>
      <c r="Q121" s="457"/>
      <c r="R121" s="457"/>
      <c r="S121" s="457"/>
      <c r="T121" s="457"/>
      <c r="U121" s="457"/>
      <c r="V121" s="457"/>
      <c r="W121" s="457"/>
      <c r="X121" s="457"/>
      <c r="Y121" s="395"/>
      <c r="Z121" s="395"/>
      <c r="AA121" s="395"/>
    </row>
    <row r="122" spans="1:27" ht="12.75" customHeight="1" x14ac:dyDescent="0.2">
      <c r="A122" s="227"/>
      <c r="B122" s="198"/>
      <c r="C122" s="241"/>
      <c r="D122" s="222"/>
      <c r="E122" s="222"/>
      <c r="F122" s="222"/>
      <c r="G122" s="222"/>
      <c r="H122" s="222"/>
      <c r="I122" s="222"/>
      <c r="J122" s="224"/>
      <c r="K122" s="224"/>
      <c r="L122" s="224"/>
      <c r="M122" s="224"/>
      <c r="N122" s="224"/>
      <c r="O122" s="224"/>
      <c r="P122" s="224"/>
      <c r="Q122" s="224"/>
      <c r="R122" s="224"/>
      <c r="S122" s="215"/>
      <c r="T122" s="215"/>
      <c r="U122" s="215"/>
      <c r="V122" s="215"/>
      <c r="W122" s="215"/>
      <c r="X122" s="215"/>
      <c r="Y122" s="233"/>
      <c r="Z122" s="233"/>
      <c r="AA122" s="233"/>
    </row>
    <row r="123" spans="1:27" ht="18" customHeight="1" x14ac:dyDescent="0.2">
      <c r="A123" s="229" t="s">
        <v>581</v>
      </c>
      <c r="B123" s="201"/>
      <c r="C123" s="228"/>
      <c r="D123" s="228"/>
      <c r="E123" s="228"/>
      <c r="F123" s="228"/>
      <c r="G123" s="228"/>
      <c r="H123" s="228"/>
      <c r="I123" s="228"/>
      <c r="Y123" s="235"/>
      <c r="Z123" s="235"/>
      <c r="AA123" s="235"/>
    </row>
    <row r="124" spans="1:27" ht="30" customHeight="1" x14ac:dyDescent="0.2">
      <c r="A124" s="227"/>
      <c r="B124" s="435" t="s">
        <v>11</v>
      </c>
      <c r="C124" s="442" t="s">
        <v>106</v>
      </c>
      <c r="D124" s="457"/>
      <c r="E124" s="457"/>
      <c r="F124" s="457"/>
      <c r="G124" s="457"/>
      <c r="H124" s="457"/>
      <c r="I124" s="457"/>
      <c r="J124" s="457"/>
      <c r="K124" s="457"/>
      <c r="L124" s="457"/>
      <c r="M124" s="457"/>
      <c r="N124" s="457"/>
      <c r="O124" s="457"/>
      <c r="P124" s="457"/>
      <c r="Q124" s="457"/>
      <c r="R124" s="457"/>
      <c r="S124" s="457"/>
      <c r="T124" s="457"/>
      <c r="U124" s="457"/>
      <c r="V124" s="457"/>
      <c r="W124" s="457"/>
      <c r="X124" s="457"/>
      <c r="Y124" s="395"/>
      <c r="Z124" s="395"/>
      <c r="AA124" s="395"/>
    </row>
    <row r="125" spans="1:27" ht="30" customHeight="1" x14ac:dyDescent="0.2">
      <c r="A125" s="227"/>
      <c r="B125" s="435"/>
      <c r="C125" s="442"/>
      <c r="D125" s="457"/>
      <c r="E125" s="457"/>
      <c r="F125" s="457"/>
      <c r="G125" s="457"/>
      <c r="H125" s="457"/>
      <c r="I125" s="457"/>
      <c r="J125" s="457"/>
      <c r="K125" s="457"/>
      <c r="L125" s="457"/>
      <c r="M125" s="457"/>
      <c r="N125" s="457"/>
      <c r="O125" s="457"/>
      <c r="P125" s="457"/>
      <c r="Q125" s="457"/>
      <c r="R125" s="457"/>
      <c r="S125" s="457"/>
      <c r="T125" s="457"/>
      <c r="U125" s="457"/>
      <c r="V125" s="457"/>
      <c r="W125" s="457"/>
      <c r="X125" s="457"/>
      <c r="Y125" s="395"/>
      <c r="Z125" s="395"/>
      <c r="AA125" s="395"/>
    </row>
    <row r="126" spans="1:27" ht="12.9" customHeight="1" x14ac:dyDescent="0.2">
      <c r="A126" s="230"/>
      <c r="B126" s="230"/>
      <c r="C126" s="187"/>
      <c r="D126" s="187"/>
      <c r="E126" s="187"/>
      <c r="F126" s="187"/>
      <c r="G126" s="187"/>
      <c r="H126" s="187"/>
      <c r="I126" s="187"/>
      <c r="J126" s="187"/>
      <c r="K126" s="187"/>
      <c r="L126" s="187"/>
      <c r="M126" s="187"/>
      <c r="N126" s="187"/>
      <c r="O126" s="187"/>
      <c r="P126" s="187"/>
      <c r="Q126" s="187"/>
      <c r="R126" s="187"/>
      <c r="Y126" s="235"/>
      <c r="Z126" s="235"/>
      <c r="AA126" s="235"/>
    </row>
    <row r="127" spans="1:27" ht="18" customHeight="1" x14ac:dyDescent="0.2">
      <c r="A127" s="229" t="s">
        <v>582</v>
      </c>
      <c r="B127" s="201"/>
      <c r="C127" s="228"/>
      <c r="D127" s="228"/>
      <c r="E127" s="228"/>
      <c r="F127" s="228"/>
      <c r="G127" s="228"/>
      <c r="H127" s="228"/>
      <c r="I127" s="228"/>
      <c r="Y127" s="235"/>
      <c r="Z127" s="235"/>
      <c r="AA127" s="235"/>
    </row>
    <row r="128" spans="1:27" ht="15" customHeight="1" x14ac:dyDescent="0.2">
      <c r="A128" s="227"/>
      <c r="B128" s="435" t="s">
        <v>11</v>
      </c>
      <c r="C128" s="442" t="s">
        <v>603</v>
      </c>
      <c r="D128" s="457"/>
      <c r="E128" s="457"/>
      <c r="F128" s="457"/>
      <c r="G128" s="457"/>
      <c r="H128" s="457"/>
      <c r="I128" s="457"/>
      <c r="J128" s="457"/>
      <c r="K128" s="457"/>
      <c r="L128" s="457"/>
      <c r="M128" s="457"/>
      <c r="N128" s="457"/>
      <c r="O128" s="457"/>
      <c r="P128" s="457"/>
      <c r="Q128" s="457"/>
      <c r="R128" s="457"/>
      <c r="S128" s="457"/>
      <c r="T128" s="457"/>
      <c r="U128" s="457"/>
      <c r="V128" s="457"/>
      <c r="W128" s="457"/>
      <c r="X128" s="457"/>
      <c r="Y128" s="395"/>
      <c r="Z128" s="395"/>
      <c r="AA128" s="395"/>
    </row>
    <row r="129" spans="1:27" ht="15" customHeight="1" x14ac:dyDescent="0.2">
      <c r="A129" s="227"/>
      <c r="B129" s="435"/>
      <c r="C129" s="442"/>
      <c r="D129" s="457"/>
      <c r="E129" s="457"/>
      <c r="F129" s="457"/>
      <c r="G129" s="457"/>
      <c r="H129" s="457"/>
      <c r="I129" s="457"/>
      <c r="J129" s="457"/>
      <c r="K129" s="457"/>
      <c r="L129" s="457"/>
      <c r="M129" s="457"/>
      <c r="N129" s="457"/>
      <c r="O129" s="457"/>
      <c r="P129" s="457"/>
      <c r="Q129" s="457"/>
      <c r="R129" s="457"/>
      <c r="S129" s="457"/>
      <c r="T129" s="457"/>
      <c r="U129" s="457"/>
      <c r="V129" s="457"/>
      <c r="W129" s="457"/>
      <c r="X129" s="457"/>
      <c r="Y129" s="395"/>
      <c r="Z129" s="395"/>
      <c r="AA129" s="395"/>
    </row>
    <row r="130" spans="1:27" ht="30" customHeight="1" x14ac:dyDescent="0.2">
      <c r="A130" s="227"/>
      <c r="B130" s="435" t="s">
        <v>12</v>
      </c>
      <c r="C130" s="442" t="s">
        <v>604</v>
      </c>
      <c r="D130" s="457"/>
      <c r="E130" s="457"/>
      <c r="F130" s="457"/>
      <c r="G130" s="457"/>
      <c r="H130" s="457"/>
      <c r="I130" s="457"/>
      <c r="J130" s="457"/>
      <c r="K130" s="457"/>
      <c r="L130" s="457"/>
      <c r="M130" s="457"/>
      <c r="N130" s="457"/>
      <c r="O130" s="457"/>
      <c r="P130" s="457"/>
      <c r="Q130" s="457"/>
      <c r="R130" s="457"/>
      <c r="S130" s="457"/>
      <c r="T130" s="457"/>
      <c r="U130" s="457"/>
      <c r="V130" s="457"/>
      <c r="W130" s="457"/>
      <c r="X130" s="457"/>
      <c r="Y130" s="395"/>
      <c r="Z130" s="395"/>
      <c r="AA130" s="395"/>
    </row>
    <row r="131" spans="1:27" ht="30" customHeight="1" x14ac:dyDescent="0.2">
      <c r="A131" s="227"/>
      <c r="B131" s="435"/>
      <c r="C131" s="442"/>
      <c r="D131" s="457"/>
      <c r="E131" s="457"/>
      <c r="F131" s="457"/>
      <c r="G131" s="457"/>
      <c r="H131" s="457"/>
      <c r="I131" s="457"/>
      <c r="J131" s="457"/>
      <c r="K131" s="457"/>
      <c r="L131" s="457"/>
      <c r="M131" s="457"/>
      <c r="N131" s="457"/>
      <c r="O131" s="457"/>
      <c r="P131" s="457"/>
      <c r="Q131" s="457"/>
      <c r="R131" s="457"/>
      <c r="S131" s="457"/>
      <c r="T131" s="457"/>
      <c r="U131" s="457"/>
      <c r="V131" s="457"/>
      <c r="W131" s="457"/>
      <c r="X131" s="457"/>
      <c r="Y131" s="395"/>
      <c r="Z131" s="395"/>
      <c r="AA131" s="395"/>
    </row>
    <row r="132" spans="1:27" ht="12.9" customHeight="1" x14ac:dyDescent="0.2">
      <c r="A132" s="230"/>
      <c r="B132" s="230"/>
      <c r="C132" s="187"/>
      <c r="D132" s="187"/>
      <c r="E132" s="187"/>
      <c r="F132" s="187"/>
      <c r="G132" s="187"/>
      <c r="H132" s="187"/>
      <c r="I132" s="187"/>
      <c r="J132" s="187"/>
      <c r="K132" s="187"/>
      <c r="L132" s="187"/>
      <c r="M132" s="187"/>
      <c r="N132" s="187"/>
      <c r="O132" s="187"/>
      <c r="P132" s="187"/>
      <c r="Q132" s="187"/>
      <c r="R132" s="187"/>
      <c r="Y132" s="235"/>
      <c r="Z132" s="235"/>
      <c r="AA132" s="235"/>
    </row>
    <row r="133" spans="1:27" ht="18" customHeight="1" x14ac:dyDescent="0.2">
      <c r="A133" s="229" t="s">
        <v>52</v>
      </c>
      <c r="B133" s="201"/>
      <c r="C133" s="228"/>
      <c r="D133" s="228"/>
      <c r="E133" s="228"/>
      <c r="F133" s="228"/>
      <c r="G133" s="228"/>
      <c r="H133" s="228"/>
      <c r="I133" s="228"/>
      <c r="Y133" s="235"/>
      <c r="Z133" s="235"/>
      <c r="AA133" s="235"/>
    </row>
    <row r="134" spans="1:27" ht="42" customHeight="1" x14ac:dyDescent="0.2">
      <c r="A134" s="227"/>
      <c r="B134" s="435" t="s">
        <v>11</v>
      </c>
      <c r="C134" s="442" t="s">
        <v>107</v>
      </c>
      <c r="D134" s="442"/>
      <c r="E134" s="442"/>
      <c r="F134" s="442"/>
      <c r="G134" s="442"/>
      <c r="H134" s="442"/>
      <c r="I134" s="442"/>
      <c r="J134" s="442"/>
      <c r="K134" s="442"/>
      <c r="L134" s="442"/>
      <c r="M134" s="442"/>
      <c r="N134" s="442"/>
      <c r="O134" s="442"/>
      <c r="P134" s="442"/>
      <c r="Q134" s="442"/>
      <c r="R134" s="442"/>
      <c r="S134" s="442"/>
      <c r="T134" s="442"/>
      <c r="U134" s="442"/>
      <c r="V134" s="442"/>
      <c r="W134" s="442"/>
      <c r="X134" s="442"/>
      <c r="Y134" s="395"/>
      <c r="Z134" s="395"/>
      <c r="AA134" s="395"/>
    </row>
    <row r="135" spans="1:27" ht="42" customHeight="1" x14ac:dyDescent="0.2">
      <c r="A135" s="227"/>
      <c r="B135" s="435"/>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395"/>
      <c r="Z135" s="395"/>
      <c r="AA135" s="395"/>
    </row>
    <row r="136" spans="1:27" ht="12.9" customHeight="1" x14ac:dyDescent="0.2">
      <c r="A136" s="230"/>
      <c r="B136" s="230"/>
      <c r="C136" s="187"/>
      <c r="D136" s="187"/>
      <c r="E136" s="187"/>
      <c r="F136" s="187"/>
      <c r="G136" s="187"/>
      <c r="H136" s="187"/>
      <c r="I136" s="187"/>
      <c r="J136" s="187"/>
      <c r="K136" s="187"/>
      <c r="L136" s="187"/>
      <c r="M136" s="187"/>
      <c r="N136" s="187"/>
      <c r="O136" s="187"/>
      <c r="P136" s="187"/>
      <c r="Q136" s="187"/>
      <c r="R136" s="187"/>
      <c r="Y136" s="235"/>
      <c r="Z136" s="235"/>
      <c r="AA136" s="235"/>
    </row>
    <row r="137" spans="1:27" ht="18" customHeight="1" x14ac:dyDescent="0.2">
      <c r="A137" s="229" t="s">
        <v>583</v>
      </c>
      <c r="B137" s="201"/>
      <c r="C137" s="228"/>
      <c r="D137" s="228"/>
      <c r="E137" s="228"/>
      <c r="F137" s="228"/>
      <c r="G137" s="228"/>
      <c r="H137" s="228"/>
      <c r="I137" s="228"/>
      <c r="Y137" s="235"/>
      <c r="Z137" s="235"/>
      <c r="AA137" s="235"/>
    </row>
    <row r="138" spans="1:27" ht="15" customHeight="1" x14ac:dyDescent="0.2">
      <c r="A138" s="227"/>
      <c r="B138" s="419" t="s">
        <v>11</v>
      </c>
      <c r="C138" s="398" t="s">
        <v>108</v>
      </c>
      <c r="D138" s="485"/>
      <c r="E138" s="485"/>
      <c r="F138" s="485"/>
      <c r="G138" s="485"/>
      <c r="H138" s="485"/>
      <c r="I138" s="485"/>
      <c r="J138" s="485"/>
      <c r="K138" s="485"/>
      <c r="L138" s="485"/>
      <c r="M138" s="485"/>
      <c r="N138" s="485"/>
      <c r="O138" s="485"/>
      <c r="P138" s="485"/>
      <c r="Q138" s="485"/>
      <c r="R138" s="485"/>
      <c r="S138" s="485"/>
      <c r="T138" s="485"/>
      <c r="U138" s="485"/>
      <c r="V138" s="485"/>
      <c r="W138" s="485"/>
      <c r="X138" s="486"/>
      <c r="Y138" s="429"/>
      <c r="Z138" s="449"/>
      <c r="AA138" s="450"/>
    </row>
    <row r="139" spans="1:27" ht="15" customHeight="1" x14ac:dyDescent="0.2">
      <c r="A139" s="227"/>
      <c r="B139" s="420"/>
      <c r="C139" s="492"/>
      <c r="D139" s="493"/>
      <c r="E139" s="493"/>
      <c r="F139" s="493"/>
      <c r="G139" s="493"/>
      <c r="H139" s="493"/>
      <c r="I139" s="493"/>
      <c r="J139" s="493"/>
      <c r="K139" s="493"/>
      <c r="L139" s="493"/>
      <c r="M139" s="493"/>
      <c r="N139" s="493"/>
      <c r="O139" s="493"/>
      <c r="P139" s="493"/>
      <c r="Q139" s="493"/>
      <c r="R139" s="493"/>
      <c r="S139" s="493"/>
      <c r="T139" s="493"/>
      <c r="U139" s="493"/>
      <c r="V139" s="493"/>
      <c r="W139" s="493"/>
      <c r="X139" s="494"/>
      <c r="Y139" s="451"/>
      <c r="Z139" s="452"/>
      <c r="AA139" s="453"/>
    </row>
    <row r="140" spans="1:27" ht="12.9" customHeight="1" x14ac:dyDescent="0.2">
      <c r="A140" s="230"/>
      <c r="B140" s="230"/>
      <c r="C140" s="187"/>
      <c r="D140" s="187"/>
      <c r="E140" s="187"/>
      <c r="F140" s="187"/>
      <c r="G140" s="187"/>
      <c r="H140" s="187"/>
      <c r="I140" s="187"/>
      <c r="J140" s="187"/>
      <c r="K140" s="187"/>
      <c r="L140" s="187"/>
      <c r="M140" s="187"/>
      <c r="N140" s="187"/>
      <c r="O140" s="187"/>
      <c r="P140" s="187"/>
      <c r="Q140" s="187"/>
      <c r="R140" s="187"/>
      <c r="Y140" s="235"/>
      <c r="Z140" s="235"/>
      <c r="AA140" s="235"/>
    </row>
    <row r="141" spans="1:27" ht="18" customHeight="1" x14ac:dyDescent="0.2">
      <c r="A141" s="229" t="s">
        <v>53</v>
      </c>
      <c r="B141" s="201"/>
      <c r="C141" s="228"/>
      <c r="D141" s="228"/>
      <c r="E141" s="228"/>
      <c r="F141" s="228"/>
      <c r="G141" s="228"/>
      <c r="H141" s="228"/>
      <c r="I141" s="228"/>
      <c r="Y141" s="235"/>
      <c r="Z141" s="235"/>
      <c r="AA141" s="235"/>
    </row>
    <row r="142" spans="1:27" ht="15" customHeight="1" x14ac:dyDescent="0.2">
      <c r="A142" s="227"/>
      <c r="B142" s="435" t="s">
        <v>11</v>
      </c>
      <c r="C142" s="442" t="s">
        <v>74</v>
      </c>
      <c r="D142" s="457"/>
      <c r="E142" s="457"/>
      <c r="F142" s="457"/>
      <c r="G142" s="457"/>
      <c r="H142" s="457"/>
      <c r="I142" s="457"/>
      <c r="J142" s="457"/>
      <c r="K142" s="457"/>
      <c r="L142" s="457"/>
      <c r="M142" s="457"/>
      <c r="N142" s="457"/>
      <c r="O142" s="457"/>
      <c r="P142" s="457"/>
      <c r="Q142" s="457"/>
      <c r="R142" s="457"/>
      <c r="S142" s="457"/>
      <c r="T142" s="457"/>
      <c r="U142" s="457"/>
      <c r="V142" s="457"/>
      <c r="W142" s="457"/>
      <c r="X142" s="457"/>
      <c r="Y142" s="395"/>
      <c r="Z142" s="395"/>
      <c r="AA142" s="395"/>
    </row>
    <row r="143" spans="1:27" ht="15" customHeight="1" x14ac:dyDescent="0.2">
      <c r="A143" s="227"/>
      <c r="B143" s="435"/>
      <c r="C143" s="442"/>
      <c r="D143" s="457"/>
      <c r="E143" s="457"/>
      <c r="F143" s="457"/>
      <c r="G143" s="457"/>
      <c r="H143" s="457"/>
      <c r="I143" s="457"/>
      <c r="J143" s="457"/>
      <c r="K143" s="457"/>
      <c r="L143" s="457"/>
      <c r="M143" s="457"/>
      <c r="N143" s="457"/>
      <c r="O143" s="457"/>
      <c r="P143" s="457"/>
      <c r="Q143" s="457"/>
      <c r="R143" s="457"/>
      <c r="S143" s="457"/>
      <c r="T143" s="457"/>
      <c r="U143" s="457"/>
      <c r="V143" s="457"/>
      <c r="W143" s="457"/>
      <c r="X143" s="457"/>
      <c r="Y143" s="395"/>
      <c r="Z143" s="395"/>
      <c r="AA143" s="395"/>
    </row>
    <row r="144" spans="1:27" ht="12.9" customHeight="1" x14ac:dyDescent="0.2">
      <c r="A144" s="230"/>
      <c r="B144" s="230"/>
      <c r="C144" s="187"/>
      <c r="D144" s="187"/>
      <c r="E144" s="187"/>
      <c r="F144" s="187"/>
      <c r="G144" s="187"/>
      <c r="H144" s="187"/>
      <c r="I144" s="187"/>
      <c r="J144" s="187"/>
      <c r="K144" s="187"/>
      <c r="L144" s="187"/>
      <c r="M144" s="187"/>
      <c r="N144" s="187"/>
      <c r="O144" s="187"/>
      <c r="P144" s="187"/>
      <c r="Q144" s="187"/>
      <c r="R144" s="187"/>
      <c r="Y144" s="235"/>
      <c r="Z144" s="235"/>
      <c r="AA144" s="235"/>
    </row>
    <row r="145" spans="1:27" ht="18" customHeight="1" x14ac:dyDescent="0.2">
      <c r="A145" s="229" t="s">
        <v>19</v>
      </c>
      <c r="B145" s="201"/>
      <c r="C145" s="228"/>
      <c r="D145" s="228"/>
      <c r="E145" s="228"/>
      <c r="F145" s="228"/>
      <c r="G145" s="228"/>
      <c r="H145" s="228"/>
      <c r="I145" s="228"/>
      <c r="Y145" s="235"/>
      <c r="Z145" s="235"/>
      <c r="AA145" s="235"/>
    </row>
    <row r="146" spans="1:27" ht="15" customHeight="1" x14ac:dyDescent="0.2">
      <c r="A146" s="227"/>
      <c r="B146" s="435" t="s">
        <v>11</v>
      </c>
      <c r="C146" s="442" t="s">
        <v>109</v>
      </c>
      <c r="D146" s="457"/>
      <c r="E146" s="457"/>
      <c r="F146" s="457"/>
      <c r="G146" s="457"/>
      <c r="H146" s="457"/>
      <c r="I146" s="457"/>
      <c r="J146" s="457"/>
      <c r="K146" s="457"/>
      <c r="L146" s="457"/>
      <c r="M146" s="457"/>
      <c r="N146" s="457"/>
      <c r="O146" s="457"/>
      <c r="P146" s="457"/>
      <c r="Q146" s="457"/>
      <c r="R146" s="457"/>
      <c r="S146" s="457"/>
      <c r="T146" s="457"/>
      <c r="U146" s="457"/>
      <c r="V146" s="457"/>
      <c r="W146" s="457"/>
      <c r="X146" s="457"/>
      <c r="Y146" s="395"/>
      <c r="Z146" s="395"/>
      <c r="AA146" s="395"/>
    </row>
    <row r="147" spans="1:27" ht="15" customHeight="1" x14ac:dyDescent="0.2">
      <c r="A147" s="227"/>
      <c r="B147" s="435"/>
      <c r="C147" s="442"/>
      <c r="D147" s="457"/>
      <c r="E147" s="457"/>
      <c r="F147" s="457"/>
      <c r="G147" s="457"/>
      <c r="H147" s="457"/>
      <c r="I147" s="457"/>
      <c r="J147" s="457"/>
      <c r="K147" s="457"/>
      <c r="L147" s="457"/>
      <c r="M147" s="457"/>
      <c r="N147" s="457"/>
      <c r="O147" s="457"/>
      <c r="P147" s="457"/>
      <c r="Q147" s="457"/>
      <c r="R147" s="457"/>
      <c r="S147" s="457"/>
      <c r="T147" s="457"/>
      <c r="U147" s="457"/>
      <c r="V147" s="457"/>
      <c r="W147" s="457"/>
      <c r="X147" s="457"/>
      <c r="Y147" s="395"/>
      <c r="Z147" s="395"/>
      <c r="AA147" s="395"/>
    </row>
    <row r="148" spans="1:27" ht="12.9" customHeight="1" x14ac:dyDescent="0.2">
      <c r="A148" s="230"/>
      <c r="B148" s="230"/>
      <c r="C148" s="187"/>
      <c r="D148" s="187"/>
      <c r="E148" s="187"/>
      <c r="F148" s="187"/>
      <c r="G148" s="187"/>
      <c r="H148" s="187"/>
      <c r="I148" s="187"/>
      <c r="J148" s="187"/>
      <c r="K148" s="187"/>
      <c r="L148" s="187"/>
      <c r="M148" s="187"/>
      <c r="N148" s="187"/>
      <c r="O148" s="187"/>
      <c r="P148" s="187"/>
      <c r="Q148" s="187"/>
      <c r="R148" s="187"/>
      <c r="Y148" s="235"/>
      <c r="Z148" s="235"/>
      <c r="AA148" s="235"/>
    </row>
    <row r="149" spans="1:27" s="230" customFormat="1" ht="18" customHeight="1" x14ac:dyDescent="0.2">
      <c r="A149" s="229" t="s">
        <v>584</v>
      </c>
      <c r="B149" s="201"/>
      <c r="C149" s="227"/>
      <c r="D149" s="227"/>
      <c r="E149" s="227"/>
      <c r="F149" s="227"/>
      <c r="G149" s="227"/>
      <c r="H149" s="227"/>
      <c r="I149" s="227"/>
      <c r="J149" s="188"/>
      <c r="K149" s="188"/>
      <c r="L149" s="188"/>
      <c r="M149" s="188"/>
      <c r="N149" s="188"/>
      <c r="O149" s="188"/>
      <c r="P149" s="188"/>
      <c r="Q149" s="188"/>
      <c r="R149" s="188"/>
      <c r="Y149" s="242"/>
      <c r="Z149" s="242"/>
      <c r="AA149" s="242"/>
    </row>
    <row r="150" spans="1:27" ht="22.5" customHeight="1" x14ac:dyDescent="0.2">
      <c r="A150" s="227"/>
      <c r="B150" s="435" t="s">
        <v>11</v>
      </c>
      <c r="C150" s="442" t="s">
        <v>110</v>
      </c>
      <c r="D150" s="457"/>
      <c r="E150" s="457"/>
      <c r="F150" s="457"/>
      <c r="G150" s="457"/>
      <c r="H150" s="457"/>
      <c r="I150" s="457"/>
      <c r="J150" s="457"/>
      <c r="K150" s="457"/>
      <c r="L150" s="457"/>
      <c r="M150" s="457"/>
      <c r="N150" s="457"/>
      <c r="O150" s="457"/>
      <c r="P150" s="457"/>
      <c r="Q150" s="457"/>
      <c r="R150" s="457"/>
      <c r="S150" s="457"/>
      <c r="T150" s="457"/>
      <c r="U150" s="457"/>
      <c r="V150" s="457"/>
      <c r="W150" s="457"/>
      <c r="X150" s="457"/>
      <c r="Y150" s="395"/>
      <c r="Z150" s="395"/>
      <c r="AA150" s="395"/>
    </row>
    <row r="151" spans="1:27" ht="22.5" customHeight="1" x14ac:dyDescent="0.2">
      <c r="A151" s="227"/>
      <c r="B151" s="435"/>
      <c r="C151" s="457"/>
      <c r="D151" s="457"/>
      <c r="E151" s="457"/>
      <c r="F151" s="457"/>
      <c r="G151" s="457"/>
      <c r="H151" s="457"/>
      <c r="I151" s="457"/>
      <c r="J151" s="457"/>
      <c r="K151" s="457"/>
      <c r="L151" s="457"/>
      <c r="M151" s="457"/>
      <c r="N151" s="457"/>
      <c r="O151" s="457"/>
      <c r="P151" s="457"/>
      <c r="Q151" s="457"/>
      <c r="R151" s="457"/>
      <c r="S151" s="457"/>
      <c r="T151" s="457"/>
      <c r="U151" s="457"/>
      <c r="V151" s="457"/>
      <c r="W151" s="457"/>
      <c r="X151" s="457"/>
      <c r="Y151" s="395"/>
      <c r="Z151" s="395"/>
      <c r="AA151" s="395"/>
    </row>
    <row r="152" spans="1:27" ht="22.5" customHeight="1" x14ac:dyDescent="0.2">
      <c r="A152" s="227"/>
      <c r="B152" s="435" t="s">
        <v>12</v>
      </c>
      <c r="C152" s="442" t="s">
        <v>111</v>
      </c>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395"/>
      <c r="Z152" s="395"/>
      <c r="AA152" s="395"/>
    </row>
    <row r="153" spans="1:27" ht="22.5" customHeight="1" x14ac:dyDescent="0.2">
      <c r="A153" s="227"/>
      <c r="B153" s="435"/>
      <c r="C153" s="442"/>
      <c r="D153" s="457"/>
      <c r="E153" s="457"/>
      <c r="F153" s="457"/>
      <c r="G153" s="457"/>
      <c r="H153" s="457"/>
      <c r="I153" s="457"/>
      <c r="J153" s="457"/>
      <c r="K153" s="457"/>
      <c r="L153" s="457"/>
      <c r="M153" s="457"/>
      <c r="N153" s="457"/>
      <c r="O153" s="457"/>
      <c r="P153" s="457"/>
      <c r="Q153" s="457"/>
      <c r="R153" s="457"/>
      <c r="S153" s="457"/>
      <c r="T153" s="457"/>
      <c r="U153" s="457"/>
      <c r="V153" s="457"/>
      <c r="W153" s="457"/>
      <c r="X153" s="457"/>
      <c r="Y153" s="395"/>
      <c r="Z153" s="395"/>
      <c r="AA153" s="395"/>
    </row>
    <row r="154" spans="1:27" ht="12.9" customHeight="1" x14ac:dyDescent="0.2">
      <c r="A154" s="230"/>
      <c r="B154" s="230"/>
      <c r="C154" s="187"/>
      <c r="D154" s="187"/>
      <c r="E154" s="187"/>
      <c r="F154" s="187"/>
      <c r="G154" s="187"/>
      <c r="H154" s="187"/>
      <c r="I154" s="187"/>
      <c r="J154" s="187"/>
      <c r="K154" s="187"/>
      <c r="L154" s="187"/>
      <c r="M154" s="187"/>
      <c r="N154" s="187"/>
      <c r="O154" s="187"/>
      <c r="P154" s="187"/>
      <c r="Q154" s="187"/>
      <c r="R154" s="187"/>
      <c r="Y154" s="235"/>
      <c r="Z154" s="235"/>
      <c r="AA154" s="235"/>
    </row>
    <row r="155" spans="1:27" ht="18" customHeight="1" x14ac:dyDescent="0.2">
      <c r="A155" s="229" t="s">
        <v>585</v>
      </c>
      <c r="B155" s="201"/>
      <c r="C155" s="228"/>
      <c r="D155" s="228"/>
      <c r="E155" s="228"/>
      <c r="F155" s="228"/>
      <c r="G155" s="228"/>
      <c r="H155" s="228"/>
      <c r="I155" s="228"/>
      <c r="Y155" s="235"/>
      <c r="Z155" s="235"/>
      <c r="AA155" s="235"/>
    </row>
    <row r="156" spans="1:27" ht="30" customHeight="1" x14ac:dyDescent="0.2">
      <c r="A156" s="227"/>
      <c r="B156" s="435" t="s">
        <v>11</v>
      </c>
      <c r="C156" s="398" t="s">
        <v>20</v>
      </c>
      <c r="D156" s="485"/>
      <c r="E156" s="485"/>
      <c r="F156" s="485"/>
      <c r="G156" s="485"/>
      <c r="H156" s="485"/>
      <c r="I156" s="485"/>
      <c r="J156" s="485"/>
      <c r="K156" s="485"/>
      <c r="L156" s="485"/>
      <c r="M156" s="485"/>
      <c r="N156" s="485"/>
      <c r="O156" s="485"/>
      <c r="P156" s="485"/>
      <c r="Q156" s="485"/>
      <c r="R156" s="485"/>
      <c r="S156" s="485"/>
      <c r="T156" s="485"/>
      <c r="U156" s="485"/>
      <c r="V156" s="485"/>
      <c r="W156" s="485"/>
      <c r="X156" s="486"/>
      <c r="Y156" s="429"/>
      <c r="Z156" s="449"/>
      <c r="AA156" s="450"/>
    </row>
    <row r="157" spans="1:27" ht="30" customHeight="1" x14ac:dyDescent="0.2">
      <c r="A157" s="227"/>
      <c r="B157" s="435"/>
      <c r="C157" s="487"/>
      <c r="D157" s="488"/>
      <c r="E157" s="488"/>
      <c r="F157" s="488"/>
      <c r="G157" s="488"/>
      <c r="H157" s="488"/>
      <c r="I157" s="488"/>
      <c r="J157" s="488"/>
      <c r="K157" s="488"/>
      <c r="L157" s="488"/>
      <c r="M157" s="488"/>
      <c r="N157" s="488"/>
      <c r="O157" s="488"/>
      <c r="P157" s="488"/>
      <c r="Q157" s="488"/>
      <c r="R157" s="488"/>
      <c r="S157" s="488"/>
      <c r="T157" s="488"/>
      <c r="U157" s="488"/>
      <c r="V157" s="488"/>
      <c r="W157" s="488"/>
      <c r="X157" s="489"/>
      <c r="Y157" s="454"/>
      <c r="Z157" s="455"/>
      <c r="AA157" s="456"/>
    </row>
    <row r="158" spans="1:27" ht="30" customHeight="1" x14ac:dyDescent="0.2">
      <c r="A158" s="227"/>
      <c r="B158" s="435" t="s">
        <v>12</v>
      </c>
      <c r="C158" s="442" t="s">
        <v>21</v>
      </c>
      <c r="D158" s="442"/>
      <c r="E158" s="442"/>
      <c r="F158" s="442"/>
      <c r="G158" s="442"/>
      <c r="H158" s="442"/>
      <c r="I158" s="442"/>
      <c r="J158" s="442"/>
      <c r="K158" s="442"/>
      <c r="L158" s="442"/>
      <c r="M158" s="442"/>
      <c r="N158" s="442"/>
      <c r="O158" s="442"/>
      <c r="P158" s="442"/>
      <c r="Q158" s="442"/>
      <c r="R158" s="442"/>
      <c r="S158" s="442"/>
      <c r="T158" s="442"/>
      <c r="U158" s="442"/>
      <c r="V158" s="442"/>
      <c r="W158" s="442"/>
      <c r="X158" s="442"/>
      <c r="Y158" s="395"/>
      <c r="Z158" s="395"/>
      <c r="AA158" s="395"/>
    </row>
    <row r="159" spans="1:27" ht="30" customHeight="1" x14ac:dyDescent="0.2">
      <c r="A159" s="227"/>
      <c r="B159" s="435"/>
      <c r="C159" s="442"/>
      <c r="D159" s="442"/>
      <c r="E159" s="442"/>
      <c r="F159" s="442"/>
      <c r="G159" s="442"/>
      <c r="H159" s="442"/>
      <c r="I159" s="442"/>
      <c r="J159" s="442"/>
      <c r="K159" s="442"/>
      <c r="L159" s="442"/>
      <c r="M159" s="442"/>
      <c r="N159" s="442"/>
      <c r="O159" s="442"/>
      <c r="P159" s="442"/>
      <c r="Q159" s="442"/>
      <c r="R159" s="442"/>
      <c r="S159" s="442"/>
      <c r="T159" s="442"/>
      <c r="U159" s="442"/>
      <c r="V159" s="442"/>
      <c r="W159" s="442"/>
      <c r="X159" s="442"/>
      <c r="Y159" s="395"/>
      <c r="Z159" s="395"/>
      <c r="AA159" s="395"/>
    </row>
    <row r="160" spans="1:27" ht="15" customHeight="1" x14ac:dyDescent="0.2">
      <c r="A160" s="227"/>
      <c r="B160" s="435" t="s">
        <v>13</v>
      </c>
      <c r="C160" s="398" t="s">
        <v>112</v>
      </c>
      <c r="D160" s="399"/>
      <c r="E160" s="399"/>
      <c r="F160" s="399"/>
      <c r="G160" s="399"/>
      <c r="H160" s="399"/>
      <c r="I160" s="399"/>
      <c r="J160" s="399"/>
      <c r="K160" s="399"/>
      <c r="L160" s="399"/>
      <c r="M160" s="399"/>
      <c r="N160" s="399"/>
      <c r="O160" s="399"/>
      <c r="P160" s="399"/>
      <c r="Q160" s="399"/>
      <c r="R160" s="399"/>
      <c r="S160" s="399"/>
      <c r="T160" s="399"/>
      <c r="U160" s="399"/>
      <c r="V160" s="399"/>
      <c r="W160" s="399"/>
      <c r="X160" s="400"/>
      <c r="Y160" s="429"/>
      <c r="Z160" s="449"/>
      <c r="AA160" s="450"/>
    </row>
    <row r="161" spans="1:27" ht="15" customHeight="1" x14ac:dyDescent="0.2">
      <c r="A161" s="227"/>
      <c r="B161" s="435"/>
      <c r="C161" s="446"/>
      <c r="D161" s="447"/>
      <c r="E161" s="447"/>
      <c r="F161" s="447"/>
      <c r="G161" s="447"/>
      <c r="H161" s="447"/>
      <c r="I161" s="447"/>
      <c r="J161" s="447"/>
      <c r="K161" s="447"/>
      <c r="L161" s="447"/>
      <c r="M161" s="447"/>
      <c r="N161" s="447"/>
      <c r="O161" s="447"/>
      <c r="P161" s="447"/>
      <c r="Q161" s="447"/>
      <c r="R161" s="447"/>
      <c r="S161" s="447"/>
      <c r="T161" s="447"/>
      <c r="U161" s="447"/>
      <c r="V161" s="447"/>
      <c r="W161" s="447"/>
      <c r="X161" s="448"/>
      <c r="Y161" s="454"/>
      <c r="Z161" s="455"/>
      <c r="AA161" s="456"/>
    </row>
    <row r="162" spans="1:27" s="230" customFormat="1" ht="15" customHeight="1" x14ac:dyDescent="0.2">
      <c r="A162" s="227"/>
      <c r="B162" s="435" t="s">
        <v>14</v>
      </c>
      <c r="C162" s="398" t="s">
        <v>78</v>
      </c>
      <c r="D162" s="399"/>
      <c r="E162" s="399"/>
      <c r="F162" s="399"/>
      <c r="G162" s="399"/>
      <c r="H162" s="399"/>
      <c r="I162" s="399"/>
      <c r="J162" s="399"/>
      <c r="K162" s="399"/>
      <c r="L162" s="399"/>
      <c r="M162" s="399"/>
      <c r="N162" s="399"/>
      <c r="O162" s="399"/>
      <c r="P162" s="399"/>
      <c r="Q162" s="399"/>
      <c r="R162" s="399"/>
      <c r="S162" s="399"/>
      <c r="T162" s="399"/>
      <c r="U162" s="399"/>
      <c r="V162" s="399"/>
      <c r="W162" s="399"/>
      <c r="X162" s="400"/>
      <c r="Y162" s="423"/>
      <c r="Z162" s="424"/>
      <c r="AA162" s="425"/>
    </row>
    <row r="163" spans="1:27" s="230" customFormat="1" ht="15" customHeight="1" x14ac:dyDescent="0.2">
      <c r="A163" s="227"/>
      <c r="B163" s="435"/>
      <c r="C163" s="401"/>
      <c r="D163" s="402"/>
      <c r="E163" s="402"/>
      <c r="F163" s="402"/>
      <c r="G163" s="402"/>
      <c r="H163" s="402"/>
      <c r="I163" s="402"/>
      <c r="J163" s="402"/>
      <c r="K163" s="402"/>
      <c r="L163" s="402"/>
      <c r="M163" s="402"/>
      <c r="N163" s="402"/>
      <c r="O163" s="402"/>
      <c r="P163" s="402"/>
      <c r="Q163" s="402"/>
      <c r="R163" s="402"/>
      <c r="S163" s="402"/>
      <c r="T163" s="402"/>
      <c r="U163" s="402"/>
      <c r="V163" s="402"/>
      <c r="W163" s="402"/>
      <c r="X163" s="403"/>
      <c r="Y163" s="426"/>
      <c r="Z163" s="427"/>
      <c r="AA163" s="428"/>
    </row>
    <row r="164" spans="1:27" s="230" customFormat="1" ht="15" customHeight="1" x14ac:dyDescent="0.2">
      <c r="A164" s="227"/>
      <c r="B164" s="435" t="s">
        <v>15</v>
      </c>
      <c r="C164" s="442" t="s">
        <v>22</v>
      </c>
      <c r="D164" s="442"/>
      <c r="E164" s="442"/>
      <c r="F164" s="442"/>
      <c r="G164" s="442"/>
      <c r="H164" s="442"/>
      <c r="I164" s="442"/>
      <c r="J164" s="442"/>
      <c r="K164" s="442"/>
      <c r="L164" s="442"/>
      <c r="M164" s="442"/>
      <c r="N164" s="442"/>
      <c r="O164" s="442"/>
      <c r="P164" s="442"/>
      <c r="Q164" s="442"/>
      <c r="R164" s="442"/>
      <c r="S164" s="442"/>
      <c r="T164" s="442"/>
      <c r="U164" s="442"/>
      <c r="V164" s="442"/>
      <c r="W164" s="442"/>
      <c r="X164" s="442"/>
      <c r="Y164" s="418"/>
      <c r="Z164" s="418"/>
      <c r="AA164" s="418"/>
    </row>
    <row r="165" spans="1:27" s="230" customFormat="1" ht="15" customHeight="1" x14ac:dyDescent="0.2">
      <c r="A165" s="227"/>
      <c r="B165" s="435"/>
      <c r="C165" s="442"/>
      <c r="D165" s="442"/>
      <c r="E165" s="442"/>
      <c r="F165" s="442"/>
      <c r="G165" s="442"/>
      <c r="H165" s="442"/>
      <c r="I165" s="442"/>
      <c r="J165" s="442"/>
      <c r="K165" s="442"/>
      <c r="L165" s="442"/>
      <c r="M165" s="442"/>
      <c r="N165" s="442"/>
      <c r="O165" s="442"/>
      <c r="P165" s="442"/>
      <c r="Q165" s="442"/>
      <c r="R165" s="442"/>
      <c r="S165" s="442"/>
      <c r="T165" s="442"/>
      <c r="U165" s="442"/>
      <c r="V165" s="442"/>
      <c r="W165" s="442"/>
      <c r="X165" s="442"/>
      <c r="Y165" s="418"/>
      <c r="Z165" s="418"/>
      <c r="AA165" s="418"/>
    </row>
    <row r="166" spans="1:27" ht="12.9" customHeight="1" x14ac:dyDescent="0.2">
      <c r="A166" s="230"/>
      <c r="B166" s="230"/>
      <c r="C166" s="187"/>
      <c r="D166" s="187"/>
      <c r="E166" s="187"/>
      <c r="F166" s="187"/>
      <c r="G166" s="187"/>
      <c r="H166" s="187"/>
      <c r="I166" s="187"/>
      <c r="J166" s="187"/>
      <c r="K166" s="187"/>
      <c r="L166" s="187"/>
      <c r="M166" s="187"/>
      <c r="N166" s="187"/>
      <c r="O166" s="187"/>
      <c r="P166" s="187"/>
      <c r="Q166" s="187"/>
      <c r="R166" s="187"/>
      <c r="Y166" s="235"/>
      <c r="Z166" s="235"/>
      <c r="AA166" s="235"/>
    </row>
    <row r="167" spans="1:27" ht="18" customHeight="1" x14ac:dyDescent="0.2">
      <c r="A167" s="229" t="s">
        <v>23</v>
      </c>
      <c r="B167" s="201"/>
      <c r="C167" s="228"/>
      <c r="D167" s="228"/>
      <c r="E167" s="228"/>
      <c r="F167" s="228"/>
      <c r="G167" s="228"/>
      <c r="H167" s="228"/>
      <c r="I167" s="228"/>
      <c r="Y167" s="235"/>
      <c r="Z167" s="235"/>
      <c r="AA167" s="235"/>
    </row>
    <row r="168" spans="1:27" ht="22.5" customHeight="1" x14ac:dyDescent="0.2">
      <c r="A168" s="227"/>
      <c r="B168" s="419" t="s">
        <v>11</v>
      </c>
      <c r="C168" s="398" t="s">
        <v>162</v>
      </c>
      <c r="D168" s="485"/>
      <c r="E168" s="485"/>
      <c r="F168" s="485"/>
      <c r="G168" s="485"/>
      <c r="H168" s="485"/>
      <c r="I168" s="485"/>
      <c r="J168" s="485"/>
      <c r="K168" s="485"/>
      <c r="L168" s="485"/>
      <c r="M168" s="485"/>
      <c r="N168" s="485"/>
      <c r="O168" s="485"/>
      <c r="P168" s="485"/>
      <c r="Q168" s="485"/>
      <c r="R168" s="485"/>
      <c r="S168" s="485"/>
      <c r="T168" s="485"/>
      <c r="U168" s="485"/>
      <c r="V168" s="485"/>
      <c r="W168" s="485"/>
      <c r="X168" s="486"/>
      <c r="Y168" s="429"/>
      <c r="Z168" s="449"/>
      <c r="AA168" s="450"/>
    </row>
    <row r="169" spans="1:27" ht="22.5" customHeight="1" x14ac:dyDescent="0.2">
      <c r="A169" s="227"/>
      <c r="B169" s="490"/>
      <c r="C169" s="487"/>
      <c r="D169" s="488"/>
      <c r="E169" s="488"/>
      <c r="F169" s="488"/>
      <c r="G169" s="488"/>
      <c r="H169" s="488"/>
      <c r="I169" s="488"/>
      <c r="J169" s="488"/>
      <c r="K169" s="488"/>
      <c r="L169" s="488"/>
      <c r="M169" s="488"/>
      <c r="N169" s="488"/>
      <c r="O169" s="488"/>
      <c r="P169" s="488"/>
      <c r="Q169" s="488"/>
      <c r="R169" s="488"/>
      <c r="S169" s="488"/>
      <c r="T169" s="488"/>
      <c r="U169" s="488"/>
      <c r="V169" s="488"/>
      <c r="W169" s="488"/>
      <c r="X169" s="489"/>
      <c r="Y169" s="454"/>
      <c r="Z169" s="455"/>
      <c r="AA169" s="456"/>
    </row>
    <row r="170" spans="1:27" ht="12.75" customHeight="1" x14ac:dyDescent="0.2">
      <c r="A170" s="227"/>
      <c r="B170" s="243"/>
      <c r="C170" s="244"/>
      <c r="D170" s="245"/>
      <c r="E170" s="245"/>
      <c r="F170" s="245"/>
      <c r="G170" s="245"/>
      <c r="H170" s="245"/>
      <c r="I170" s="245"/>
      <c r="J170" s="246"/>
      <c r="K170" s="246"/>
      <c r="L170" s="246"/>
      <c r="M170" s="246"/>
      <c r="N170" s="246"/>
      <c r="O170" s="246"/>
      <c r="P170" s="246"/>
      <c r="Q170" s="246"/>
      <c r="R170" s="246"/>
      <c r="S170" s="195"/>
      <c r="T170" s="195"/>
      <c r="U170" s="195"/>
      <c r="V170" s="195"/>
      <c r="W170" s="195"/>
      <c r="X170" s="195"/>
      <c r="Y170" s="247"/>
      <c r="Z170" s="247"/>
      <c r="AA170" s="247"/>
    </row>
    <row r="171" spans="1:27" ht="18" customHeight="1" x14ac:dyDescent="0.2">
      <c r="A171" s="229" t="s">
        <v>605</v>
      </c>
      <c r="B171" s="201"/>
      <c r="C171" s="228"/>
      <c r="D171" s="228"/>
      <c r="E171" s="228"/>
      <c r="F171" s="228"/>
      <c r="G171" s="228"/>
      <c r="H171" s="228"/>
      <c r="I171" s="228"/>
      <c r="Y171" s="235"/>
      <c r="Z171" s="235"/>
      <c r="AA171" s="235"/>
    </row>
    <row r="172" spans="1:27" ht="15" customHeight="1" x14ac:dyDescent="0.2">
      <c r="A172" s="227"/>
      <c r="B172" s="435" t="s">
        <v>11</v>
      </c>
      <c r="C172" s="398" t="s">
        <v>24</v>
      </c>
      <c r="D172" s="399"/>
      <c r="E172" s="399"/>
      <c r="F172" s="399"/>
      <c r="G172" s="399"/>
      <c r="H172" s="399"/>
      <c r="I172" s="399"/>
      <c r="J172" s="399"/>
      <c r="K172" s="399"/>
      <c r="L172" s="399"/>
      <c r="M172" s="399"/>
      <c r="N172" s="399"/>
      <c r="O172" s="399"/>
      <c r="P172" s="399"/>
      <c r="Q172" s="399"/>
      <c r="R172" s="399"/>
      <c r="S172" s="399"/>
      <c r="T172" s="399"/>
      <c r="U172" s="399"/>
      <c r="V172" s="399"/>
      <c r="W172" s="399"/>
      <c r="X172" s="400"/>
      <c r="Y172" s="429"/>
      <c r="Z172" s="449"/>
      <c r="AA172" s="450"/>
    </row>
    <row r="173" spans="1:27" ht="15" customHeight="1" x14ac:dyDescent="0.2">
      <c r="A173" s="227"/>
      <c r="B173" s="435"/>
      <c r="C173" s="446"/>
      <c r="D173" s="495"/>
      <c r="E173" s="495"/>
      <c r="F173" s="495"/>
      <c r="G173" s="495"/>
      <c r="H173" s="495"/>
      <c r="I173" s="495"/>
      <c r="J173" s="495"/>
      <c r="K173" s="495"/>
      <c r="L173" s="495"/>
      <c r="M173" s="495"/>
      <c r="N173" s="495"/>
      <c r="O173" s="495"/>
      <c r="P173" s="495"/>
      <c r="Q173" s="495"/>
      <c r="R173" s="495"/>
      <c r="S173" s="495"/>
      <c r="T173" s="495"/>
      <c r="U173" s="495"/>
      <c r="V173" s="495"/>
      <c r="W173" s="495"/>
      <c r="X173" s="448"/>
      <c r="Y173" s="454"/>
      <c r="Z173" s="455"/>
      <c r="AA173" s="456"/>
    </row>
    <row r="174" spans="1:27" ht="15" customHeight="1" x14ac:dyDescent="0.2">
      <c r="A174" s="227"/>
      <c r="B174" s="435" t="s">
        <v>12</v>
      </c>
      <c r="C174" s="398" t="s">
        <v>25</v>
      </c>
      <c r="D174" s="399"/>
      <c r="E174" s="399"/>
      <c r="F174" s="399"/>
      <c r="G174" s="399"/>
      <c r="H174" s="399"/>
      <c r="I174" s="399"/>
      <c r="J174" s="399"/>
      <c r="K174" s="399"/>
      <c r="L174" s="399"/>
      <c r="M174" s="399"/>
      <c r="N174" s="399"/>
      <c r="O174" s="399"/>
      <c r="P174" s="399"/>
      <c r="Q174" s="399"/>
      <c r="R174" s="399"/>
      <c r="S174" s="399"/>
      <c r="T174" s="399"/>
      <c r="U174" s="399"/>
      <c r="V174" s="399"/>
      <c r="W174" s="399"/>
      <c r="X174" s="400"/>
      <c r="Y174" s="429"/>
      <c r="Z174" s="449"/>
      <c r="AA174" s="450"/>
    </row>
    <row r="175" spans="1:27" ht="15" customHeight="1" x14ac:dyDescent="0.2">
      <c r="A175" s="227"/>
      <c r="B175" s="435"/>
      <c r="C175" s="446"/>
      <c r="D175" s="495"/>
      <c r="E175" s="495"/>
      <c r="F175" s="495"/>
      <c r="G175" s="495"/>
      <c r="H175" s="495"/>
      <c r="I175" s="495"/>
      <c r="J175" s="495"/>
      <c r="K175" s="495"/>
      <c r="L175" s="495"/>
      <c r="M175" s="495"/>
      <c r="N175" s="495"/>
      <c r="O175" s="495"/>
      <c r="P175" s="495"/>
      <c r="Q175" s="495"/>
      <c r="R175" s="495"/>
      <c r="S175" s="495"/>
      <c r="T175" s="495"/>
      <c r="U175" s="495"/>
      <c r="V175" s="495"/>
      <c r="W175" s="495"/>
      <c r="X175" s="448"/>
      <c r="Y175" s="454"/>
      <c r="Z175" s="455"/>
      <c r="AA175" s="456"/>
    </row>
    <row r="176" spans="1:27" ht="22.5" customHeight="1" x14ac:dyDescent="0.2">
      <c r="A176" s="227"/>
      <c r="B176" s="435" t="s">
        <v>13</v>
      </c>
      <c r="C176" s="398" t="s">
        <v>99</v>
      </c>
      <c r="D176" s="399"/>
      <c r="E176" s="399"/>
      <c r="F176" s="399"/>
      <c r="G176" s="399"/>
      <c r="H176" s="399"/>
      <c r="I176" s="399"/>
      <c r="J176" s="399"/>
      <c r="K176" s="399"/>
      <c r="L176" s="399"/>
      <c r="M176" s="399"/>
      <c r="N176" s="399"/>
      <c r="O176" s="399"/>
      <c r="P176" s="399"/>
      <c r="Q176" s="399"/>
      <c r="R176" s="399"/>
      <c r="S176" s="399"/>
      <c r="T176" s="399"/>
      <c r="U176" s="399"/>
      <c r="V176" s="399"/>
      <c r="W176" s="399"/>
      <c r="X176" s="400"/>
      <c r="Y176" s="429"/>
      <c r="Z176" s="449"/>
      <c r="AA176" s="450"/>
    </row>
    <row r="177" spans="1:27" ht="22.5" customHeight="1" x14ac:dyDescent="0.2">
      <c r="A177" s="227"/>
      <c r="B177" s="435"/>
      <c r="C177" s="446"/>
      <c r="D177" s="495"/>
      <c r="E177" s="495"/>
      <c r="F177" s="495"/>
      <c r="G177" s="495"/>
      <c r="H177" s="495"/>
      <c r="I177" s="495"/>
      <c r="J177" s="495"/>
      <c r="K177" s="495"/>
      <c r="L177" s="495"/>
      <c r="M177" s="495"/>
      <c r="N177" s="495"/>
      <c r="O177" s="495"/>
      <c r="P177" s="495"/>
      <c r="Q177" s="495"/>
      <c r="R177" s="495"/>
      <c r="S177" s="495"/>
      <c r="T177" s="495"/>
      <c r="U177" s="495"/>
      <c r="V177" s="495"/>
      <c r="W177" s="495"/>
      <c r="X177" s="448"/>
      <c r="Y177" s="454"/>
      <c r="Z177" s="455"/>
      <c r="AA177" s="456"/>
    </row>
    <row r="178" spans="1:27" ht="15" customHeight="1" x14ac:dyDescent="0.2">
      <c r="A178" s="227"/>
      <c r="B178" s="435" t="s">
        <v>14</v>
      </c>
      <c r="C178" s="398" t="s">
        <v>163</v>
      </c>
      <c r="D178" s="485"/>
      <c r="E178" s="485"/>
      <c r="F178" s="485"/>
      <c r="G178" s="485"/>
      <c r="H178" s="485"/>
      <c r="I178" s="485"/>
      <c r="J178" s="485"/>
      <c r="K178" s="485"/>
      <c r="L178" s="485"/>
      <c r="M178" s="485"/>
      <c r="N178" s="485"/>
      <c r="O178" s="485"/>
      <c r="P178" s="485"/>
      <c r="Q178" s="485"/>
      <c r="R178" s="485"/>
      <c r="S178" s="485"/>
      <c r="T178" s="485"/>
      <c r="U178" s="485"/>
      <c r="V178" s="485"/>
      <c r="W178" s="485"/>
      <c r="X178" s="486"/>
      <c r="Y178" s="429"/>
      <c r="Z178" s="449"/>
      <c r="AA178" s="450"/>
    </row>
    <row r="179" spans="1:27" ht="15" customHeight="1" x14ac:dyDescent="0.2">
      <c r="A179" s="227"/>
      <c r="B179" s="435"/>
      <c r="C179" s="487"/>
      <c r="D179" s="503"/>
      <c r="E179" s="503"/>
      <c r="F179" s="503"/>
      <c r="G179" s="503"/>
      <c r="H179" s="503"/>
      <c r="I179" s="503"/>
      <c r="J179" s="503"/>
      <c r="K179" s="503"/>
      <c r="L179" s="503"/>
      <c r="M179" s="503"/>
      <c r="N179" s="503"/>
      <c r="O179" s="503"/>
      <c r="P179" s="503"/>
      <c r="Q179" s="503"/>
      <c r="R179" s="503"/>
      <c r="S179" s="503"/>
      <c r="T179" s="503"/>
      <c r="U179" s="503"/>
      <c r="V179" s="503"/>
      <c r="W179" s="503"/>
      <c r="X179" s="489"/>
      <c r="Y179" s="454"/>
      <c r="Z179" s="455"/>
      <c r="AA179" s="456"/>
    </row>
    <row r="180" spans="1:27" ht="22.5" customHeight="1" x14ac:dyDescent="0.2">
      <c r="A180" s="227"/>
      <c r="B180" s="435" t="s">
        <v>15</v>
      </c>
      <c r="C180" s="406" t="s">
        <v>540</v>
      </c>
      <c r="D180" s="407"/>
      <c r="E180" s="407"/>
      <c r="F180" s="407"/>
      <c r="G180" s="407"/>
      <c r="H180" s="407"/>
      <c r="I180" s="407"/>
      <c r="J180" s="407"/>
      <c r="K180" s="407"/>
      <c r="L180" s="407"/>
      <c r="M180" s="407"/>
      <c r="N180" s="407"/>
      <c r="O180" s="407"/>
      <c r="P180" s="407"/>
      <c r="Q180" s="407"/>
      <c r="R180" s="407"/>
      <c r="S180" s="407"/>
      <c r="T180" s="407"/>
      <c r="U180" s="407"/>
      <c r="V180" s="407"/>
      <c r="W180" s="407"/>
      <c r="X180" s="408"/>
      <c r="Y180" s="429"/>
      <c r="Z180" s="430"/>
      <c r="AA180" s="431"/>
    </row>
    <row r="181" spans="1:27" ht="22.5" customHeight="1" x14ac:dyDescent="0.2">
      <c r="A181" s="227"/>
      <c r="B181" s="435"/>
      <c r="C181" s="409"/>
      <c r="D181" s="410"/>
      <c r="E181" s="410"/>
      <c r="F181" s="410"/>
      <c r="G181" s="410"/>
      <c r="H181" s="410"/>
      <c r="I181" s="410"/>
      <c r="J181" s="410"/>
      <c r="K181" s="410"/>
      <c r="L181" s="410"/>
      <c r="M181" s="410"/>
      <c r="N181" s="410"/>
      <c r="O181" s="410"/>
      <c r="P181" s="410"/>
      <c r="Q181" s="410"/>
      <c r="R181" s="410"/>
      <c r="S181" s="410"/>
      <c r="T181" s="410"/>
      <c r="U181" s="410"/>
      <c r="V181" s="410"/>
      <c r="W181" s="410"/>
      <c r="X181" s="411"/>
      <c r="Y181" s="432"/>
      <c r="Z181" s="433"/>
      <c r="AA181" s="434"/>
    </row>
    <row r="182" spans="1:27" ht="15" customHeight="1" x14ac:dyDescent="0.2">
      <c r="A182" s="227"/>
      <c r="B182" s="435" t="s">
        <v>16</v>
      </c>
      <c r="C182" s="406" t="s">
        <v>541</v>
      </c>
      <c r="D182" s="407"/>
      <c r="E182" s="407"/>
      <c r="F182" s="407"/>
      <c r="G182" s="407"/>
      <c r="H182" s="407"/>
      <c r="I182" s="407"/>
      <c r="J182" s="407"/>
      <c r="K182" s="407"/>
      <c r="L182" s="407"/>
      <c r="M182" s="407"/>
      <c r="N182" s="407"/>
      <c r="O182" s="407"/>
      <c r="P182" s="407"/>
      <c r="Q182" s="407"/>
      <c r="R182" s="407"/>
      <c r="S182" s="407"/>
      <c r="T182" s="407"/>
      <c r="U182" s="407"/>
      <c r="V182" s="407"/>
      <c r="W182" s="407"/>
      <c r="X182" s="408"/>
      <c r="Y182" s="429"/>
      <c r="Z182" s="430"/>
      <c r="AA182" s="431"/>
    </row>
    <row r="183" spans="1:27" ht="15" customHeight="1" x14ac:dyDescent="0.2">
      <c r="A183" s="227"/>
      <c r="B183" s="435"/>
      <c r="C183" s="409"/>
      <c r="D183" s="410"/>
      <c r="E183" s="410"/>
      <c r="F183" s="410"/>
      <c r="G183" s="410"/>
      <c r="H183" s="410"/>
      <c r="I183" s="410"/>
      <c r="J183" s="410"/>
      <c r="K183" s="410"/>
      <c r="L183" s="410"/>
      <c r="M183" s="410"/>
      <c r="N183" s="410"/>
      <c r="O183" s="410"/>
      <c r="P183" s="410"/>
      <c r="Q183" s="410"/>
      <c r="R183" s="410"/>
      <c r="S183" s="410"/>
      <c r="T183" s="410"/>
      <c r="U183" s="410"/>
      <c r="V183" s="410"/>
      <c r="W183" s="410"/>
      <c r="X183" s="411"/>
      <c r="Y183" s="432"/>
      <c r="Z183" s="433"/>
      <c r="AA183" s="434"/>
    </row>
    <row r="184" spans="1:27" ht="11.25" customHeight="1" x14ac:dyDescent="0.2">
      <c r="A184" s="227"/>
      <c r="B184" s="435" t="s">
        <v>606</v>
      </c>
      <c r="C184" s="398" t="s">
        <v>76</v>
      </c>
      <c r="D184" s="399"/>
      <c r="E184" s="399"/>
      <c r="F184" s="399"/>
      <c r="G184" s="399"/>
      <c r="H184" s="399"/>
      <c r="I184" s="399"/>
      <c r="J184" s="399"/>
      <c r="K184" s="399"/>
      <c r="L184" s="399"/>
      <c r="M184" s="399"/>
      <c r="N184" s="399"/>
      <c r="O184" s="399"/>
      <c r="P184" s="399"/>
      <c r="Q184" s="399"/>
      <c r="R184" s="399"/>
      <c r="S184" s="399"/>
      <c r="T184" s="399"/>
      <c r="U184" s="399"/>
      <c r="V184" s="399"/>
      <c r="W184" s="399"/>
      <c r="X184" s="400"/>
      <c r="Y184" s="429"/>
      <c r="Z184" s="430"/>
      <c r="AA184" s="431"/>
    </row>
    <row r="185" spans="1:27" ht="11.25" customHeight="1" x14ac:dyDescent="0.2">
      <c r="A185" s="227"/>
      <c r="B185" s="435"/>
      <c r="C185" s="401"/>
      <c r="D185" s="402"/>
      <c r="E185" s="402"/>
      <c r="F185" s="402"/>
      <c r="G185" s="402"/>
      <c r="H185" s="402"/>
      <c r="I185" s="402"/>
      <c r="J185" s="402"/>
      <c r="K185" s="402"/>
      <c r="L185" s="402"/>
      <c r="M185" s="402"/>
      <c r="N185" s="402"/>
      <c r="O185" s="402"/>
      <c r="P185" s="402"/>
      <c r="Q185" s="402"/>
      <c r="R185" s="402"/>
      <c r="S185" s="402"/>
      <c r="T185" s="402"/>
      <c r="U185" s="402"/>
      <c r="V185" s="402"/>
      <c r="W185" s="402"/>
      <c r="X185" s="403"/>
      <c r="Y185" s="432"/>
      <c r="Z185" s="433"/>
      <c r="AA185" s="434"/>
    </row>
    <row r="186" spans="1:27" ht="15" customHeight="1" x14ac:dyDescent="0.2">
      <c r="A186" s="227"/>
      <c r="B186" s="435" t="s">
        <v>607</v>
      </c>
      <c r="C186" s="442" t="s">
        <v>26</v>
      </c>
      <c r="D186" s="442"/>
      <c r="E186" s="442"/>
      <c r="F186" s="442"/>
      <c r="G186" s="442"/>
      <c r="H186" s="442"/>
      <c r="I186" s="442"/>
      <c r="J186" s="442"/>
      <c r="K186" s="442"/>
      <c r="L186" s="442"/>
      <c r="M186" s="442"/>
      <c r="N186" s="442"/>
      <c r="O186" s="442"/>
      <c r="P186" s="442"/>
      <c r="Q186" s="442"/>
      <c r="R186" s="442"/>
      <c r="S186" s="442"/>
      <c r="T186" s="442"/>
      <c r="U186" s="442"/>
      <c r="V186" s="442"/>
      <c r="W186" s="442"/>
      <c r="X186" s="442"/>
      <c r="Y186" s="395"/>
      <c r="Z186" s="635"/>
      <c r="AA186" s="635"/>
    </row>
    <row r="187" spans="1:27" ht="15" customHeight="1" x14ac:dyDescent="0.2">
      <c r="A187" s="227"/>
      <c r="B187" s="435"/>
      <c r="C187" s="442"/>
      <c r="D187" s="442"/>
      <c r="E187" s="442"/>
      <c r="F187" s="442"/>
      <c r="G187" s="442"/>
      <c r="H187" s="442"/>
      <c r="I187" s="442"/>
      <c r="J187" s="442"/>
      <c r="K187" s="442"/>
      <c r="L187" s="442"/>
      <c r="M187" s="442"/>
      <c r="N187" s="442"/>
      <c r="O187" s="442"/>
      <c r="P187" s="442"/>
      <c r="Q187" s="442"/>
      <c r="R187" s="442"/>
      <c r="S187" s="442"/>
      <c r="T187" s="442"/>
      <c r="U187" s="442"/>
      <c r="V187" s="442"/>
      <c r="W187" s="442"/>
      <c r="X187" s="442"/>
      <c r="Y187" s="635"/>
      <c r="Z187" s="635"/>
      <c r="AA187" s="635"/>
    </row>
    <row r="188" spans="1:27" ht="15" customHeight="1" x14ac:dyDescent="0.2">
      <c r="A188" s="227"/>
      <c r="B188" s="435" t="s">
        <v>608</v>
      </c>
      <c r="C188" s="442" t="s">
        <v>609</v>
      </c>
      <c r="D188" s="442"/>
      <c r="E188" s="442"/>
      <c r="F188" s="442"/>
      <c r="G188" s="442"/>
      <c r="H188" s="442"/>
      <c r="I188" s="442"/>
      <c r="J188" s="442"/>
      <c r="K188" s="442"/>
      <c r="L188" s="442"/>
      <c r="M188" s="442"/>
      <c r="N188" s="442"/>
      <c r="O188" s="442"/>
      <c r="P188" s="442"/>
      <c r="Q188" s="442"/>
      <c r="R188" s="442"/>
      <c r="S188" s="442"/>
      <c r="T188" s="442"/>
      <c r="U188" s="442"/>
      <c r="V188" s="442"/>
      <c r="W188" s="442"/>
      <c r="X188" s="442"/>
      <c r="Y188" s="395"/>
      <c r="Z188" s="635"/>
      <c r="AA188" s="635"/>
    </row>
    <row r="189" spans="1:27" ht="15" customHeight="1" x14ac:dyDescent="0.2">
      <c r="A189" s="227"/>
      <c r="B189" s="435"/>
      <c r="C189" s="442"/>
      <c r="D189" s="442"/>
      <c r="E189" s="442"/>
      <c r="F189" s="442"/>
      <c r="G189" s="442"/>
      <c r="H189" s="442"/>
      <c r="I189" s="442"/>
      <c r="J189" s="442"/>
      <c r="K189" s="442"/>
      <c r="L189" s="442"/>
      <c r="M189" s="442"/>
      <c r="N189" s="442"/>
      <c r="O189" s="442"/>
      <c r="P189" s="442"/>
      <c r="Q189" s="442"/>
      <c r="R189" s="442"/>
      <c r="S189" s="442"/>
      <c r="T189" s="442"/>
      <c r="U189" s="442"/>
      <c r="V189" s="442"/>
      <c r="W189" s="442"/>
      <c r="X189" s="442"/>
      <c r="Y189" s="635"/>
      <c r="Z189" s="635"/>
      <c r="AA189" s="635"/>
    </row>
    <row r="190" spans="1:27" ht="11.25" customHeight="1" x14ac:dyDescent="0.2">
      <c r="A190" s="227"/>
      <c r="B190" s="198"/>
      <c r="C190" s="202"/>
      <c r="D190" s="222"/>
      <c r="E190" s="222"/>
      <c r="F190" s="222"/>
      <c r="G190" s="222"/>
      <c r="H190" s="222"/>
      <c r="I190" s="222"/>
      <c r="J190" s="224"/>
      <c r="K190" s="224"/>
      <c r="L190" s="224"/>
      <c r="M190" s="224"/>
      <c r="N190" s="224"/>
      <c r="O190" s="224"/>
      <c r="P190" s="224"/>
      <c r="Q190" s="224"/>
      <c r="R190" s="224"/>
      <c r="S190" s="215"/>
      <c r="T190" s="215"/>
      <c r="U190" s="215"/>
      <c r="V190" s="215"/>
      <c r="W190" s="215"/>
      <c r="X190" s="215"/>
      <c r="Y190" s="233"/>
      <c r="Z190" s="233"/>
      <c r="AA190" s="233"/>
    </row>
    <row r="191" spans="1:27" s="215" customFormat="1" ht="18" customHeight="1" x14ac:dyDescent="0.2">
      <c r="A191" s="229" t="s">
        <v>586</v>
      </c>
      <c r="B191" s="198"/>
      <c r="C191" s="234"/>
      <c r="D191" s="234"/>
      <c r="E191" s="234"/>
      <c r="F191" s="234"/>
      <c r="G191" s="234"/>
      <c r="H191" s="234"/>
      <c r="I191" s="234"/>
      <c r="J191" s="234"/>
      <c r="K191" s="234"/>
      <c r="L191" s="234"/>
      <c r="M191" s="248" t="s">
        <v>101</v>
      </c>
      <c r="N191" s="234"/>
      <c r="O191" s="234"/>
      <c r="P191" s="234"/>
      <c r="Q191" s="234"/>
      <c r="R191" s="234"/>
      <c r="S191" s="234"/>
      <c r="T191" s="234"/>
      <c r="U191" s="234"/>
      <c r="V191" s="234"/>
      <c r="W191" s="234"/>
      <c r="X191" s="234"/>
      <c r="Y191" s="233"/>
      <c r="Z191" s="233"/>
      <c r="AA191" s="233"/>
    </row>
    <row r="192" spans="1:27" ht="27.75" customHeight="1" x14ac:dyDescent="0.2">
      <c r="A192" s="227"/>
      <c r="B192" s="435" t="s">
        <v>11</v>
      </c>
      <c r="C192" s="398" t="s">
        <v>323</v>
      </c>
      <c r="D192" s="399"/>
      <c r="E192" s="399"/>
      <c r="F192" s="399"/>
      <c r="G192" s="399"/>
      <c r="H192" s="399"/>
      <c r="I192" s="399"/>
      <c r="J192" s="399"/>
      <c r="K192" s="399"/>
      <c r="L192" s="399"/>
      <c r="M192" s="399"/>
      <c r="N192" s="399"/>
      <c r="O192" s="399"/>
      <c r="P192" s="399"/>
      <c r="Q192" s="399"/>
      <c r="R192" s="399"/>
      <c r="S192" s="399"/>
      <c r="T192" s="399"/>
      <c r="U192" s="399"/>
      <c r="V192" s="399"/>
      <c r="W192" s="399"/>
      <c r="X192" s="400"/>
      <c r="Y192" s="429"/>
      <c r="Z192" s="449"/>
      <c r="AA192" s="450"/>
    </row>
    <row r="193" spans="1:27" ht="27.75" customHeight="1" x14ac:dyDescent="0.2">
      <c r="A193" s="227"/>
      <c r="B193" s="435"/>
      <c r="C193" s="446"/>
      <c r="D193" s="447"/>
      <c r="E193" s="447"/>
      <c r="F193" s="447"/>
      <c r="G193" s="447"/>
      <c r="H193" s="447"/>
      <c r="I193" s="447"/>
      <c r="J193" s="447"/>
      <c r="K193" s="447"/>
      <c r="L193" s="447"/>
      <c r="M193" s="447"/>
      <c r="N193" s="447"/>
      <c r="O193" s="447"/>
      <c r="P193" s="447"/>
      <c r="Q193" s="447"/>
      <c r="R193" s="447"/>
      <c r="S193" s="447"/>
      <c r="T193" s="447"/>
      <c r="U193" s="447"/>
      <c r="V193" s="447"/>
      <c r="W193" s="447"/>
      <c r="X193" s="448"/>
      <c r="Y193" s="454"/>
      <c r="Z193" s="455"/>
      <c r="AA193" s="456"/>
    </row>
    <row r="194" spans="1:27" ht="15" customHeight="1" x14ac:dyDescent="0.2">
      <c r="A194" s="227"/>
      <c r="B194" s="435" t="s">
        <v>12</v>
      </c>
      <c r="C194" s="398" t="s">
        <v>174</v>
      </c>
      <c r="D194" s="399"/>
      <c r="E194" s="399"/>
      <c r="F194" s="399"/>
      <c r="G194" s="399"/>
      <c r="H194" s="399"/>
      <c r="I194" s="399"/>
      <c r="J194" s="399"/>
      <c r="K194" s="399"/>
      <c r="L194" s="399"/>
      <c r="M194" s="399"/>
      <c r="N194" s="399"/>
      <c r="O194" s="399"/>
      <c r="P194" s="399"/>
      <c r="Q194" s="399"/>
      <c r="R194" s="399"/>
      <c r="S194" s="399"/>
      <c r="T194" s="399"/>
      <c r="U194" s="399"/>
      <c r="V194" s="399"/>
      <c r="W194" s="399"/>
      <c r="X194" s="400"/>
      <c r="Y194" s="429"/>
      <c r="Z194" s="449"/>
      <c r="AA194" s="450"/>
    </row>
    <row r="195" spans="1:27" ht="15" customHeight="1" x14ac:dyDescent="0.2">
      <c r="A195" s="227"/>
      <c r="B195" s="435"/>
      <c r="C195" s="446"/>
      <c r="D195" s="495"/>
      <c r="E195" s="495"/>
      <c r="F195" s="495"/>
      <c r="G195" s="495"/>
      <c r="H195" s="495"/>
      <c r="I195" s="495"/>
      <c r="J195" s="495"/>
      <c r="K195" s="495"/>
      <c r="L195" s="495"/>
      <c r="M195" s="495"/>
      <c r="N195" s="495"/>
      <c r="O195" s="495"/>
      <c r="P195" s="495"/>
      <c r="Q195" s="495"/>
      <c r="R195" s="495"/>
      <c r="S195" s="495"/>
      <c r="T195" s="495"/>
      <c r="U195" s="495"/>
      <c r="V195" s="495"/>
      <c r="W195" s="495"/>
      <c r="X195" s="448"/>
      <c r="Y195" s="454"/>
      <c r="Z195" s="455"/>
      <c r="AA195" s="456"/>
    </row>
    <row r="196" spans="1:27" ht="15" customHeight="1" x14ac:dyDescent="0.2">
      <c r="A196" s="227"/>
      <c r="B196" s="435" t="s">
        <v>13</v>
      </c>
      <c r="C196" s="398" t="s">
        <v>610</v>
      </c>
      <c r="D196" s="399"/>
      <c r="E196" s="399"/>
      <c r="F196" s="399"/>
      <c r="G196" s="399"/>
      <c r="H196" s="399"/>
      <c r="I196" s="399"/>
      <c r="J196" s="399"/>
      <c r="K196" s="399"/>
      <c r="L196" s="399"/>
      <c r="M196" s="399"/>
      <c r="N196" s="399"/>
      <c r="O196" s="399"/>
      <c r="P196" s="399"/>
      <c r="Q196" s="399"/>
      <c r="R196" s="399"/>
      <c r="S196" s="399"/>
      <c r="T196" s="399"/>
      <c r="U196" s="399"/>
      <c r="V196" s="399"/>
      <c r="W196" s="399"/>
      <c r="X196" s="400"/>
      <c r="Y196" s="429"/>
      <c r="Z196" s="449"/>
      <c r="AA196" s="450"/>
    </row>
    <row r="197" spans="1:27" ht="15" customHeight="1" x14ac:dyDescent="0.2">
      <c r="A197" s="227"/>
      <c r="B197" s="435"/>
      <c r="C197" s="446"/>
      <c r="D197" s="495"/>
      <c r="E197" s="495"/>
      <c r="F197" s="495"/>
      <c r="G197" s="495"/>
      <c r="H197" s="495"/>
      <c r="I197" s="495"/>
      <c r="J197" s="495"/>
      <c r="K197" s="495"/>
      <c r="L197" s="495"/>
      <c r="M197" s="495"/>
      <c r="N197" s="495"/>
      <c r="O197" s="495"/>
      <c r="P197" s="495"/>
      <c r="Q197" s="495"/>
      <c r="R197" s="495"/>
      <c r="S197" s="495"/>
      <c r="T197" s="495"/>
      <c r="U197" s="495"/>
      <c r="V197" s="495"/>
      <c r="W197" s="495"/>
      <c r="X197" s="448"/>
      <c r="Y197" s="454"/>
      <c r="Z197" s="455"/>
      <c r="AA197" s="456"/>
    </row>
    <row r="198" spans="1:27" ht="15" customHeight="1" x14ac:dyDescent="0.2">
      <c r="A198" s="227"/>
      <c r="B198" s="435" t="s">
        <v>14</v>
      </c>
      <c r="C198" s="442" t="s">
        <v>175</v>
      </c>
      <c r="D198" s="442"/>
      <c r="E198" s="442"/>
      <c r="F198" s="442"/>
      <c r="G198" s="442"/>
      <c r="H198" s="442"/>
      <c r="I198" s="442"/>
      <c r="J198" s="442"/>
      <c r="K198" s="442"/>
      <c r="L198" s="442"/>
      <c r="M198" s="442"/>
      <c r="N198" s="442"/>
      <c r="O198" s="442"/>
      <c r="P198" s="442"/>
      <c r="Q198" s="442"/>
      <c r="R198" s="442"/>
      <c r="S198" s="442"/>
      <c r="T198" s="442"/>
      <c r="U198" s="442"/>
      <c r="V198" s="442"/>
      <c r="W198" s="442"/>
      <c r="X198" s="442"/>
      <c r="Y198" s="395"/>
      <c r="Z198" s="395"/>
      <c r="AA198" s="395"/>
    </row>
    <row r="199" spans="1:27" ht="15" customHeight="1" x14ac:dyDescent="0.2">
      <c r="A199" s="227"/>
      <c r="B199" s="435"/>
      <c r="C199" s="442"/>
      <c r="D199" s="442"/>
      <c r="E199" s="442"/>
      <c r="F199" s="442"/>
      <c r="G199" s="442"/>
      <c r="H199" s="442"/>
      <c r="I199" s="442"/>
      <c r="J199" s="442"/>
      <c r="K199" s="442"/>
      <c r="L199" s="442"/>
      <c r="M199" s="442"/>
      <c r="N199" s="442"/>
      <c r="O199" s="442"/>
      <c r="P199" s="442"/>
      <c r="Q199" s="442"/>
      <c r="R199" s="442"/>
      <c r="S199" s="442"/>
      <c r="T199" s="442"/>
      <c r="U199" s="442"/>
      <c r="V199" s="442"/>
      <c r="W199" s="442"/>
      <c r="X199" s="442"/>
      <c r="Y199" s="395"/>
      <c r="Z199" s="395"/>
      <c r="AA199" s="395"/>
    </row>
    <row r="200" spans="1:27" ht="15" customHeight="1" x14ac:dyDescent="0.2">
      <c r="A200" s="227"/>
      <c r="B200" s="435" t="s">
        <v>15</v>
      </c>
      <c r="C200" s="442" t="s">
        <v>158</v>
      </c>
      <c r="D200" s="442"/>
      <c r="E200" s="442"/>
      <c r="F200" s="442"/>
      <c r="G200" s="442"/>
      <c r="H200" s="442"/>
      <c r="I200" s="442"/>
      <c r="J200" s="442"/>
      <c r="K200" s="442"/>
      <c r="L200" s="442"/>
      <c r="M200" s="442"/>
      <c r="N200" s="442"/>
      <c r="O200" s="442"/>
      <c r="P200" s="442"/>
      <c r="Q200" s="442"/>
      <c r="R200" s="442"/>
      <c r="S200" s="442"/>
      <c r="T200" s="442"/>
      <c r="U200" s="442"/>
      <c r="V200" s="442"/>
      <c r="W200" s="442"/>
      <c r="X200" s="442"/>
      <c r="Y200" s="395"/>
      <c r="Z200" s="395"/>
      <c r="AA200" s="395"/>
    </row>
    <row r="201" spans="1:27" ht="15" customHeight="1" x14ac:dyDescent="0.2">
      <c r="A201" s="227"/>
      <c r="B201" s="435"/>
      <c r="C201" s="442"/>
      <c r="D201" s="442"/>
      <c r="E201" s="442"/>
      <c r="F201" s="442"/>
      <c r="G201" s="442"/>
      <c r="H201" s="442"/>
      <c r="I201" s="442"/>
      <c r="J201" s="442"/>
      <c r="K201" s="442"/>
      <c r="L201" s="442"/>
      <c r="M201" s="442"/>
      <c r="N201" s="442"/>
      <c r="O201" s="442"/>
      <c r="P201" s="442"/>
      <c r="Q201" s="442"/>
      <c r="R201" s="442"/>
      <c r="S201" s="442"/>
      <c r="T201" s="442"/>
      <c r="U201" s="442"/>
      <c r="V201" s="442"/>
      <c r="W201" s="442"/>
      <c r="X201" s="442"/>
      <c r="Y201" s="395"/>
      <c r="Z201" s="395"/>
      <c r="AA201" s="395"/>
    </row>
    <row r="202" spans="1:27" ht="11.25" customHeight="1" x14ac:dyDescent="0.2">
      <c r="A202" s="230"/>
      <c r="B202" s="230"/>
      <c r="C202" s="187"/>
      <c r="D202" s="187"/>
      <c r="E202" s="187"/>
      <c r="F202" s="187"/>
      <c r="G202" s="187"/>
      <c r="H202" s="187"/>
      <c r="I202" s="187"/>
      <c r="J202" s="187"/>
      <c r="K202" s="187"/>
      <c r="L202" s="187"/>
      <c r="M202" s="187"/>
      <c r="N202" s="187"/>
      <c r="O202" s="187"/>
      <c r="P202" s="187"/>
      <c r="Q202" s="187"/>
      <c r="R202" s="187"/>
      <c r="Y202" s="235"/>
      <c r="Z202" s="235"/>
      <c r="AA202" s="235"/>
    </row>
    <row r="203" spans="1:27" ht="18" customHeight="1" x14ac:dyDescent="0.2">
      <c r="A203" s="229" t="s">
        <v>27</v>
      </c>
      <c r="B203" s="201"/>
      <c r="C203" s="228"/>
      <c r="D203" s="228"/>
      <c r="E203" s="228"/>
      <c r="F203" s="228"/>
      <c r="G203" s="228"/>
      <c r="H203" s="228"/>
      <c r="I203" s="228"/>
      <c r="Y203" s="235"/>
      <c r="Z203" s="235"/>
      <c r="AA203" s="235"/>
    </row>
    <row r="204" spans="1:27" ht="11.25" customHeight="1" x14ac:dyDescent="0.2">
      <c r="A204" s="227"/>
      <c r="B204" s="435" t="s">
        <v>11</v>
      </c>
      <c r="C204" s="398" t="s">
        <v>28</v>
      </c>
      <c r="D204" s="399"/>
      <c r="E204" s="399"/>
      <c r="F204" s="399"/>
      <c r="G204" s="399"/>
      <c r="H204" s="399"/>
      <c r="I204" s="399"/>
      <c r="J204" s="399"/>
      <c r="K204" s="399"/>
      <c r="L204" s="399"/>
      <c r="M204" s="399"/>
      <c r="N204" s="399"/>
      <c r="O204" s="399"/>
      <c r="P204" s="399"/>
      <c r="Q204" s="399"/>
      <c r="R204" s="399"/>
      <c r="S204" s="399"/>
      <c r="T204" s="399"/>
      <c r="U204" s="399"/>
      <c r="V204" s="399"/>
      <c r="W204" s="399"/>
      <c r="X204" s="400"/>
      <c r="Y204" s="395"/>
      <c r="Z204" s="395"/>
      <c r="AA204" s="395"/>
    </row>
    <row r="205" spans="1:27" ht="11.25" customHeight="1" x14ac:dyDescent="0.2">
      <c r="A205" s="227"/>
      <c r="B205" s="435"/>
      <c r="C205" s="401"/>
      <c r="D205" s="402"/>
      <c r="E205" s="402"/>
      <c r="F205" s="402"/>
      <c r="G205" s="402"/>
      <c r="H205" s="402"/>
      <c r="I205" s="402"/>
      <c r="J205" s="402"/>
      <c r="K205" s="402"/>
      <c r="L205" s="402"/>
      <c r="M205" s="402"/>
      <c r="N205" s="402"/>
      <c r="O205" s="402"/>
      <c r="P205" s="402"/>
      <c r="Q205" s="402"/>
      <c r="R205" s="402"/>
      <c r="S205" s="402"/>
      <c r="T205" s="402"/>
      <c r="U205" s="402"/>
      <c r="V205" s="402"/>
      <c r="W205" s="402"/>
      <c r="X205" s="403"/>
      <c r="Y205" s="395"/>
      <c r="Z205" s="395"/>
      <c r="AA205" s="395"/>
    </row>
    <row r="206" spans="1:27" ht="11.25" customHeight="1" x14ac:dyDescent="0.2">
      <c r="A206" s="230"/>
      <c r="B206" s="230"/>
      <c r="C206" s="187"/>
      <c r="D206" s="187"/>
      <c r="E206" s="187"/>
      <c r="F206" s="187"/>
      <c r="G206" s="187"/>
      <c r="H206" s="187"/>
      <c r="I206" s="187"/>
      <c r="J206" s="187"/>
      <c r="K206" s="187"/>
      <c r="L206" s="187"/>
      <c r="M206" s="187"/>
      <c r="N206" s="187"/>
      <c r="O206" s="187"/>
      <c r="P206" s="187"/>
      <c r="Q206" s="187"/>
      <c r="R206" s="187"/>
      <c r="Y206" s="235"/>
      <c r="Z206" s="235"/>
      <c r="AA206" s="235"/>
    </row>
    <row r="207" spans="1:27" ht="18" customHeight="1" x14ac:dyDescent="0.2">
      <c r="A207" s="229" t="s">
        <v>71</v>
      </c>
      <c r="B207" s="201"/>
      <c r="C207" s="228"/>
      <c r="D207" s="228"/>
      <c r="E207" s="228"/>
      <c r="F207" s="228"/>
      <c r="G207" s="228"/>
      <c r="H207" s="228"/>
      <c r="I207" s="228"/>
      <c r="Y207" s="235"/>
      <c r="Z207" s="235"/>
      <c r="AA207" s="235"/>
    </row>
    <row r="208" spans="1:27" ht="30" customHeight="1" x14ac:dyDescent="0.2">
      <c r="A208" s="227"/>
      <c r="B208" s="435" t="s">
        <v>11</v>
      </c>
      <c r="C208" s="398" t="s">
        <v>114</v>
      </c>
      <c r="D208" s="399"/>
      <c r="E208" s="399"/>
      <c r="F208" s="399"/>
      <c r="G208" s="399"/>
      <c r="H208" s="399"/>
      <c r="I208" s="399"/>
      <c r="J208" s="399"/>
      <c r="K208" s="399"/>
      <c r="L208" s="399"/>
      <c r="M208" s="399"/>
      <c r="N208" s="399"/>
      <c r="O208" s="399"/>
      <c r="P208" s="399"/>
      <c r="Q208" s="399"/>
      <c r="R208" s="399"/>
      <c r="S208" s="399"/>
      <c r="T208" s="399"/>
      <c r="U208" s="399"/>
      <c r="V208" s="399"/>
      <c r="W208" s="399"/>
      <c r="X208" s="400"/>
      <c r="Y208" s="395"/>
      <c r="Z208" s="395"/>
      <c r="AA208" s="395"/>
    </row>
    <row r="209" spans="1:27" s="250" customFormat="1" ht="27" customHeight="1" x14ac:dyDescent="0.15">
      <c r="A209" s="228"/>
      <c r="B209" s="435"/>
      <c r="C209" s="249" t="s">
        <v>116</v>
      </c>
      <c r="D209" s="469" t="s">
        <v>117</v>
      </c>
      <c r="E209" s="469"/>
      <c r="F209" s="469"/>
      <c r="G209" s="469"/>
      <c r="H209" s="469"/>
      <c r="I209" s="469"/>
      <c r="J209" s="469"/>
      <c r="K209" s="469"/>
      <c r="L209" s="469"/>
      <c r="M209" s="469"/>
      <c r="N209" s="469"/>
      <c r="O209" s="469"/>
      <c r="P209" s="469"/>
      <c r="Q209" s="469"/>
      <c r="R209" s="469"/>
      <c r="S209" s="469"/>
      <c r="T209" s="469"/>
      <c r="U209" s="469"/>
      <c r="V209" s="469"/>
      <c r="W209" s="469"/>
      <c r="X209" s="470"/>
      <c r="Y209" s="395"/>
      <c r="Z209" s="395"/>
      <c r="AA209" s="395"/>
    </row>
    <row r="210" spans="1:27" s="250" customFormat="1" ht="13.5" customHeight="1" x14ac:dyDescent="0.15">
      <c r="A210" s="228"/>
      <c r="B210" s="435"/>
      <c r="C210" s="251" t="s">
        <v>115</v>
      </c>
      <c r="D210" s="632" t="s">
        <v>118</v>
      </c>
      <c r="E210" s="632"/>
      <c r="F210" s="632"/>
      <c r="G210" s="632"/>
      <c r="H210" s="632"/>
      <c r="I210" s="632"/>
      <c r="J210" s="632"/>
      <c r="K210" s="632"/>
      <c r="L210" s="632"/>
      <c r="M210" s="632"/>
      <c r="N210" s="632"/>
      <c r="O210" s="632"/>
      <c r="P210" s="632"/>
      <c r="Q210" s="632"/>
      <c r="R210" s="632"/>
      <c r="S210" s="632"/>
      <c r="T210" s="632"/>
      <c r="U210" s="632"/>
      <c r="V210" s="632"/>
      <c r="W210" s="632"/>
      <c r="X210" s="633"/>
      <c r="Y210" s="395"/>
      <c r="Z210" s="395"/>
      <c r="AA210" s="395"/>
    </row>
    <row r="211" spans="1:27" ht="11.25" customHeight="1" x14ac:dyDescent="0.2">
      <c r="A211" s="230"/>
      <c r="B211" s="230"/>
      <c r="C211" s="187"/>
      <c r="D211" s="187"/>
      <c r="E211" s="187"/>
      <c r="F211" s="187"/>
      <c r="G211" s="187"/>
      <c r="H211" s="187"/>
      <c r="I211" s="187"/>
      <c r="J211" s="187"/>
      <c r="K211" s="187"/>
      <c r="L211" s="187"/>
      <c r="M211" s="187"/>
      <c r="N211" s="187"/>
      <c r="O211" s="187"/>
      <c r="P211" s="187"/>
      <c r="Q211" s="187"/>
      <c r="R211" s="187"/>
      <c r="Y211" s="235"/>
      <c r="Z211" s="235"/>
      <c r="AA211" s="235"/>
    </row>
    <row r="212" spans="1:27" ht="18" customHeight="1" x14ac:dyDescent="0.2">
      <c r="A212" s="229" t="s">
        <v>587</v>
      </c>
      <c r="B212" s="201"/>
      <c r="C212" s="228"/>
      <c r="D212" s="228"/>
      <c r="E212" s="228"/>
      <c r="F212" s="228"/>
      <c r="G212" s="228"/>
      <c r="H212" s="228"/>
      <c r="I212" s="228"/>
      <c r="Y212" s="235"/>
      <c r="Z212" s="235"/>
      <c r="AA212" s="235"/>
    </row>
    <row r="213" spans="1:27" ht="15" customHeight="1" x14ac:dyDescent="0.2">
      <c r="A213" s="227"/>
      <c r="B213" s="435" t="s">
        <v>11</v>
      </c>
      <c r="C213" s="442" t="s">
        <v>113</v>
      </c>
      <c r="D213" s="457"/>
      <c r="E213" s="457"/>
      <c r="F213" s="457"/>
      <c r="G213" s="457"/>
      <c r="H213" s="457"/>
      <c r="I213" s="457"/>
      <c r="J213" s="457"/>
      <c r="K213" s="457"/>
      <c r="L213" s="457"/>
      <c r="M213" s="457"/>
      <c r="N213" s="457"/>
      <c r="O213" s="457"/>
      <c r="P213" s="457"/>
      <c r="Q213" s="457"/>
      <c r="R213" s="457"/>
      <c r="S213" s="457"/>
      <c r="T213" s="457"/>
      <c r="U213" s="457"/>
      <c r="V213" s="457"/>
      <c r="W213" s="457"/>
      <c r="X213" s="457"/>
      <c r="Y213" s="395"/>
      <c r="Z213" s="395"/>
      <c r="AA213" s="395"/>
    </row>
    <row r="214" spans="1:27" ht="15" customHeight="1" x14ac:dyDescent="0.2">
      <c r="A214" s="227"/>
      <c r="B214" s="435"/>
      <c r="C214" s="457"/>
      <c r="D214" s="457"/>
      <c r="E214" s="457"/>
      <c r="F214" s="457"/>
      <c r="G214" s="457"/>
      <c r="H214" s="457"/>
      <c r="I214" s="457"/>
      <c r="J214" s="457"/>
      <c r="K214" s="457"/>
      <c r="L214" s="457"/>
      <c r="M214" s="457"/>
      <c r="N214" s="457"/>
      <c r="O214" s="457"/>
      <c r="P214" s="457"/>
      <c r="Q214" s="457"/>
      <c r="R214" s="457"/>
      <c r="S214" s="457"/>
      <c r="T214" s="457"/>
      <c r="U214" s="457"/>
      <c r="V214" s="457"/>
      <c r="W214" s="457"/>
      <c r="X214" s="457"/>
      <c r="Y214" s="395"/>
      <c r="Z214" s="395"/>
      <c r="AA214" s="395"/>
    </row>
    <row r="215" spans="1:27" ht="11.25" customHeight="1" x14ac:dyDescent="0.2">
      <c r="A215" s="230"/>
      <c r="B215" s="230"/>
      <c r="C215" s="187"/>
      <c r="D215" s="187"/>
      <c r="E215" s="187"/>
      <c r="F215" s="187"/>
      <c r="G215" s="187"/>
      <c r="H215" s="187"/>
      <c r="I215" s="187"/>
      <c r="J215" s="187"/>
      <c r="K215" s="187"/>
      <c r="L215" s="187"/>
      <c r="M215" s="187"/>
      <c r="N215" s="187"/>
      <c r="O215" s="187"/>
      <c r="P215" s="187"/>
      <c r="Q215" s="187"/>
      <c r="R215" s="187"/>
      <c r="Y215" s="235"/>
      <c r="Z215" s="235"/>
      <c r="AA215" s="235"/>
    </row>
    <row r="216" spans="1:27" ht="18" customHeight="1" x14ac:dyDescent="0.2">
      <c r="A216" s="229" t="s">
        <v>51</v>
      </c>
      <c r="B216" s="201"/>
      <c r="C216" s="228"/>
      <c r="D216" s="228"/>
      <c r="E216" s="228"/>
      <c r="F216" s="228"/>
      <c r="G216" s="228"/>
      <c r="H216" s="228"/>
      <c r="I216" s="228"/>
      <c r="Y216" s="235"/>
      <c r="Z216" s="235"/>
      <c r="AA216" s="235"/>
    </row>
    <row r="217" spans="1:27" ht="11.25" customHeight="1" x14ac:dyDescent="0.2">
      <c r="A217" s="227"/>
      <c r="B217" s="435" t="s">
        <v>11</v>
      </c>
      <c r="C217" s="398" t="s">
        <v>169</v>
      </c>
      <c r="D217" s="485"/>
      <c r="E217" s="485"/>
      <c r="F217" s="485"/>
      <c r="G217" s="485"/>
      <c r="H217" s="485"/>
      <c r="I217" s="485"/>
      <c r="J217" s="485"/>
      <c r="K217" s="485"/>
      <c r="L217" s="485"/>
      <c r="M217" s="485"/>
      <c r="N217" s="485"/>
      <c r="O217" s="485"/>
      <c r="P217" s="485"/>
      <c r="Q217" s="485"/>
      <c r="R217" s="485"/>
      <c r="S217" s="485"/>
      <c r="T217" s="485"/>
      <c r="U217" s="485"/>
      <c r="V217" s="485"/>
      <c r="W217" s="485"/>
      <c r="X217" s="486"/>
      <c r="Y217" s="429"/>
      <c r="Z217" s="449"/>
      <c r="AA217" s="450"/>
    </row>
    <row r="218" spans="1:27" ht="11.25" customHeight="1" x14ac:dyDescent="0.2">
      <c r="A218" s="227"/>
      <c r="B218" s="435"/>
      <c r="C218" s="487"/>
      <c r="D218" s="488"/>
      <c r="E218" s="488"/>
      <c r="F218" s="488"/>
      <c r="G218" s="488"/>
      <c r="H218" s="488"/>
      <c r="I218" s="488"/>
      <c r="J218" s="488"/>
      <c r="K218" s="488"/>
      <c r="L218" s="488"/>
      <c r="M218" s="488"/>
      <c r="N218" s="488"/>
      <c r="O218" s="488"/>
      <c r="P218" s="488"/>
      <c r="Q218" s="488"/>
      <c r="R218" s="488"/>
      <c r="S218" s="488"/>
      <c r="T218" s="488"/>
      <c r="U218" s="488"/>
      <c r="V218" s="488"/>
      <c r="W218" s="488"/>
      <c r="X218" s="489"/>
      <c r="Y218" s="454"/>
      <c r="Z218" s="455"/>
      <c r="AA218" s="456"/>
    </row>
    <row r="219" spans="1:27" ht="11.25" customHeight="1" x14ac:dyDescent="0.2">
      <c r="A219" s="227"/>
      <c r="B219" s="435" t="s">
        <v>12</v>
      </c>
      <c r="C219" s="442" t="s">
        <v>170</v>
      </c>
      <c r="D219" s="457"/>
      <c r="E219" s="457"/>
      <c r="F219" s="457"/>
      <c r="G219" s="457"/>
      <c r="H219" s="457"/>
      <c r="I219" s="457"/>
      <c r="J219" s="457"/>
      <c r="K219" s="457"/>
      <c r="L219" s="457"/>
      <c r="M219" s="457"/>
      <c r="N219" s="457"/>
      <c r="O219" s="457"/>
      <c r="P219" s="457"/>
      <c r="Q219" s="457"/>
      <c r="R219" s="457"/>
      <c r="S219" s="457"/>
      <c r="T219" s="457"/>
      <c r="U219" s="457"/>
      <c r="V219" s="457"/>
      <c r="W219" s="457"/>
      <c r="X219" s="457"/>
      <c r="Y219" s="395"/>
      <c r="Z219" s="395"/>
      <c r="AA219" s="395"/>
    </row>
    <row r="220" spans="1:27" ht="11.25" customHeight="1" x14ac:dyDescent="0.2">
      <c r="A220" s="227"/>
      <c r="B220" s="435"/>
      <c r="C220" s="457"/>
      <c r="D220" s="457"/>
      <c r="E220" s="457"/>
      <c r="F220" s="457"/>
      <c r="G220" s="457"/>
      <c r="H220" s="457"/>
      <c r="I220" s="457"/>
      <c r="J220" s="457"/>
      <c r="K220" s="457"/>
      <c r="L220" s="457"/>
      <c r="M220" s="457"/>
      <c r="N220" s="457"/>
      <c r="O220" s="457"/>
      <c r="P220" s="457"/>
      <c r="Q220" s="457"/>
      <c r="R220" s="457"/>
      <c r="S220" s="457"/>
      <c r="T220" s="457"/>
      <c r="U220" s="457"/>
      <c r="V220" s="457"/>
      <c r="W220" s="457"/>
      <c r="X220" s="457"/>
      <c r="Y220" s="395"/>
      <c r="Z220" s="395"/>
      <c r="AA220" s="395"/>
    </row>
    <row r="221" spans="1:27" ht="11.25" customHeight="1" x14ac:dyDescent="0.2">
      <c r="A221" s="227"/>
      <c r="B221" s="419" t="s">
        <v>13</v>
      </c>
      <c r="C221" s="497" t="s">
        <v>72</v>
      </c>
      <c r="D221" s="498"/>
      <c r="E221" s="498"/>
      <c r="F221" s="498"/>
      <c r="G221" s="498"/>
      <c r="H221" s="498"/>
      <c r="I221" s="498"/>
      <c r="J221" s="498"/>
      <c r="K221" s="498"/>
      <c r="L221" s="498"/>
      <c r="M221" s="498"/>
      <c r="N221" s="498"/>
      <c r="O221" s="498"/>
      <c r="P221" s="498"/>
      <c r="Q221" s="498"/>
      <c r="R221" s="498"/>
      <c r="S221" s="498"/>
      <c r="T221" s="498"/>
      <c r="U221" s="498"/>
      <c r="V221" s="498"/>
      <c r="W221" s="498"/>
      <c r="X221" s="499"/>
      <c r="Y221" s="429"/>
      <c r="Z221" s="449"/>
      <c r="AA221" s="450"/>
    </row>
    <row r="222" spans="1:27" ht="11.25" customHeight="1" x14ac:dyDescent="0.2">
      <c r="A222" s="227"/>
      <c r="B222" s="420"/>
      <c r="C222" s="500"/>
      <c r="D222" s="501"/>
      <c r="E222" s="501"/>
      <c r="F222" s="501"/>
      <c r="G222" s="501"/>
      <c r="H222" s="501"/>
      <c r="I222" s="501"/>
      <c r="J222" s="501"/>
      <c r="K222" s="501"/>
      <c r="L222" s="501"/>
      <c r="M222" s="501"/>
      <c r="N222" s="501"/>
      <c r="O222" s="501"/>
      <c r="P222" s="501"/>
      <c r="Q222" s="501"/>
      <c r="R222" s="501"/>
      <c r="S222" s="501"/>
      <c r="T222" s="501"/>
      <c r="U222" s="501"/>
      <c r="V222" s="501"/>
      <c r="W222" s="501"/>
      <c r="X222" s="502"/>
      <c r="Y222" s="454"/>
      <c r="Z222" s="455"/>
      <c r="AA222" s="456"/>
    </row>
    <row r="223" spans="1:27" ht="15" customHeight="1" x14ac:dyDescent="0.2">
      <c r="A223" s="227"/>
      <c r="B223" s="435" t="s">
        <v>14</v>
      </c>
      <c r="C223" s="398" t="s">
        <v>34</v>
      </c>
      <c r="D223" s="399"/>
      <c r="E223" s="399"/>
      <c r="F223" s="399"/>
      <c r="G223" s="399"/>
      <c r="H223" s="399"/>
      <c r="I223" s="399"/>
      <c r="J223" s="399"/>
      <c r="K223" s="399"/>
      <c r="L223" s="399"/>
      <c r="M223" s="399"/>
      <c r="N223" s="399"/>
      <c r="O223" s="399"/>
      <c r="P223" s="399"/>
      <c r="Q223" s="399"/>
      <c r="R223" s="399"/>
      <c r="S223" s="399"/>
      <c r="T223" s="399"/>
      <c r="U223" s="399"/>
      <c r="V223" s="399"/>
      <c r="W223" s="399"/>
      <c r="X223" s="400"/>
      <c r="Y223" s="429"/>
      <c r="Z223" s="449"/>
      <c r="AA223" s="450"/>
    </row>
    <row r="224" spans="1:27" ht="15" customHeight="1" x14ac:dyDescent="0.2">
      <c r="A224" s="227"/>
      <c r="B224" s="435"/>
      <c r="C224" s="446"/>
      <c r="D224" s="495"/>
      <c r="E224" s="495"/>
      <c r="F224" s="495"/>
      <c r="G224" s="495"/>
      <c r="H224" s="495"/>
      <c r="I224" s="495"/>
      <c r="J224" s="495"/>
      <c r="K224" s="495"/>
      <c r="L224" s="495"/>
      <c r="M224" s="495"/>
      <c r="N224" s="495"/>
      <c r="O224" s="495"/>
      <c r="P224" s="495"/>
      <c r="Q224" s="495"/>
      <c r="R224" s="495"/>
      <c r="S224" s="495"/>
      <c r="T224" s="495"/>
      <c r="U224" s="495"/>
      <c r="V224" s="495"/>
      <c r="W224" s="495"/>
      <c r="X224" s="448"/>
      <c r="Y224" s="454"/>
      <c r="Z224" s="455"/>
      <c r="AA224" s="456"/>
    </row>
    <row r="225" spans="1:27" ht="10.5" customHeight="1" x14ac:dyDescent="0.2">
      <c r="A225" s="227"/>
      <c r="B225" s="243"/>
      <c r="C225" s="252"/>
      <c r="D225" s="245"/>
      <c r="E225" s="245"/>
      <c r="F225" s="245"/>
      <c r="G225" s="245"/>
      <c r="H225" s="245"/>
      <c r="I225" s="245"/>
      <c r="J225" s="246"/>
      <c r="K225" s="246"/>
      <c r="L225" s="246"/>
      <c r="M225" s="246"/>
      <c r="N225" s="246"/>
      <c r="O225" s="246"/>
      <c r="P225" s="246"/>
      <c r="Q225" s="246"/>
      <c r="R225" s="246"/>
      <c r="S225" s="195"/>
      <c r="T225" s="195"/>
      <c r="U225" s="195"/>
      <c r="V225" s="195"/>
      <c r="W225" s="195"/>
      <c r="X225" s="195"/>
      <c r="Y225" s="247"/>
      <c r="Z225" s="247"/>
      <c r="AA225" s="247"/>
    </row>
    <row r="226" spans="1:27" ht="18" customHeight="1" x14ac:dyDescent="0.2">
      <c r="A226" s="229" t="s">
        <v>588</v>
      </c>
      <c r="B226" s="229"/>
      <c r="C226" s="228"/>
      <c r="D226" s="228"/>
      <c r="E226" s="228"/>
      <c r="F226" s="228"/>
      <c r="G226" s="228"/>
      <c r="H226" s="228"/>
      <c r="I226" s="228"/>
      <c r="Y226" s="235"/>
      <c r="Z226" s="235"/>
      <c r="AA226" s="235"/>
    </row>
    <row r="227" spans="1:27" ht="15" customHeight="1" x14ac:dyDescent="0.2">
      <c r="A227" s="227"/>
      <c r="B227" s="419" t="s">
        <v>11</v>
      </c>
      <c r="C227" s="398" t="s">
        <v>30</v>
      </c>
      <c r="D227" s="485"/>
      <c r="E227" s="485"/>
      <c r="F227" s="485"/>
      <c r="G227" s="485"/>
      <c r="H227" s="485"/>
      <c r="I227" s="485"/>
      <c r="J227" s="485"/>
      <c r="K227" s="485"/>
      <c r="L227" s="485"/>
      <c r="M227" s="485"/>
      <c r="N227" s="485"/>
      <c r="O227" s="485"/>
      <c r="P227" s="485"/>
      <c r="Q227" s="485"/>
      <c r="R227" s="485"/>
      <c r="S227" s="485"/>
      <c r="T227" s="485"/>
      <c r="U227" s="485"/>
      <c r="V227" s="485"/>
      <c r="W227" s="485"/>
      <c r="X227" s="486"/>
      <c r="Y227" s="429"/>
      <c r="Z227" s="449"/>
      <c r="AA227" s="450"/>
    </row>
    <row r="228" spans="1:27" ht="15" customHeight="1" x14ac:dyDescent="0.2">
      <c r="A228" s="227"/>
      <c r="B228" s="490"/>
      <c r="C228" s="487"/>
      <c r="D228" s="503"/>
      <c r="E228" s="503"/>
      <c r="F228" s="503"/>
      <c r="G228" s="503"/>
      <c r="H228" s="503"/>
      <c r="I228" s="503"/>
      <c r="J228" s="503"/>
      <c r="K228" s="503"/>
      <c r="L228" s="503"/>
      <c r="M228" s="503"/>
      <c r="N228" s="503"/>
      <c r="O228" s="503"/>
      <c r="P228" s="503"/>
      <c r="Q228" s="503"/>
      <c r="R228" s="503"/>
      <c r="S228" s="503"/>
      <c r="T228" s="503"/>
      <c r="U228" s="503"/>
      <c r="V228" s="503"/>
      <c r="W228" s="503"/>
      <c r="X228" s="489"/>
      <c r="Y228" s="454"/>
      <c r="Z228" s="455"/>
      <c r="AA228" s="456"/>
    </row>
    <row r="229" spans="1:27" s="250" customFormat="1" ht="13.5" customHeight="1" x14ac:dyDescent="0.15">
      <c r="A229" s="228"/>
      <c r="B229" s="490"/>
      <c r="C229" s="253">
        <v>1</v>
      </c>
      <c r="D229" s="254" t="s">
        <v>119</v>
      </c>
      <c r="E229" s="222"/>
      <c r="F229" s="222"/>
      <c r="G229" s="222"/>
      <c r="H229" s="222"/>
      <c r="I229" s="222"/>
      <c r="J229" s="255"/>
      <c r="K229" s="255"/>
      <c r="L229" s="255"/>
      <c r="M229" s="255"/>
      <c r="N229" s="255"/>
      <c r="O229" s="255"/>
      <c r="P229" s="255"/>
      <c r="Q229" s="255"/>
      <c r="R229" s="255"/>
      <c r="S229" s="254"/>
      <c r="T229" s="254"/>
      <c r="U229" s="254"/>
      <c r="V229" s="254"/>
      <c r="W229" s="254"/>
      <c r="X229" s="256"/>
      <c r="Y229" s="454"/>
      <c r="Z229" s="455"/>
      <c r="AA229" s="456"/>
    </row>
    <row r="230" spans="1:27" s="250" customFormat="1" ht="13.5" customHeight="1" x14ac:dyDescent="0.15">
      <c r="A230" s="228"/>
      <c r="B230" s="490"/>
      <c r="C230" s="253">
        <v>2</v>
      </c>
      <c r="D230" s="254" t="s">
        <v>120</v>
      </c>
      <c r="E230" s="222"/>
      <c r="F230" s="222"/>
      <c r="G230" s="222"/>
      <c r="H230" s="222"/>
      <c r="I230" s="222"/>
      <c r="J230" s="255"/>
      <c r="K230" s="255"/>
      <c r="L230" s="255"/>
      <c r="M230" s="255"/>
      <c r="N230" s="255"/>
      <c r="O230" s="255"/>
      <c r="P230" s="255"/>
      <c r="Q230" s="255"/>
      <c r="R230" s="255"/>
      <c r="S230" s="254"/>
      <c r="T230" s="254"/>
      <c r="U230" s="254"/>
      <c r="V230" s="254"/>
      <c r="W230" s="254"/>
      <c r="X230" s="256"/>
      <c r="Y230" s="454"/>
      <c r="Z230" s="455"/>
      <c r="AA230" s="456"/>
    </row>
    <row r="231" spans="1:27" s="250" customFormat="1" ht="13.5" customHeight="1" x14ac:dyDescent="0.15">
      <c r="B231" s="490"/>
      <c r="C231" s="253">
        <v>3</v>
      </c>
      <c r="D231" s="254" t="s">
        <v>121</v>
      </c>
      <c r="E231" s="254"/>
      <c r="F231" s="254"/>
      <c r="G231" s="254"/>
      <c r="H231" s="254"/>
      <c r="I231" s="254"/>
      <c r="J231" s="254"/>
      <c r="K231" s="254"/>
      <c r="L231" s="254"/>
      <c r="M231" s="254"/>
      <c r="N231" s="254"/>
      <c r="O231" s="254"/>
      <c r="P231" s="254"/>
      <c r="Q231" s="254"/>
      <c r="R231" s="254"/>
      <c r="S231" s="254"/>
      <c r="T231" s="254"/>
      <c r="U231" s="254"/>
      <c r="V231" s="254"/>
      <c r="W231" s="254"/>
      <c r="X231" s="256"/>
      <c r="Y231" s="454"/>
      <c r="Z231" s="455"/>
      <c r="AA231" s="456"/>
    </row>
    <row r="232" spans="1:27" s="250" customFormat="1" ht="13.5" customHeight="1" x14ac:dyDescent="0.15">
      <c r="B232" s="490"/>
      <c r="C232" s="253">
        <v>4</v>
      </c>
      <c r="D232" s="504" t="s">
        <v>168</v>
      </c>
      <c r="E232" s="504"/>
      <c r="F232" s="504"/>
      <c r="G232" s="504"/>
      <c r="H232" s="504"/>
      <c r="I232" s="504"/>
      <c r="J232" s="504"/>
      <c r="K232" s="504"/>
      <c r="L232" s="504"/>
      <c r="M232" s="504"/>
      <c r="N232" s="504"/>
      <c r="O232" s="504"/>
      <c r="P232" s="504"/>
      <c r="Q232" s="504"/>
      <c r="R232" s="504"/>
      <c r="S232" s="504"/>
      <c r="T232" s="504"/>
      <c r="U232" s="504"/>
      <c r="V232" s="504"/>
      <c r="W232" s="504"/>
      <c r="X232" s="505"/>
      <c r="Y232" s="454"/>
      <c r="Z232" s="455"/>
      <c r="AA232" s="456"/>
    </row>
    <row r="233" spans="1:27" s="250" customFormat="1" ht="13.5" customHeight="1" x14ac:dyDescent="0.15">
      <c r="B233" s="490"/>
      <c r="C233" s="253">
        <v>5</v>
      </c>
      <c r="D233" s="254" t="s">
        <v>122</v>
      </c>
      <c r="E233" s="254"/>
      <c r="F233" s="254"/>
      <c r="G233" s="254"/>
      <c r="H233" s="254"/>
      <c r="I233" s="254"/>
      <c r="J233" s="254"/>
      <c r="K233" s="254"/>
      <c r="L233" s="254"/>
      <c r="M233" s="254"/>
      <c r="N233" s="254"/>
      <c r="O233" s="254"/>
      <c r="P233" s="254"/>
      <c r="Q233" s="254"/>
      <c r="R233" s="254"/>
      <c r="S233" s="254"/>
      <c r="T233" s="254"/>
      <c r="U233" s="254"/>
      <c r="V233" s="254"/>
      <c r="W233" s="254"/>
      <c r="X233" s="256"/>
      <c r="Y233" s="454"/>
      <c r="Z233" s="455"/>
      <c r="AA233" s="456"/>
    </row>
    <row r="234" spans="1:27" s="250" customFormat="1" ht="13.5" customHeight="1" x14ac:dyDescent="0.15">
      <c r="B234" s="490"/>
      <c r="C234" s="253">
        <v>6</v>
      </c>
      <c r="D234" s="254" t="s">
        <v>123</v>
      </c>
      <c r="E234" s="254"/>
      <c r="F234" s="254"/>
      <c r="G234" s="254"/>
      <c r="H234" s="254"/>
      <c r="I234" s="254"/>
      <c r="J234" s="254"/>
      <c r="K234" s="254"/>
      <c r="L234" s="254"/>
      <c r="M234" s="254"/>
      <c r="N234" s="254"/>
      <c r="O234" s="254"/>
      <c r="P234" s="254"/>
      <c r="Q234" s="254"/>
      <c r="R234" s="254"/>
      <c r="S234" s="254"/>
      <c r="T234" s="254"/>
      <c r="U234" s="254"/>
      <c r="V234" s="254"/>
      <c r="W234" s="254"/>
      <c r="X234" s="256"/>
      <c r="Y234" s="454"/>
      <c r="Z234" s="455"/>
      <c r="AA234" s="456"/>
    </row>
    <row r="235" spans="1:27" s="250" customFormat="1" ht="13.5" customHeight="1" x14ac:dyDescent="0.15">
      <c r="B235" s="490"/>
      <c r="C235" s="253">
        <v>7</v>
      </c>
      <c r="D235" s="254" t="s">
        <v>124</v>
      </c>
      <c r="E235" s="254"/>
      <c r="F235" s="254"/>
      <c r="G235" s="254"/>
      <c r="H235" s="254"/>
      <c r="I235" s="254"/>
      <c r="J235" s="254"/>
      <c r="K235" s="254"/>
      <c r="L235" s="254"/>
      <c r="M235" s="254"/>
      <c r="N235" s="254"/>
      <c r="O235" s="254"/>
      <c r="P235" s="254"/>
      <c r="Q235" s="254"/>
      <c r="R235" s="254"/>
      <c r="S235" s="254"/>
      <c r="T235" s="254"/>
      <c r="U235" s="254"/>
      <c r="V235" s="254"/>
      <c r="W235" s="254"/>
      <c r="X235" s="256"/>
      <c r="Y235" s="454"/>
      <c r="Z235" s="455"/>
      <c r="AA235" s="456"/>
    </row>
    <row r="236" spans="1:27" s="250" customFormat="1" ht="13.5" customHeight="1" x14ac:dyDescent="0.15">
      <c r="B236" s="490"/>
      <c r="C236" s="253">
        <v>8</v>
      </c>
      <c r="D236" s="254" t="s">
        <v>182</v>
      </c>
      <c r="E236" s="254"/>
      <c r="F236" s="254"/>
      <c r="G236" s="254"/>
      <c r="H236" s="254"/>
      <c r="I236" s="254"/>
      <c r="J236" s="254"/>
      <c r="K236" s="254"/>
      <c r="L236" s="254"/>
      <c r="M236" s="254"/>
      <c r="N236" s="254"/>
      <c r="O236" s="254"/>
      <c r="P236" s="254"/>
      <c r="Q236" s="254"/>
      <c r="R236" s="254"/>
      <c r="S236" s="254"/>
      <c r="T236" s="254"/>
      <c r="U236" s="254"/>
      <c r="V236" s="254"/>
      <c r="W236" s="254"/>
      <c r="X236" s="256"/>
      <c r="Y236" s="454"/>
      <c r="Z236" s="455"/>
      <c r="AA236" s="456"/>
    </row>
    <row r="237" spans="1:27" s="250" customFormat="1" ht="13.5" customHeight="1" x14ac:dyDescent="0.15">
      <c r="B237" s="490"/>
      <c r="C237" s="253">
        <v>9</v>
      </c>
      <c r="D237" s="255" t="s">
        <v>125</v>
      </c>
      <c r="E237" s="254"/>
      <c r="F237" s="254"/>
      <c r="G237" s="254"/>
      <c r="H237" s="254"/>
      <c r="I237" s="254"/>
      <c r="J237" s="254"/>
      <c r="K237" s="254"/>
      <c r="L237" s="254"/>
      <c r="M237" s="254"/>
      <c r="N237" s="254"/>
      <c r="O237" s="254"/>
      <c r="P237" s="254"/>
      <c r="Q237" s="254"/>
      <c r="R237" s="254"/>
      <c r="S237" s="254"/>
      <c r="T237" s="254"/>
      <c r="U237" s="254"/>
      <c r="V237" s="254"/>
      <c r="W237" s="254"/>
      <c r="X237" s="256"/>
      <c r="Y237" s="454"/>
      <c r="Z237" s="455"/>
      <c r="AA237" s="456"/>
    </row>
    <row r="238" spans="1:27" s="250" customFormat="1" ht="13.5" customHeight="1" x14ac:dyDescent="0.15">
      <c r="B238" s="490"/>
      <c r="C238" s="253">
        <v>10</v>
      </c>
      <c r="D238" s="255" t="s">
        <v>126</v>
      </c>
      <c r="E238" s="254"/>
      <c r="F238" s="254"/>
      <c r="G238" s="254"/>
      <c r="H238" s="254"/>
      <c r="I238" s="254"/>
      <c r="J238" s="254"/>
      <c r="K238" s="254"/>
      <c r="L238" s="254"/>
      <c r="M238" s="254"/>
      <c r="N238" s="254"/>
      <c r="O238" s="254"/>
      <c r="P238" s="254"/>
      <c r="Q238" s="254"/>
      <c r="R238" s="254"/>
      <c r="S238" s="254"/>
      <c r="T238" s="254"/>
      <c r="U238" s="254"/>
      <c r="V238" s="254"/>
      <c r="W238" s="254"/>
      <c r="X238" s="256"/>
      <c r="Y238" s="454"/>
      <c r="Z238" s="455"/>
      <c r="AA238" s="456"/>
    </row>
    <row r="239" spans="1:27" s="250" customFormat="1" ht="13.5" customHeight="1" x14ac:dyDescent="0.15">
      <c r="B239" s="490"/>
      <c r="C239" s="253">
        <v>11</v>
      </c>
      <c r="D239" s="255" t="s">
        <v>127</v>
      </c>
      <c r="E239" s="254"/>
      <c r="F239" s="254"/>
      <c r="G239" s="254"/>
      <c r="H239" s="254"/>
      <c r="I239" s="254"/>
      <c r="J239" s="254"/>
      <c r="K239" s="254"/>
      <c r="L239" s="254"/>
      <c r="M239" s="254"/>
      <c r="N239" s="254"/>
      <c r="O239" s="254"/>
      <c r="P239" s="254"/>
      <c r="Q239" s="254"/>
      <c r="R239" s="254"/>
      <c r="S239" s="254"/>
      <c r="T239" s="254"/>
      <c r="U239" s="254"/>
      <c r="V239" s="254"/>
      <c r="W239" s="254"/>
      <c r="X239" s="256"/>
      <c r="Y239" s="454"/>
      <c r="Z239" s="455"/>
      <c r="AA239" s="456"/>
    </row>
    <row r="240" spans="1:27" s="250" customFormat="1" ht="13.5" customHeight="1" x14ac:dyDescent="0.15">
      <c r="B240" s="490"/>
      <c r="C240" s="253">
        <v>12</v>
      </c>
      <c r="D240" s="255" t="s">
        <v>128</v>
      </c>
      <c r="E240" s="254"/>
      <c r="F240" s="254"/>
      <c r="G240" s="254"/>
      <c r="H240" s="254"/>
      <c r="I240" s="254"/>
      <c r="J240" s="254"/>
      <c r="K240" s="254"/>
      <c r="L240" s="254"/>
      <c r="M240" s="254"/>
      <c r="N240" s="254"/>
      <c r="O240" s="254"/>
      <c r="P240" s="254"/>
      <c r="Q240" s="254"/>
      <c r="R240" s="254"/>
      <c r="S240" s="254"/>
      <c r="T240" s="254"/>
      <c r="U240" s="254"/>
      <c r="V240" s="254"/>
      <c r="W240" s="254"/>
      <c r="X240" s="256"/>
      <c r="Y240" s="454"/>
      <c r="Z240" s="455"/>
      <c r="AA240" s="456"/>
    </row>
    <row r="241" spans="1:27" s="250" customFormat="1" ht="13.5" customHeight="1" x14ac:dyDescent="0.15">
      <c r="B241" s="420"/>
      <c r="C241" s="257">
        <v>13</v>
      </c>
      <c r="D241" s="258" t="s">
        <v>129</v>
      </c>
      <c r="E241" s="258"/>
      <c r="F241" s="258"/>
      <c r="G241" s="258"/>
      <c r="H241" s="258"/>
      <c r="I241" s="258"/>
      <c r="J241" s="258"/>
      <c r="K241" s="258"/>
      <c r="L241" s="258"/>
      <c r="M241" s="258"/>
      <c r="N241" s="258"/>
      <c r="O241" s="258"/>
      <c r="P241" s="258"/>
      <c r="Q241" s="258"/>
      <c r="R241" s="258"/>
      <c r="S241" s="258"/>
      <c r="T241" s="258"/>
      <c r="U241" s="258"/>
      <c r="V241" s="258"/>
      <c r="W241" s="258"/>
      <c r="X241" s="259"/>
      <c r="Y241" s="451"/>
      <c r="Z241" s="452"/>
      <c r="AA241" s="453"/>
    </row>
    <row r="242" spans="1:27" ht="12.9" customHeight="1" x14ac:dyDescent="0.2">
      <c r="A242" s="230"/>
      <c r="B242" s="230"/>
      <c r="C242" s="187"/>
      <c r="D242" s="187"/>
      <c r="E242" s="187"/>
      <c r="F242" s="187"/>
      <c r="G242" s="187"/>
      <c r="H242" s="187"/>
      <c r="I242" s="187"/>
      <c r="J242" s="187"/>
      <c r="K242" s="187"/>
      <c r="L242" s="187"/>
      <c r="M242" s="187"/>
      <c r="N242" s="187"/>
      <c r="O242" s="187"/>
      <c r="P242" s="187"/>
      <c r="Q242" s="187"/>
      <c r="R242" s="187"/>
      <c r="Y242" s="235"/>
      <c r="Z242" s="235"/>
      <c r="AA242" s="235"/>
    </row>
    <row r="243" spans="1:27" ht="18" customHeight="1" x14ac:dyDescent="0.2">
      <c r="A243" s="229" t="s">
        <v>589</v>
      </c>
      <c r="B243" s="201"/>
      <c r="C243" s="228"/>
      <c r="D243" s="228"/>
      <c r="E243" s="228"/>
      <c r="F243" s="228"/>
      <c r="G243" s="228"/>
      <c r="H243" s="228"/>
      <c r="I243" s="228"/>
      <c r="Y243" s="235"/>
      <c r="Z243" s="235"/>
      <c r="AA243" s="235"/>
    </row>
    <row r="244" spans="1:27" ht="15" customHeight="1" x14ac:dyDescent="0.2">
      <c r="A244" s="227"/>
      <c r="B244" s="435" t="s">
        <v>11</v>
      </c>
      <c r="C244" s="398" t="s">
        <v>33</v>
      </c>
      <c r="D244" s="399"/>
      <c r="E244" s="399"/>
      <c r="F244" s="399"/>
      <c r="G244" s="399"/>
      <c r="H244" s="399"/>
      <c r="I244" s="399"/>
      <c r="J244" s="399"/>
      <c r="K244" s="399"/>
      <c r="L244" s="399"/>
      <c r="M244" s="399"/>
      <c r="N244" s="399"/>
      <c r="O244" s="399"/>
      <c r="P244" s="399"/>
      <c r="Q244" s="399"/>
      <c r="R244" s="399"/>
      <c r="S244" s="399"/>
      <c r="T244" s="399"/>
      <c r="U244" s="399"/>
      <c r="V244" s="399"/>
      <c r="W244" s="399"/>
      <c r="X244" s="400"/>
      <c r="Y244" s="429"/>
      <c r="Z244" s="449"/>
      <c r="AA244" s="450"/>
    </row>
    <row r="245" spans="1:27" ht="15" customHeight="1" x14ac:dyDescent="0.2">
      <c r="A245" s="227"/>
      <c r="B245" s="435"/>
      <c r="C245" s="401"/>
      <c r="D245" s="402"/>
      <c r="E245" s="402"/>
      <c r="F245" s="402"/>
      <c r="G245" s="402"/>
      <c r="H245" s="402"/>
      <c r="I245" s="402"/>
      <c r="J245" s="402"/>
      <c r="K245" s="402"/>
      <c r="L245" s="402"/>
      <c r="M245" s="402"/>
      <c r="N245" s="402"/>
      <c r="O245" s="402"/>
      <c r="P245" s="402"/>
      <c r="Q245" s="402"/>
      <c r="R245" s="402"/>
      <c r="S245" s="402"/>
      <c r="T245" s="402"/>
      <c r="U245" s="402"/>
      <c r="V245" s="402"/>
      <c r="W245" s="402"/>
      <c r="X245" s="403"/>
      <c r="Y245" s="454"/>
      <c r="Z245" s="455"/>
      <c r="AA245" s="456"/>
    </row>
    <row r="246" spans="1:27" ht="11.25" customHeight="1" x14ac:dyDescent="0.2">
      <c r="A246" s="227"/>
      <c r="B246" s="435" t="s">
        <v>12</v>
      </c>
      <c r="C246" s="631" t="s">
        <v>73</v>
      </c>
      <c r="D246" s="631"/>
      <c r="E246" s="631"/>
      <c r="F246" s="631"/>
      <c r="G246" s="631"/>
      <c r="H246" s="631"/>
      <c r="I246" s="631"/>
      <c r="J246" s="631"/>
      <c r="K246" s="631"/>
      <c r="L246" s="631"/>
      <c r="M246" s="631"/>
      <c r="N246" s="631"/>
      <c r="O246" s="631"/>
      <c r="P246" s="631"/>
      <c r="Q246" s="631"/>
      <c r="R246" s="631"/>
      <c r="S246" s="631"/>
      <c r="T246" s="631"/>
      <c r="U246" s="631"/>
      <c r="V246" s="631"/>
      <c r="W246" s="631"/>
      <c r="X246" s="631"/>
      <c r="Y246" s="395"/>
      <c r="Z246" s="395"/>
      <c r="AA246" s="395"/>
    </row>
    <row r="247" spans="1:27" ht="11.25" customHeight="1" x14ac:dyDescent="0.2">
      <c r="A247" s="227"/>
      <c r="B247" s="435"/>
      <c r="C247" s="631"/>
      <c r="D247" s="631"/>
      <c r="E247" s="631"/>
      <c r="F247" s="631"/>
      <c r="G247" s="631"/>
      <c r="H247" s="631"/>
      <c r="I247" s="631"/>
      <c r="J247" s="631"/>
      <c r="K247" s="631"/>
      <c r="L247" s="631"/>
      <c r="M247" s="631"/>
      <c r="N247" s="631"/>
      <c r="O247" s="631"/>
      <c r="P247" s="631"/>
      <c r="Q247" s="631"/>
      <c r="R247" s="631"/>
      <c r="S247" s="631"/>
      <c r="T247" s="631"/>
      <c r="U247" s="631"/>
      <c r="V247" s="631"/>
      <c r="W247" s="631"/>
      <c r="X247" s="631"/>
      <c r="Y247" s="395"/>
      <c r="Z247" s="395"/>
      <c r="AA247" s="395"/>
    </row>
    <row r="248" spans="1:27" ht="15" customHeight="1" x14ac:dyDescent="0.2">
      <c r="A248" s="227"/>
      <c r="B248" s="435" t="s">
        <v>13</v>
      </c>
      <c r="C248" s="398" t="s">
        <v>29</v>
      </c>
      <c r="D248" s="399"/>
      <c r="E248" s="399"/>
      <c r="F248" s="399"/>
      <c r="G248" s="399"/>
      <c r="H248" s="399"/>
      <c r="I248" s="399"/>
      <c r="J248" s="399"/>
      <c r="K248" s="399"/>
      <c r="L248" s="399"/>
      <c r="M248" s="399"/>
      <c r="N248" s="399"/>
      <c r="O248" s="399"/>
      <c r="P248" s="399"/>
      <c r="Q248" s="399"/>
      <c r="R248" s="399"/>
      <c r="S248" s="399"/>
      <c r="T248" s="399"/>
      <c r="U248" s="399"/>
      <c r="V248" s="399"/>
      <c r="W248" s="399"/>
      <c r="X248" s="400"/>
      <c r="Y248" s="429"/>
      <c r="Z248" s="449"/>
      <c r="AA248" s="450"/>
    </row>
    <row r="249" spans="1:27" ht="15" customHeight="1" x14ac:dyDescent="0.2">
      <c r="A249" s="227"/>
      <c r="B249" s="435"/>
      <c r="C249" s="446"/>
      <c r="D249" s="495"/>
      <c r="E249" s="495"/>
      <c r="F249" s="495"/>
      <c r="G249" s="495"/>
      <c r="H249" s="495"/>
      <c r="I249" s="495"/>
      <c r="J249" s="495"/>
      <c r="K249" s="495"/>
      <c r="L249" s="495"/>
      <c r="M249" s="495"/>
      <c r="N249" s="495"/>
      <c r="O249" s="495"/>
      <c r="P249" s="495"/>
      <c r="Q249" s="495"/>
      <c r="R249" s="495"/>
      <c r="S249" s="495"/>
      <c r="T249" s="495"/>
      <c r="U249" s="495"/>
      <c r="V249" s="495"/>
      <c r="W249" s="495"/>
      <c r="X249" s="448"/>
      <c r="Y249" s="454"/>
      <c r="Z249" s="455"/>
      <c r="AA249" s="456"/>
    </row>
    <row r="250" spans="1:27" ht="11.25" customHeight="1" x14ac:dyDescent="0.2">
      <c r="A250" s="227"/>
      <c r="B250" s="435" t="s">
        <v>14</v>
      </c>
      <c r="C250" s="398" t="s">
        <v>32</v>
      </c>
      <c r="D250" s="399"/>
      <c r="E250" s="399"/>
      <c r="F250" s="399"/>
      <c r="G250" s="399"/>
      <c r="H250" s="399"/>
      <c r="I250" s="399"/>
      <c r="J250" s="399"/>
      <c r="K250" s="399"/>
      <c r="L250" s="399"/>
      <c r="M250" s="399"/>
      <c r="N250" s="399"/>
      <c r="O250" s="399"/>
      <c r="P250" s="399"/>
      <c r="Q250" s="399"/>
      <c r="R250" s="399"/>
      <c r="S250" s="399"/>
      <c r="T250" s="399"/>
      <c r="U250" s="399"/>
      <c r="V250" s="399"/>
      <c r="W250" s="399"/>
      <c r="X250" s="400"/>
      <c r="Y250" s="429"/>
      <c r="Z250" s="449"/>
      <c r="AA250" s="450"/>
    </row>
    <row r="251" spans="1:27" ht="11.25" customHeight="1" x14ac:dyDescent="0.2">
      <c r="A251" s="227"/>
      <c r="B251" s="435"/>
      <c r="C251" s="446"/>
      <c r="D251" s="495"/>
      <c r="E251" s="495"/>
      <c r="F251" s="495"/>
      <c r="G251" s="495"/>
      <c r="H251" s="495"/>
      <c r="I251" s="495"/>
      <c r="J251" s="495"/>
      <c r="K251" s="495"/>
      <c r="L251" s="495"/>
      <c r="M251" s="495"/>
      <c r="N251" s="495"/>
      <c r="O251" s="495"/>
      <c r="P251" s="495"/>
      <c r="Q251" s="495"/>
      <c r="R251" s="495"/>
      <c r="S251" s="495"/>
      <c r="T251" s="495"/>
      <c r="U251" s="495"/>
      <c r="V251" s="495"/>
      <c r="W251" s="495"/>
      <c r="X251" s="448"/>
      <c r="Y251" s="454"/>
      <c r="Z251" s="455"/>
      <c r="AA251" s="456"/>
    </row>
    <row r="252" spans="1:27" ht="11.25" customHeight="1" x14ac:dyDescent="0.2">
      <c r="A252" s="227"/>
      <c r="B252" s="435" t="s">
        <v>15</v>
      </c>
      <c r="C252" s="398" t="s">
        <v>31</v>
      </c>
      <c r="D252" s="399"/>
      <c r="E252" s="399"/>
      <c r="F252" s="399"/>
      <c r="G252" s="399"/>
      <c r="H252" s="399"/>
      <c r="I252" s="399"/>
      <c r="J252" s="399"/>
      <c r="K252" s="399"/>
      <c r="L252" s="399"/>
      <c r="M252" s="399"/>
      <c r="N252" s="399"/>
      <c r="O252" s="399"/>
      <c r="P252" s="399"/>
      <c r="Q252" s="399"/>
      <c r="R252" s="399"/>
      <c r="S252" s="399"/>
      <c r="T252" s="399"/>
      <c r="U252" s="399"/>
      <c r="V252" s="399"/>
      <c r="W252" s="399"/>
      <c r="X252" s="400"/>
      <c r="Y252" s="429"/>
      <c r="Z252" s="449"/>
      <c r="AA252" s="450"/>
    </row>
    <row r="253" spans="1:27" ht="11.25" customHeight="1" x14ac:dyDescent="0.2">
      <c r="A253" s="227"/>
      <c r="B253" s="435"/>
      <c r="C253" s="401"/>
      <c r="D253" s="402"/>
      <c r="E253" s="402"/>
      <c r="F253" s="402"/>
      <c r="G253" s="402"/>
      <c r="H253" s="402"/>
      <c r="I253" s="402"/>
      <c r="J253" s="402"/>
      <c r="K253" s="402"/>
      <c r="L253" s="402"/>
      <c r="M253" s="402"/>
      <c r="N253" s="402"/>
      <c r="O253" s="402"/>
      <c r="P253" s="402"/>
      <c r="Q253" s="402"/>
      <c r="R253" s="402"/>
      <c r="S253" s="402"/>
      <c r="T253" s="402"/>
      <c r="U253" s="402"/>
      <c r="V253" s="402"/>
      <c r="W253" s="402"/>
      <c r="X253" s="403"/>
      <c r="Y253" s="451"/>
      <c r="Z253" s="452"/>
      <c r="AA253" s="453"/>
    </row>
    <row r="254" spans="1:27" ht="27.75" customHeight="1" x14ac:dyDescent="0.2">
      <c r="A254" s="227"/>
      <c r="B254" s="419" t="s">
        <v>184</v>
      </c>
      <c r="C254" s="398" t="s">
        <v>183</v>
      </c>
      <c r="D254" s="399"/>
      <c r="E254" s="399"/>
      <c r="F254" s="399"/>
      <c r="G254" s="399"/>
      <c r="H254" s="399"/>
      <c r="I254" s="399"/>
      <c r="J254" s="399"/>
      <c r="K254" s="399"/>
      <c r="L254" s="399"/>
      <c r="M254" s="399"/>
      <c r="N254" s="399"/>
      <c r="O254" s="399"/>
      <c r="P254" s="399"/>
      <c r="Q254" s="399"/>
      <c r="R254" s="399"/>
      <c r="S254" s="399"/>
      <c r="T254" s="399"/>
      <c r="U254" s="399"/>
      <c r="V254" s="399"/>
      <c r="W254" s="399"/>
      <c r="X254" s="400"/>
      <c r="Y254" s="429"/>
      <c r="Z254" s="449"/>
      <c r="AA254" s="450"/>
    </row>
    <row r="255" spans="1:27" ht="29.25" customHeight="1" x14ac:dyDescent="0.2">
      <c r="A255" s="227"/>
      <c r="B255" s="420"/>
      <c r="C255" s="401"/>
      <c r="D255" s="402"/>
      <c r="E255" s="402"/>
      <c r="F255" s="402"/>
      <c r="G255" s="402"/>
      <c r="H255" s="402"/>
      <c r="I255" s="402"/>
      <c r="J255" s="402"/>
      <c r="K255" s="402"/>
      <c r="L255" s="402"/>
      <c r="M255" s="402"/>
      <c r="N255" s="402"/>
      <c r="O255" s="402"/>
      <c r="P255" s="402"/>
      <c r="Q255" s="402"/>
      <c r="R255" s="402"/>
      <c r="S255" s="402"/>
      <c r="T255" s="402"/>
      <c r="U255" s="402"/>
      <c r="V255" s="402"/>
      <c r="W255" s="402"/>
      <c r="X255" s="403"/>
      <c r="Y255" s="451"/>
      <c r="Z255" s="452"/>
      <c r="AA255" s="453"/>
    </row>
    <row r="256" spans="1:27" ht="12.75" customHeight="1" x14ac:dyDescent="0.2">
      <c r="A256" s="227"/>
      <c r="B256" s="198"/>
      <c r="C256" s="260"/>
      <c r="D256" s="260"/>
      <c r="E256" s="260"/>
      <c r="F256" s="260"/>
      <c r="G256" s="260"/>
      <c r="H256" s="260"/>
      <c r="I256" s="260"/>
      <c r="J256" s="260"/>
      <c r="K256" s="260"/>
      <c r="L256" s="260"/>
      <c r="M256" s="260"/>
      <c r="N256" s="260"/>
      <c r="O256" s="260"/>
      <c r="P256" s="260"/>
      <c r="Q256" s="260"/>
      <c r="R256" s="260"/>
      <c r="S256" s="260"/>
      <c r="T256" s="260"/>
      <c r="U256" s="260"/>
      <c r="V256" s="260"/>
      <c r="W256" s="260"/>
      <c r="X256" s="260"/>
      <c r="Y256" s="233"/>
      <c r="Z256" s="233"/>
      <c r="AA256" s="233"/>
    </row>
    <row r="257" spans="1:27" ht="18" customHeight="1" x14ac:dyDescent="0.2">
      <c r="A257" s="236" t="s">
        <v>193</v>
      </c>
      <c r="B257" s="198"/>
      <c r="C257" s="260"/>
      <c r="D257" s="260"/>
      <c r="E257" s="260"/>
      <c r="F257" s="260"/>
      <c r="G257" s="260"/>
      <c r="H257" s="260"/>
      <c r="I257" s="260"/>
      <c r="J257" s="260"/>
      <c r="K257" s="260"/>
      <c r="L257" s="260"/>
      <c r="M257" s="260"/>
      <c r="N257" s="260"/>
      <c r="O257" s="260"/>
      <c r="P257" s="260"/>
      <c r="Q257" s="260"/>
      <c r="R257" s="260"/>
      <c r="S257" s="260"/>
      <c r="T257" s="260"/>
      <c r="U257" s="260"/>
      <c r="V257" s="260"/>
      <c r="W257" s="260"/>
      <c r="X257" s="260"/>
      <c r="Y257" s="233"/>
      <c r="Z257" s="233"/>
      <c r="AA257" s="233"/>
    </row>
    <row r="258" spans="1:27" ht="28.5" customHeight="1" x14ac:dyDescent="0.2">
      <c r="A258" s="227"/>
      <c r="B258" s="435" t="s">
        <v>94</v>
      </c>
      <c r="C258" s="398" t="s">
        <v>185</v>
      </c>
      <c r="D258" s="399"/>
      <c r="E258" s="399"/>
      <c r="F258" s="399"/>
      <c r="G258" s="399"/>
      <c r="H258" s="399"/>
      <c r="I258" s="399"/>
      <c r="J258" s="399"/>
      <c r="K258" s="399"/>
      <c r="L258" s="399"/>
      <c r="M258" s="399"/>
      <c r="N258" s="399"/>
      <c r="O258" s="399"/>
      <c r="P258" s="399"/>
      <c r="Q258" s="399"/>
      <c r="R258" s="399"/>
      <c r="S258" s="399"/>
      <c r="T258" s="399"/>
      <c r="U258" s="399"/>
      <c r="V258" s="399"/>
      <c r="W258" s="399"/>
      <c r="X258" s="400"/>
      <c r="Y258" s="429"/>
      <c r="Z258" s="449"/>
      <c r="AA258" s="450"/>
    </row>
    <row r="259" spans="1:27" ht="28.5" customHeight="1" x14ac:dyDescent="0.2">
      <c r="A259" s="227"/>
      <c r="B259" s="435"/>
      <c r="C259" s="401"/>
      <c r="D259" s="402"/>
      <c r="E259" s="402"/>
      <c r="F259" s="402"/>
      <c r="G259" s="402"/>
      <c r="H259" s="402"/>
      <c r="I259" s="402"/>
      <c r="J259" s="402"/>
      <c r="K259" s="402"/>
      <c r="L259" s="402"/>
      <c r="M259" s="402"/>
      <c r="N259" s="402"/>
      <c r="O259" s="402"/>
      <c r="P259" s="402"/>
      <c r="Q259" s="402"/>
      <c r="R259" s="402"/>
      <c r="S259" s="402"/>
      <c r="T259" s="402"/>
      <c r="U259" s="402"/>
      <c r="V259" s="402"/>
      <c r="W259" s="402"/>
      <c r="X259" s="403"/>
      <c r="Y259" s="451"/>
      <c r="Z259" s="452"/>
      <c r="AA259" s="453"/>
    </row>
    <row r="260" spans="1:27" ht="15" customHeight="1" x14ac:dyDescent="0.2">
      <c r="A260" s="227"/>
      <c r="B260" s="435" t="s">
        <v>96</v>
      </c>
      <c r="C260" s="398" t="s">
        <v>186</v>
      </c>
      <c r="D260" s="399"/>
      <c r="E260" s="399"/>
      <c r="F260" s="399"/>
      <c r="G260" s="399"/>
      <c r="H260" s="399"/>
      <c r="I260" s="399"/>
      <c r="J260" s="399"/>
      <c r="K260" s="399"/>
      <c r="L260" s="399"/>
      <c r="M260" s="399"/>
      <c r="N260" s="399"/>
      <c r="O260" s="399"/>
      <c r="P260" s="399"/>
      <c r="Q260" s="399"/>
      <c r="R260" s="399"/>
      <c r="S260" s="399"/>
      <c r="T260" s="399"/>
      <c r="U260" s="399"/>
      <c r="V260" s="399"/>
      <c r="W260" s="399"/>
      <c r="X260" s="400"/>
      <c r="Y260" s="429"/>
      <c r="Z260" s="449"/>
      <c r="AA260" s="450"/>
    </row>
    <row r="261" spans="1:27" ht="15" customHeight="1" x14ac:dyDescent="0.2">
      <c r="A261" s="227"/>
      <c r="B261" s="435"/>
      <c r="C261" s="401"/>
      <c r="D261" s="402"/>
      <c r="E261" s="402"/>
      <c r="F261" s="402"/>
      <c r="G261" s="402"/>
      <c r="H261" s="402"/>
      <c r="I261" s="402"/>
      <c r="J261" s="402"/>
      <c r="K261" s="402"/>
      <c r="L261" s="402"/>
      <c r="M261" s="402"/>
      <c r="N261" s="402"/>
      <c r="O261" s="402"/>
      <c r="P261" s="402"/>
      <c r="Q261" s="402"/>
      <c r="R261" s="402"/>
      <c r="S261" s="402"/>
      <c r="T261" s="402"/>
      <c r="U261" s="402"/>
      <c r="V261" s="402"/>
      <c r="W261" s="402"/>
      <c r="X261" s="403"/>
      <c r="Y261" s="451"/>
      <c r="Z261" s="452"/>
      <c r="AA261" s="453"/>
    </row>
    <row r="262" spans="1:27" ht="15" customHeight="1" x14ac:dyDescent="0.2">
      <c r="A262" s="227"/>
      <c r="B262" s="435" t="s">
        <v>188</v>
      </c>
      <c r="C262" s="398" t="s">
        <v>187</v>
      </c>
      <c r="D262" s="399"/>
      <c r="E262" s="399"/>
      <c r="F262" s="399"/>
      <c r="G262" s="399"/>
      <c r="H262" s="399"/>
      <c r="I262" s="399"/>
      <c r="J262" s="399"/>
      <c r="K262" s="399"/>
      <c r="L262" s="399"/>
      <c r="M262" s="399"/>
      <c r="N262" s="399"/>
      <c r="O262" s="399"/>
      <c r="P262" s="399"/>
      <c r="Q262" s="399"/>
      <c r="R262" s="399"/>
      <c r="S262" s="399"/>
      <c r="T262" s="399"/>
      <c r="U262" s="399"/>
      <c r="V262" s="399"/>
      <c r="W262" s="399"/>
      <c r="X262" s="400"/>
      <c r="Y262" s="429"/>
      <c r="Z262" s="449"/>
      <c r="AA262" s="450"/>
    </row>
    <row r="263" spans="1:27" ht="15" customHeight="1" x14ac:dyDescent="0.2">
      <c r="A263" s="227"/>
      <c r="B263" s="435"/>
      <c r="C263" s="401"/>
      <c r="D263" s="402"/>
      <c r="E263" s="402"/>
      <c r="F263" s="402"/>
      <c r="G263" s="402"/>
      <c r="H263" s="402"/>
      <c r="I263" s="402"/>
      <c r="J263" s="402"/>
      <c r="K263" s="402"/>
      <c r="L263" s="402"/>
      <c r="M263" s="402"/>
      <c r="N263" s="402"/>
      <c r="O263" s="402"/>
      <c r="P263" s="402"/>
      <c r="Q263" s="402"/>
      <c r="R263" s="402"/>
      <c r="S263" s="402"/>
      <c r="T263" s="402"/>
      <c r="U263" s="402"/>
      <c r="V263" s="402"/>
      <c r="W263" s="402"/>
      <c r="X263" s="403"/>
      <c r="Y263" s="451"/>
      <c r="Z263" s="452"/>
      <c r="AA263" s="453"/>
    </row>
    <row r="264" spans="1:27" ht="12.75" customHeight="1" x14ac:dyDescent="0.2">
      <c r="A264" s="227"/>
      <c r="B264" s="198"/>
      <c r="C264" s="261"/>
      <c r="D264" s="261"/>
      <c r="E264" s="261"/>
      <c r="F264" s="261"/>
      <c r="G264" s="261"/>
      <c r="H264" s="261"/>
      <c r="I264" s="261"/>
      <c r="J264" s="261"/>
      <c r="K264" s="261"/>
      <c r="L264" s="261"/>
      <c r="M264" s="261"/>
      <c r="N264" s="261"/>
      <c r="O264" s="261"/>
      <c r="P264" s="261"/>
      <c r="Q264" s="261"/>
      <c r="R264" s="261"/>
      <c r="S264" s="261"/>
      <c r="T264" s="261"/>
      <c r="U264" s="261"/>
      <c r="V264" s="261"/>
      <c r="W264" s="261"/>
      <c r="X264" s="261"/>
      <c r="Y264" s="233"/>
      <c r="Z264" s="233"/>
      <c r="AA264" s="233"/>
    </row>
    <row r="265" spans="1:27" ht="18" customHeight="1" x14ac:dyDescent="0.2">
      <c r="A265" s="229" t="s">
        <v>194</v>
      </c>
      <c r="B265" s="201"/>
      <c r="C265" s="228"/>
      <c r="D265" s="228"/>
      <c r="E265" s="228"/>
      <c r="F265" s="228"/>
      <c r="G265" s="228"/>
      <c r="H265" s="228"/>
      <c r="I265" s="228"/>
      <c r="Y265" s="235"/>
      <c r="Z265" s="235"/>
      <c r="AA265" s="235"/>
    </row>
    <row r="266" spans="1:27" ht="11.25" customHeight="1" x14ac:dyDescent="0.2">
      <c r="A266" s="227"/>
      <c r="B266" s="435" t="s">
        <v>11</v>
      </c>
      <c r="C266" s="398" t="s">
        <v>35</v>
      </c>
      <c r="D266" s="399"/>
      <c r="E266" s="399"/>
      <c r="F266" s="399"/>
      <c r="G266" s="399"/>
      <c r="H266" s="399"/>
      <c r="I266" s="399"/>
      <c r="J266" s="399"/>
      <c r="K266" s="399"/>
      <c r="L266" s="399"/>
      <c r="M266" s="399"/>
      <c r="N266" s="399"/>
      <c r="O266" s="399"/>
      <c r="P266" s="399"/>
      <c r="Q266" s="399"/>
      <c r="R266" s="399"/>
      <c r="S266" s="399"/>
      <c r="T266" s="399"/>
      <c r="U266" s="399"/>
      <c r="V266" s="399"/>
      <c r="W266" s="399"/>
      <c r="X266" s="400"/>
      <c r="Y266" s="429"/>
      <c r="Z266" s="449"/>
      <c r="AA266" s="450"/>
    </row>
    <row r="267" spans="1:27" ht="11.25" customHeight="1" x14ac:dyDescent="0.2">
      <c r="A267" s="227"/>
      <c r="B267" s="435"/>
      <c r="C267" s="446"/>
      <c r="D267" s="447"/>
      <c r="E267" s="447"/>
      <c r="F267" s="447"/>
      <c r="G267" s="447"/>
      <c r="H267" s="447"/>
      <c r="I267" s="447"/>
      <c r="J267" s="447"/>
      <c r="K267" s="447"/>
      <c r="L267" s="447"/>
      <c r="M267" s="447"/>
      <c r="N267" s="447"/>
      <c r="O267" s="447"/>
      <c r="P267" s="447"/>
      <c r="Q267" s="447"/>
      <c r="R267" s="447"/>
      <c r="S267" s="447"/>
      <c r="T267" s="447"/>
      <c r="U267" s="447"/>
      <c r="V267" s="447"/>
      <c r="W267" s="447"/>
      <c r="X267" s="448"/>
      <c r="Y267" s="454"/>
      <c r="Z267" s="455"/>
      <c r="AA267" s="456"/>
    </row>
    <row r="268" spans="1:27" ht="11.25" customHeight="1" x14ac:dyDescent="0.2">
      <c r="A268" s="227"/>
      <c r="B268" s="435" t="s">
        <v>12</v>
      </c>
      <c r="C268" s="398" t="s">
        <v>36</v>
      </c>
      <c r="D268" s="399"/>
      <c r="E268" s="399"/>
      <c r="F268" s="399"/>
      <c r="G268" s="399"/>
      <c r="H268" s="399"/>
      <c r="I268" s="399"/>
      <c r="J268" s="399"/>
      <c r="K268" s="399"/>
      <c r="L268" s="399"/>
      <c r="M268" s="399"/>
      <c r="N268" s="399"/>
      <c r="O268" s="399"/>
      <c r="P268" s="399"/>
      <c r="Q268" s="399"/>
      <c r="R268" s="399"/>
      <c r="S268" s="399"/>
      <c r="T268" s="399"/>
      <c r="U268" s="399"/>
      <c r="V268" s="399"/>
      <c r="W268" s="399"/>
      <c r="X268" s="400"/>
      <c r="Y268" s="429"/>
      <c r="Z268" s="449"/>
      <c r="AA268" s="450"/>
    </row>
    <row r="269" spans="1:27" ht="11.25" customHeight="1" x14ac:dyDescent="0.2">
      <c r="A269" s="227"/>
      <c r="B269" s="435"/>
      <c r="C269" s="446"/>
      <c r="D269" s="447"/>
      <c r="E269" s="447"/>
      <c r="F269" s="447"/>
      <c r="G269" s="447"/>
      <c r="H269" s="447"/>
      <c r="I269" s="447"/>
      <c r="J269" s="447"/>
      <c r="K269" s="447"/>
      <c r="L269" s="447"/>
      <c r="M269" s="447"/>
      <c r="N269" s="447"/>
      <c r="O269" s="447"/>
      <c r="P269" s="447"/>
      <c r="Q269" s="447"/>
      <c r="R269" s="447"/>
      <c r="S269" s="447"/>
      <c r="T269" s="447"/>
      <c r="U269" s="447"/>
      <c r="V269" s="447"/>
      <c r="W269" s="447"/>
      <c r="X269" s="448"/>
      <c r="Y269" s="454"/>
      <c r="Z269" s="455"/>
      <c r="AA269" s="456"/>
    </row>
    <row r="270" spans="1:27" ht="22.5" customHeight="1" x14ac:dyDescent="0.2">
      <c r="A270" s="227"/>
      <c r="B270" s="419" t="s">
        <v>178</v>
      </c>
      <c r="C270" s="398" t="s">
        <v>189</v>
      </c>
      <c r="D270" s="399"/>
      <c r="E270" s="399"/>
      <c r="F270" s="399"/>
      <c r="G270" s="399"/>
      <c r="H270" s="399"/>
      <c r="I270" s="399"/>
      <c r="J270" s="399"/>
      <c r="K270" s="399"/>
      <c r="L270" s="399"/>
      <c r="M270" s="399"/>
      <c r="N270" s="399"/>
      <c r="O270" s="399"/>
      <c r="P270" s="399"/>
      <c r="Q270" s="399"/>
      <c r="R270" s="399"/>
      <c r="S270" s="399"/>
      <c r="T270" s="399"/>
      <c r="U270" s="399"/>
      <c r="V270" s="399"/>
      <c r="W270" s="399"/>
      <c r="X270" s="400"/>
      <c r="Y270" s="429"/>
      <c r="Z270" s="449"/>
      <c r="AA270" s="450"/>
    </row>
    <row r="271" spans="1:27" ht="21.75" customHeight="1" x14ac:dyDescent="0.2">
      <c r="A271" s="227"/>
      <c r="B271" s="420"/>
      <c r="C271" s="401"/>
      <c r="D271" s="402"/>
      <c r="E271" s="402"/>
      <c r="F271" s="402"/>
      <c r="G271" s="402"/>
      <c r="H271" s="402"/>
      <c r="I271" s="402"/>
      <c r="J271" s="402"/>
      <c r="K271" s="402"/>
      <c r="L271" s="402"/>
      <c r="M271" s="402"/>
      <c r="N271" s="402"/>
      <c r="O271" s="402"/>
      <c r="P271" s="402"/>
      <c r="Q271" s="402"/>
      <c r="R271" s="402"/>
      <c r="S271" s="402"/>
      <c r="T271" s="402"/>
      <c r="U271" s="402"/>
      <c r="V271" s="402"/>
      <c r="W271" s="402"/>
      <c r="X271" s="403"/>
      <c r="Y271" s="451"/>
      <c r="Z271" s="452"/>
      <c r="AA271" s="453"/>
    </row>
    <row r="272" spans="1:27" ht="11.25" customHeight="1" x14ac:dyDescent="0.2">
      <c r="A272" s="227"/>
      <c r="B272" s="419" t="s">
        <v>179</v>
      </c>
      <c r="C272" s="398" t="s">
        <v>190</v>
      </c>
      <c r="D272" s="399"/>
      <c r="E272" s="399"/>
      <c r="F272" s="399"/>
      <c r="G272" s="399"/>
      <c r="H272" s="399"/>
      <c r="I272" s="399"/>
      <c r="J272" s="399"/>
      <c r="K272" s="399"/>
      <c r="L272" s="399"/>
      <c r="M272" s="399"/>
      <c r="N272" s="399"/>
      <c r="O272" s="399"/>
      <c r="P272" s="399"/>
      <c r="Q272" s="399"/>
      <c r="R272" s="399"/>
      <c r="S272" s="399"/>
      <c r="T272" s="399"/>
      <c r="U272" s="399"/>
      <c r="V272" s="399"/>
      <c r="W272" s="399"/>
      <c r="X272" s="400"/>
      <c r="Y272" s="429"/>
      <c r="Z272" s="449"/>
      <c r="AA272" s="450"/>
    </row>
    <row r="273" spans="1:27" ht="11.25" customHeight="1" x14ac:dyDescent="0.2">
      <c r="A273" s="227"/>
      <c r="B273" s="420"/>
      <c r="C273" s="401"/>
      <c r="D273" s="402"/>
      <c r="E273" s="402"/>
      <c r="F273" s="402"/>
      <c r="G273" s="402"/>
      <c r="H273" s="402"/>
      <c r="I273" s="402"/>
      <c r="J273" s="402"/>
      <c r="K273" s="402"/>
      <c r="L273" s="402"/>
      <c r="M273" s="402"/>
      <c r="N273" s="402"/>
      <c r="O273" s="402"/>
      <c r="P273" s="402"/>
      <c r="Q273" s="402"/>
      <c r="R273" s="402"/>
      <c r="S273" s="402"/>
      <c r="T273" s="402"/>
      <c r="U273" s="402"/>
      <c r="V273" s="402"/>
      <c r="W273" s="402"/>
      <c r="X273" s="403"/>
      <c r="Y273" s="451"/>
      <c r="Z273" s="452"/>
      <c r="AA273" s="453"/>
    </row>
    <row r="274" spans="1:27" ht="15" customHeight="1" x14ac:dyDescent="0.2">
      <c r="A274" s="227"/>
      <c r="B274" s="419" t="s">
        <v>180</v>
      </c>
      <c r="C274" s="398" t="s">
        <v>191</v>
      </c>
      <c r="D274" s="399"/>
      <c r="E274" s="399"/>
      <c r="F274" s="399"/>
      <c r="G274" s="399"/>
      <c r="H274" s="399"/>
      <c r="I274" s="399"/>
      <c r="J274" s="399"/>
      <c r="K274" s="399"/>
      <c r="L274" s="399"/>
      <c r="M274" s="399"/>
      <c r="N274" s="399"/>
      <c r="O274" s="399"/>
      <c r="P274" s="399"/>
      <c r="Q274" s="399"/>
      <c r="R274" s="399"/>
      <c r="S274" s="399"/>
      <c r="T274" s="399"/>
      <c r="U274" s="399"/>
      <c r="V274" s="399"/>
      <c r="W274" s="399"/>
      <c r="X274" s="400"/>
      <c r="Y274" s="429"/>
      <c r="Z274" s="449"/>
      <c r="AA274" s="450"/>
    </row>
    <row r="275" spans="1:27" ht="15" customHeight="1" x14ac:dyDescent="0.2">
      <c r="A275" s="227"/>
      <c r="B275" s="420"/>
      <c r="C275" s="401"/>
      <c r="D275" s="402"/>
      <c r="E275" s="402"/>
      <c r="F275" s="402"/>
      <c r="G275" s="402"/>
      <c r="H275" s="402"/>
      <c r="I275" s="402"/>
      <c r="J275" s="402"/>
      <c r="K275" s="402"/>
      <c r="L275" s="402"/>
      <c r="M275" s="402"/>
      <c r="N275" s="402"/>
      <c r="O275" s="402"/>
      <c r="P275" s="402"/>
      <c r="Q275" s="402"/>
      <c r="R275" s="402"/>
      <c r="S275" s="402"/>
      <c r="T275" s="402"/>
      <c r="U275" s="402"/>
      <c r="V275" s="402"/>
      <c r="W275" s="402"/>
      <c r="X275" s="403"/>
      <c r="Y275" s="454"/>
      <c r="Z275" s="455"/>
      <c r="AA275" s="456"/>
    </row>
    <row r="276" spans="1:27" ht="12.75" customHeight="1" x14ac:dyDescent="0.2">
      <c r="A276" s="227"/>
      <c r="B276" s="243"/>
      <c r="C276" s="252"/>
      <c r="D276" s="245"/>
      <c r="E276" s="245"/>
      <c r="F276" s="245"/>
      <c r="G276" s="245"/>
      <c r="H276" s="245"/>
      <c r="I276" s="245"/>
      <c r="J276" s="246"/>
      <c r="K276" s="246"/>
      <c r="L276" s="246"/>
      <c r="M276" s="246"/>
      <c r="N276" s="246"/>
      <c r="O276" s="246"/>
      <c r="P276" s="246"/>
      <c r="Q276" s="246"/>
      <c r="R276" s="246"/>
      <c r="S276" s="195"/>
      <c r="T276" s="195"/>
      <c r="U276" s="195"/>
      <c r="V276" s="195"/>
      <c r="W276" s="195"/>
      <c r="X276" s="195"/>
      <c r="Y276" s="247"/>
      <c r="Z276" s="247"/>
      <c r="AA276" s="247"/>
    </row>
    <row r="277" spans="1:27" ht="18" customHeight="1" x14ac:dyDescent="0.2">
      <c r="A277" s="229" t="s">
        <v>195</v>
      </c>
      <c r="B277" s="201"/>
      <c r="C277" s="228"/>
      <c r="D277" s="228"/>
      <c r="E277" s="228"/>
      <c r="F277" s="228"/>
      <c r="G277" s="228"/>
      <c r="H277" s="228"/>
      <c r="I277" s="228"/>
      <c r="Y277" s="235"/>
      <c r="Z277" s="235"/>
      <c r="AA277" s="235"/>
    </row>
    <row r="278" spans="1:27" ht="15" customHeight="1" x14ac:dyDescent="0.2">
      <c r="A278" s="227"/>
      <c r="B278" s="435" t="s">
        <v>11</v>
      </c>
      <c r="C278" s="442" t="s">
        <v>164</v>
      </c>
      <c r="D278" s="457"/>
      <c r="E278" s="457"/>
      <c r="F278" s="457"/>
      <c r="G278" s="457"/>
      <c r="H278" s="457"/>
      <c r="I278" s="457"/>
      <c r="J278" s="457"/>
      <c r="K278" s="457"/>
      <c r="L278" s="457"/>
      <c r="M278" s="457"/>
      <c r="N278" s="457"/>
      <c r="O278" s="457"/>
      <c r="P278" s="457"/>
      <c r="Q278" s="457"/>
      <c r="R278" s="457"/>
      <c r="S278" s="457"/>
      <c r="T278" s="457"/>
      <c r="U278" s="457"/>
      <c r="V278" s="457"/>
      <c r="W278" s="457"/>
      <c r="X278" s="457"/>
      <c r="Y278" s="395"/>
      <c r="Z278" s="395"/>
      <c r="AA278" s="395"/>
    </row>
    <row r="279" spans="1:27" ht="15" customHeight="1" x14ac:dyDescent="0.2">
      <c r="A279" s="227"/>
      <c r="B279" s="435"/>
      <c r="C279" s="457"/>
      <c r="D279" s="457"/>
      <c r="E279" s="457"/>
      <c r="F279" s="457"/>
      <c r="G279" s="457"/>
      <c r="H279" s="457"/>
      <c r="I279" s="457"/>
      <c r="J279" s="457"/>
      <c r="K279" s="457"/>
      <c r="L279" s="457"/>
      <c r="M279" s="457"/>
      <c r="N279" s="457"/>
      <c r="O279" s="457"/>
      <c r="P279" s="457"/>
      <c r="Q279" s="457"/>
      <c r="R279" s="457"/>
      <c r="S279" s="457"/>
      <c r="T279" s="457"/>
      <c r="U279" s="457"/>
      <c r="V279" s="457"/>
      <c r="W279" s="457"/>
      <c r="X279" s="457"/>
      <c r="Y279" s="395"/>
      <c r="Z279" s="395"/>
      <c r="AA279" s="395"/>
    </row>
    <row r="280" spans="1:27" ht="21" customHeight="1" x14ac:dyDescent="0.2">
      <c r="A280" s="227"/>
      <c r="B280" s="435" t="s">
        <v>12</v>
      </c>
      <c r="C280" s="406" t="s">
        <v>611</v>
      </c>
      <c r="D280" s="407"/>
      <c r="E280" s="407"/>
      <c r="F280" s="407"/>
      <c r="G280" s="407"/>
      <c r="H280" s="407"/>
      <c r="I280" s="407"/>
      <c r="J280" s="407"/>
      <c r="K280" s="407"/>
      <c r="L280" s="407"/>
      <c r="M280" s="407"/>
      <c r="N280" s="407"/>
      <c r="O280" s="407"/>
      <c r="P280" s="407"/>
      <c r="Q280" s="407"/>
      <c r="R280" s="407"/>
      <c r="S280" s="407"/>
      <c r="T280" s="407"/>
      <c r="U280" s="407"/>
      <c r="V280" s="407"/>
      <c r="W280" s="407"/>
      <c r="X280" s="408"/>
      <c r="Y280" s="395"/>
      <c r="Z280" s="395"/>
      <c r="AA280" s="395"/>
    </row>
    <row r="281" spans="1:27" ht="21" customHeight="1" x14ac:dyDescent="0.2">
      <c r="A281" s="227"/>
      <c r="B281" s="435"/>
      <c r="C281" s="409"/>
      <c r="D281" s="410"/>
      <c r="E281" s="410"/>
      <c r="F281" s="410"/>
      <c r="G281" s="410"/>
      <c r="H281" s="410"/>
      <c r="I281" s="410"/>
      <c r="J281" s="410"/>
      <c r="K281" s="410"/>
      <c r="L281" s="410"/>
      <c r="M281" s="410"/>
      <c r="N281" s="410"/>
      <c r="O281" s="410"/>
      <c r="P281" s="410"/>
      <c r="Q281" s="410"/>
      <c r="R281" s="410"/>
      <c r="S281" s="410"/>
      <c r="T281" s="410"/>
      <c r="U281" s="410"/>
      <c r="V281" s="410"/>
      <c r="W281" s="410"/>
      <c r="X281" s="411"/>
      <c r="Y281" s="395"/>
      <c r="Z281" s="395"/>
      <c r="AA281" s="395"/>
    </row>
    <row r="282" spans="1:27" ht="12.75" customHeight="1" x14ac:dyDescent="0.2">
      <c r="A282" s="227"/>
      <c r="B282" s="198"/>
      <c r="C282" s="241"/>
      <c r="D282" s="222"/>
      <c r="E282" s="222"/>
      <c r="F282" s="222"/>
      <c r="G282" s="222"/>
      <c r="H282" s="222"/>
      <c r="I282" s="222"/>
      <c r="J282" s="224"/>
      <c r="K282" s="224"/>
      <c r="L282" s="224"/>
      <c r="M282" s="224"/>
      <c r="N282" s="224"/>
      <c r="O282" s="224"/>
      <c r="P282" s="224"/>
      <c r="Q282" s="224"/>
      <c r="R282" s="224"/>
      <c r="S282" s="215"/>
      <c r="T282" s="215"/>
      <c r="U282" s="215"/>
      <c r="V282" s="215"/>
      <c r="W282" s="215"/>
      <c r="X282" s="215"/>
      <c r="Y282" s="233"/>
      <c r="Z282" s="233"/>
      <c r="AA282" s="233"/>
    </row>
    <row r="283" spans="1:27" ht="18" customHeight="1" x14ac:dyDescent="0.2">
      <c r="A283" s="229" t="s">
        <v>590</v>
      </c>
      <c r="B283" s="201"/>
      <c r="C283" s="228"/>
      <c r="D283" s="228"/>
      <c r="E283" s="228"/>
      <c r="F283" s="228"/>
      <c r="G283" s="228"/>
      <c r="H283" s="228"/>
      <c r="I283" s="228"/>
      <c r="Y283" s="235"/>
      <c r="Z283" s="235"/>
      <c r="AA283" s="235"/>
    </row>
    <row r="284" spans="1:27" ht="15" customHeight="1" x14ac:dyDescent="0.2">
      <c r="A284" s="227"/>
      <c r="B284" s="435" t="s">
        <v>11</v>
      </c>
      <c r="C284" s="398" t="s">
        <v>131</v>
      </c>
      <c r="D284" s="399"/>
      <c r="E284" s="399"/>
      <c r="F284" s="399"/>
      <c r="G284" s="399"/>
      <c r="H284" s="399"/>
      <c r="I284" s="399"/>
      <c r="J284" s="399"/>
      <c r="K284" s="399"/>
      <c r="L284" s="399"/>
      <c r="M284" s="399"/>
      <c r="N284" s="399"/>
      <c r="O284" s="399"/>
      <c r="P284" s="399"/>
      <c r="Q284" s="399"/>
      <c r="R284" s="399"/>
      <c r="S284" s="399"/>
      <c r="T284" s="399"/>
      <c r="U284" s="399"/>
      <c r="V284" s="399"/>
      <c r="W284" s="399"/>
      <c r="X284" s="400"/>
      <c r="Y284" s="429"/>
      <c r="Z284" s="449"/>
      <c r="AA284" s="450"/>
    </row>
    <row r="285" spans="1:27" ht="15" customHeight="1" x14ac:dyDescent="0.2">
      <c r="A285" s="227"/>
      <c r="B285" s="435"/>
      <c r="C285" s="446"/>
      <c r="D285" s="495"/>
      <c r="E285" s="495"/>
      <c r="F285" s="495"/>
      <c r="G285" s="495"/>
      <c r="H285" s="495"/>
      <c r="I285" s="495"/>
      <c r="J285" s="495"/>
      <c r="K285" s="495"/>
      <c r="L285" s="495"/>
      <c r="M285" s="495"/>
      <c r="N285" s="495"/>
      <c r="O285" s="495"/>
      <c r="P285" s="495"/>
      <c r="Q285" s="495"/>
      <c r="R285" s="495"/>
      <c r="S285" s="495"/>
      <c r="T285" s="495"/>
      <c r="U285" s="495"/>
      <c r="V285" s="495"/>
      <c r="W285" s="495"/>
      <c r="X285" s="448"/>
      <c r="Y285" s="454"/>
      <c r="Z285" s="455"/>
      <c r="AA285" s="456"/>
    </row>
    <row r="286" spans="1:27" ht="15" customHeight="1" x14ac:dyDescent="0.2">
      <c r="A286" s="227"/>
      <c r="B286" s="435" t="s">
        <v>12</v>
      </c>
      <c r="C286" s="398" t="s">
        <v>130</v>
      </c>
      <c r="D286" s="485"/>
      <c r="E286" s="485"/>
      <c r="F286" s="485"/>
      <c r="G286" s="485"/>
      <c r="H286" s="485"/>
      <c r="I286" s="485"/>
      <c r="J286" s="485"/>
      <c r="K286" s="485"/>
      <c r="L286" s="485"/>
      <c r="M286" s="485"/>
      <c r="N286" s="485"/>
      <c r="O286" s="485"/>
      <c r="P286" s="485"/>
      <c r="Q286" s="485"/>
      <c r="R286" s="485"/>
      <c r="S286" s="485"/>
      <c r="T286" s="485"/>
      <c r="U286" s="485"/>
      <c r="V286" s="485"/>
      <c r="W286" s="485"/>
      <c r="X286" s="486"/>
      <c r="Y286" s="429"/>
      <c r="Z286" s="449"/>
      <c r="AA286" s="450"/>
    </row>
    <row r="287" spans="1:27" ht="15" customHeight="1" x14ac:dyDescent="0.2">
      <c r="A287" s="227"/>
      <c r="B287" s="435"/>
      <c r="C287" s="487"/>
      <c r="D287" s="488"/>
      <c r="E287" s="488"/>
      <c r="F287" s="488"/>
      <c r="G287" s="488"/>
      <c r="H287" s="488"/>
      <c r="I287" s="488"/>
      <c r="J287" s="488"/>
      <c r="K287" s="488"/>
      <c r="L287" s="488"/>
      <c r="M287" s="488"/>
      <c r="N287" s="488"/>
      <c r="O287" s="488"/>
      <c r="P287" s="488"/>
      <c r="Q287" s="488"/>
      <c r="R287" s="488"/>
      <c r="S287" s="488"/>
      <c r="T287" s="488"/>
      <c r="U287" s="488"/>
      <c r="V287" s="488"/>
      <c r="W287" s="488"/>
      <c r="X287" s="489"/>
      <c r="Y287" s="454"/>
      <c r="Z287" s="455"/>
      <c r="AA287" s="456"/>
    </row>
    <row r="288" spans="1:27" ht="22.5" customHeight="1" x14ac:dyDescent="0.2">
      <c r="A288" s="227"/>
      <c r="B288" s="435" t="s">
        <v>13</v>
      </c>
      <c r="C288" s="398" t="s">
        <v>37</v>
      </c>
      <c r="D288" s="485"/>
      <c r="E288" s="485"/>
      <c r="F288" s="485"/>
      <c r="G288" s="485"/>
      <c r="H288" s="485"/>
      <c r="I288" s="485"/>
      <c r="J288" s="485"/>
      <c r="K288" s="485"/>
      <c r="L288" s="485"/>
      <c r="M288" s="485"/>
      <c r="N288" s="485"/>
      <c r="O288" s="485"/>
      <c r="P288" s="485"/>
      <c r="Q288" s="485"/>
      <c r="R288" s="485"/>
      <c r="S288" s="485"/>
      <c r="T288" s="485"/>
      <c r="U288" s="485"/>
      <c r="V288" s="485"/>
      <c r="W288" s="485"/>
      <c r="X288" s="486"/>
      <c r="Y288" s="429"/>
      <c r="Z288" s="449"/>
      <c r="AA288" s="450"/>
    </row>
    <row r="289" spans="1:27" ht="22.5" customHeight="1" x14ac:dyDescent="0.2">
      <c r="A289" s="227"/>
      <c r="B289" s="435"/>
      <c r="C289" s="487"/>
      <c r="D289" s="488"/>
      <c r="E289" s="488"/>
      <c r="F289" s="488"/>
      <c r="G289" s="488"/>
      <c r="H289" s="488"/>
      <c r="I289" s="488"/>
      <c r="J289" s="488"/>
      <c r="K289" s="488"/>
      <c r="L289" s="488"/>
      <c r="M289" s="488"/>
      <c r="N289" s="488"/>
      <c r="O289" s="488"/>
      <c r="P289" s="488"/>
      <c r="Q289" s="488"/>
      <c r="R289" s="488"/>
      <c r="S289" s="488"/>
      <c r="T289" s="488"/>
      <c r="U289" s="488"/>
      <c r="V289" s="488"/>
      <c r="W289" s="488"/>
      <c r="X289" s="489"/>
      <c r="Y289" s="454"/>
      <c r="Z289" s="455"/>
      <c r="AA289" s="456"/>
    </row>
    <row r="290" spans="1:27" ht="11.25" customHeight="1" x14ac:dyDescent="0.2">
      <c r="A290" s="227"/>
      <c r="B290" s="243"/>
      <c r="C290" s="246"/>
      <c r="D290" s="245"/>
      <c r="E290" s="245"/>
      <c r="F290" s="245"/>
      <c r="G290" s="245"/>
      <c r="H290" s="245"/>
      <c r="I290" s="245"/>
      <c r="J290" s="246"/>
      <c r="K290" s="246"/>
      <c r="L290" s="246"/>
      <c r="M290" s="246"/>
      <c r="N290" s="246"/>
      <c r="O290" s="246"/>
      <c r="P290" s="246"/>
      <c r="Q290" s="246"/>
      <c r="R290" s="246"/>
      <c r="S290" s="195"/>
      <c r="T290" s="195"/>
      <c r="U290" s="195"/>
      <c r="V290" s="195"/>
      <c r="W290" s="195"/>
      <c r="X290" s="195"/>
      <c r="Y290" s="247"/>
      <c r="Z290" s="247"/>
      <c r="AA290" s="247"/>
    </row>
    <row r="291" spans="1:27" ht="18" customHeight="1" x14ac:dyDescent="0.2">
      <c r="A291" s="229" t="s">
        <v>591</v>
      </c>
      <c r="B291" s="201"/>
      <c r="C291" s="228"/>
      <c r="D291" s="228"/>
      <c r="E291" s="228"/>
      <c r="F291" s="228"/>
      <c r="G291" s="228"/>
      <c r="H291" s="228"/>
      <c r="I291" s="228"/>
      <c r="Y291" s="235"/>
      <c r="Z291" s="235"/>
      <c r="AA291" s="235"/>
    </row>
    <row r="292" spans="1:27" ht="15" customHeight="1" x14ac:dyDescent="0.2">
      <c r="A292" s="227"/>
      <c r="B292" s="435" t="s">
        <v>11</v>
      </c>
      <c r="C292" s="398" t="s">
        <v>38</v>
      </c>
      <c r="D292" s="485"/>
      <c r="E292" s="485"/>
      <c r="F292" s="485"/>
      <c r="G292" s="485"/>
      <c r="H292" s="485"/>
      <c r="I292" s="485"/>
      <c r="J292" s="485"/>
      <c r="K292" s="485"/>
      <c r="L292" s="485"/>
      <c r="M292" s="485"/>
      <c r="N292" s="485"/>
      <c r="O292" s="485"/>
      <c r="P292" s="485"/>
      <c r="Q292" s="485"/>
      <c r="R292" s="485"/>
      <c r="S292" s="485"/>
      <c r="T292" s="485"/>
      <c r="U292" s="485"/>
      <c r="V292" s="485"/>
      <c r="W292" s="485"/>
      <c r="X292" s="486"/>
      <c r="Y292" s="429"/>
      <c r="Z292" s="449"/>
      <c r="AA292" s="450"/>
    </row>
    <row r="293" spans="1:27" ht="15" customHeight="1" x14ac:dyDescent="0.2">
      <c r="A293" s="227"/>
      <c r="B293" s="435"/>
      <c r="C293" s="487"/>
      <c r="D293" s="488"/>
      <c r="E293" s="488"/>
      <c r="F293" s="488"/>
      <c r="G293" s="488"/>
      <c r="H293" s="488"/>
      <c r="I293" s="488"/>
      <c r="J293" s="488"/>
      <c r="K293" s="488"/>
      <c r="L293" s="488"/>
      <c r="M293" s="488"/>
      <c r="N293" s="488"/>
      <c r="O293" s="488"/>
      <c r="P293" s="488"/>
      <c r="Q293" s="488"/>
      <c r="R293" s="488"/>
      <c r="S293" s="488"/>
      <c r="T293" s="488"/>
      <c r="U293" s="488"/>
      <c r="V293" s="488"/>
      <c r="W293" s="488"/>
      <c r="X293" s="489"/>
      <c r="Y293" s="454"/>
      <c r="Z293" s="455"/>
      <c r="AA293" s="456"/>
    </row>
    <row r="294" spans="1:27" ht="11.25" customHeight="1" x14ac:dyDescent="0.2">
      <c r="A294" s="227"/>
      <c r="B294" s="243"/>
      <c r="C294" s="252"/>
      <c r="D294" s="245"/>
      <c r="E294" s="245"/>
      <c r="F294" s="245"/>
      <c r="G294" s="245"/>
      <c r="H294" s="245"/>
      <c r="I294" s="245"/>
      <c r="J294" s="246"/>
      <c r="K294" s="246"/>
      <c r="L294" s="246"/>
      <c r="M294" s="246"/>
      <c r="N294" s="246"/>
      <c r="O294" s="246"/>
      <c r="P294" s="246"/>
      <c r="Q294" s="246"/>
      <c r="R294" s="246"/>
      <c r="S294" s="195"/>
      <c r="T294" s="195"/>
      <c r="U294" s="195"/>
      <c r="V294" s="195"/>
      <c r="W294" s="195"/>
      <c r="X294" s="195"/>
      <c r="Y294" s="247"/>
      <c r="Z294" s="247"/>
      <c r="AA294" s="247"/>
    </row>
    <row r="295" spans="1:27" ht="18" customHeight="1" x14ac:dyDescent="0.2">
      <c r="A295" s="229" t="s">
        <v>196</v>
      </c>
      <c r="B295" s="201"/>
      <c r="C295" s="228"/>
      <c r="D295" s="228"/>
      <c r="E295" s="228"/>
      <c r="F295" s="228"/>
      <c r="G295" s="228"/>
      <c r="H295" s="228"/>
      <c r="I295" s="228"/>
      <c r="Y295" s="235"/>
      <c r="Z295" s="235"/>
      <c r="AA295" s="235"/>
    </row>
    <row r="296" spans="1:27" ht="22.5" customHeight="1" x14ac:dyDescent="0.2">
      <c r="A296" s="227"/>
      <c r="B296" s="435" t="s">
        <v>11</v>
      </c>
      <c r="C296" s="398" t="s">
        <v>82</v>
      </c>
      <c r="D296" s="485"/>
      <c r="E296" s="485"/>
      <c r="F296" s="485"/>
      <c r="G296" s="485"/>
      <c r="H296" s="485"/>
      <c r="I296" s="485"/>
      <c r="J296" s="485"/>
      <c r="K296" s="485"/>
      <c r="L296" s="485"/>
      <c r="M296" s="485"/>
      <c r="N296" s="485"/>
      <c r="O296" s="485"/>
      <c r="P296" s="485"/>
      <c r="Q296" s="485"/>
      <c r="R296" s="485"/>
      <c r="S296" s="485"/>
      <c r="T296" s="485"/>
      <c r="U296" s="485"/>
      <c r="V296" s="485"/>
      <c r="W296" s="485"/>
      <c r="X296" s="486"/>
      <c r="Y296" s="429"/>
      <c r="Z296" s="449"/>
      <c r="AA296" s="450"/>
    </row>
    <row r="297" spans="1:27" ht="22.5" customHeight="1" x14ac:dyDescent="0.2">
      <c r="A297" s="227"/>
      <c r="B297" s="435"/>
      <c r="C297" s="487"/>
      <c r="D297" s="488"/>
      <c r="E297" s="488"/>
      <c r="F297" s="488"/>
      <c r="G297" s="488"/>
      <c r="H297" s="488"/>
      <c r="I297" s="488"/>
      <c r="J297" s="488"/>
      <c r="K297" s="488"/>
      <c r="L297" s="488"/>
      <c r="M297" s="488"/>
      <c r="N297" s="488"/>
      <c r="O297" s="488"/>
      <c r="P297" s="488"/>
      <c r="Q297" s="488"/>
      <c r="R297" s="488"/>
      <c r="S297" s="488"/>
      <c r="T297" s="488"/>
      <c r="U297" s="488"/>
      <c r="V297" s="488"/>
      <c r="W297" s="488"/>
      <c r="X297" s="489"/>
      <c r="Y297" s="454"/>
      <c r="Z297" s="455"/>
      <c r="AA297" s="456"/>
    </row>
    <row r="298" spans="1:27" ht="11.25" customHeight="1" x14ac:dyDescent="0.2">
      <c r="A298" s="227"/>
      <c r="B298" s="243"/>
      <c r="C298" s="252"/>
      <c r="D298" s="245"/>
      <c r="E298" s="245"/>
      <c r="F298" s="245"/>
      <c r="G298" s="245"/>
      <c r="H298" s="245"/>
      <c r="I298" s="245"/>
      <c r="J298" s="246"/>
      <c r="K298" s="246"/>
      <c r="L298" s="246"/>
      <c r="M298" s="246"/>
      <c r="N298" s="246"/>
      <c r="O298" s="246"/>
      <c r="P298" s="246"/>
      <c r="Q298" s="246"/>
      <c r="R298" s="246"/>
      <c r="S298" s="195"/>
      <c r="T298" s="195"/>
      <c r="U298" s="195"/>
      <c r="V298" s="195"/>
      <c r="W298" s="195"/>
      <c r="X298" s="195"/>
      <c r="Y298" s="247"/>
      <c r="Z298" s="247"/>
      <c r="AA298" s="247"/>
    </row>
    <row r="299" spans="1:27" ht="18" customHeight="1" x14ac:dyDescent="0.2">
      <c r="A299" s="229" t="s">
        <v>592</v>
      </c>
      <c r="B299" s="201"/>
      <c r="C299" s="228"/>
      <c r="D299" s="228"/>
      <c r="E299" s="228"/>
      <c r="F299" s="228"/>
      <c r="G299" s="228"/>
      <c r="H299" s="228"/>
      <c r="I299" s="228"/>
      <c r="Y299" s="235"/>
      <c r="Z299" s="235"/>
      <c r="AA299" s="235"/>
    </row>
    <row r="300" spans="1:27" ht="15" customHeight="1" x14ac:dyDescent="0.2">
      <c r="A300" s="227"/>
      <c r="B300" s="435" t="s">
        <v>11</v>
      </c>
      <c r="C300" s="398" t="s">
        <v>39</v>
      </c>
      <c r="D300" s="485"/>
      <c r="E300" s="485"/>
      <c r="F300" s="485"/>
      <c r="G300" s="485"/>
      <c r="H300" s="485"/>
      <c r="I300" s="485"/>
      <c r="J300" s="485"/>
      <c r="K300" s="485"/>
      <c r="L300" s="485"/>
      <c r="M300" s="485"/>
      <c r="N300" s="485"/>
      <c r="O300" s="485"/>
      <c r="P300" s="485"/>
      <c r="Q300" s="485"/>
      <c r="R300" s="485"/>
      <c r="S300" s="485"/>
      <c r="T300" s="485"/>
      <c r="U300" s="485"/>
      <c r="V300" s="485"/>
      <c r="W300" s="485"/>
      <c r="X300" s="486"/>
      <c r="Y300" s="429"/>
      <c r="Z300" s="449"/>
      <c r="AA300" s="450"/>
    </row>
    <row r="301" spans="1:27" ht="15" customHeight="1" x14ac:dyDescent="0.2">
      <c r="A301" s="227"/>
      <c r="B301" s="435"/>
      <c r="C301" s="487"/>
      <c r="D301" s="488"/>
      <c r="E301" s="488"/>
      <c r="F301" s="488"/>
      <c r="G301" s="488"/>
      <c r="H301" s="488"/>
      <c r="I301" s="488"/>
      <c r="J301" s="488"/>
      <c r="K301" s="488"/>
      <c r="L301" s="488"/>
      <c r="M301" s="488"/>
      <c r="N301" s="488"/>
      <c r="O301" s="488"/>
      <c r="P301" s="488"/>
      <c r="Q301" s="488"/>
      <c r="R301" s="488"/>
      <c r="S301" s="488"/>
      <c r="T301" s="488"/>
      <c r="U301" s="488"/>
      <c r="V301" s="488"/>
      <c r="W301" s="488"/>
      <c r="X301" s="489"/>
      <c r="Y301" s="454"/>
      <c r="Z301" s="455"/>
      <c r="AA301" s="456"/>
    </row>
    <row r="302" spans="1:27" ht="11.25" customHeight="1" x14ac:dyDescent="0.2">
      <c r="A302" s="227"/>
      <c r="B302" s="435" t="s">
        <v>12</v>
      </c>
      <c r="C302" s="497" t="s">
        <v>83</v>
      </c>
      <c r="D302" s="498"/>
      <c r="E302" s="498"/>
      <c r="F302" s="498"/>
      <c r="G302" s="498"/>
      <c r="H302" s="498"/>
      <c r="I302" s="498"/>
      <c r="J302" s="498"/>
      <c r="K302" s="498"/>
      <c r="L302" s="498"/>
      <c r="M302" s="498"/>
      <c r="N302" s="498"/>
      <c r="O302" s="498"/>
      <c r="P302" s="498"/>
      <c r="Q302" s="498"/>
      <c r="R302" s="498"/>
      <c r="S302" s="498"/>
      <c r="T302" s="498"/>
      <c r="U302" s="498"/>
      <c r="V302" s="498"/>
      <c r="W302" s="498"/>
      <c r="X302" s="499"/>
      <c r="Y302" s="429"/>
      <c r="Z302" s="449"/>
      <c r="AA302" s="450"/>
    </row>
    <row r="303" spans="1:27" ht="11.25" customHeight="1" x14ac:dyDescent="0.2">
      <c r="A303" s="227"/>
      <c r="B303" s="435"/>
      <c r="C303" s="500"/>
      <c r="D303" s="501"/>
      <c r="E303" s="501"/>
      <c r="F303" s="501"/>
      <c r="G303" s="501"/>
      <c r="H303" s="501"/>
      <c r="I303" s="501"/>
      <c r="J303" s="501"/>
      <c r="K303" s="501"/>
      <c r="L303" s="501"/>
      <c r="M303" s="501"/>
      <c r="N303" s="501"/>
      <c r="O303" s="501"/>
      <c r="P303" s="501"/>
      <c r="Q303" s="501"/>
      <c r="R303" s="501"/>
      <c r="S303" s="501"/>
      <c r="T303" s="501"/>
      <c r="U303" s="501"/>
      <c r="V303" s="501"/>
      <c r="W303" s="501"/>
      <c r="X303" s="502"/>
      <c r="Y303" s="454"/>
      <c r="Z303" s="455"/>
      <c r="AA303" s="456"/>
    </row>
    <row r="304" spans="1:27" ht="36" customHeight="1" x14ac:dyDescent="0.2">
      <c r="A304" s="227"/>
      <c r="B304" s="435" t="s">
        <v>13</v>
      </c>
      <c r="C304" s="398" t="s">
        <v>132</v>
      </c>
      <c r="D304" s="485"/>
      <c r="E304" s="485"/>
      <c r="F304" s="485"/>
      <c r="G304" s="485"/>
      <c r="H304" s="485"/>
      <c r="I304" s="485"/>
      <c r="J304" s="485"/>
      <c r="K304" s="485"/>
      <c r="L304" s="485"/>
      <c r="M304" s="485"/>
      <c r="N304" s="485"/>
      <c r="O304" s="485"/>
      <c r="P304" s="485"/>
      <c r="Q304" s="485"/>
      <c r="R304" s="485"/>
      <c r="S304" s="485"/>
      <c r="T304" s="485"/>
      <c r="U304" s="485"/>
      <c r="V304" s="485"/>
      <c r="W304" s="485"/>
      <c r="X304" s="486"/>
      <c r="Y304" s="429"/>
      <c r="Z304" s="449"/>
      <c r="AA304" s="450"/>
    </row>
    <row r="305" spans="1:27" ht="36" customHeight="1" x14ac:dyDescent="0.2">
      <c r="A305" s="227"/>
      <c r="B305" s="435"/>
      <c r="C305" s="487"/>
      <c r="D305" s="488"/>
      <c r="E305" s="488"/>
      <c r="F305" s="488"/>
      <c r="G305" s="488"/>
      <c r="H305" s="488"/>
      <c r="I305" s="488"/>
      <c r="J305" s="488"/>
      <c r="K305" s="488"/>
      <c r="L305" s="488"/>
      <c r="M305" s="488"/>
      <c r="N305" s="488"/>
      <c r="O305" s="488"/>
      <c r="P305" s="488"/>
      <c r="Q305" s="488"/>
      <c r="R305" s="488"/>
      <c r="S305" s="488"/>
      <c r="T305" s="488"/>
      <c r="U305" s="488"/>
      <c r="V305" s="488"/>
      <c r="W305" s="488"/>
      <c r="X305" s="489"/>
      <c r="Y305" s="454"/>
      <c r="Z305" s="455"/>
      <c r="AA305" s="456"/>
    </row>
    <row r="306" spans="1:27" ht="36" customHeight="1" x14ac:dyDescent="0.2">
      <c r="A306" s="227"/>
      <c r="B306" s="435" t="s">
        <v>14</v>
      </c>
      <c r="C306" s="398" t="s">
        <v>133</v>
      </c>
      <c r="D306" s="485"/>
      <c r="E306" s="485"/>
      <c r="F306" s="485"/>
      <c r="G306" s="485"/>
      <c r="H306" s="485"/>
      <c r="I306" s="485"/>
      <c r="J306" s="485"/>
      <c r="K306" s="485"/>
      <c r="L306" s="485"/>
      <c r="M306" s="485"/>
      <c r="N306" s="485"/>
      <c r="O306" s="485"/>
      <c r="P306" s="485"/>
      <c r="Q306" s="485"/>
      <c r="R306" s="485"/>
      <c r="S306" s="485"/>
      <c r="T306" s="485"/>
      <c r="U306" s="485"/>
      <c r="V306" s="485"/>
      <c r="W306" s="485"/>
      <c r="X306" s="486"/>
      <c r="Y306" s="429"/>
      <c r="Z306" s="449"/>
      <c r="AA306" s="450"/>
    </row>
    <row r="307" spans="1:27" ht="36" customHeight="1" x14ac:dyDescent="0.2">
      <c r="A307" s="227"/>
      <c r="B307" s="435"/>
      <c r="C307" s="487"/>
      <c r="D307" s="488"/>
      <c r="E307" s="488"/>
      <c r="F307" s="488"/>
      <c r="G307" s="488"/>
      <c r="H307" s="488"/>
      <c r="I307" s="488"/>
      <c r="J307" s="488"/>
      <c r="K307" s="488"/>
      <c r="L307" s="488"/>
      <c r="M307" s="488"/>
      <c r="N307" s="488"/>
      <c r="O307" s="488"/>
      <c r="P307" s="488"/>
      <c r="Q307" s="488"/>
      <c r="R307" s="488"/>
      <c r="S307" s="488"/>
      <c r="T307" s="488"/>
      <c r="U307" s="488"/>
      <c r="V307" s="488"/>
      <c r="W307" s="488"/>
      <c r="X307" s="489"/>
      <c r="Y307" s="454"/>
      <c r="Z307" s="455"/>
      <c r="AA307" s="456"/>
    </row>
    <row r="308" spans="1:27" ht="12.75" customHeight="1" x14ac:dyDescent="0.2">
      <c r="A308" s="227"/>
      <c r="B308" s="243"/>
      <c r="C308" s="252"/>
      <c r="D308" s="245"/>
      <c r="E308" s="245"/>
      <c r="F308" s="245"/>
      <c r="G308" s="245"/>
      <c r="H308" s="245"/>
      <c r="I308" s="245"/>
      <c r="J308" s="246"/>
      <c r="K308" s="246"/>
      <c r="L308" s="246"/>
      <c r="M308" s="246"/>
      <c r="N308" s="246"/>
      <c r="O308" s="246"/>
      <c r="P308" s="246"/>
      <c r="Q308" s="246"/>
      <c r="R308" s="246"/>
      <c r="S308" s="195"/>
      <c r="T308" s="195"/>
      <c r="U308" s="195"/>
      <c r="V308" s="195"/>
      <c r="W308" s="195"/>
      <c r="X308" s="195"/>
      <c r="Y308" s="247"/>
      <c r="Z308" s="247"/>
      <c r="AA308" s="247"/>
    </row>
    <row r="309" spans="1:27" ht="18" customHeight="1" x14ac:dyDescent="0.2">
      <c r="A309" s="229" t="s">
        <v>197</v>
      </c>
      <c r="B309" s="198"/>
      <c r="C309" s="262"/>
      <c r="D309" s="262"/>
      <c r="E309" s="262"/>
      <c r="F309" s="262"/>
      <c r="G309" s="262"/>
      <c r="H309" s="262"/>
      <c r="I309" s="262"/>
      <c r="J309" s="262"/>
      <c r="K309" s="262"/>
      <c r="L309" s="262"/>
      <c r="M309" s="262"/>
      <c r="N309" s="262"/>
      <c r="O309" s="262"/>
      <c r="P309" s="262"/>
      <c r="Q309" s="262"/>
      <c r="R309" s="262"/>
      <c r="S309" s="262"/>
      <c r="T309" s="262"/>
      <c r="U309" s="262"/>
      <c r="V309" s="262"/>
      <c r="W309" s="262"/>
      <c r="X309" s="262"/>
      <c r="Y309" s="233"/>
      <c r="Z309" s="233"/>
      <c r="AA309" s="233"/>
    </row>
    <row r="310" spans="1:27" ht="22.5" customHeight="1" x14ac:dyDescent="0.2">
      <c r="A310" s="227"/>
      <c r="B310" s="435" t="s">
        <v>11</v>
      </c>
      <c r="C310" s="636" t="s">
        <v>134</v>
      </c>
      <c r="D310" s="637"/>
      <c r="E310" s="637"/>
      <c r="F310" s="637"/>
      <c r="G310" s="637"/>
      <c r="H310" s="637"/>
      <c r="I310" s="637"/>
      <c r="J310" s="637"/>
      <c r="K310" s="637"/>
      <c r="L310" s="637"/>
      <c r="M310" s="637"/>
      <c r="N310" s="637"/>
      <c r="O310" s="637"/>
      <c r="P310" s="637"/>
      <c r="Q310" s="637"/>
      <c r="R310" s="637"/>
      <c r="S310" s="637"/>
      <c r="T310" s="637"/>
      <c r="U310" s="637"/>
      <c r="V310" s="637"/>
      <c r="W310" s="637"/>
      <c r="X310" s="637"/>
      <c r="Y310" s="395"/>
      <c r="Z310" s="395"/>
      <c r="AA310" s="395"/>
    </row>
    <row r="311" spans="1:27" ht="22.5" customHeight="1" x14ac:dyDescent="0.2">
      <c r="A311" s="227"/>
      <c r="B311" s="435"/>
      <c r="C311" s="637"/>
      <c r="D311" s="637"/>
      <c r="E311" s="637"/>
      <c r="F311" s="637"/>
      <c r="G311" s="637"/>
      <c r="H311" s="637"/>
      <c r="I311" s="637"/>
      <c r="J311" s="637"/>
      <c r="K311" s="637"/>
      <c r="L311" s="637"/>
      <c r="M311" s="637"/>
      <c r="N311" s="637"/>
      <c r="O311" s="637"/>
      <c r="P311" s="637"/>
      <c r="Q311" s="637"/>
      <c r="R311" s="637"/>
      <c r="S311" s="637"/>
      <c r="T311" s="637"/>
      <c r="U311" s="637"/>
      <c r="V311" s="637"/>
      <c r="W311" s="637"/>
      <c r="X311" s="637"/>
      <c r="Y311" s="395"/>
      <c r="Z311" s="395"/>
      <c r="AA311" s="395"/>
    </row>
    <row r="312" spans="1:27" ht="22.5" customHeight="1" x14ac:dyDescent="0.2">
      <c r="A312" s="227"/>
      <c r="B312" s="419" t="s">
        <v>177</v>
      </c>
      <c r="C312" s="398" t="s">
        <v>192</v>
      </c>
      <c r="D312" s="399"/>
      <c r="E312" s="399"/>
      <c r="F312" s="399"/>
      <c r="G312" s="399"/>
      <c r="H312" s="399"/>
      <c r="I312" s="399"/>
      <c r="J312" s="399"/>
      <c r="K312" s="399"/>
      <c r="L312" s="399"/>
      <c r="M312" s="399"/>
      <c r="N312" s="399"/>
      <c r="O312" s="399"/>
      <c r="P312" s="399"/>
      <c r="Q312" s="399"/>
      <c r="R312" s="399"/>
      <c r="S312" s="399"/>
      <c r="T312" s="399"/>
      <c r="U312" s="399"/>
      <c r="V312" s="399"/>
      <c r="W312" s="399"/>
      <c r="X312" s="400"/>
      <c r="Y312" s="429"/>
      <c r="Z312" s="449"/>
      <c r="AA312" s="450"/>
    </row>
    <row r="313" spans="1:27" ht="22.5" customHeight="1" x14ac:dyDescent="0.2">
      <c r="A313" s="227"/>
      <c r="B313" s="420"/>
      <c r="C313" s="401"/>
      <c r="D313" s="402"/>
      <c r="E313" s="402"/>
      <c r="F313" s="402"/>
      <c r="G313" s="402"/>
      <c r="H313" s="402"/>
      <c r="I313" s="402"/>
      <c r="J313" s="402"/>
      <c r="K313" s="402"/>
      <c r="L313" s="402"/>
      <c r="M313" s="402"/>
      <c r="N313" s="402"/>
      <c r="O313" s="402"/>
      <c r="P313" s="402"/>
      <c r="Q313" s="402"/>
      <c r="R313" s="402"/>
      <c r="S313" s="402"/>
      <c r="T313" s="402"/>
      <c r="U313" s="402"/>
      <c r="V313" s="402"/>
      <c r="W313" s="402"/>
      <c r="X313" s="403"/>
      <c r="Y313" s="451"/>
      <c r="Z313" s="452"/>
      <c r="AA313" s="453"/>
    </row>
    <row r="314" spans="1:27" ht="11.25" customHeight="1" x14ac:dyDescent="0.2">
      <c r="A314" s="227"/>
      <c r="B314" s="239"/>
      <c r="C314" s="262"/>
      <c r="D314" s="263"/>
      <c r="E314" s="263"/>
      <c r="F314" s="263"/>
      <c r="G314" s="263"/>
      <c r="H314" s="263"/>
      <c r="I314" s="263"/>
      <c r="J314" s="263"/>
      <c r="K314" s="263"/>
      <c r="L314" s="263"/>
      <c r="M314" s="263"/>
      <c r="N314" s="263"/>
      <c r="O314" s="263"/>
      <c r="P314" s="263"/>
      <c r="Q314" s="263"/>
      <c r="R314" s="263"/>
      <c r="S314" s="263"/>
      <c r="T314" s="263"/>
      <c r="U314" s="263"/>
      <c r="V314" s="263"/>
      <c r="W314" s="263"/>
      <c r="X314" s="262"/>
      <c r="Y314" s="233"/>
      <c r="Z314" s="233"/>
      <c r="AA314" s="233"/>
    </row>
    <row r="315" spans="1:27" ht="18" customHeight="1" x14ac:dyDescent="0.2">
      <c r="A315" s="229" t="s">
        <v>593</v>
      </c>
      <c r="B315" s="201"/>
      <c r="C315" s="228"/>
      <c r="D315" s="228"/>
      <c r="E315" s="228"/>
      <c r="F315" s="228"/>
      <c r="G315" s="228"/>
      <c r="H315" s="228"/>
      <c r="I315" s="228"/>
      <c r="Y315" s="235"/>
      <c r="Z315" s="235"/>
      <c r="AA315" s="235"/>
    </row>
    <row r="316" spans="1:27" s="250" customFormat="1" ht="22.5" customHeight="1" x14ac:dyDescent="0.2">
      <c r="A316" s="230"/>
      <c r="B316" s="435" t="s">
        <v>11</v>
      </c>
      <c r="C316" s="398" t="s">
        <v>40</v>
      </c>
      <c r="D316" s="485"/>
      <c r="E316" s="485"/>
      <c r="F316" s="485"/>
      <c r="G316" s="485"/>
      <c r="H316" s="485"/>
      <c r="I316" s="485"/>
      <c r="J316" s="485"/>
      <c r="K316" s="485"/>
      <c r="L316" s="485"/>
      <c r="M316" s="485"/>
      <c r="N316" s="485"/>
      <c r="O316" s="485"/>
      <c r="P316" s="485"/>
      <c r="Q316" s="485"/>
      <c r="R316" s="485"/>
      <c r="S316" s="485"/>
      <c r="T316" s="485"/>
      <c r="U316" s="485"/>
      <c r="V316" s="485"/>
      <c r="W316" s="485"/>
      <c r="X316" s="486"/>
      <c r="Y316" s="429"/>
      <c r="Z316" s="449"/>
      <c r="AA316" s="450"/>
    </row>
    <row r="317" spans="1:27" s="250" customFormat="1" ht="22.5" customHeight="1" x14ac:dyDescent="0.2">
      <c r="A317" s="230"/>
      <c r="B317" s="435"/>
      <c r="C317" s="487"/>
      <c r="D317" s="488"/>
      <c r="E317" s="488"/>
      <c r="F317" s="488"/>
      <c r="G317" s="488"/>
      <c r="H317" s="488"/>
      <c r="I317" s="488"/>
      <c r="J317" s="488"/>
      <c r="K317" s="488"/>
      <c r="L317" s="488"/>
      <c r="M317" s="488"/>
      <c r="N317" s="488"/>
      <c r="O317" s="488"/>
      <c r="P317" s="488"/>
      <c r="Q317" s="488"/>
      <c r="R317" s="488"/>
      <c r="S317" s="488"/>
      <c r="T317" s="488"/>
      <c r="U317" s="488"/>
      <c r="V317" s="488"/>
      <c r="W317" s="488"/>
      <c r="X317" s="489"/>
      <c r="Y317" s="454"/>
      <c r="Z317" s="455"/>
      <c r="AA317" s="456"/>
    </row>
    <row r="318" spans="1:27" s="250" customFormat="1" ht="11.25" customHeight="1" x14ac:dyDescent="0.2">
      <c r="A318" s="230"/>
      <c r="B318" s="435" t="s">
        <v>12</v>
      </c>
      <c r="C318" s="497" t="s">
        <v>84</v>
      </c>
      <c r="D318" s="498"/>
      <c r="E318" s="498"/>
      <c r="F318" s="498"/>
      <c r="G318" s="498"/>
      <c r="H318" s="498"/>
      <c r="I318" s="498"/>
      <c r="J318" s="498"/>
      <c r="K318" s="498"/>
      <c r="L318" s="498"/>
      <c r="M318" s="498"/>
      <c r="N318" s="498"/>
      <c r="O318" s="498"/>
      <c r="P318" s="498"/>
      <c r="Q318" s="498"/>
      <c r="R318" s="498"/>
      <c r="S318" s="498"/>
      <c r="T318" s="498"/>
      <c r="U318" s="498"/>
      <c r="V318" s="498"/>
      <c r="W318" s="498"/>
      <c r="X318" s="499"/>
      <c r="Y318" s="429"/>
      <c r="Z318" s="449"/>
      <c r="AA318" s="450"/>
    </row>
    <row r="319" spans="1:27" s="250" customFormat="1" ht="11.25" customHeight="1" x14ac:dyDescent="0.2">
      <c r="A319" s="230"/>
      <c r="B319" s="435"/>
      <c r="C319" s="500"/>
      <c r="D319" s="501"/>
      <c r="E319" s="501"/>
      <c r="F319" s="501"/>
      <c r="G319" s="501"/>
      <c r="H319" s="501"/>
      <c r="I319" s="501"/>
      <c r="J319" s="501"/>
      <c r="K319" s="501"/>
      <c r="L319" s="501"/>
      <c r="M319" s="501"/>
      <c r="N319" s="501"/>
      <c r="O319" s="501"/>
      <c r="P319" s="501"/>
      <c r="Q319" s="501"/>
      <c r="R319" s="501"/>
      <c r="S319" s="501"/>
      <c r="T319" s="501"/>
      <c r="U319" s="501"/>
      <c r="V319" s="501"/>
      <c r="W319" s="501"/>
      <c r="X319" s="502"/>
      <c r="Y319" s="454"/>
      <c r="Z319" s="455"/>
      <c r="AA319" s="456"/>
    </row>
    <row r="320" spans="1:27" s="250" customFormat="1" ht="15" customHeight="1" x14ac:dyDescent="0.2">
      <c r="A320" s="230"/>
      <c r="B320" s="435" t="s">
        <v>13</v>
      </c>
      <c r="C320" s="442" t="s">
        <v>41</v>
      </c>
      <c r="D320" s="457"/>
      <c r="E320" s="457"/>
      <c r="F320" s="457"/>
      <c r="G320" s="457"/>
      <c r="H320" s="457"/>
      <c r="I320" s="457"/>
      <c r="J320" s="457"/>
      <c r="K320" s="457"/>
      <c r="L320" s="457"/>
      <c r="M320" s="457"/>
      <c r="N320" s="457"/>
      <c r="O320" s="457"/>
      <c r="P320" s="457"/>
      <c r="Q320" s="457"/>
      <c r="R320" s="457"/>
      <c r="S320" s="457"/>
      <c r="T320" s="457"/>
      <c r="U320" s="457"/>
      <c r="V320" s="457"/>
      <c r="W320" s="457"/>
      <c r="X320" s="457"/>
      <c r="Y320" s="395"/>
      <c r="Z320" s="395"/>
      <c r="AA320" s="395"/>
    </row>
    <row r="321" spans="1:27" s="250" customFormat="1" ht="15" customHeight="1" x14ac:dyDescent="0.2">
      <c r="A321" s="230"/>
      <c r="B321" s="435"/>
      <c r="C321" s="457"/>
      <c r="D321" s="457"/>
      <c r="E321" s="457"/>
      <c r="F321" s="457"/>
      <c r="G321" s="457"/>
      <c r="H321" s="457"/>
      <c r="I321" s="457"/>
      <c r="J321" s="457"/>
      <c r="K321" s="457"/>
      <c r="L321" s="457"/>
      <c r="M321" s="457"/>
      <c r="N321" s="457"/>
      <c r="O321" s="457"/>
      <c r="P321" s="457"/>
      <c r="Q321" s="457"/>
      <c r="R321" s="457"/>
      <c r="S321" s="457"/>
      <c r="T321" s="457"/>
      <c r="U321" s="457"/>
      <c r="V321" s="457"/>
      <c r="W321" s="457"/>
      <c r="X321" s="457"/>
      <c r="Y321" s="395"/>
      <c r="Z321" s="395"/>
      <c r="AA321" s="395"/>
    </row>
    <row r="322" spans="1:27" s="250" customFormat="1" ht="12.75" customHeight="1" x14ac:dyDescent="0.2">
      <c r="A322" s="230"/>
      <c r="B322" s="198"/>
      <c r="C322" s="262"/>
      <c r="D322" s="262"/>
      <c r="E322" s="262"/>
      <c r="F322" s="262"/>
      <c r="G322" s="262"/>
      <c r="H322" s="262"/>
      <c r="I322" s="262"/>
      <c r="J322" s="262"/>
      <c r="K322" s="262"/>
      <c r="L322" s="262"/>
      <c r="M322" s="262"/>
      <c r="N322" s="262"/>
      <c r="O322" s="262"/>
      <c r="P322" s="262"/>
      <c r="Q322" s="262"/>
      <c r="R322" s="262"/>
      <c r="S322" s="262"/>
      <c r="T322" s="262"/>
      <c r="U322" s="262"/>
      <c r="V322" s="262"/>
      <c r="W322" s="262"/>
      <c r="X322" s="262"/>
      <c r="Y322" s="233"/>
      <c r="Z322" s="233"/>
      <c r="AA322" s="233"/>
    </row>
    <row r="323" spans="1:27" s="250" customFormat="1" ht="18" customHeight="1" x14ac:dyDescent="0.2">
      <c r="A323" s="264" t="s">
        <v>198</v>
      </c>
      <c r="B323" s="198"/>
      <c r="C323" s="262"/>
      <c r="D323" s="262"/>
      <c r="E323" s="262"/>
      <c r="F323" s="262"/>
      <c r="G323" s="262"/>
      <c r="H323" s="262"/>
      <c r="I323" s="262"/>
      <c r="J323" s="262"/>
      <c r="K323" s="262"/>
      <c r="L323" s="262"/>
      <c r="M323" s="262"/>
      <c r="N323" s="262"/>
      <c r="O323" s="262"/>
      <c r="P323" s="262"/>
      <c r="Q323" s="262"/>
      <c r="R323" s="262"/>
      <c r="S323" s="262"/>
      <c r="T323" s="262"/>
      <c r="U323" s="262"/>
      <c r="V323" s="262"/>
      <c r="W323" s="262"/>
      <c r="X323" s="262"/>
      <c r="Y323" s="233"/>
      <c r="Z323" s="233"/>
      <c r="AA323" s="233"/>
    </row>
    <row r="324" spans="1:27" s="250" customFormat="1" ht="22.5" customHeight="1" x14ac:dyDescent="0.2">
      <c r="A324" s="230"/>
      <c r="B324" s="419" t="s">
        <v>176</v>
      </c>
      <c r="C324" s="398" t="s">
        <v>199</v>
      </c>
      <c r="D324" s="399"/>
      <c r="E324" s="399"/>
      <c r="F324" s="399"/>
      <c r="G324" s="399"/>
      <c r="H324" s="399"/>
      <c r="I324" s="399"/>
      <c r="J324" s="399"/>
      <c r="K324" s="399"/>
      <c r="L324" s="399"/>
      <c r="M324" s="399"/>
      <c r="N324" s="399"/>
      <c r="O324" s="399"/>
      <c r="P324" s="399"/>
      <c r="Q324" s="399"/>
      <c r="R324" s="399"/>
      <c r="S324" s="399"/>
      <c r="T324" s="399"/>
      <c r="U324" s="399"/>
      <c r="V324" s="399"/>
      <c r="W324" s="399"/>
      <c r="X324" s="400"/>
      <c r="Y324" s="429"/>
      <c r="Z324" s="449"/>
      <c r="AA324" s="450"/>
    </row>
    <row r="325" spans="1:27" s="250" customFormat="1" ht="22.5" customHeight="1" x14ac:dyDescent="0.2">
      <c r="A325" s="230"/>
      <c r="B325" s="420"/>
      <c r="C325" s="401"/>
      <c r="D325" s="402"/>
      <c r="E325" s="402"/>
      <c r="F325" s="402"/>
      <c r="G325" s="402"/>
      <c r="H325" s="402"/>
      <c r="I325" s="402"/>
      <c r="J325" s="402"/>
      <c r="K325" s="402"/>
      <c r="L325" s="402"/>
      <c r="M325" s="402"/>
      <c r="N325" s="402"/>
      <c r="O325" s="402"/>
      <c r="P325" s="402"/>
      <c r="Q325" s="402"/>
      <c r="R325" s="402"/>
      <c r="S325" s="402"/>
      <c r="T325" s="402"/>
      <c r="U325" s="402"/>
      <c r="V325" s="402"/>
      <c r="W325" s="402"/>
      <c r="X325" s="403"/>
      <c r="Y325" s="451"/>
      <c r="Z325" s="452"/>
      <c r="AA325" s="453"/>
    </row>
    <row r="326" spans="1:27" s="250" customFormat="1" ht="11.25" customHeight="1" x14ac:dyDescent="0.2">
      <c r="A326" s="230"/>
      <c r="B326" s="419" t="s">
        <v>177</v>
      </c>
      <c r="C326" s="398" t="s">
        <v>200</v>
      </c>
      <c r="D326" s="399"/>
      <c r="E326" s="399"/>
      <c r="F326" s="399"/>
      <c r="G326" s="399"/>
      <c r="H326" s="399"/>
      <c r="I326" s="399"/>
      <c r="J326" s="399"/>
      <c r="K326" s="399"/>
      <c r="L326" s="399"/>
      <c r="M326" s="399"/>
      <c r="N326" s="399"/>
      <c r="O326" s="399"/>
      <c r="P326" s="399"/>
      <c r="Q326" s="399"/>
      <c r="R326" s="399"/>
      <c r="S326" s="399"/>
      <c r="T326" s="399"/>
      <c r="U326" s="399"/>
      <c r="V326" s="399"/>
      <c r="W326" s="399"/>
      <c r="X326" s="400"/>
      <c r="Y326" s="429"/>
      <c r="Z326" s="449"/>
      <c r="AA326" s="450"/>
    </row>
    <row r="327" spans="1:27" s="250" customFormat="1" ht="11.25" customHeight="1" x14ac:dyDescent="0.2">
      <c r="A327" s="230"/>
      <c r="B327" s="420"/>
      <c r="C327" s="401"/>
      <c r="D327" s="402"/>
      <c r="E327" s="402"/>
      <c r="F327" s="402"/>
      <c r="G327" s="402"/>
      <c r="H327" s="402"/>
      <c r="I327" s="402"/>
      <c r="J327" s="402"/>
      <c r="K327" s="402"/>
      <c r="L327" s="402"/>
      <c r="M327" s="402"/>
      <c r="N327" s="402"/>
      <c r="O327" s="402"/>
      <c r="P327" s="402"/>
      <c r="Q327" s="402"/>
      <c r="R327" s="402"/>
      <c r="S327" s="402"/>
      <c r="T327" s="402"/>
      <c r="U327" s="402"/>
      <c r="V327" s="402"/>
      <c r="W327" s="402"/>
      <c r="X327" s="403"/>
      <c r="Y327" s="451"/>
      <c r="Z327" s="452"/>
      <c r="AA327" s="453"/>
    </row>
    <row r="328" spans="1:27" s="250" customFormat="1" ht="15" customHeight="1" x14ac:dyDescent="0.2">
      <c r="A328" s="230"/>
      <c r="B328" s="419" t="s">
        <v>178</v>
      </c>
      <c r="C328" s="398" t="s">
        <v>201</v>
      </c>
      <c r="D328" s="399"/>
      <c r="E328" s="399"/>
      <c r="F328" s="399"/>
      <c r="G328" s="399"/>
      <c r="H328" s="399"/>
      <c r="I328" s="399"/>
      <c r="J328" s="399"/>
      <c r="K328" s="399"/>
      <c r="L328" s="399"/>
      <c r="M328" s="399"/>
      <c r="N328" s="399"/>
      <c r="O328" s="399"/>
      <c r="P328" s="399"/>
      <c r="Q328" s="399"/>
      <c r="R328" s="399"/>
      <c r="S328" s="399"/>
      <c r="T328" s="399"/>
      <c r="U328" s="399"/>
      <c r="V328" s="399"/>
      <c r="W328" s="399"/>
      <c r="X328" s="400"/>
      <c r="Y328" s="429"/>
      <c r="Z328" s="449"/>
      <c r="AA328" s="450"/>
    </row>
    <row r="329" spans="1:27" s="250" customFormat="1" ht="15" customHeight="1" x14ac:dyDescent="0.2">
      <c r="A329" s="230"/>
      <c r="B329" s="420"/>
      <c r="C329" s="401"/>
      <c r="D329" s="402"/>
      <c r="E329" s="402"/>
      <c r="F329" s="402"/>
      <c r="G329" s="402"/>
      <c r="H329" s="402"/>
      <c r="I329" s="402"/>
      <c r="J329" s="402"/>
      <c r="K329" s="402"/>
      <c r="L329" s="402"/>
      <c r="M329" s="402"/>
      <c r="N329" s="402"/>
      <c r="O329" s="402"/>
      <c r="P329" s="402"/>
      <c r="Q329" s="402"/>
      <c r="R329" s="402"/>
      <c r="S329" s="402"/>
      <c r="T329" s="402"/>
      <c r="U329" s="402"/>
      <c r="V329" s="402"/>
      <c r="W329" s="402"/>
      <c r="X329" s="403"/>
      <c r="Y329" s="451"/>
      <c r="Z329" s="452"/>
      <c r="AA329" s="453"/>
    </row>
    <row r="330" spans="1:27" s="250" customFormat="1" ht="11.25" customHeight="1" x14ac:dyDescent="0.2">
      <c r="A330" s="230"/>
      <c r="B330" s="419" t="s">
        <v>179</v>
      </c>
      <c r="C330" s="398" t="s">
        <v>202</v>
      </c>
      <c r="D330" s="399"/>
      <c r="E330" s="399"/>
      <c r="F330" s="399"/>
      <c r="G330" s="399"/>
      <c r="H330" s="399"/>
      <c r="I330" s="399"/>
      <c r="J330" s="399"/>
      <c r="K330" s="399"/>
      <c r="L330" s="399"/>
      <c r="M330" s="399"/>
      <c r="N330" s="399"/>
      <c r="O330" s="399"/>
      <c r="P330" s="399"/>
      <c r="Q330" s="399"/>
      <c r="R330" s="399"/>
      <c r="S330" s="399"/>
      <c r="T330" s="399"/>
      <c r="U330" s="399"/>
      <c r="V330" s="399"/>
      <c r="W330" s="399"/>
      <c r="X330" s="400"/>
      <c r="Y330" s="429"/>
      <c r="Z330" s="449"/>
      <c r="AA330" s="450"/>
    </row>
    <row r="331" spans="1:27" s="250" customFormat="1" ht="11.25" customHeight="1" x14ac:dyDescent="0.2">
      <c r="A331" s="230"/>
      <c r="B331" s="420"/>
      <c r="C331" s="401"/>
      <c r="D331" s="402"/>
      <c r="E331" s="402"/>
      <c r="F331" s="402"/>
      <c r="G331" s="402"/>
      <c r="H331" s="402"/>
      <c r="I331" s="402"/>
      <c r="J331" s="402"/>
      <c r="K331" s="402"/>
      <c r="L331" s="402"/>
      <c r="M331" s="402"/>
      <c r="N331" s="402"/>
      <c r="O331" s="402"/>
      <c r="P331" s="402"/>
      <c r="Q331" s="402"/>
      <c r="R331" s="402"/>
      <c r="S331" s="402"/>
      <c r="T331" s="402"/>
      <c r="U331" s="402"/>
      <c r="V331" s="402"/>
      <c r="W331" s="402"/>
      <c r="X331" s="403"/>
      <c r="Y331" s="451"/>
      <c r="Z331" s="452"/>
      <c r="AA331" s="453"/>
    </row>
    <row r="332" spans="1:27" s="250" customFormat="1" ht="12.9" customHeight="1" x14ac:dyDescent="0.2">
      <c r="A332" s="230"/>
      <c r="B332" s="239"/>
      <c r="C332" s="262"/>
      <c r="D332" s="262"/>
      <c r="E332" s="262"/>
      <c r="F332" s="262"/>
      <c r="G332" s="262"/>
      <c r="H332" s="262"/>
      <c r="I332" s="262"/>
      <c r="J332" s="262"/>
      <c r="K332" s="262"/>
      <c r="L332" s="262"/>
      <c r="M332" s="262"/>
      <c r="N332" s="262"/>
      <c r="O332" s="262"/>
      <c r="P332" s="262"/>
      <c r="Q332" s="262"/>
      <c r="R332" s="262"/>
      <c r="S332" s="262"/>
      <c r="T332" s="262"/>
      <c r="U332" s="262"/>
      <c r="V332" s="262"/>
      <c r="W332" s="262"/>
      <c r="X332" s="262"/>
      <c r="Y332" s="233"/>
      <c r="Z332" s="233"/>
      <c r="AA332" s="233"/>
    </row>
    <row r="333" spans="1:27" ht="18" customHeight="1" x14ac:dyDescent="0.2">
      <c r="A333" s="229" t="s">
        <v>203</v>
      </c>
      <c r="B333" s="201"/>
      <c r="C333" s="228"/>
      <c r="D333" s="228"/>
      <c r="E333" s="228"/>
      <c r="F333" s="228"/>
      <c r="G333" s="228"/>
      <c r="H333" s="228"/>
      <c r="I333" s="228"/>
      <c r="Y333" s="235"/>
      <c r="Z333" s="235"/>
      <c r="AA333" s="235"/>
    </row>
    <row r="334" spans="1:27" ht="15" customHeight="1" x14ac:dyDescent="0.2">
      <c r="A334" s="227"/>
      <c r="B334" s="435" t="s">
        <v>11</v>
      </c>
      <c r="C334" s="442" t="s">
        <v>42</v>
      </c>
      <c r="D334" s="457"/>
      <c r="E334" s="457"/>
      <c r="F334" s="457"/>
      <c r="G334" s="457"/>
      <c r="H334" s="457"/>
      <c r="I334" s="457"/>
      <c r="J334" s="457"/>
      <c r="K334" s="457"/>
      <c r="L334" s="457"/>
      <c r="M334" s="457"/>
      <c r="N334" s="457"/>
      <c r="O334" s="457"/>
      <c r="P334" s="457"/>
      <c r="Q334" s="457"/>
      <c r="R334" s="457"/>
      <c r="S334" s="457"/>
      <c r="T334" s="457"/>
      <c r="U334" s="457"/>
      <c r="V334" s="457"/>
      <c r="W334" s="457"/>
      <c r="X334" s="457"/>
      <c r="Y334" s="395"/>
      <c r="Z334" s="395"/>
      <c r="AA334" s="395"/>
    </row>
    <row r="335" spans="1:27" ht="15" customHeight="1" x14ac:dyDescent="0.2">
      <c r="A335" s="227"/>
      <c r="B335" s="435"/>
      <c r="C335" s="457"/>
      <c r="D335" s="457"/>
      <c r="E335" s="457"/>
      <c r="F335" s="457"/>
      <c r="G335" s="457"/>
      <c r="H335" s="457"/>
      <c r="I335" s="457"/>
      <c r="J335" s="457"/>
      <c r="K335" s="457"/>
      <c r="L335" s="457"/>
      <c r="M335" s="457"/>
      <c r="N335" s="457"/>
      <c r="O335" s="457"/>
      <c r="P335" s="457"/>
      <c r="Q335" s="457"/>
      <c r="R335" s="457"/>
      <c r="S335" s="457"/>
      <c r="T335" s="457"/>
      <c r="U335" s="457"/>
      <c r="V335" s="457"/>
      <c r="W335" s="457"/>
      <c r="X335" s="457"/>
      <c r="Y335" s="395"/>
      <c r="Z335" s="395"/>
      <c r="AA335" s="395"/>
    </row>
    <row r="336" spans="1:27" ht="12.75" customHeight="1" x14ac:dyDescent="0.2">
      <c r="A336" s="227"/>
      <c r="B336" s="198"/>
      <c r="C336" s="262"/>
      <c r="D336" s="262"/>
      <c r="E336" s="262"/>
      <c r="F336" s="262"/>
      <c r="G336" s="262"/>
      <c r="H336" s="262"/>
      <c r="I336" s="262"/>
      <c r="J336" s="262"/>
      <c r="K336" s="262"/>
      <c r="L336" s="262"/>
      <c r="M336" s="262"/>
      <c r="N336" s="262"/>
      <c r="O336" s="262"/>
      <c r="P336" s="262"/>
      <c r="Q336" s="262"/>
      <c r="R336" s="262"/>
      <c r="S336" s="262"/>
      <c r="T336" s="262"/>
      <c r="U336" s="262"/>
      <c r="V336" s="262"/>
      <c r="W336" s="262"/>
      <c r="X336" s="262"/>
      <c r="Y336" s="233"/>
      <c r="Z336" s="233"/>
      <c r="AA336" s="233"/>
    </row>
    <row r="337" spans="1:27" ht="18" customHeight="1" x14ac:dyDescent="0.2">
      <c r="A337" s="229" t="s">
        <v>204</v>
      </c>
      <c r="B337" s="201"/>
      <c r="C337" s="228"/>
      <c r="D337" s="228"/>
      <c r="E337" s="228"/>
      <c r="F337" s="228"/>
      <c r="G337" s="228"/>
      <c r="H337" s="228"/>
      <c r="I337" s="228"/>
      <c r="Y337" s="235"/>
      <c r="Z337" s="235"/>
      <c r="AA337" s="235"/>
    </row>
    <row r="338" spans="1:27" ht="11.25" customHeight="1" x14ac:dyDescent="0.2">
      <c r="A338" s="227"/>
      <c r="B338" s="435" t="s">
        <v>11</v>
      </c>
      <c r="C338" s="497" t="s">
        <v>85</v>
      </c>
      <c r="D338" s="498"/>
      <c r="E338" s="498"/>
      <c r="F338" s="498"/>
      <c r="G338" s="498"/>
      <c r="H338" s="498"/>
      <c r="I338" s="498"/>
      <c r="J338" s="498"/>
      <c r="K338" s="498"/>
      <c r="L338" s="498"/>
      <c r="M338" s="498"/>
      <c r="N338" s="498"/>
      <c r="O338" s="498"/>
      <c r="P338" s="498"/>
      <c r="Q338" s="498"/>
      <c r="R338" s="498"/>
      <c r="S338" s="498"/>
      <c r="T338" s="498"/>
      <c r="U338" s="498"/>
      <c r="V338" s="498"/>
      <c r="W338" s="498"/>
      <c r="X338" s="499"/>
      <c r="Y338" s="429"/>
      <c r="Z338" s="449"/>
      <c r="AA338" s="450"/>
    </row>
    <row r="339" spans="1:27" ht="11.25" customHeight="1" x14ac:dyDescent="0.2">
      <c r="A339" s="227"/>
      <c r="B339" s="435"/>
      <c r="C339" s="500"/>
      <c r="D339" s="501"/>
      <c r="E339" s="501"/>
      <c r="F339" s="501"/>
      <c r="G339" s="501"/>
      <c r="H339" s="501"/>
      <c r="I339" s="501"/>
      <c r="J339" s="501"/>
      <c r="K339" s="501"/>
      <c r="L339" s="501"/>
      <c r="M339" s="501"/>
      <c r="N339" s="501"/>
      <c r="O339" s="501"/>
      <c r="P339" s="501"/>
      <c r="Q339" s="501"/>
      <c r="R339" s="501"/>
      <c r="S339" s="501"/>
      <c r="T339" s="501"/>
      <c r="U339" s="501"/>
      <c r="V339" s="501"/>
      <c r="W339" s="501"/>
      <c r="X339" s="502"/>
      <c r="Y339" s="454"/>
      <c r="Z339" s="455"/>
      <c r="AA339" s="456"/>
    </row>
    <row r="340" spans="1:27" ht="15" customHeight="1" x14ac:dyDescent="0.2">
      <c r="A340" s="227"/>
      <c r="B340" s="419" t="s">
        <v>12</v>
      </c>
      <c r="C340" s="398" t="s">
        <v>97</v>
      </c>
      <c r="D340" s="485"/>
      <c r="E340" s="485"/>
      <c r="F340" s="485"/>
      <c r="G340" s="485"/>
      <c r="H340" s="485"/>
      <c r="I340" s="485"/>
      <c r="J340" s="485"/>
      <c r="K340" s="485"/>
      <c r="L340" s="485"/>
      <c r="M340" s="485"/>
      <c r="N340" s="485"/>
      <c r="O340" s="485"/>
      <c r="P340" s="485"/>
      <c r="Q340" s="485"/>
      <c r="R340" s="485"/>
      <c r="S340" s="485"/>
      <c r="T340" s="485"/>
      <c r="U340" s="485"/>
      <c r="V340" s="485"/>
      <c r="W340" s="485"/>
      <c r="X340" s="486"/>
      <c r="Y340" s="395"/>
      <c r="Z340" s="395"/>
      <c r="AA340" s="395"/>
    </row>
    <row r="341" spans="1:27" ht="15" customHeight="1" x14ac:dyDescent="0.2">
      <c r="A341" s="227"/>
      <c r="B341" s="490"/>
      <c r="C341" s="487"/>
      <c r="D341" s="488"/>
      <c r="E341" s="488"/>
      <c r="F341" s="488"/>
      <c r="G341" s="488"/>
      <c r="H341" s="488"/>
      <c r="I341" s="488"/>
      <c r="J341" s="488"/>
      <c r="K341" s="488"/>
      <c r="L341" s="488"/>
      <c r="M341" s="488"/>
      <c r="N341" s="488"/>
      <c r="O341" s="488"/>
      <c r="P341" s="488"/>
      <c r="Q341" s="488"/>
      <c r="R341" s="488"/>
      <c r="S341" s="488"/>
      <c r="T341" s="488"/>
      <c r="U341" s="488"/>
      <c r="V341" s="488"/>
      <c r="W341" s="488"/>
      <c r="X341" s="489"/>
      <c r="Y341" s="395"/>
      <c r="Z341" s="395"/>
      <c r="AA341" s="395"/>
    </row>
    <row r="342" spans="1:27" s="250" customFormat="1" ht="27" customHeight="1" x14ac:dyDescent="0.15">
      <c r="A342" s="228"/>
      <c r="B342" s="490"/>
      <c r="C342" s="265"/>
      <c r="D342" s="506" t="s">
        <v>632</v>
      </c>
      <c r="E342" s="507"/>
      <c r="F342" s="507"/>
      <c r="G342" s="507"/>
      <c r="H342" s="507"/>
      <c r="I342" s="507"/>
      <c r="J342" s="507"/>
      <c r="K342" s="507"/>
      <c r="L342" s="507"/>
      <c r="M342" s="507"/>
      <c r="N342" s="507"/>
      <c r="O342" s="507"/>
      <c r="P342" s="507"/>
      <c r="Q342" s="507"/>
      <c r="R342" s="507"/>
      <c r="S342" s="507"/>
      <c r="T342" s="507"/>
      <c r="U342" s="507"/>
      <c r="V342" s="507"/>
      <c r="W342" s="507"/>
      <c r="X342" s="508"/>
      <c r="Y342" s="634"/>
      <c r="Z342" s="634"/>
      <c r="AA342" s="634"/>
    </row>
    <row r="343" spans="1:27" s="250" customFormat="1" ht="13.5" customHeight="1" x14ac:dyDescent="0.15">
      <c r="A343" s="228"/>
      <c r="B343" s="490"/>
      <c r="C343" s="266"/>
      <c r="D343" s="267">
        <v>1</v>
      </c>
      <c r="E343" s="268" t="s">
        <v>530</v>
      </c>
      <c r="F343" s="269"/>
      <c r="G343" s="222"/>
      <c r="H343" s="222"/>
      <c r="I343" s="222"/>
      <c r="J343" s="270"/>
      <c r="K343" s="270"/>
      <c r="L343" s="270"/>
      <c r="M343" s="270"/>
      <c r="N343" s="270"/>
      <c r="O343" s="270"/>
      <c r="P343" s="270"/>
      <c r="Q343" s="270"/>
      <c r="R343" s="270"/>
      <c r="S343" s="241"/>
      <c r="T343" s="241"/>
      <c r="U343" s="241"/>
      <c r="V343" s="241"/>
      <c r="W343" s="241"/>
      <c r="X343" s="271"/>
      <c r="Y343" s="634"/>
      <c r="Z343" s="634"/>
      <c r="AA343" s="634"/>
    </row>
    <row r="344" spans="1:27" s="250" customFormat="1" ht="13.5" customHeight="1" x14ac:dyDescent="0.15">
      <c r="B344" s="490"/>
      <c r="C344" s="266"/>
      <c r="D344" s="272">
        <v>2</v>
      </c>
      <c r="E344" s="273" t="s">
        <v>531</v>
      </c>
      <c r="F344" s="273"/>
      <c r="G344" s="274"/>
      <c r="H344" s="274"/>
      <c r="I344" s="274"/>
      <c r="J344" s="274"/>
      <c r="K344" s="274"/>
      <c r="L344" s="274"/>
      <c r="M344" s="274"/>
      <c r="N344" s="274"/>
      <c r="O344" s="274"/>
      <c r="P344" s="274"/>
      <c r="Q344" s="274"/>
      <c r="R344" s="274"/>
      <c r="S344" s="274"/>
      <c r="T344" s="274"/>
      <c r="U344" s="274"/>
      <c r="V344" s="274"/>
      <c r="W344" s="274"/>
      <c r="X344" s="275"/>
      <c r="Y344" s="634"/>
      <c r="Z344" s="634"/>
      <c r="AA344" s="634"/>
    </row>
    <row r="345" spans="1:27" s="250" customFormat="1" ht="13.5" customHeight="1" x14ac:dyDescent="0.15">
      <c r="B345" s="490"/>
      <c r="C345" s="266"/>
      <c r="D345" s="276" t="s">
        <v>633</v>
      </c>
      <c r="E345" s="241"/>
      <c r="F345" s="241"/>
      <c r="G345" s="241"/>
      <c r="H345" s="241"/>
      <c r="I345" s="241"/>
      <c r="J345" s="241"/>
      <c r="K345" s="241"/>
      <c r="L345" s="241"/>
      <c r="M345" s="241"/>
      <c r="N345" s="241"/>
      <c r="O345" s="241"/>
      <c r="P345" s="241"/>
      <c r="Q345" s="241"/>
      <c r="R345" s="241"/>
      <c r="S345" s="241"/>
      <c r="T345" s="241"/>
      <c r="U345" s="241"/>
      <c r="V345" s="241"/>
      <c r="W345" s="241"/>
      <c r="X345" s="271"/>
      <c r="Y345" s="634"/>
      <c r="Z345" s="634"/>
      <c r="AA345" s="634"/>
    </row>
    <row r="346" spans="1:27" s="250" customFormat="1" ht="13.5" customHeight="1" x14ac:dyDescent="0.15">
      <c r="B346" s="490"/>
      <c r="C346" s="266"/>
      <c r="D346" s="267">
        <v>3</v>
      </c>
      <c r="E346" s="458" t="s">
        <v>532</v>
      </c>
      <c r="F346" s="458"/>
      <c r="G346" s="458"/>
      <c r="H346" s="458"/>
      <c r="I346" s="458"/>
      <c r="J346" s="458"/>
      <c r="K346" s="458"/>
      <c r="L346" s="458"/>
      <c r="M346" s="458"/>
      <c r="N346" s="458"/>
      <c r="O346" s="458"/>
      <c r="P346" s="458"/>
      <c r="Q346" s="458"/>
      <c r="R346" s="458"/>
      <c r="S346" s="458"/>
      <c r="T346" s="458"/>
      <c r="U346" s="458"/>
      <c r="V346" s="458"/>
      <c r="W346" s="458"/>
      <c r="X346" s="459"/>
      <c r="Y346" s="634"/>
      <c r="Z346" s="634"/>
      <c r="AA346" s="634"/>
    </row>
    <row r="347" spans="1:27" s="250" customFormat="1" ht="13.5" customHeight="1" x14ac:dyDescent="0.15">
      <c r="B347" s="490"/>
      <c r="C347" s="266"/>
      <c r="D347" s="267"/>
      <c r="E347" s="458"/>
      <c r="F347" s="458"/>
      <c r="G347" s="458"/>
      <c r="H347" s="458"/>
      <c r="I347" s="458"/>
      <c r="J347" s="458"/>
      <c r="K347" s="458"/>
      <c r="L347" s="458"/>
      <c r="M347" s="458"/>
      <c r="N347" s="458"/>
      <c r="O347" s="458"/>
      <c r="P347" s="458"/>
      <c r="Q347" s="458"/>
      <c r="R347" s="458"/>
      <c r="S347" s="458"/>
      <c r="T347" s="458"/>
      <c r="U347" s="458"/>
      <c r="V347" s="458"/>
      <c r="W347" s="458"/>
      <c r="X347" s="459"/>
      <c r="Y347" s="634"/>
      <c r="Z347" s="634"/>
      <c r="AA347" s="634"/>
    </row>
    <row r="348" spans="1:27" s="250" customFormat="1" ht="13.5" customHeight="1" x14ac:dyDescent="0.15">
      <c r="B348" s="490"/>
      <c r="C348" s="266"/>
      <c r="D348" s="267">
        <v>4</v>
      </c>
      <c r="E348" s="186" t="s">
        <v>533</v>
      </c>
      <c r="F348" s="241"/>
      <c r="G348" s="241"/>
      <c r="H348" s="241"/>
      <c r="I348" s="241"/>
      <c r="J348" s="241"/>
      <c r="K348" s="241"/>
      <c r="L348" s="241"/>
      <c r="M348" s="241"/>
      <c r="N348" s="241"/>
      <c r="O348" s="241"/>
      <c r="P348" s="241"/>
      <c r="Q348" s="241"/>
      <c r="R348" s="241"/>
      <c r="S348" s="241"/>
      <c r="T348" s="241"/>
      <c r="U348" s="241"/>
      <c r="V348" s="241"/>
      <c r="W348" s="241"/>
      <c r="X348" s="271"/>
      <c r="Y348" s="634"/>
      <c r="Z348" s="634"/>
      <c r="AA348" s="634"/>
    </row>
    <row r="349" spans="1:27" s="250" customFormat="1" ht="13.5" customHeight="1" x14ac:dyDescent="0.15">
      <c r="B349" s="490"/>
      <c r="C349" s="266"/>
      <c r="D349" s="267">
        <v>5</v>
      </c>
      <c r="E349" s="186" t="s">
        <v>534</v>
      </c>
      <c r="F349" s="241"/>
      <c r="G349" s="241"/>
      <c r="H349" s="241"/>
      <c r="I349" s="241"/>
      <c r="J349" s="241"/>
      <c r="K349" s="241"/>
      <c r="L349" s="241"/>
      <c r="M349" s="241"/>
      <c r="N349" s="241"/>
      <c r="O349" s="241"/>
      <c r="P349" s="241"/>
      <c r="Q349" s="241"/>
      <c r="R349" s="241"/>
      <c r="S349" s="241"/>
      <c r="T349" s="241"/>
      <c r="U349" s="241"/>
      <c r="V349" s="241"/>
      <c r="W349" s="241"/>
      <c r="X349" s="271"/>
      <c r="Y349" s="634"/>
      <c r="Z349" s="634"/>
      <c r="AA349" s="634"/>
    </row>
    <row r="350" spans="1:27" s="250" customFormat="1" ht="13.5" customHeight="1" x14ac:dyDescent="0.15">
      <c r="B350" s="490"/>
      <c r="C350" s="266"/>
      <c r="D350" s="272">
        <v>6</v>
      </c>
      <c r="E350" s="273" t="s">
        <v>535</v>
      </c>
      <c r="F350" s="274"/>
      <c r="G350" s="274"/>
      <c r="H350" s="274"/>
      <c r="I350" s="274"/>
      <c r="J350" s="274"/>
      <c r="K350" s="274"/>
      <c r="L350" s="274"/>
      <c r="M350" s="274"/>
      <c r="N350" s="274"/>
      <c r="O350" s="274"/>
      <c r="P350" s="274"/>
      <c r="Q350" s="274"/>
      <c r="R350" s="274"/>
      <c r="S350" s="274"/>
      <c r="T350" s="274"/>
      <c r="U350" s="274"/>
      <c r="V350" s="274"/>
      <c r="W350" s="274"/>
      <c r="X350" s="275"/>
      <c r="Y350" s="634"/>
      <c r="Z350" s="634"/>
      <c r="AA350" s="634"/>
    </row>
    <row r="351" spans="1:27" s="250" customFormat="1" ht="13.5" customHeight="1" x14ac:dyDescent="0.15">
      <c r="B351" s="490"/>
      <c r="C351" s="266"/>
      <c r="D351" s="276" t="s">
        <v>165</v>
      </c>
      <c r="E351" s="241"/>
      <c r="F351" s="241"/>
      <c r="G351" s="241"/>
      <c r="H351" s="241"/>
      <c r="I351" s="241"/>
      <c r="J351" s="241"/>
      <c r="K351" s="241"/>
      <c r="L351" s="241"/>
      <c r="M351" s="241"/>
      <c r="N351" s="241"/>
      <c r="O351" s="241"/>
      <c r="P351" s="241"/>
      <c r="Q351" s="241"/>
      <c r="R351" s="241"/>
      <c r="S351" s="241"/>
      <c r="T351" s="241"/>
      <c r="U351" s="241"/>
      <c r="V351" s="241"/>
      <c r="W351" s="241"/>
      <c r="X351" s="271"/>
      <c r="Y351" s="634"/>
      <c r="Z351" s="634"/>
      <c r="AA351" s="634"/>
    </row>
    <row r="352" spans="1:27" s="250" customFormat="1" ht="13.5" customHeight="1" x14ac:dyDescent="0.15">
      <c r="B352" s="490"/>
      <c r="C352" s="266"/>
      <c r="D352" s="267">
        <v>7</v>
      </c>
      <c r="E352" s="186" t="s">
        <v>536</v>
      </c>
      <c r="F352" s="241"/>
      <c r="G352" s="241"/>
      <c r="H352" s="241"/>
      <c r="I352" s="241"/>
      <c r="J352" s="241"/>
      <c r="K352" s="241"/>
      <c r="L352" s="241"/>
      <c r="M352" s="241"/>
      <c r="N352" s="241"/>
      <c r="O352" s="241"/>
      <c r="P352" s="241"/>
      <c r="Q352" s="241"/>
      <c r="R352" s="241"/>
      <c r="S352" s="241"/>
      <c r="T352" s="241"/>
      <c r="U352" s="241"/>
      <c r="V352" s="241"/>
      <c r="W352" s="241"/>
      <c r="X352" s="271"/>
      <c r="Y352" s="634"/>
      <c r="Z352" s="634"/>
      <c r="AA352" s="634"/>
    </row>
    <row r="353" spans="1:27" s="250" customFormat="1" ht="13.5" customHeight="1" x14ac:dyDescent="0.15">
      <c r="B353" s="490"/>
      <c r="C353" s="266"/>
      <c r="D353" s="267">
        <v>8</v>
      </c>
      <c r="E353" s="186" t="s">
        <v>537</v>
      </c>
      <c r="F353" s="241"/>
      <c r="G353" s="241"/>
      <c r="H353" s="241"/>
      <c r="I353" s="241"/>
      <c r="J353" s="241"/>
      <c r="K353" s="241"/>
      <c r="L353" s="241"/>
      <c r="M353" s="241"/>
      <c r="N353" s="241"/>
      <c r="O353" s="241"/>
      <c r="P353" s="241"/>
      <c r="Q353" s="241"/>
      <c r="R353" s="241"/>
      <c r="S353" s="241"/>
      <c r="T353" s="241"/>
      <c r="U353" s="241"/>
      <c r="V353" s="241"/>
      <c r="W353" s="241"/>
      <c r="X353" s="271"/>
      <c r="Y353" s="634"/>
      <c r="Z353" s="634"/>
      <c r="AA353" s="634"/>
    </row>
    <row r="354" spans="1:27" s="250" customFormat="1" ht="13.5" customHeight="1" x14ac:dyDescent="0.15">
      <c r="B354" s="490"/>
      <c r="C354" s="266"/>
      <c r="D354" s="267">
        <v>9</v>
      </c>
      <c r="E354" s="186" t="s">
        <v>538</v>
      </c>
      <c r="F354" s="241"/>
      <c r="G354" s="241"/>
      <c r="H354" s="241"/>
      <c r="I354" s="241"/>
      <c r="J354" s="241"/>
      <c r="K354" s="241"/>
      <c r="L354" s="241"/>
      <c r="M354" s="241"/>
      <c r="N354" s="241"/>
      <c r="O354" s="241"/>
      <c r="P354" s="241"/>
      <c r="Q354" s="241"/>
      <c r="R354" s="241"/>
      <c r="S354" s="241"/>
      <c r="T354" s="241"/>
      <c r="U354" s="241"/>
      <c r="V354" s="241"/>
      <c r="W354" s="241"/>
      <c r="X354" s="271"/>
      <c r="Y354" s="634"/>
      <c r="Z354" s="634"/>
      <c r="AA354" s="634"/>
    </row>
    <row r="355" spans="1:27" s="250" customFormat="1" ht="13.5" customHeight="1" x14ac:dyDescent="0.15">
      <c r="B355" s="490"/>
      <c r="C355" s="266"/>
      <c r="D355" s="267">
        <v>10</v>
      </c>
      <c r="E355" s="186" t="s">
        <v>539</v>
      </c>
      <c r="F355" s="241"/>
      <c r="G355" s="241"/>
      <c r="H355" s="241"/>
      <c r="I355" s="241"/>
      <c r="J355" s="241"/>
      <c r="K355" s="241"/>
      <c r="L355" s="241"/>
      <c r="M355" s="241"/>
      <c r="N355" s="241"/>
      <c r="O355" s="241"/>
      <c r="P355" s="241"/>
      <c r="Q355" s="241"/>
      <c r="R355" s="241"/>
      <c r="S355" s="241"/>
      <c r="T355" s="241"/>
      <c r="U355" s="241"/>
      <c r="V355" s="241"/>
      <c r="W355" s="241"/>
      <c r="X355" s="271"/>
      <c r="Y355" s="634"/>
      <c r="Z355" s="634"/>
      <c r="AA355" s="634"/>
    </row>
    <row r="356" spans="1:27" ht="12.9" customHeight="1" x14ac:dyDescent="0.2">
      <c r="A356" s="230"/>
      <c r="B356" s="277"/>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278"/>
      <c r="Z356" s="278"/>
      <c r="AA356" s="278"/>
    </row>
    <row r="357" spans="1:27" ht="18" customHeight="1" x14ac:dyDescent="0.2">
      <c r="A357" s="229" t="s">
        <v>205</v>
      </c>
      <c r="B357" s="201"/>
      <c r="C357" s="228"/>
      <c r="D357" s="228"/>
      <c r="E357" s="228"/>
      <c r="F357" s="228"/>
      <c r="G357" s="228"/>
      <c r="H357" s="228"/>
      <c r="I357" s="228"/>
      <c r="Y357" s="235"/>
      <c r="Z357" s="235"/>
      <c r="AA357" s="235"/>
    </row>
    <row r="358" spans="1:27" ht="11.25" customHeight="1" x14ac:dyDescent="0.2">
      <c r="A358" s="227"/>
      <c r="B358" s="435" t="s">
        <v>11</v>
      </c>
      <c r="C358" s="442" t="s">
        <v>612</v>
      </c>
      <c r="D358" s="457"/>
      <c r="E358" s="457"/>
      <c r="F358" s="457"/>
      <c r="G358" s="457"/>
      <c r="H358" s="457"/>
      <c r="I358" s="457"/>
      <c r="J358" s="457"/>
      <c r="K358" s="457"/>
      <c r="L358" s="457"/>
      <c r="M358" s="457"/>
      <c r="N358" s="457"/>
      <c r="O358" s="457"/>
      <c r="P358" s="457"/>
      <c r="Q358" s="457"/>
      <c r="R358" s="457"/>
      <c r="S358" s="457"/>
      <c r="T358" s="457"/>
      <c r="U358" s="457"/>
      <c r="V358" s="457"/>
      <c r="W358" s="457"/>
      <c r="X358" s="457"/>
      <c r="Y358" s="395"/>
      <c r="Z358" s="395"/>
      <c r="AA358" s="395"/>
    </row>
    <row r="359" spans="1:27" ht="11.25" customHeight="1" x14ac:dyDescent="0.2">
      <c r="A359" s="227"/>
      <c r="B359" s="435"/>
      <c r="C359" s="457"/>
      <c r="D359" s="457"/>
      <c r="E359" s="457"/>
      <c r="F359" s="457"/>
      <c r="G359" s="457"/>
      <c r="H359" s="457"/>
      <c r="I359" s="457"/>
      <c r="J359" s="457"/>
      <c r="K359" s="457"/>
      <c r="L359" s="457"/>
      <c r="M359" s="457"/>
      <c r="N359" s="457"/>
      <c r="O359" s="457"/>
      <c r="P359" s="457"/>
      <c r="Q359" s="457"/>
      <c r="R359" s="457"/>
      <c r="S359" s="457"/>
      <c r="T359" s="457"/>
      <c r="U359" s="457"/>
      <c r="V359" s="457"/>
      <c r="W359" s="457"/>
      <c r="X359" s="457"/>
      <c r="Y359" s="395"/>
      <c r="Z359" s="395"/>
      <c r="AA359" s="395"/>
    </row>
    <row r="360" spans="1:27" ht="11.25" customHeight="1" x14ac:dyDescent="0.2">
      <c r="A360" s="201"/>
      <c r="B360" s="201"/>
      <c r="C360" s="228"/>
      <c r="D360" s="228"/>
      <c r="E360" s="228"/>
      <c r="F360" s="228"/>
      <c r="G360" s="228"/>
      <c r="H360" s="228"/>
      <c r="I360" s="228"/>
      <c r="Y360" s="235"/>
      <c r="Z360" s="235"/>
      <c r="AA360" s="235"/>
    </row>
    <row r="361" spans="1:27" s="250" customFormat="1" ht="18" customHeight="1" x14ac:dyDescent="0.2">
      <c r="A361" s="238" t="s">
        <v>145</v>
      </c>
      <c r="B361" s="230"/>
      <c r="Y361" s="235"/>
      <c r="Z361" s="235"/>
      <c r="AA361" s="235"/>
    </row>
    <row r="362" spans="1:27" ht="18" customHeight="1" x14ac:dyDescent="0.2">
      <c r="A362" s="229" t="s">
        <v>86</v>
      </c>
      <c r="B362" s="201"/>
      <c r="C362" s="228"/>
      <c r="D362" s="228"/>
      <c r="E362" s="228"/>
      <c r="F362" s="228"/>
      <c r="G362" s="228"/>
      <c r="H362" s="228"/>
      <c r="I362" s="228"/>
      <c r="Y362" s="235"/>
      <c r="Z362" s="235"/>
      <c r="AA362" s="235"/>
    </row>
    <row r="363" spans="1:27" ht="30" customHeight="1" x14ac:dyDescent="0.2">
      <c r="A363" s="227"/>
      <c r="B363" s="435" t="s">
        <v>11</v>
      </c>
      <c r="C363" s="398" t="s">
        <v>141</v>
      </c>
      <c r="D363" s="399"/>
      <c r="E363" s="399"/>
      <c r="F363" s="399"/>
      <c r="G363" s="399"/>
      <c r="H363" s="399"/>
      <c r="I363" s="399"/>
      <c r="J363" s="399"/>
      <c r="K363" s="399"/>
      <c r="L363" s="399"/>
      <c r="M363" s="399"/>
      <c r="N363" s="399"/>
      <c r="O363" s="399"/>
      <c r="P363" s="399"/>
      <c r="Q363" s="399"/>
      <c r="R363" s="399"/>
      <c r="S363" s="399"/>
      <c r="T363" s="399"/>
      <c r="U363" s="399"/>
      <c r="V363" s="399"/>
      <c r="W363" s="399"/>
      <c r="X363" s="400"/>
      <c r="Y363" s="395"/>
      <c r="Z363" s="395"/>
      <c r="AA363" s="395"/>
    </row>
    <row r="364" spans="1:27" s="250" customFormat="1" ht="13.5" customHeight="1" x14ac:dyDescent="0.15">
      <c r="A364" s="228"/>
      <c r="B364" s="435"/>
      <c r="C364" s="249" t="s">
        <v>116</v>
      </c>
      <c r="D364" s="469" t="s">
        <v>138</v>
      </c>
      <c r="E364" s="469"/>
      <c r="F364" s="469"/>
      <c r="G364" s="469"/>
      <c r="H364" s="469"/>
      <c r="I364" s="469"/>
      <c r="J364" s="469"/>
      <c r="K364" s="469"/>
      <c r="L364" s="469"/>
      <c r="M364" s="469"/>
      <c r="N364" s="469"/>
      <c r="O364" s="469"/>
      <c r="P364" s="469"/>
      <c r="Q364" s="469"/>
      <c r="R364" s="469"/>
      <c r="S364" s="469"/>
      <c r="T364" s="469"/>
      <c r="U364" s="469"/>
      <c r="V364" s="469"/>
      <c r="W364" s="469"/>
      <c r="X364" s="470"/>
      <c r="Y364" s="395"/>
      <c r="Z364" s="395"/>
      <c r="AA364" s="395"/>
    </row>
    <row r="365" spans="1:27" s="250" customFormat="1" ht="13.5" customHeight="1" x14ac:dyDescent="0.15">
      <c r="A365" s="228"/>
      <c r="B365" s="435"/>
      <c r="C365" s="249" t="s">
        <v>115</v>
      </c>
      <c r="D365" s="469" t="s">
        <v>137</v>
      </c>
      <c r="E365" s="469"/>
      <c r="F365" s="469"/>
      <c r="G365" s="469"/>
      <c r="H365" s="469"/>
      <c r="I365" s="469"/>
      <c r="J365" s="469"/>
      <c r="K365" s="469"/>
      <c r="L365" s="469"/>
      <c r="M365" s="469"/>
      <c r="N365" s="469"/>
      <c r="O365" s="469"/>
      <c r="P365" s="469"/>
      <c r="Q365" s="469"/>
      <c r="R365" s="469"/>
      <c r="S365" s="469"/>
      <c r="T365" s="469"/>
      <c r="U365" s="469"/>
      <c r="V365" s="469"/>
      <c r="W365" s="469"/>
      <c r="X365" s="470"/>
      <c r="Y365" s="395"/>
      <c r="Z365" s="395"/>
      <c r="AA365" s="395"/>
    </row>
    <row r="366" spans="1:27" s="250" customFormat="1" ht="27" customHeight="1" x14ac:dyDescent="0.15">
      <c r="A366" s="228"/>
      <c r="B366" s="435"/>
      <c r="C366" s="249" t="s">
        <v>139</v>
      </c>
      <c r="D366" s="469" t="s">
        <v>136</v>
      </c>
      <c r="E366" s="469"/>
      <c r="F366" s="469"/>
      <c r="G366" s="469"/>
      <c r="H366" s="469"/>
      <c r="I366" s="469"/>
      <c r="J366" s="469"/>
      <c r="K366" s="469"/>
      <c r="L366" s="469"/>
      <c r="M366" s="469"/>
      <c r="N366" s="469"/>
      <c r="O366" s="469"/>
      <c r="P366" s="469"/>
      <c r="Q366" s="469"/>
      <c r="R366" s="469"/>
      <c r="S366" s="469"/>
      <c r="T366" s="469"/>
      <c r="U366" s="469"/>
      <c r="V366" s="469"/>
      <c r="W366" s="469"/>
      <c r="X366" s="470"/>
      <c r="Y366" s="395"/>
      <c r="Z366" s="395"/>
      <c r="AA366" s="395"/>
    </row>
    <row r="367" spans="1:27" s="250" customFormat="1" ht="13.5" customHeight="1" x14ac:dyDescent="0.15">
      <c r="A367" s="228"/>
      <c r="B367" s="435"/>
      <c r="C367" s="251" t="s">
        <v>140</v>
      </c>
      <c r="D367" s="632" t="s">
        <v>135</v>
      </c>
      <c r="E367" s="632"/>
      <c r="F367" s="632"/>
      <c r="G367" s="632"/>
      <c r="H367" s="632"/>
      <c r="I367" s="632"/>
      <c r="J367" s="632"/>
      <c r="K367" s="632"/>
      <c r="L367" s="632"/>
      <c r="M367" s="632"/>
      <c r="N367" s="632"/>
      <c r="O367" s="632"/>
      <c r="P367" s="632"/>
      <c r="Q367" s="632"/>
      <c r="R367" s="632"/>
      <c r="S367" s="632"/>
      <c r="T367" s="632"/>
      <c r="U367" s="632"/>
      <c r="V367" s="632"/>
      <c r="W367" s="632"/>
      <c r="X367" s="633"/>
      <c r="Y367" s="395"/>
      <c r="Z367" s="395"/>
      <c r="AA367" s="395"/>
    </row>
    <row r="368" spans="1:27" ht="22.5" customHeight="1" x14ac:dyDescent="0.2">
      <c r="A368" s="227"/>
      <c r="B368" s="435" t="s">
        <v>12</v>
      </c>
      <c r="C368" s="442" t="s">
        <v>87</v>
      </c>
      <c r="D368" s="442"/>
      <c r="E368" s="442"/>
      <c r="F368" s="442"/>
      <c r="G368" s="442"/>
      <c r="H368" s="442"/>
      <c r="I368" s="442"/>
      <c r="J368" s="442"/>
      <c r="K368" s="442"/>
      <c r="L368" s="442"/>
      <c r="M368" s="442"/>
      <c r="N368" s="442"/>
      <c r="O368" s="442"/>
      <c r="P368" s="442"/>
      <c r="Q368" s="442"/>
      <c r="R368" s="442"/>
      <c r="S368" s="442"/>
      <c r="T368" s="442"/>
      <c r="U368" s="442"/>
      <c r="V368" s="442"/>
      <c r="W368" s="442"/>
      <c r="X368" s="442"/>
      <c r="Y368" s="395"/>
      <c r="Z368" s="395"/>
      <c r="AA368" s="395"/>
    </row>
    <row r="369" spans="1:27" ht="22.5" customHeight="1" x14ac:dyDescent="0.2">
      <c r="A369" s="227"/>
      <c r="B369" s="435"/>
      <c r="C369" s="442"/>
      <c r="D369" s="442"/>
      <c r="E369" s="442"/>
      <c r="F369" s="442"/>
      <c r="G369" s="442"/>
      <c r="H369" s="442"/>
      <c r="I369" s="442"/>
      <c r="J369" s="442"/>
      <c r="K369" s="442"/>
      <c r="L369" s="442"/>
      <c r="M369" s="442"/>
      <c r="N369" s="442"/>
      <c r="O369" s="442"/>
      <c r="P369" s="442"/>
      <c r="Q369" s="442"/>
      <c r="R369" s="442"/>
      <c r="S369" s="442"/>
      <c r="T369" s="442"/>
      <c r="U369" s="442"/>
      <c r="V369" s="442"/>
      <c r="W369" s="442"/>
      <c r="X369" s="442"/>
      <c r="Y369" s="395"/>
      <c r="Z369" s="395"/>
      <c r="AA369" s="395"/>
    </row>
    <row r="370" spans="1:27" ht="12.75" customHeight="1" x14ac:dyDescent="0.2">
      <c r="A370" s="227"/>
      <c r="B370" s="198"/>
      <c r="C370" s="279"/>
      <c r="D370" s="279"/>
      <c r="E370" s="279"/>
      <c r="F370" s="279"/>
      <c r="G370" s="279"/>
      <c r="H370" s="279"/>
      <c r="I370" s="279"/>
      <c r="J370" s="279"/>
      <c r="K370" s="279"/>
      <c r="L370" s="279"/>
      <c r="M370" s="279"/>
      <c r="N370" s="279"/>
      <c r="O370" s="279"/>
      <c r="P370" s="279"/>
      <c r="Q370" s="279"/>
      <c r="R370" s="279"/>
      <c r="S370" s="279"/>
      <c r="T370" s="279"/>
      <c r="U370" s="279"/>
      <c r="V370" s="279"/>
      <c r="W370" s="279"/>
      <c r="X370" s="279"/>
      <c r="Y370" s="233"/>
      <c r="Z370" s="233"/>
      <c r="AA370" s="233"/>
    </row>
    <row r="371" spans="1:27" ht="18" customHeight="1" x14ac:dyDescent="0.2">
      <c r="A371" s="229" t="s">
        <v>88</v>
      </c>
      <c r="B371" s="201"/>
      <c r="C371" s="228"/>
      <c r="D371" s="228"/>
      <c r="E371" s="228"/>
      <c r="F371" s="228"/>
      <c r="G371" s="228"/>
      <c r="H371" s="228"/>
      <c r="I371" s="228"/>
      <c r="Y371" s="235"/>
      <c r="Z371" s="235"/>
      <c r="AA371" s="235"/>
    </row>
    <row r="372" spans="1:27" ht="15" customHeight="1" x14ac:dyDescent="0.2">
      <c r="A372" s="227"/>
      <c r="B372" s="435" t="s">
        <v>11</v>
      </c>
      <c r="C372" s="398" t="s">
        <v>47</v>
      </c>
      <c r="D372" s="399"/>
      <c r="E372" s="399"/>
      <c r="F372" s="399"/>
      <c r="G372" s="399"/>
      <c r="H372" s="399"/>
      <c r="I372" s="399"/>
      <c r="J372" s="399"/>
      <c r="K372" s="399"/>
      <c r="L372" s="399"/>
      <c r="M372" s="399"/>
      <c r="N372" s="399"/>
      <c r="O372" s="399"/>
      <c r="P372" s="399"/>
      <c r="Q372" s="399"/>
      <c r="R372" s="399"/>
      <c r="S372" s="399"/>
      <c r="T372" s="399"/>
      <c r="U372" s="399"/>
      <c r="V372" s="399"/>
      <c r="W372" s="399"/>
      <c r="X372" s="400"/>
      <c r="Y372" s="429"/>
      <c r="Z372" s="449"/>
      <c r="AA372" s="450"/>
    </row>
    <row r="373" spans="1:27" ht="15" customHeight="1" x14ac:dyDescent="0.2">
      <c r="A373" s="227"/>
      <c r="B373" s="435"/>
      <c r="C373" s="446"/>
      <c r="D373" s="447"/>
      <c r="E373" s="447"/>
      <c r="F373" s="447"/>
      <c r="G373" s="447"/>
      <c r="H373" s="447"/>
      <c r="I373" s="447"/>
      <c r="J373" s="447"/>
      <c r="K373" s="447"/>
      <c r="L373" s="447"/>
      <c r="M373" s="447"/>
      <c r="N373" s="447"/>
      <c r="O373" s="447"/>
      <c r="P373" s="447"/>
      <c r="Q373" s="447"/>
      <c r="R373" s="447"/>
      <c r="S373" s="447"/>
      <c r="T373" s="447"/>
      <c r="U373" s="447"/>
      <c r="V373" s="447"/>
      <c r="W373" s="447"/>
      <c r="X373" s="448"/>
      <c r="Y373" s="454"/>
      <c r="Z373" s="455"/>
      <c r="AA373" s="456"/>
    </row>
    <row r="374" spans="1:27" ht="21" customHeight="1" x14ac:dyDescent="0.2">
      <c r="A374" s="227"/>
      <c r="B374" s="435" t="s">
        <v>12</v>
      </c>
      <c r="C374" s="442" t="s">
        <v>206</v>
      </c>
      <c r="D374" s="442"/>
      <c r="E374" s="442"/>
      <c r="F374" s="442"/>
      <c r="G374" s="442"/>
      <c r="H374" s="442"/>
      <c r="I374" s="442"/>
      <c r="J374" s="442"/>
      <c r="K374" s="442"/>
      <c r="L374" s="442"/>
      <c r="M374" s="442"/>
      <c r="N374" s="442"/>
      <c r="O374" s="442"/>
      <c r="P374" s="442"/>
      <c r="Q374" s="442"/>
      <c r="R374" s="442"/>
      <c r="S374" s="442"/>
      <c r="T374" s="442"/>
      <c r="U374" s="442"/>
      <c r="V374" s="442"/>
      <c r="W374" s="442"/>
      <c r="X374" s="442"/>
      <c r="Y374" s="429"/>
      <c r="Z374" s="449"/>
      <c r="AA374" s="450"/>
    </row>
    <row r="375" spans="1:27" ht="21" customHeight="1" x14ac:dyDescent="0.2">
      <c r="A375" s="227"/>
      <c r="B375" s="435"/>
      <c r="C375" s="442"/>
      <c r="D375" s="442"/>
      <c r="E375" s="442"/>
      <c r="F375" s="442"/>
      <c r="G375" s="442"/>
      <c r="H375" s="442"/>
      <c r="I375" s="442"/>
      <c r="J375" s="442"/>
      <c r="K375" s="442"/>
      <c r="L375" s="442"/>
      <c r="M375" s="442"/>
      <c r="N375" s="442"/>
      <c r="O375" s="442"/>
      <c r="P375" s="442"/>
      <c r="Q375" s="442"/>
      <c r="R375" s="442"/>
      <c r="S375" s="442"/>
      <c r="T375" s="442"/>
      <c r="U375" s="442"/>
      <c r="V375" s="442"/>
      <c r="W375" s="442"/>
      <c r="X375" s="442"/>
      <c r="Y375" s="451"/>
      <c r="Z375" s="452"/>
      <c r="AA375" s="453"/>
    </row>
    <row r="376" spans="1:27" ht="12.75" customHeight="1" x14ac:dyDescent="0.2">
      <c r="A376" s="227"/>
      <c r="B376" s="198"/>
      <c r="C376" s="279"/>
      <c r="D376" s="279"/>
      <c r="E376" s="279"/>
      <c r="F376" s="279"/>
      <c r="G376" s="279"/>
      <c r="H376" s="279"/>
      <c r="I376" s="279"/>
      <c r="J376" s="279"/>
      <c r="K376" s="279"/>
      <c r="L376" s="279"/>
      <c r="M376" s="279"/>
      <c r="N376" s="279"/>
      <c r="O376" s="279"/>
      <c r="P376" s="279"/>
      <c r="Q376" s="279"/>
      <c r="R376" s="279"/>
      <c r="S376" s="279"/>
      <c r="T376" s="279"/>
      <c r="U376" s="279"/>
      <c r="V376" s="279"/>
      <c r="W376" s="279"/>
      <c r="X376" s="279"/>
      <c r="Y376" s="233"/>
      <c r="Z376" s="233"/>
      <c r="AA376" s="233"/>
    </row>
    <row r="377" spans="1:27" ht="18" customHeight="1" x14ac:dyDescent="0.2">
      <c r="A377" s="229" t="s">
        <v>89</v>
      </c>
      <c r="B377" s="201"/>
      <c r="C377" s="228"/>
      <c r="D377" s="228"/>
      <c r="E377" s="228"/>
      <c r="F377" s="228"/>
      <c r="G377" s="228"/>
      <c r="H377" s="228"/>
      <c r="I377" s="228"/>
      <c r="Y377" s="235"/>
      <c r="Z377" s="235"/>
      <c r="AA377" s="235"/>
    </row>
    <row r="378" spans="1:27" ht="30" customHeight="1" x14ac:dyDescent="0.2">
      <c r="A378" s="227"/>
      <c r="B378" s="435" t="s">
        <v>11</v>
      </c>
      <c r="C378" s="442" t="s">
        <v>156</v>
      </c>
      <c r="D378" s="442"/>
      <c r="E378" s="442"/>
      <c r="F378" s="442"/>
      <c r="G378" s="442"/>
      <c r="H378" s="442"/>
      <c r="I378" s="442"/>
      <c r="J378" s="442"/>
      <c r="K378" s="442"/>
      <c r="L378" s="442"/>
      <c r="M378" s="442"/>
      <c r="N378" s="442"/>
      <c r="O378" s="442"/>
      <c r="P378" s="442"/>
      <c r="Q378" s="442"/>
      <c r="R378" s="442"/>
      <c r="S378" s="442"/>
      <c r="T378" s="442"/>
      <c r="U378" s="442"/>
      <c r="V378" s="442"/>
      <c r="W378" s="442"/>
      <c r="X378" s="442"/>
      <c r="Y378" s="395"/>
      <c r="Z378" s="395"/>
      <c r="AA378" s="395"/>
    </row>
    <row r="379" spans="1:27" ht="30" customHeight="1" x14ac:dyDescent="0.2">
      <c r="A379" s="227"/>
      <c r="B379" s="435"/>
      <c r="C379" s="442"/>
      <c r="D379" s="442"/>
      <c r="E379" s="442"/>
      <c r="F379" s="442"/>
      <c r="G379" s="442"/>
      <c r="H379" s="442"/>
      <c r="I379" s="442"/>
      <c r="J379" s="442"/>
      <c r="K379" s="442"/>
      <c r="L379" s="442"/>
      <c r="M379" s="442"/>
      <c r="N379" s="442"/>
      <c r="O379" s="442"/>
      <c r="P379" s="442"/>
      <c r="Q379" s="442"/>
      <c r="R379" s="442"/>
      <c r="S379" s="442"/>
      <c r="T379" s="442"/>
      <c r="U379" s="442"/>
      <c r="V379" s="442"/>
      <c r="W379" s="442"/>
      <c r="X379" s="442"/>
      <c r="Y379" s="395"/>
      <c r="Z379" s="395"/>
      <c r="AA379" s="395"/>
    </row>
    <row r="380" spans="1:27" ht="12.75" customHeight="1" x14ac:dyDescent="0.2">
      <c r="A380" s="227"/>
      <c r="B380" s="198"/>
      <c r="C380" s="279"/>
      <c r="D380" s="279"/>
      <c r="E380" s="279"/>
      <c r="F380" s="279"/>
      <c r="G380" s="279"/>
      <c r="H380" s="279"/>
      <c r="I380" s="279"/>
      <c r="J380" s="279"/>
      <c r="K380" s="279"/>
      <c r="L380" s="279"/>
      <c r="M380" s="279"/>
      <c r="N380" s="279"/>
      <c r="O380" s="279"/>
      <c r="P380" s="279"/>
      <c r="Q380" s="279"/>
      <c r="R380" s="279"/>
      <c r="S380" s="279"/>
      <c r="T380" s="279"/>
      <c r="U380" s="279"/>
      <c r="V380" s="279"/>
      <c r="W380" s="279"/>
      <c r="X380" s="279"/>
      <c r="Y380" s="233"/>
      <c r="Z380" s="233"/>
      <c r="AA380" s="233"/>
    </row>
    <row r="381" spans="1:27" ht="17.25" customHeight="1" x14ac:dyDescent="0.2">
      <c r="A381" s="280"/>
      <c r="B381" s="198"/>
      <c r="C381" s="241"/>
      <c r="D381" s="222"/>
      <c r="E381" s="222"/>
      <c r="F381" s="222"/>
      <c r="G381" s="222"/>
      <c r="H381" s="222"/>
      <c r="I381" s="222"/>
      <c r="J381" s="224"/>
      <c r="K381" s="224"/>
      <c r="L381" s="224"/>
      <c r="M381" s="187"/>
      <c r="N381" s="224"/>
      <c r="O381" s="224"/>
      <c r="P381" s="224"/>
      <c r="Q381" s="224"/>
      <c r="R381" s="224"/>
      <c r="S381" s="215"/>
      <c r="T381" s="215"/>
      <c r="U381" s="215"/>
      <c r="V381" s="215"/>
      <c r="W381" s="215"/>
      <c r="X381" s="215"/>
      <c r="Y381" s="233"/>
      <c r="Z381" s="233"/>
      <c r="AA381" s="233"/>
    </row>
    <row r="382" spans="1:27" ht="18" customHeight="1" x14ac:dyDescent="0.2">
      <c r="A382" s="281" t="s">
        <v>159</v>
      </c>
      <c r="B382" s="198"/>
      <c r="C382" s="241"/>
      <c r="D382" s="222"/>
      <c r="E382" s="222"/>
      <c r="F382" s="222"/>
      <c r="G382" s="187"/>
      <c r="H382" s="222"/>
      <c r="I382" s="224" t="s">
        <v>160</v>
      </c>
      <c r="J382" s="187"/>
      <c r="K382" s="224"/>
      <c r="L382" s="224"/>
      <c r="M382" s="224"/>
      <c r="N382" s="224"/>
      <c r="O382" s="224"/>
      <c r="P382" s="224"/>
      <c r="Q382" s="224"/>
      <c r="R382" s="224"/>
      <c r="S382" s="215"/>
      <c r="T382" s="215"/>
      <c r="U382" s="215"/>
      <c r="V382" s="215"/>
      <c r="W382" s="215"/>
      <c r="X382" s="215"/>
      <c r="Y382" s="233"/>
      <c r="Z382" s="233"/>
      <c r="AA382" s="233"/>
    </row>
    <row r="383" spans="1:27" ht="18" customHeight="1" x14ac:dyDescent="0.2">
      <c r="A383" s="229" t="s">
        <v>0</v>
      </c>
      <c r="B383" s="201"/>
      <c r="C383" s="228"/>
      <c r="D383" s="228"/>
      <c r="E383" s="228"/>
      <c r="F383" s="228"/>
      <c r="G383" s="228"/>
      <c r="H383" s="282"/>
      <c r="I383" s="282"/>
      <c r="J383" s="282"/>
      <c r="K383" s="282"/>
      <c r="L383" s="283"/>
      <c r="M383" s="284"/>
      <c r="N383" s="284"/>
      <c r="O383" s="284"/>
      <c r="P383" s="284"/>
      <c r="Q383" s="284"/>
      <c r="R383" s="284"/>
      <c r="S383" s="284"/>
      <c r="T383" s="284"/>
      <c r="U383" s="284"/>
      <c r="V383" s="284"/>
      <c r="W383" s="284"/>
      <c r="X383" s="284"/>
      <c r="Y383" s="284"/>
      <c r="Z383" s="284"/>
      <c r="AA383" s="284"/>
    </row>
    <row r="384" spans="1:27" ht="60" customHeight="1" x14ac:dyDescent="0.2">
      <c r="A384" s="198"/>
      <c r="B384" s="419" t="s">
        <v>11</v>
      </c>
      <c r="C384" s="442" t="s">
        <v>613</v>
      </c>
      <c r="D384" s="442"/>
      <c r="E384" s="442"/>
      <c r="F384" s="442"/>
      <c r="G384" s="442"/>
      <c r="H384" s="442"/>
      <c r="I384" s="442"/>
      <c r="J384" s="442"/>
      <c r="K384" s="442"/>
      <c r="L384" s="442"/>
      <c r="M384" s="442"/>
      <c r="N384" s="442"/>
      <c r="O384" s="442"/>
      <c r="P384" s="442"/>
      <c r="Q384" s="442"/>
      <c r="R384" s="442"/>
      <c r="S384" s="442"/>
      <c r="T384" s="442"/>
      <c r="U384" s="442"/>
      <c r="V384" s="442"/>
      <c r="W384" s="442"/>
      <c r="X384" s="442"/>
      <c r="Y384" s="395"/>
      <c r="Z384" s="395"/>
      <c r="AA384" s="395"/>
    </row>
    <row r="385" spans="1:27" ht="60" customHeight="1" x14ac:dyDescent="0.2">
      <c r="A385" s="227"/>
      <c r="B385" s="420"/>
      <c r="C385" s="442"/>
      <c r="D385" s="442"/>
      <c r="E385" s="442"/>
      <c r="F385" s="442"/>
      <c r="G385" s="442"/>
      <c r="H385" s="442"/>
      <c r="I385" s="442"/>
      <c r="J385" s="442"/>
      <c r="K385" s="442"/>
      <c r="L385" s="442"/>
      <c r="M385" s="442"/>
      <c r="N385" s="442"/>
      <c r="O385" s="442"/>
      <c r="P385" s="442"/>
      <c r="Q385" s="442"/>
      <c r="R385" s="442"/>
      <c r="S385" s="442"/>
      <c r="T385" s="442"/>
      <c r="U385" s="442"/>
      <c r="V385" s="442"/>
      <c r="W385" s="442"/>
      <c r="X385" s="442"/>
      <c r="Y385" s="395"/>
      <c r="Z385" s="395"/>
      <c r="AA385" s="395"/>
    </row>
    <row r="386" spans="1:27" ht="30" customHeight="1" x14ac:dyDescent="0.2">
      <c r="A386" s="198"/>
      <c r="B386" s="419" t="s">
        <v>12</v>
      </c>
      <c r="C386" s="442" t="s">
        <v>172</v>
      </c>
      <c r="D386" s="442"/>
      <c r="E386" s="442"/>
      <c r="F386" s="442"/>
      <c r="G386" s="442"/>
      <c r="H386" s="442"/>
      <c r="I386" s="442"/>
      <c r="J386" s="442"/>
      <c r="K386" s="442"/>
      <c r="L386" s="442"/>
      <c r="M386" s="442"/>
      <c r="N386" s="442"/>
      <c r="O386" s="442"/>
      <c r="P386" s="442"/>
      <c r="Q386" s="442"/>
      <c r="R386" s="442"/>
      <c r="S386" s="442"/>
      <c r="T386" s="442"/>
      <c r="U386" s="442"/>
      <c r="V386" s="442"/>
      <c r="W386" s="442"/>
      <c r="X386" s="442"/>
      <c r="Y386" s="395"/>
      <c r="Z386" s="395"/>
      <c r="AA386" s="395"/>
    </row>
    <row r="387" spans="1:27" ht="30" customHeight="1" x14ac:dyDescent="0.2">
      <c r="A387" s="227"/>
      <c r="B387" s="420"/>
      <c r="C387" s="442"/>
      <c r="D387" s="442"/>
      <c r="E387" s="442"/>
      <c r="F387" s="442"/>
      <c r="G387" s="442"/>
      <c r="H387" s="442"/>
      <c r="I387" s="442"/>
      <c r="J387" s="442"/>
      <c r="K387" s="442"/>
      <c r="L387" s="442"/>
      <c r="M387" s="442"/>
      <c r="N387" s="442"/>
      <c r="O387" s="442"/>
      <c r="P387" s="442"/>
      <c r="Q387" s="442"/>
      <c r="R387" s="442"/>
      <c r="S387" s="442"/>
      <c r="T387" s="442"/>
      <c r="U387" s="442"/>
      <c r="V387" s="442"/>
      <c r="W387" s="442"/>
      <c r="X387" s="442"/>
      <c r="Y387" s="395"/>
      <c r="Z387" s="395"/>
      <c r="AA387" s="395"/>
    </row>
    <row r="388" spans="1:27" ht="30" customHeight="1" x14ac:dyDescent="0.2">
      <c r="A388" s="198"/>
      <c r="B388" s="419" t="s">
        <v>13</v>
      </c>
      <c r="C388" s="442" t="s">
        <v>173</v>
      </c>
      <c r="D388" s="442"/>
      <c r="E388" s="442"/>
      <c r="F388" s="442"/>
      <c r="G388" s="442"/>
      <c r="H388" s="442"/>
      <c r="I388" s="442"/>
      <c r="J388" s="442"/>
      <c r="K388" s="442"/>
      <c r="L388" s="442"/>
      <c r="M388" s="442"/>
      <c r="N388" s="442"/>
      <c r="O388" s="442"/>
      <c r="P388" s="442"/>
      <c r="Q388" s="442"/>
      <c r="R388" s="442"/>
      <c r="S388" s="442"/>
      <c r="T388" s="442"/>
      <c r="U388" s="442"/>
      <c r="V388" s="442"/>
      <c r="W388" s="442"/>
      <c r="X388" s="442"/>
      <c r="Y388" s="395"/>
      <c r="Z388" s="395"/>
      <c r="AA388" s="395"/>
    </row>
    <row r="389" spans="1:27" ht="27" customHeight="1" x14ac:dyDescent="0.2">
      <c r="A389" s="227"/>
      <c r="B389" s="420"/>
      <c r="C389" s="442"/>
      <c r="D389" s="442"/>
      <c r="E389" s="442"/>
      <c r="F389" s="442"/>
      <c r="G389" s="442"/>
      <c r="H389" s="442"/>
      <c r="I389" s="442"/>
      <c r="J389" s="442"/>
      <c r="K389" s="442"/>
      <c r="L389" s="442"/>
      <c r="M389" s="442"/>
      <c r="N389" s="442"/>
      <c r="O389" s="442"/>
      <c r="P389" s="442"/>
      <c r="Q389" s="442"/>
      <c r="R389" s="442"/>
      <c r="S389" s="442"/>
      <c r="T389" s="442"/>
      <c r="U389" s="442"/>
      <c r="V389" s="442"/>
      <c r="W389" s="442"/>
      <c r="X389" s="442"/>
      <c r="Y389" s="395"/>
      <c r="Z389" s="395"/>
      <c r="AA389" s="395"/>
    </row>
    <row r="390" spans="1:27" ht="18" customHeight="1" x14ac:dyDescent="0.2">
      <c r="A390" s="227"/>
      <c r="B390" s="198"/>
      <c r="C390" s="260"/>
      <c r="D390" s="260"/>
      <c r="E390" s="260"/>
      <c r="F390" s="260"/>
      <c r="G390" s="260"/>
      <c r="H390" s="260"/>
      <c r="I390" s="260"/>
      <c r="J390" s="260"/>
      <c r="K390" s="260"/>
      <c r="L390" s="260"/>
      <c r="M390" s="260"/>
      <c r="N390" s="260"/>
      <c r="O390" s="260"/>
      <c r="P390" s="260"/>
      <c r="Q390" s="260"/>
      <c r="R390" s="260"/>
      <c r="S390" s="260"/>
      <c r="T390" s="260"/>
      <c r="U390" s="260"/>
      <c r="V390" s="260"/>
      <c r="W390" s="260"/>
      <c r="X390" s="260"/>
      <c r="Y390" s="233"/>
      <c r="Z390" s="233"/>
      <c r="AA390" s="233"/>
    </row>
    <row r="391" spans="1:27" ht="18" customHeight="1" x14ac:dyDescent="0.2">
      <c r="A391" s="229" t="s">
        <v>570</v>
      </c>
      <c r="B391" s="198"/>
      <c r="C391" s="260"/>
      <c r="D391" s="260"/>
      <c r="E391" s="260"/>
      <c r="F391" s="260"/>
      <c r="G391" s="260"/>
      <c r="H391" s="260"/>
      <c r="I391" s="260"/>
      <c r="J391" s="260"/>
      <c r="K391" s="260"/>
      <c r="L391" s="260"/>
      <c r="M391" s="260"/>
      <c r="N391" s="260"/>
      <c r="O391" s="260"/>
      <c r="P391" s="260"/>
      <c r="Q391" s="260"/>
      <c r="R391" s="260"/>
      <c r="S391" s="260"/>
      <c r="T391" s="260"/>
      <c r="U391" s="260"/>
      <c r="V391" s="260"/>
      <c r="W391" s="260"/>
      <c r="X391" s="260"/>
      <c r="Y391" s="233"/>
      <c r="Z391" s="233"/>
      <c r="AA391" s="233"/>
    </row>
    <row r="392" spans="1:27" s="286" customFormat="1" ht="15" customHeight="1" x14ac:dyDescent="0.2">
      <c r="A392" s="285"/>
      <c r="B392" s="396" t="s">
        <v>176</v>
      </c>
      <c r="C392" s="398" t="s">
        <v>571</v>
      </c>
      <c r="D392" s="399"/>
      <c r="E392" s="399"/>
      <c r="F392" s="399"/>
      <c r="G392" s="399"/>
      <c r="H392" s="399"/>
      <c r="I392" s="399"/>
      <c r="J392" s="399"/>
      <c r="K392" s="399"/>
      <c r="L392" s="399"/>
      <c r="M392" s="399"/>
      <c r="N392" s="399"/>
      <c r="O392" s="399"/>
      <c r="P392" s="399"/>
      <c r="Q392" s="399"/>
      <c r="R392" s="399"/>
      <c r="S392" s="399"/>
      <c r="T392" s="399"/>
      <c r="U392" s="399"/>
      <c r="V392" s="399"/>
      <c r="W392" s="399"/>
      <c r="X392" s="400"/>
      <c r="Y392" s="395"/>
      <c r="Z392" s="395"/>
      <c r="AA392" s="395"/>
    </row>
    <row r="393" spans="1:27" s="286" customFormat="1" ht="15" customHeight="1" x14ac:dyDescent="0.2">
      <c r="A393" s="285"/>
      <c r="B393" s="397"/>
      <c r="C393" s="401"/>
      <c r="D393" s="402"/>
      <c r="E393" s="402"/>
      <c r="F393" s="402"/>
      <c r="G393" s="402"/>
      <c r="H393" s="402"/>
      <c r="I393" s="402"/>
      <c r="J393" s="402"/>
      <c r="K393" s="402"/>
      <c r="L393" s="402"/>
      <c r="M393" s="402"/>
      <c r="N393" s="402"/>
      <c r="O393" s="402"/>
      <c r="P393" s="402"/>
      <c r="Q393" s="402"/>
      <c r="R393" s="402"/>
      <c r="S393" s="402"/>
      <c r="T393" s="402"/>
      <c r="U393" s="402"/>
      <c r="V393" s="402"/>
      <c r="W393" s="402"/>
      <c r="X393" s="403"/>
      <c r="Y393" s="395"/>
      <c r="Z393" s="395"/>
      <c r="AA393" s="395"/>
    </row>
    <row r="394" spans="1:27" s="286" customFormat="1" ht="15" customHeight="1" x14ac:dyDescent="0.2">
      <c r="A394" s="285"/>
      <c r="B394" s="396" t="s">
        <v>177</v>
      </c>
      <c r="C394" s="398" t="s">
        <v>572</v>
      </c>
      <c r="D394" s="399"/>
      <c r="E394" s="399"/>
      <c r="F394" s="399"/>
      <c r="G394" s="399"/>
      <c r="H394" s="399"/>
      <c r="I394" s="399"/>
      <c r="J394" s="399"/>
      <c r="K394" s="399"/>
      <c r="L394" s="399"/>
      <c r="M394" s="399"/>
      <c r="N394" s="399"/>
      <c r="O394" s="399"/>
      <c r="P394" s="399"/>
      <c r="Q394" s="399"/>
      <c r="R394" s="399"/>
      <c r="S394" s="399"/>
      <c r="T394" s="399"/>
      <c r="U394" s="399"/>
      <c r="V394" s="399"/>
      <c r="W394" s="399"/>
      <c r="X394" s="400"/>
      <c r="Y394" s="395"/>
      <c r="Z394" s="395"/>
      <c r="AA394" s="395"/>
    </row>
    <row r="395" spans="1:27" s="286" customFormat="1" ht="15" customHeight="1" x14ac:dyDescent="0.2">
      <c r="A395" s="285"/>
      <c r="B395" s="397"/>
      <c r="C395" s="401"/>
      <c r="D395" s="402"/>
      <c r="E395" s="402"/>
      <c r="F395" s="402"/>
      <c r="G395" s="402"/>
      <c r="H395" s="402"/>
      <c r="I395" s="402"/>
      <c r="J395" s="402"/>
      <c r="K395" s="402"/>
      <c r="L395" s="402"/>
      <c r="M395" s="402"/>
      <c r="N395" s="402"/>
      <c r="O395" s="402"/>
      <c r="P395" s="402"/>
      <c r="Q395" s="402"/>
      <c r="R395" s="402"/>
      <c r="S395" s="402"/>
      <c r="T395" s="402"/>
      <c r="U395" s="402"/>
      <c r="V395" s="402"/>
      <c r="W395" s="402"/>
      <c r="X395" s="403"/>
      <c r="Y395" s="395"/>
      <c r="Z395" s="395"/>
      <c r="AA395" s="395"/>
    </row>
    <row r="396" spans="1:27" s="286" customFormat="1" ht="15" customHeight="1" x14ac:dyDescent="0.2">
      <c r="A396" s="285"/>
      <c r="B396" s="396" t="s">
        <v>178</v>
      </c>
      <c r="C396" s="398" t="s">
        <v>573</v>
      </c>
      <c r="D396" s="399"/>
      <c r="E396" s="399"/>
      <c r="F396" s="399"/>
      <c r="G396" s="399"/>
      <c r="H396" s="399"/>
      <c r="I396" s="399"/>
      <c r="J396" s="399"/>
      <c r="K396" s="399"/>
      <c r="L396" s="399"/>
      <c r="M396" s="399"/>
      <c r="N396" s="399"/>
      <c r="O396" s="399"/>
      <c r="P396" s="399"/>
      <c r="Q396" s="399"/>
      <c r="R396" s="399"/>
      <c r="S396" s="399"/>
      <c r="T396" s="399"/>
      <c r="U396" s="399"/>
      <c r="V396" s="399"/>
      <c r="W396" s="399"/>
      <c r="X396" s="400"/>
      <c r="Y396" s="395"/>
      <c r="Z396" s="395"/>
      <c r="AA396" s="395"/>
    </row>
    <row r="397" spans="1:27" s="286" customFormat="1" ht="15" customHeight="1" x14ac:dyDescent="0.2">
      <c r="A397" s="285"/>
      <c r="B397" s="397"/>
      <c r="C397" s="401"/>
      <c r="D397" s="402"/>
      <c r="E397" s="402"/>
      <c r="F397" s="402"/>
      <c r="G397" s="402"/>
      <c r="H397" s="402"/>
      <c r="I397" s="402"/>
      <c r="J397" s="402"/>
      <c r="K397" s="402"/>
      <c r="L397" s="402"/>
      <c r="M397" s="402"/>
      <c r="N397" s="402"/>
      <c r="O397" s="402"/>
      <c r="P397" s="402"/>
      <c r="Q397" s="402"/>
      <c r="R397" s="402"/>
      <c r="S397" s="402"/>
      <c r="T397" s="402"/>
      <c r="U397" s="402"/>
      <c r="V397" s="402"/>
      <c r="W397" s="402"/>
      <c r="X397" s="403"/>
      <c r="Y397" s="395"/>
      <c r="Z397" s="395"/>
      <c r="AA397" s="395"/>
    </row>
    <row r="398" spans="1:27" s="286" customFormat="1" ht="15" customHeight="1" x14ac:dyDescent="0.2">
      <c r="A398" s="285"/>
      <c r="B398" s="396" t="s">
        <v>179</v>
      </c>
      <c r="C398" s="398" t="s">
        <v>574</v>
      </c>
      <c r="D398" s="399"/>
      <c r="E398" s="399"/>
      <c r="F398" s="399"/>
      <c r="G398" s="399"/>
      <c r="H398" s="399"/>
      <c r="I398" s="399"/>
      <c r="J398" s="399"/>
      <c r="K398" s="399"/>
      <c r="L398" s="399"/>
      <c r="M398" s="399"/>
      <c r="N398" s="399"/>
      <c r="O398" s="399"/>
      <c r="P398" s="399"/>
      <c r="Q398" s="399"/>
      <c r="R398" s="399"/>
      <c r="S398" s="399"/>
      <c r="T398" s="399"/>
      <c r="U398" s="399"/>
      <c r="V398" s="399"/>
      <c r="W398" s="399"/>
      <c r="X398" s="400"/>
      <c r="Y398" s="395"/>
      <c r="Z398" s="395"/>
      <c r="AA398" s="395"/>
    </row>
    <row r="399" spans="1:27" s="286" customFormat="1" ht="15" customHeight="1" x14ac:dyDescent="0.2">
      <c r="A399" s="285"/>
      <c r="B399" s="397"/>
      <c r="C399" s="401"/>
      <c r="D399" s="402"/>
      <c r="E399" s="402"/>
      <c r="F399" s="402"/>
      <c r="G399" s="402"/>
      <c r="H399" s="402"/>
      <c r="I399" s="402"/>
      <c r="J399" s="402"/>
      <c r="K399" s="402"/>
      <c r="L399" s="402"/>
      <c r="M399" s="402"/>
      <c r="N399" s="402"/>
      <c r="O399" s="402"/>
      <c r="P399" s="402"/>
      <c r="Q399" s="402"/>
      <c r="R399" s="402"/>
      <c r="S399" s="402"/>
      <c r="T399" s="402"/>
      <c r="U399" s="402"/>
      <c r="V399" s="402"/>
      <c r="W399" s="402"/>
      <c r="X399" s="403"/>
      <c r="Y399" s="395"/>
      <c r="Z399" s="395"/>
      <c r="AA399" s="395"/>
    </row>
    <row r="400" spans="1:27" ht="18" customHeight="1" x14ac:dyDescent="0.2">
      <c r="A400" s="227"/>
      <c r="B400" s="198"/>
      <c r="C400" s="260"/>
      <c r="D400" s="260"/>
      <c r="E400" s="260"/>
      <c r="F400" s="260"/>
      <c r="G400" s="260"/>
      <c r="H400" s="260"/>
      <c r="I400" s="260"/>
      <c r="J400" s="260"/>
      <c r="K400" s="260"/>
      <c r="L400" s="260"/>
      <c r="M400" s="260"/>
      <c r="N400" s="260"/>
      <c r="O400" s="260"/>
      <c r="P400" s="260"/>
      <c r="Q400" s="260"/>
      <c r="R400" s="260"/>
      <c r="S400" s="260"/>
      <c r="T400" s="260"/>
      <c r="U400" s="260"/>
      <c r="V400" s="260"/>
      <c r="W400" s="260"/>
      <c r="X400" s="260"/>
      <c r="Y400" s="233"/>
      <c r="Z400" s="233"/>
      <c r="AA400" s="233"/>
    </row>
    <row r="401" spans="1:27" ht="18" customHeight="1" x14ac:dyDescent="0.2">
      <c r="A401" s="229" t="s">
        <v>614</v>
      </c>
      <c r="B401" s="198"/>
      <c r="C401" s="260"/>
      <c r="D401" s="260"/>
      <c r="E401" s="260"/>
      <c r="F401" s="260"/>
      <c r="G401" s="260"/>
      <c r="H401" s="260"/>
      <c r="I401" s="260"/>
      <c r="J401" s="260"/>
      <c r="K401" s="260"/>
      <c r="L401" s="260"/>
      <c r="M401" s="260"/>
      <c r="N401" s="260"/>
      <c r="O401" s="260"/>
      <c r="P401" s="260"/>
      <c r="Q401" s="260"/>
      <c r="R401" s="260"/>
      <c r="S401" s="260"/>
      <c r="T401" s="260"/>
      <c r="U401" s="260"/>
      <c r="V401" s="260"/>
      <c r="W401" s="260"/>
      <c r="X401" s="260"/>
      <c r="Y401" s="233"/>
      <c r="Z401" s="233"/>
      <c r="AA401" s="233"/>
    </row>
    <row r="402" spans="1:27" s="286" customFormat="1" ht="22.5" customHeight="1" x14ac:dyDescent="0.2">
      <c r="A402" s="285"/>
      <c r="B402" s="396" t="s">
        <v>176</v>
      </c>
      <c r="C402" s="398" t="s">
        <v>575</v>
      </c>
      <c r="D402" s="399"/>
      <c r="E402" s="399"/>
      <c r="F402" s="399"/>
      <c r="G402" s="399"/>
      <c r="H402" s="399"/>
      <c r="I402" s="399"/>
      <c r="J402" s="399"/>
      <c r="K402" s="399"/>
      <c r="L402" s="399"/>
      <c r="M402" s="399"/>
      <c r="N402" s="399"/>
      <c r="O402" s="399"/>
      <c r="P402" s="399"/>
      <c r="Q402" s="399"/>
      <c r="R402" s="399"/>
      <c r="S402" s="399"/>
      <c r="T402" s="399"/>
      <c r="U402" s="399"/>
      <c r="V402" s="399"/>
      <c r="W402" s="399"/>
      <c r="X402" s="400"/>
      <c r="Y402" s="395"/>
      <c r="Z402" s="395"/>
      <c r="AA402" s="395"/>
    </row>
    <row r="403" spans="1:27" s="286" customFormat="1" ht="22.5" customHeight="1" x14ac:dyDescent="0.2">
      <c r="A403" s="285"/>
      <c r="B403" s="397"/>
      <c r="C403" s="401"/>
      <c r="D403" s="402"/>
      <c r="E403" s="402"/>
      <c r="F403" s="402"/>
      <c r="G403" s="402"/>
      <c r="H403" s="402"/>
      <c r="I403" s="402"/>
      <c r="J403" s="402"/>
      <c r="K403" s="402"/>
      <c r="L403" s="402"/>
      <c r="M403" s="402"/>
      <c r="N403" s="402"/>
      <c r="O403" s="402"/>
      <c r="P403" s="402"/>
      <c r="Q403" s="402"/>
      <c r="R403" s="402"/>
      <c r="S403" s="402"/>
      <c r="T403" s="402"/>
      <c r="U403" s="402"/>
      <c r="V403" s="402"/>
      <c r="W403" s="402"/>
      <c r="X403" s="403"/>
      <c r="Y403" s="395"/>
      <c r="Z403" s="395"/>
      <c r="AA403" s="395"/>
    </row>
    <row r="404" spans="1:27" s="286" customFormat="1" ht="15" customHeight="1" x14ac:dyDescent="0.2">
      <c r="A404" s="285"/>
      <c r="B404" s="396" t="s">
        <v>177</v>
      </c>
      <c r="C404" s="398" t="s">
        <v>576</v>
      </c>
      <c r="D404" s="399"/>
      <c r="E404" s="399"/>
      <c r="F404" s="399"/>
      <c r="G404" s="399"/>
      <c r="H404" s="399"/>
      <c r="I404" s="399"/>
      <c r="J404" s="399"/>
      <c r="K404" s="399"/>
      <c r="L404" s="399"/>
      <c r="M404" s="399"/>
      <c r="N404" s="399"/>
      <c r="O404" s="399"/>
      <c r="P404" s="399"/>
      <c r="Q404" s="399"/>
      <c r="R404" s="399"/>
      <c r="S404" s="399"/>
      <c r="T404" s="399"/>
      <c r="U404" s="399"/>
      <c r="V404" s="399"/>
      <c r="W404" s="399"/>
      <c r="X404" s="400"/>
      <c r="Y404" s="395"/>
      <c r="Z404" s="395"/>
      <c r="AA404" s="395"/>
    </row>
    <row r="405" spans="1:27" s="286" customFormat="1" ht="15" customHeight="1" x14ac:dyDescent="0.2">
      <c r="A405" s="285"/>
      <c r="B405" s="397"/>
      <c r="C405" s="401"/>
      <c r="D405" s="402"/>
      <c r="E405" s="402"/>
      <c r="F405" s="402"/>
      <c r="G405" s="402"/>
      <c r="H405" s="402"/>
      <c r="I405" s="402"/>
      <c r="J405" s="402"/>
      <c r="K405" s="402"/>
      <c r="L405" s="402"/>
      <c r="M405" s="402"/>
      <c r="N405" s="402"/>
      <c r="O405" s="402"/>
      <c r="P405" s="402"/>
      <c r="Q405" s="402"/>
      <c r="R405" s="402"/>
      <c r="S405" s="402"/>
      <c r="T405" s="402"/>
      <c r="U405" s="402"/>
      <c r="V405" s="402"/>
      <c r="W405" s="402"/>
      <c r="X405" s="403"/>
      <c r="Y405" s="395"/>
      <c r="Z405" s="395"/>
      <c r="AA405" s="395"/>
    </row>
    <row r="406" spans="1:27" ht="18" customHeight="1" x14ac:dyDescent="0.2">
      <c r="A406" s="227"/>
      <c r="B406" s="198"/>
      <c r="C406" s="260"/>
      <c r="D406" s="260"/>
      <c r="E406" s="260"/>
      <c r="F406" s="260"/>
      <c r="G406" s="260"/>
      <c r="H406" s="260"/>
      <c r="I406" s="260"/>
      <c r="J406" s="260"/>
      <c r="K406" s="260"/>
      <c r="L406" s="260"/>
      <c r="M406" s="260"/>
      <c r="N406" s="260"/>
      <c r="O406" s="260"/>
      <c r="P406" s="260"/>
      <c r="Q406" s="260"/>
      <c r="R406" s="260"/>
      <c r="S406" s="260"/>
      <c r="T406" s="260"/>
      <c r="U406" s="260"/>
      <c r="V406" s="260"/>
      <c r="W406" s="260"/>
      <c r="X406" s="260"/>
      <c r="Y406" s="233"/>
      <c r="Z406" s="233"/>
      <c r="AA406" s="233"/>
    </row>
    <row r="407" spans="1:27" ht="12.75" customHeight="1" x14ac:dyDescent="0.2">
      <c r="A407" s="227"/>
      <c r="B407" s="198"/>
      <c r="C407" s="279"/>
      <c r="D407" s="279"/>
      <c r="E407" s="279"/>
      <c r="F407" s="279"/>
      <c r="G407" s="279"/>
      <c r="H407" s="279"/>
      <c r="I407" s="279"/>
      <c r="J407" s="279"/>
      <c r="K407" s="279"/>
      <c r="L407" s="279"/>
      <c r="M407" s="279"/>
      <c r="N407" s="279"/>
      <c r="O407" s="279"/>
      <c r="P407" s="279"/>
      <c r="Q407" s="279"/>
      <c r="R407" s="279"/>
      <c r="S407" s="279"/>
      <c r="T407" s="279"/>
      <c r="U407" s="279"/>
      <c r="V407" s="279"/>
      <c r="W407" s="279"/>
      <c r="X407" s="279"/>
      <c r="Y407" s="233"/>
      <c r="Z407" s="233"/>
      <c r="AA407" s="233"/>
    </row>
    <row r="408" spans="1:27" ht="18" customHeight="1" x14ac:dyDescent="0.2">
      <c r="A408" s="229" t="s">
        <v>615</v>
      </c>
      <c r="B408" s="201"/>
      <c r="C408" s="228"/>
      <c r="D408" s="228"/>
      <c r="E408" s="228"/>
      <c r="F408" s="228"/>
      <c r="G408" s="228"/>
      <c r="H408" s="228"/>
      <c r="I408" s="228"/>
      <c r="R408" s="287"/>
      <c r="S408" s="287"/>
      <c r="T408" s="287"/>
      <c r="U408" s="287"/>
      <c r="V408" s="287"/>
      <c r="W408" s="287"/>
      <c r="X408" s="287"/>
      <c r="Y408" s="287"/>
      <c r="Z408" s="287"/>
      <c r="AA408" s="287"/>
    </row>
    <row r="409" spans="1:27" ht="11.25" customHeight="1" x14ac:dyDescent="0.2">
      <c r="A409" s="227"/>
      <c r="B409" s="419" t="s">
        <v>11</v>
      </c>
      <c r="C409" s="398" t="s">
        <v>43</v>
      </c>
      <c r="D409" s="399"/>
      <c r="E409" s="399"/>
      <c r="F409" s="399"/>
      <c r="G409" s="399"/>
      <c r="H409" s="399"/>
      <c r="I409" s="399"/>
      <c r="J409" s="399"/>
      <c r="K409" s="399"/>
      <c r="L409" s="399"/>
      <c r="M409" s="399"/>
      <c r="N409" s="399"/>
      <c r="O409" s="399"/>
      <c r="P409" s="399"/>
      <c r="Q409" s="399"/>
      <c r="R409" s="399"/>
      <c r="S409" s="399"/>
      <c r="T409" s="399"/>
      <c r="U409" s="399"/>
      <c r="V409" s="399"/>
      <c r="W409" s="399"/>
      <c r="X409" s="400"/>
      <c r="Y409" s="423"/>
      <c r="Z409" s="424"/>
      <c r="AA409" s="425"/>
    </row>
    <row r="410" spans="1:27" ht="11.25" customHeight="1" x14ac:dyDescent="0.2">
      <c r="A410" s="227"/>
      <c r="B410" s="420"/>
      <c r="C410" s="446"/>
      <c r="D410" s="447"/>
      <c r="E410" s="447"/>
      <c r="F410" s="447"/>
      <c r="G410" s="447"/>
      <c r="H410" s="447"/>
      <c r="I410" s="447"/>
      <c r="J410" s="447"/>
      <c r="K410" s="447"/>
      <c r="L410" s="447"/>
      <c r="M410" s="447"/>
      <c r="N410" s="447"/>
      <c r="O410" s="447"/>
      <c r="P410" s="447"/>
      <c r="Q410" s="447"/>
      <c r="R410" s="447"/>
      <c r="S410" s="447"/>
      <c r="T410" s="447"/>
      <c r="U410" s="447"/>
      <c r="V410" s="447"/>
      <c r="W410" s="447"/>
      <c r="X410" s="448"/>
      <c r="Y410" s="443"/>
      <c r="Z410" s="444"/>
      <c r="AA410" s="445"/>
    </row>
    <row r="411" spans="1:27" ht="15" customHeight="1" x14ac:dyDescent="0.2">
      <c r="A411" s="227"/>
      <c r="B411" s="435" t="s">
        <v>12</v>
      </c>
      <c r="C411" s="442" t="s">
        <v>44</v>
      </c>
      <c r="D411" s="442"/>
      <c r="E411" s="442"/>
      <c r="F411" s="442"/>
      <c r="G411" s="442"/>
      <c r="H411" s="442"/>
      <c r="I411" s="442"/>
      <c r="J411" s="442"/>
      <c r="K411" s="442"/>
      <c r="L411" s="442"/>
      <c r="M411" s="442"/>
      <c r="N411" s="442"/>
      <c r="O411" s="442"/>
      <c r="P411" s="442"/>
      <c r="Q411" s="442"/>
      <c r="R411" s="442"/>
      <c r="S411" s="442"/>
      <c r="T411" s="442"/>
      <c r="U411" s="442"/>
      <c r="V411" s="442"/>
      <c r="W411" s="442"/>
      <c r="X411" s="442"/>
      <c r="Y411" s="418"/>
      <c r="Z411" s="418"/>
      <c r="AA411" s="418"/>
    </row>
    <row r="412" spans="1:27" ht="15" customHeight="1" x14ac:dyDescent="0.2">
      <c r="A412" s="227"/>
      <c r="B412" s="435"/>
      <c r="C412" s="442"/>
      <c r="D412" s="442"/>
      <c r="E412" s="442"/>
      <c r="F412" s="442"/>
      <c r="G412" s="442"/>
      <c r="H412" s="442"/>
      <c r="I412" s="442"/>
      <c r="J412" s="442"/>
      <c r="K412" s="442"/>
      <c r="L412" s="442"/>
      <c r="M412" s="442"/>
      <c r="N412" s="442"/>
      <c r="O412" s="442"/>
      <c r="P412" s="442"/>
      <c r="Q412" s="442"/>
      <c r="R412" s="442"/>
      <c r="S412" s="442"/>
      <c r="T412" s="442"/>
      <c r="U412" s="442"/>
      <c r="V412" s="442"/>
      <c r="W412" s="442"/>
      <c r="X412" s="442"/>
      <c r="Y412" s="418"/>
      <c r="Z412" s="418"/>
      <c r="AA412" s="418"/>
    </row>
    <row r="413" spans="1:27" ht="22.5" customHeight="1" x14ac:dyDescent="0.2">
      <c r="A413" s="227"/>
      <c r="B413" s="419" t="s">
        <v>13</v>
      </c>
      <c r="C413" s="442" t="s">
        <v>45</v>
      </c>
      <c r="D413" s="442"/>
      <c r="E413" s="442"/>
      <c r="F413" s="442"/>
      <c r="G413" s="442"/>
      <c r="H413" s="442"/>
      <c r="I413" s="442"/>
      <c r="J413" s="442"/>
      <c r="K413" s="442"/>
      <c r="L413" s="442"/>
      <c r="M413" s="442"/>
      <c r="N413" s="442"/>
      <c r="O413" s="442"/>
      <c r="P413" s="442"/>
      <c r="Q413" s="442"/>
      <c r="R413" s="442"/>
      <c r="S413" s="442"/>
      <c r="T413" s="442"/>
      <c r="U413" s="442"/>
      <c r="V413" s="442"/>
      <c r="W413" s="442"/>
      <c r="X413" s="442"/>
      <c r="Y413" s="418"/>
      <c r="Z413" s="418"/>
      <c r="AA413" s="418"/>
    </row>
    <row r="414" spans="1:27" ht="22.5" customHeight="1" x14ac:dyDescent="0.2">
      <c r="A414" s="227"/>
      <c r="B414" s="420"/>
      <c r="C414" s="442"/>
      <c r="D414" s="442"/>
      <c r="E414" s="442"/>
      <c r="F414" s="442"/>
      <c r="G414" s="442"/>
      <c r="H414" s="442"/>
      <c r="I414" s="442"/>
      <c r="J414" s="442"/>
      <c r="K414" s="442"/>
      <c r="L414" s="442"/>
      <c r="M414" s="442"/>
      <c r="N414" s="442"/>
      <c r="O414" s="442"/>
      <c r="P414" s="442"/>
      <c r="Q414" s="442"/>
      <c r="R414" s="442"/>
      <c r="S414" s="442"/>
      <c r="T414" s="442"/>
      <c r="U414" s="442"/>
      <c r="V414" s="442"/>
      <c r="W414" s="442"/>
      <c r="X414" s="442"/>
      <c r="Y414" s="418"/>
      <c r="Z414" s="418"/>
      <c r="AA414" s="418"/>
    </row>
    <row r="415" spans="1:27" ht="15" customHeight="1" x14ac:dyDescent="0.2">
      <c r="A415" s="227"/>
      <c r="B415" s="419" t="s">
        <v>14</v>
      </c>
      <c r="C415" s="442" t="s">
        <v>321</v>
      </c>
      <c r="D415" s="442"/>
      <c r="E415" s="442"/>
      <c r="F415" s="442"/>
      <c r="G415" s="442"/>
      <c r="H415" s="442"/>
      <c r="I415" s="442"/>
      <c r="J415" s="442"/>
      <c r="K415" s="442"/>
      <c r="L415" s="442"/>
      <c r="M415" s="442"/>
      <c r="N415" s="442"/>
      <c r="O415" s="442"/>
      <c r="P415" s="442"/>
      <c r="Q415" s="442"/>
      <c r="R415" s="442"/>
      <c r="S415" s="442"/>
      <c r="T415" s="442"/>
      <c r="U415" s="442"/>
      <c r="V415" s="442"/>
      <c r="W415" s="442"/>
      <c r="X415" s="442"/>
      <c r="Y415" s="418"/>
      <c r="Z415" s="418"/>
      <c r="AA415" s="418"/>
    </row>
    <row r="416" spans="1:27" ht="15" customHeight="1" x14ac:dyDescent="0.2">
      <c r="A416" s="227"/>
      <c r="B416" s="420"/>
      <c r="C416" s="442"/>
      <c r="D416" s="442"/>
      <c r="E416" s="442"/>
      <c r="F416" s="442"/>
      <c r="G416" s="442"/>
      <c r="H416" s="442"/>
      <c r="I416" s="442"/>
      <c r="J416" s="442"/>
      <c r="K416" s="442"/>
      <c r="L416" s="442"/>
      <c r="M416" s="442"/>
      <c r="N416" s="442"/>
      <c r="O416" s="442"/>
      <c r="P416" s="442"/>
      <c r="Q416" s="442"/>
      <c r="R416" s="442"/>
      <c r="S416" s="442"/>
      <c r="T416" s="442"/>
      <c r="U416" s="442"/>
      <c r="V416" s="442"/>
      <c r="W416" s="442"/>
      <c r="X416" s="442"/>
      <c r="Y416" s="418"/>
      <c r="Z416" s="418"/>
      <c r="AA416" s="418"/>
    </row>
    <row r="417" spans="1:27" ht="15" customHeight="1" x14ac:dyDescent="0.2">
      <c r="A417" s="227"/>
      <c r="B417" s="435" t="s">
        <v>15</v>
      </c>
      <c r="C417" s="442" t="s">
        <v>322</v>
      </c>
      <c r="D417" s="442"/>
      <c r="E417" s="442"/>
      <c r="F417" s="442"/>
      <c r="G417" s="442"/>
      <c r="H417" s="442"/>
      <c r="I417" s="442"/>
      <c r="J417" s="442"/>
      <c r="K417" s="442"/>
      <c r="L417" s="442"/>
      <c r="M417" s="442"/>
      <c r="N417" s="442"/>
      <c r="O417" s="442"/>
      <c r="P417" s="442"/>
      <c r="Q417" s="442"/>
      <c r="R417" s="442"/>
      <c r="S417" s="442"/>
      <c r="T417" s="442"/>
      <c r="U417" s="442"/>
      <c r="V417" s="442"/>
      <c r="W417" s="442"/>
      <c r="X417" s="442"/>
      <c r="Y417" s="418"/>
      <c r="Z417" s="418"/>
      <c r="AA417" s="418"/>
    </row>
    <row r="418" spans="1:27" ht="15" customHeight="1" x14ac:dyDescent="0.2">
      <c r="A418" s="227"/>
      <c r="B418" s="435"/>
      <c r="C418" s="442"/>
      <c r="D418" s="442"/>
      <c r="E418" s="442"/>
      <c r="F418" s="442"/>
      <c r="G418" s="442"/>
      <c r="H418" s="442"/>
      <c r="I418" s="442"/>
      <c r="J418" s="442"/>
      <c r="K418" s="442"/>
      <c r="L418" s="442"/>
      <c r="M418" s="442"/>
      <c r="N418" s="442"/>
      <c r="O418" s="442"/>
      <c r="P418" s="442"/>
      <c r="Q418" s="442"/>
      <c r="R418" s="442"/>
      <c r="S418" s="442"/>
      <c r="T418" s="442"/>
      <c r="U418" s="442"/>
      <c r="V418" s="442"/>
      <c r="W418" s="442"/>
      <c r="X418" s="442"/>
      <c r="Y418" s="418"/>
      <c r="Z418" s="418"/>
      <c r="AA418" s="418"/>
    </row>
    <row r="419" spans="1:27" ht="15" customHeight="1" x14ac:dyDescent="0.2">
      <c r="A419" s="227"/>
      <c r="B419" s="419" t="s">
        <v>16</v>
      </c>
      <c r="C419" s="442" t="s">
        <v>46</v>
      </c>
      <c r="D419" s="442"/>
      <c r="E419" s="442"/>
      <c r="F419" s="442"/>
      <c r="G419" s="442"/>
      <c r="H419" s="442"/>
      <c r="I419" s="442"/>
      <c r="J419" s="442"/>
      <c r="K419" s="442"/>
      <c r="L419" s="442"/>
      <c r="M419" s="442"/>
      <c r="N419" s="442"/>
      <c r="O419" s="442"/>
      <c r="P419" s="442"/>
      <c r="Q419" s="442"/>
      <c r="R419" s="442"/>
      <c r="S419" s="442"/>
      <c r="T419" s="442"/>
      <c r="U419" s="442"/>
      <c r="V419" s="442"/>
      <c r="W419" s="442"/>
      <c r="X419" s="442"/>
      <c r="Y419" s="418"/>
      <c r="Z419" s="418"/>
      <c r="AA419" s="418"/>
    </row>
    <row r="420" spans="1:27" ht="15" customHeight="1" x14ac:dyDescent="0.2">
      <c r="A420" s="227"/>
      <c r="B420" s="420"/>
      <c r="C420" s="442"/>
      <c r="D420" s="442"/>
      <c r="E420" s="442"/>
      <c r="F420" s="442"/>
      <c r="G420" s="442"/>
      <c r="H420" s="442"/>
      <c r="I420" s="442"/>
      <c r="J420" s="442"/>
      <c r="K420" s="442"/>
      <c r="L420" s="442"/>
      <c r="M420" s="442"/>
      <c r="N420" s="442"/>
      <c r="O420" s="442"/>
      <c r="P420" s="442"/>
      <c r="Q420" s="442"/>
      <c r="R420" s="442"/>
      <c r="S420" s="442"/>
      <c r="T420" s="442"/>
      <c r="U420" s="442"/>
      <c r="V420" s="442"/>
      <c r="W420" s="442"/>
      <c r="X420" s="442"/>
      <c r="Y420" s="418"/>
      <c r="Z420" s="418"/>
      <c r="AA420" s="418"/>
    </row>
    <row r="421" spans="1:27" ht="12.75" customHeight="1" x14ac:dyDescent="0.2">
      <c r="A421" s="227"/>
      <c r="B421" s="198"/>
      <c r="C421" s="260"/>
      <c r="D421" s="260"/>
      <c r="E421" s="260"/>
      <c r="F421" s="260"/>
      <c r="G421" s="260"/>
      <c r="H421" s="260"/>
      <c r="I421" s="260"/>
      <c r="J421" s="260"/>
      <c r="K421" s="260"/>
      <c r="L421" s="260"/>
      <c r="M421" s="260"/>
      <c r="N421" s="260"/>
      <c r="O421" s="260"/>
      <c r="P421" s="260"/>
      <c r="Q421" s="260"/>
      <c r="R421" s="260"/>
      <c r="S421" s="260"/>
      <c r="T421" s="260"/>
      <c r="U421" s="260"/>
      <c r="V421" s="260"/>
      <c r="W421" s="260"/>
      <c r="X421" s="260"/>
      <c r="Y421" s="288"/>
      <c r="Z421" s="288"/>
      <c r="AA421" s="288"/>
    </row>
    <row r="422" spans="1:27" ht="18" customHeight="1" x14ac:dyDescent="0.2">
      <c r="A422" s="236" t="s">
        <v>616</v>
      </c>
      <c r="B422" s="289"/>
      <c r="C422" s="260"/>
      <c r="D422" s="260"/>
      <c r="E422" s="260"/>
      <c r="F422" s="260"/>
      <c r="G422" s="260"/>
      <c r="H422" s="260"/>
      <c r="I422" s="260"/>
      <c r="J422" s="260"/>
      <c r="K422" s="260"/>
      <c r="L422" s="260"/>
      <c r="M422" s="260"/>
      <c r="N422" s="260"/>
      <c r="O422" s="260"/>
      <c r="P422" s="260"/>
      <c r="Q422" s="260"/>
      <c r="R422" s="260"/>
      <c r="S422" s="260"/>
      <c r="T422" s="260"/>
      <c r="U422" s="260"/>
      <c r="V422" s="260"/>
      <c r="W422" s="260"/>
      <c r="X422" s="260"/>
      <c r="Y422" s="288"/>
      <c r="Z422" s="288"/>
      <c r="AA422" s="288"/>
    </row>
    <row r="423" spans="1:27" s="291" customFormat="1" ht="16.5" customHeight="1" x14ac:dyDescent="0.2">
      <c r="A423" s="290"/>
      <c r="B423" s="412" t="s">
        <v>176</v>
      </c>
      <c r="C423" s="438" t="s">
        <v>545</v>
      </c>
      <c r="D423" s="439"/>
      <c r="E423" s="439"/>
      <c r="F423" s="439"/>
      <c r="G423" s="439"/>
      <c r="H423" s="439"/>
      <c r="I423" s="439"/>
      <c r="J423" s="439"/>
      <c r="K423" s="439"/>
      <c r="L423" s="439"/>
      <c r="M423" s="439"/>
      <c r="N423" s="439"/>
      <c r="O423" s="439"/>
      <c r="P423" s="439"/>
      <c r="Q423" s="439"/>
      <c r="R423" s="439"/>
      <c r="S423" s="439"/>
      <c r="T423" s="439"/>
      <c r="U423" s="439"/>
      <c r="V423" s="439"/>
      <c r="W423" s="439"/>
      <c r="X423" s="463"/>
      <c r="Y423" s="418"/>
      <c r="Z423" s="418"/>
      <c r="AA423" s="418"/>
    </row>
    <row r="424" spans="1:27" s="291" customFormat="1" ht="44.25" customHeight="1" x14ac:dyDescent="0.2">
      <c r="A424" s="290"/>
      <c r="B424" s="413"/>
      <c r="C424" s="440"/>
      <c r="D424" s="441"/>
      <c r="E424" s="441"/>
      <c r="F424" s="441"/>
      <c r="G424" s="441"/>
      <c r="H424" s="441"/>
      <c r="I424" s="441"/>
      <c r="J424" s="441"/>
      <c r="K424" s="441"/>
      <c r="L424" s="441"/>
      <c r="M424" s="441"/>
      <c r="N424" s="441"/>
      <c r="O424" s="441"/>
      <c r="P424" s="441"/>
      <c r="Q424" s="441"/>
      <c r="R424" s="441"/>
      <c r="S424" s="441"/>
      <c r="T424" s="441"/>
      <c r="U424" s="441"/>
      <c r="V424" s="441"/>
      <c r="W424" s="441"/>
      <c r="X424" s="464"/>
      <c r="Y424" s="418"/>
      <c r="Z424" s="418"/>
      <c r="AA424" s="418"/>
    </row>
    <row r="425" spans="1:27" s="291" customFormat="1" ht="45" customHeight="1" x14ac:dyDescent="0.2">
      <c r="A425" s="290"/>
      <c r="B425" s="436" t="s">
        <v>542</v>
      </c>
      <c r="C425" s="438" t="s">
        <v>543</v>
      </c>
      <c r="D425" s="439"/>
      <c r="E425" s="439"/>
      <c r="F425" s="439"/>
      <c r="G425" s="439"/>
      <c r="H425" s="439"/>
      <c r="I425" s="439"/>
      <c r="J425" s="439"/>
      <c r="K425" s="439"/>
      <c r="L425" s="439"/>
      <c r="M425" s="439"/>
      <c r="N425" s="439"/>
      <c r="O425" s="439"/>
      <c r="P425" s="439"/>
      <c r="Q425" s="439"/>
      <c r="R425" s="439"/>
      <c r="S425" s="439"/>
      <c r="T425" s="439"/>
      <c r="U425" s="439"/>
      <c r="V425" s="439"/>
      <c r="W425" s="439"/>
      <c r="X425" s="439"/>
      <c r="Y425" s="418"/>
      <c r="Z425" s="418"/>
      <c r="AA425" s="418"/>
    </row>
    <row r="426" spans="1:27" s="291" customFormat="1" ht="45" customHeight="1" x14ac:dyDescent="0.2">
      <c r="A426" s="290"/>
      <c r="B426" s="437"/>
      <c r="C426" s="440"/>
      <c r="D426" s="441"/>
      <c r="E426" s="441"/>
      <c r="F426" s="441"/>
      <c r="G426" s="441"/>
      <c r="H426" s="441"/>
      <c r="I426" s="441"/>
      <c r="J426" s="441"/>
      <c r="K426" s="441"/>
      <c r="L426" s="441"/>
      <c r="M426" s="441"/>
      <c r="N426" s="441"/>
      <c r="O426" s="441"/>
      <c r="P426" s="441"/>
      <c r="Q426" s="441"/>
      <c r="R426" s="441"/>
      <c r="S426" s="441"/>
      <c r="T426" s="441"/>
      <c r="U426" s="441"/>
      <c r="V426" s="441"/>
      <c r="W426" s="441"/>
      <c r="X426" s="441"/>
      <c r="Y426" s="418"/>
      <c r="Z426" s="418"/>
      <c r="AA426" s="418"/>
    </row>
    <row r="427" spans="1:27" s="291" customFormat="1" ht="36" customHeight="1" x14ac:dyDescent="0.2">
      <c r="A427" s="290"/>
      <c r="B427" s="412" t="s">
        <v>178</v>
      </c>
      <c r="C427" s="414" t="s">
        <v>544</v>
      </c>
      <c r="D427" s="415"/>
      <c r="E427" s="415"/>
      <c r="F427" s="415"/>
      <c r="G427" s="415"/>
      <c r="H427" s="415"/>
      <c r="I427" s="415"/>
      <c r="J427" s="415"/>
      <c r="K427" s="415"/>
      <c r="L427" s="415"/>
      <c r="M427" s="415"/>
      <c r="N427" s="415"/>
      <c r="O427" s="415"/>
      <c r="P427" s="415"/>
      <c r="Q427" s="415"/>
      <c r="R427" s="415"/>
      <c r="S427" s="415"/>
      <c r="T427" s="415"/>
      <c r="U427" s="415"/>
      <c r="V427" s="415"/>
      <c r="W427" s="415"/>
      <c r="X427" s="415"/>
      <c r="Y427" s="418"/>
      <c r="Z427" s="418"/>
      <c r="AA427" s="418"/>
    </row>
    <row r="428" spans="1:27" s="291" customFormat="1" ht="33" customHeight="1" x14ac:dyDescent="0.2">
      <c r="A428" s="290"/>
      <c r="B428" s="413"/>
      <c r="C428" s="416"/>
      <c r="D428" s="417"/>
      <c r="E428" s="417"/>
      <c r="F428" s="417"/>
      <c r="G428" s="417"/>
      <c r="H428" s="417"/>
      <c r="I428" s="417"/>
      <c r="J428" s="417"/>
      <c r="K428" s="417"/>
      <c r="L428" s="417"/>
      <c r="M428" s="417"/>
      <c r="N428" s="417"/>
      <c r="O428" s="417"/>
      <c r="P428" s="417"/>
      <c r="Q428" s="417"/>
      <c r="R428" s="417"/>
      <c r="S428" s="417"/>
      <c r="T428" s="417"/>
      <c r="U428" s="417"/>
      <c r="V428" s="417"/>
      <c r="W428" s="417"/>
      <c r="X428" s="417"/>
      <c r="Y428" s="418"/>
      <c r="Z428" s="418"/>
      <c r="AA428" s="418"/>
    </row>
    <row r="429" spans="1:27" ht="15" customHeight="1" x14ac:dyDescent="0.2">
      <c r="A429" s="227"/>
      <c r="B429" s="419" t="s">
        <v>14</v>
      </c>
      <c r="C429" s="398" t="s">
        <v>546</v>
      </c>
      <c r="D429" s="399"/>
      <c r="E429" s="399"/>
      <c r="F429" s="399"/>
      <c r="G429" s="399"/>
      <c r="H429" s="399"/>
      <c r="I429" s="399"/>
      <c r="J429" s="399"/>
      <c r="K429" s="399"/>
      <c r="L429" s="399"/>
      <c r="M429" s="399"/>
      <c r="N429" s="399"/>
      <c r="O429" s="399"/>
      <c r="P429" s="399"/>
      <c r="Q429" s="399"/>
      <c r="R429" s="399"/>
      <c r="S429" s="399"/>
      <c r="T429" s="399"/>
      <c r="U429" s="399"/>
      <c r="V429" s="399"/>
      <c r="W429" s="399"/>
      <c r="X429" s="400"/>
      <c r="Y429" s="418"/>
      <c r="Z429" s="418"/>
      <c r="AA429" s="418"/>
    </row>
    <row r="430" spans="1:27" ht="15" customHeight="1" x14ac:dyDescent="0.2">
      <c r="A430" s="227"/>
      <c r="B430" s="420"/>
      <c r="C430" s="401"/>
      <c r="D430" s="402"/>
      <c r="E430" s="402"/>
      <c r="F430" s="402"/>
      <c r="G430" s="402"/>
      <c r="H430" s="402"/>
      <c r="I430" s="402"/>
      <c r="J430" s="402"/>
      <c r="K430" s="402"/>
      <c r="L430" s="402"/>
      <c r="M430" s="402"/>
      <c r="N430" s="402"/>
      <c r="O430" s="402"/>
      <c r="P430" s="402"/>
      <c r="Q430" s="402"/>
      <c r="R430" s="402"/>
      <c r="S430" s="402"/>
      <c r="T430" s="402"/>
      <c r="U430" s="402"/>
      <c r="V430" s="402"/>
      <c r="W430" s="402"/>
      <c r="X430" s="403"/>
      <c r="Y430" s="418"/>
      <c r="Z430" s="418"/>
      <c r="AA430" s="418"/>
    </row>
    <row r="431" spans="1:27" ht="12.75" customHeight="1" x14ac:dyDescent="0.2">
      <c r="A431" s="227"/>
      <c r="B431" s="198"/>
      <c r="C431" s="279"/>
      <c r="D431" s="279"/>
      <c r="E431" s="279"/>
      <c r="F431" s="279"/>
      <c r="G431" s="279"/>
      <c r="H431" s="279"/>
      <c r="I431" s="279"/>
      <c r="J431" s="279"/>
      <c r="K431" s="279"/>
      <c r="L431" s="279"/>
      <c r="M431" s="279"/>
      <c r="N431" s="279"/>
      <c r="O431" s="279"/>
      <c r="P431" s="279"/>
      <c r="Q431" s="279"/>
      <c r="R431" s="279"/>
      <c r="S431" s="279"/>
      <c r="T431" s="279"/>
      <c r="U431" s="279"/>
      <c r="V431" s="279"/>
      <c r="W431" s="279"/>
      <c r="X431" s="279"/>
      <c r="Y431" s="233"/>
      <c r="Z431" s="233"/>
      <c r="AA431" s="233"/>
    </row>
    <row r="432" spans="1:27" ht="18" customHeight="1" x14ac:dyDescent="0.2">
      <c r="A432" s="236" t="s">
        <v>594</v>
      </c>
      <c r="B432" s="289"/>
      <c r="C432" s="260"/>
      <c r="D432" s="260"/>
      <c r="E432" s="260"/>
      <c r="F432" s="260"/>
      <c r="G432" s="260"/>
      <c r="H432" s="260"/>
      <c r="I432" s="260"/>
      <c r="J432" s="260"/>
      <c r="K432" s="260"/>
      <c r="L432" s="260"/>
      <c r="M432" s="260"/>
      <c r="N432" s="260"/>
      <c r="O432" s="260"/>
      <c r="P432" s="260"/>
      <c r="Q432" s="260"/>
      <c r="R432" s="260"/>
      <c r="S432" s="260"/>
      <c r="T432" s="260"/>
      <c r="U432" s="260"/>
      <c r="V432" s="260"/>
      <c r="W432" s="260"/>
      <c r="X432" s="260"/>
      <c r="Y432" s="288"/>
      <c r="Z432" s="288"/>
      <c r="AA432" s="288"/>
    </row>
    <row r="433" spans="1:27" s="291" customFormat="1" ht="11.25" customHeight="1" x14ac:dyDescent="0.2">
      <c r="A433" s="290"/>
      <c r="B433" s="412" t="s">
        <v>176</v>
      </c>
      <c r="C433" s="438" t="s">
        <v>547</v>
      </c>
      <c r="D433" s="439"/>
      <c r="E433" s="439"/>
      <c r="F433" s="439"/>
      <c r="G433" s="439"/>
      <c r="H433" s="439"/>
      <c r="I433" s="439"/>
      <c r="J433" s="439"/>
      <c r="K433" s="439"/>
      <c r="L433" s="439"/>
      <c r="M433" s="439"/>
      <c r="N433" s="439"/>
      <c r="O433" s="439"/>
      <c r="P433" s="439"/>
      <c r="Q433" s="439"/>
      <c r="R433" s="439"/>
      <c r="S433" s="439"/>
      <c r="T433" s="439"/>
      <c r="U433" s="439"/>
      <c r="V433" s="439"/>
      <c r="W433" s="439"/>
      <c r="X433" s="463"/>
      <c r="Y433" s="418"/>
      <c r="Z433" s="418"/>
      <c r="AA433" s="418"/>
    </row>
    <row r="434" spans="1:27" s="291" customFormat="1" ht="11.25" customHeight="1" x14ac:dyDescent="0.2">
      <c r="A434" s="290"/>
      <c r="B434" s="413"/>
      <c r="C434" s="440"/>
      <c r="D434" s="441"/>
      <c r="E434" s="441"/>
      <c r="F434" s="441"/>
      <c r="G434" s="441"/>
      <c r="H434" s="441"/>
      <c r="I434" s="441"/>
      <c r="J434" s="441"/>
      <c r="K434" s="441"/>
      <c r="L434" s="441"/>
      <c r="M434" s="441"/>
      <c r="N434" s="441"/>
      <c r="O434" s="441"/>
      <c r="P434" s="441"/>
      <c r="Q434" s="441"/>
      <c r="R434" s="441"/>
      <c r="S434" s="441"/>
      <c r="T434" s="441"/>
      <c r="U434" s="441"/>
      <c r="V434" s="441"/>
      <c r="W434" s="441"/>
      <c r="X434" s="464"/>
      <c r="Y434" s="418"/>
      <c r="Z434" s="418"/>
      <c r="AA434" s="418"/>
    </row>
    <row r="435" spans="1:27" s="291" customFormat="1" ht="22.5" customHeight="1" x14ac:dyDescent="0.2">
      <c r="A435" s="290"/>
      <c r="B435" s="436" t="s">
        <v>542</v>
      </c>
      <c r="C435" s="438" t="s">
        <v>596</v>
      </c>
      <c r="D435" s="439"/>
      <c r="E435" s="439"/>
      <c r="F435" s="439"/>
      <c r="G435" s="439"/>
      <c r="H435" s="439"/>
      <c r="I435" s="439"/>
      <c r="J435" s="439"/>
      <c r="K435" s="439"/>
      <c r="L435" s="439"/>
      <c r="M435" s="439"/>
      <c r="N435" s="439"/>
      <c r="O435" s="439"/>
      <c r="P435" s="439"/>
      <c r="Q435" s="439"/>
      <c r="R435" s="439"/>
      <c r="S435" s="439"/>
      <c r="T435" s="439"/>
      <c r="U435" s="439"/>
      <c r="V435" s="439"/>
      <c r="W435" s="439"/>
      <c r="X435" s="439"/>
      <c r="Y435" s="418"/>
      <c r="Z435" s="418"/>
      <c r="AA435" s="418"/>
    </row>
    <row r="436" spans="1:27" s="291" customFormat="1" ht="32.25" customHeight="1" x14ac:dyDescent="0.2">
      <c r="A436" s="290"/>
      <c r="B436" s="437"/>
      <c r="C436" s="440"/>
      <c r="D436" s="441"/>
      <c r="E436" s="441"/>
      <c r="F436" s="441"/>
      <c r="G436" s="441"/>
      <c r="H436" s="441"/>
      <c r="I436" s="441"/>
      <c r="J436" s="441"/>
      <c r="K436" s="441"/>
      <c r="L436" s="441"/>
      <c r="M436" s="441"/>
      <c r="N436" s="441"/>
      <c r="O436" s="441"/>
      <c r="P436" s="441"/>
      <c r="Q436" s="441"/>
      <c r="R436" s="441"/>
      <c r="S436" s="441"/>
      <c r="T436" s="441"/>
      <c r="U436" s="441"/>
      <c r="V436" s="441"/>
      <c r="W436" s="441"/>
      <c r="X436" s="441"/>
      <c r="Y436" s="418"/>
      <c r="Z436" s="418"/>
      <c r="AA436" s="418"/>
    </row>
    <row r="437" spans="1:27" s="291" customFormat="1" ht="22.5" customHeight="1" x14ac:dyDescent="0.2">
      <c r="A437" s="290"/>
      <c r="B437" s="412" t="s">
        <v>178</v>
      </c>
      <c r="C437" s="414" t="s">
        <v>548</v>
      </c>
      <c r="D437" s="415"/>
      <c r="E437" s="415"/>
      <c r="F437" s="415"/>
      <c r="G437" s="415"/>
      <c r="H437" s="415"/>
      <c r="I437" s="415"/>
      <c r="J437" s="415"/>
      <c r="K437" s="415"/>
      <c r="L437" s="415"/>
      <c r="M437" s="415"/>
      <c r="N437" s="415"/>
      <c r="O437" s="415"/>
      <c r="P437" s="415"/>
      <c r="Q437" s="415"/>
      <c r="R437" s="415"/>
      <c r="S437" s="415"/>
      <c r="T437" s="415"/>
      <c r="U437" s="415"/>
      <c r="V437" s="415"/>
      <c r="W437" s="415"/>
      <c r="X437" s="415"/>
      <c r="Y437" s="418"/>
      <c r="Z437" s="418"/>
      <c r="AA437" s="418"/>
    </row>
    <row r="438" spans="1:27" s="291" customFormat="1" ht="22.5" customHeight="1" x14ac:dyDescent="0.2">
      <c r="A438" s="290"/>
      <c r="B438" s="413"/>
      <c r="C438" s="416"/>
      <c r="D438" s="417"/>
      <c r="E438" s="417"/>
      <c r="F438" s="417"/>
      <c r="G438" s="417"/>
      <c r="H438" s="417"/>
      <c r="I438" s="417"/>
      <c r="J438" s="417"/>
      <c r="K438" s="417"/>
      <c r="L438" s="417"/>
      <c r="M438" s="417"/>
      <c r="N438" s="417"/>
      <c r="O438" s="417"/>
      <c r="P438" s="417"/>
      <c r="Q438" s="417"/>
      <c r="R438" s="417"/>
      <c r="S438" s="417"/>
      <c r="T438" s="417"/>
      <c r="U438" s="417"/>
      <c r="V438" s="417"/>
      <c r="W438" s="417"/>
      <c r="X438" s="417"/>
      <c r="Y438" s="418"/>
      <c r="Z438" s="418"/>
      <c r="AA438" s="418"/>
    </row>
    <row r="439" spans="1:27" ht="15" customHeight="1" x14ac:dyDescent="0.2">
      <c r="A439" s="227"/>
      <c r="B439" s="419" t="s">
        <v>14</v>
      </c>
      <c r="C439" s="398" t="s">
        <v>549</v>
      </c>
      <c r="D439" s="399"/>
      <c r="E439" s="399"/>
      <c r="F439" s="399"/>
      <c r="G439" s="399"/>
      <c r="H439" s="399"/>
      <c r="I439" s="399"/>
      <c r="J439" s="399"/>
      <c r="K439" s="399"/>
      <c r="L439" s="399"/>
      <c r="M439" s="399"/>
      <c r="N439" s="399"/>
      <c r="O439" s="399"/>
      <c r="P439" s="399"/>
      <c r="Q439" s="399"/>
      <c r="R439" s="399"/>
      <c r="S439" s="399"/>
      <c r="T439" s="399"/>
      <c r="U439" s="399"/>
      <c r="V439" s="399"/>
      <c r="W439" s="399"/>
      <c r="X439" s="400"/>
      <c r="Y439" s="418"/>
      <c r="Z439" s="418"/>
      <c r="AA439" s="418"/>
    </row>
    <row r="440" spans="1:27" ht="15" customHeight="1" x14ac:dyDescent="0.2">
      <c r="A440" s="227"/>
      <c r="B440" s="420"/>
      <c r="C440" s="401"/>
      <c r="D440" s="402"/>
      <c r="E440" s="402"/>
      <c r="F440" s="402"/>
      <c r="G440" s="402"/>
      <c r="H440" s="402"/>
      <c r="I440" s="402"/>
      <c r="J440" s="402"/>
      <c r="K440" s="402"/>
      <c r="L440" s="402"/>
      <c r="M440" s="402"/>
      <c r="N440" s="402"/>
      <c r="O440" s="402"/>
      <c r="P440" s="402"/>
      <c r="Q440" s="402"/>
      <c r="R440" s="402"/>
      <c r="S440" s="402"/>
      <c r="T440" s="402"/>
      <c r="U440" s="402"/>
      <c r="V440" s="402"/>
      <c r="W440" s="402"/>
      <c r="X440" s="403"/>
      <c r="Y440" s="418"/>
      <c r="Z440" s="418"/>
      <c r="AA440" s="418"/>
    </row>
    <row r="441" spans="1:27" ht="12.75" customHeight="1" x14ac:dyDescent="0.2">
      <c r="A441" s="227"/>
      <c r="B441" s="198"/>
      <c r="C441" s="279"/>
      <c r="D441" s="279"/>
      <c r="E441" s="279"/>
      <c r="F441" s="279"/>
      <c r="G441" s="279"/>
      <c r="H441" s="279"/>
      <c r="I441" s="279"/>
      <c r="J441" s="279"/>
      <c r="K441" s="279"/>
      <c r="L441" s="279"/>
      <c r="M441" s="279"/>
      <c r="N441" s="279"/>
      <c r="O441" s="279"/>
      <c r="P441" s="279"/>
      <c r="Q441" s="279"/>
      <c r="R441" s="279"/>
      <c r="S441" s="279"/>
      <c r="T441" s="279"/>
      <c r="U441" s="279"/>
      <c r="V441" s="279"/>
      <c r="W441" s="279"/>
      <c r="X441" s="279"/>
      <c r="Y441" s="233"/>
      <c r="Z441" s="233"/>
      <c r="AA441" s="233"/>
    </row>
    <row r="442" spans="1:27" ht="18" customHeight="1" x14ac:dyDescent="0.2">
      <c r="A442" s="229" t="s">
        <v>617</v>
      </c>
      <c r="B442" s="201"/>
      <c r="C442" s="228"/>
      <c r="D442" s="228"/>
      <c r="E442" s="228"/>
      <c r="F442" s="228"/>
      <c r="G442" s="228"/>
      <c r="H442" s="228"/>
      <c r="I442" s="228"/>
      <c r="R442" s="292"/>
      <c r="S442" s="292"/>
      <c r="T442" s="292"/>
      <c r="U442" s="292"/>
      <c r="V442" s="292"/>
      <c r="W442" s="292"/>
      <c r="X442" s="292"/>
      <c r="Y442" s="292"/>
      <c r="Z442" s="292"/>
      <c r="AA442" s="292"/>
    </row>
    <row r="443" spans="1:27" s="300" customFormat="1" ht="15" customHeight="1" x14ac:dyDescent="0.3">
      <c r="A443" s="293"/>
      <c r="B443" s="294" t="s">
        <v>209</v>
      </c>
      <c r="C443" s="295"/>
      <c r="D443" s="295"/>
      <c r="E443" s="295"/>
      <c r="F443" s="295"/>
      <c r="G443" s="295"/>
      <c r="H443" s="295"/>
      <c r="I443" s="295"/>
      <c r="J443" s="296"/>
      <c r="K443" s="296"/>
      <c r="L443" s="296"/>
      <c r="M443" s="296"/>
      <c r="N443" s="296"/>
      <c r="O443" s="296"/>
      <c r="P443" s="296"/>
      <c r="Q443" s="296"/>
      <c r="R443" s="297"/>
      <c r="S443" s="298"/>
      <c r="T443" s="298"/>
      <c r="U443" s="298"/>
      <c r="V443" s="298"/>
      <c r="W443" s="298"/>
      <c r="X443" s="298"/>
      <c r="Y443" s="299"/>
      <c r="Z443" s="299"/>
      <c r="AA443" s="299"/>
    </row>
    <row r="444" spans="1:27" ht="9" customHeight="1" x14ac:dyDescent="0.2">
      <c r="A444" s="228"/>
      <c r="B444" s="460" t="s">
        <v>11</v>
      </c>
      <c r="C444" s="398" t="s">
        <v>219</v>
      </c>
      <c r="D444" s="399"/>
      <c r="E444" s="399"/>
      <c r="F444" s="399"/>
      <c r="G444" s="399"/>
      <c r="H444" s="399"/>
      <c r="I444" s="399"/>
      <c r="J444" s="399"/>
      <c r="K444" s="399"/>
      <c r="L444" s="399"/>
      <c r="M444" s="399"/>
      <c r="N444" s="399"/>
      <c r="O444" s="399"/>
      <c r="P444" s="399"/>
      <c r="Q444" s="399"/>
      <c r="R444" s="399"/>
      <c r="S444" s="399"/>
      <c r="T444" s="399"/>
      <c r="U444" s="399"/>
      <c r="V444" s="399"/>
      <c r="W444" s="399"/>
      <c r="X444" s="399"/>
      <c r="Y444" s="399"/>
      <c r="Z444" s="399"/>
      <c r="AA444" s="400"/>
    </row>
    <row r="445" spans="1:27" ht="9" customHeight="1" x14ac:dyDescent="0.2">
      <c r="A445" s="228"/>
      <c r="B445" s="468"/>
      <c r="C445" s="446"/>
      <c r="D445" s="447"/>
      <c r="E445" s="447"/>
      <c r="F445" s="447"/>
      <c r="G445" s="447"/>
      <c r="H445" s="447"/>
      <c r="I445" s="447"/>
      <c r="J445" s="447"/>
      <c r="K445" s="447"/>
      <c r="L445" s="447"/>
      <c r="M445" s="447"/>
      <c r="N445" s="447"/>
      <c r="O445" s="447"/>
      <c r="P445" s="447"/>
      <c r="Q445" s="447"/>
      <c r="R445" s="447"/>
      <c r="S445" s="447"/>
      <c r="T445" s="447"/>
      <c r="U445" s="447"/>
      <c r="V445" s="447"/>
      <c r="W445" s="447"/>
      <c r="X445" s="447"/>
      <c r="Y445" s="447"/>
      <c r="Z445" s="447"/>
      <c r="AA445" s="448"/>
    </row>
    <row r="446" spans="1:27" ht="15" customHeight="1" x14ac:dyDescent="0.2">
      <c r="A446" s="228"/>
      <c r="B446" s="468"/>
      <c r="C446" s="301" t="s">
        <v>213</v>
      </c>
      <c r="D446" s="447" t="s">
        <v>210</v>
      </c>
      <c r="E446" s="447"/>
      <c r="F446" s="447"/>
      <c r="G446" s="447"/>
      <c r="H446" s="447"/>
      <c r="I446" s="447"/>
      <c r="J446" s="447"/>
      <c r="K446" s="447"/>
      <c r="L446" s="447"/>
      <c r="M446" s="447"/>
      <c r="N446" s="447"/>
      <c r="O446" s="447"/>
      <c r="P446" s="447"/>
      <c r="Q446" s="447"/>
      <c r="R446" s="447"/>
      <c r="S446" s="447"/>
      <c r="T446" s="447"/>
      <c r="U446" s="447"/>
      <c r="V446" s="447"/>
      <c r="W446" s="447"/>
      <c r="X446" s="448"/>
      <c r="Y446" s="429"/>
      <c r="Z446" s="449"/>
      <c r="AA446" s="450"/>
    </row>
    <row r="447" spans="1:27" ht="15" customHeight="1" x14ac:dyDescent="0.2">
      <c r="A447" s="228"/>
      <c r="B447" s="468"/>
      <c r="C447" s="302"/>
      <c r="D447" s="447"/>
      <c r="E447" s="447"/>
      <c r="F447" s="447"/>
      <c r="G447" s="447"/>
      <c r="H447" s="447"/>
      <c r="I447" s="447"/>
      <c r="J447" s="447"/>
      <c r="K447" s="447"/>
      <c r="L447" s="447"/>
      <c r="M447" s="447"/>
      <c r="N447" s="447"/>
      <c r="O447" s="447"/>
      <c r="P447" s="447"/>
      <c r="Q447" s="447"/>
      <c r="R447" s="447"/>
      <c r="S447" s="447"/>
      <c r="T447" s="447"/>
      <c r="U447" s="447"/>
      <c r="V447" s="447"/>
      <c r="W447" s="447"/>
      <c r="X447" s="448"/>
      <c r="Y447" s="454"/>
      <c r="Z447" s="455"/>
      <c r="AA447" s="456"/>
    </row>
    <row r="448" spans="1:27" s="305" customFormat="1" ht="17.25" customHeight="1" x14ac:dyDescent="0.15">
      <c r="A448" s="303"/>
      <c r="B448" s="468"/>
      <c r="C448" s="304"/>
      <c r="D448" s="462" t="s">
        <v>212</v>
      </c>
      <c r="E448" s="462"/>
      <c r="F448" s="462"/>
      <c r="G448" s="462"/>
      <c r="H448" s="462"/>
      <c r="I448" s="462"/>
      <c r="J448" s="462"/>
      <c r="K448" s="462"/>
      <c r="L448" s="462"/>
      <c r="M448" s="462"/>
      <c r="N448" s="462"/>
      <c r="O448" s="462"/>
      <c r="P448" s="462"/>
      <c r="Q448" s="462"/>
      <c r="R448" s="462"/>
      <c r="S448" s="462"/>
      <c r="T448" s="462"/>
      <c r="U448" s="462"/>
      <c r="V448" s="462"/>
      <c r="W448" s="462"/>
      <c r="X448" s="465"/>
      <c r="Y448" s="454"/>
      <c r="Z448" s="455"/>
      <c r="AA448" s="456"/>
    </row>
    <row r="449" spans="1:27" s="306" customFormat="1" ht="15" customHeight="1" x14ac:dyDescent="0.15">
      <c r="A449" s="201"/>
      <c r="B449" s="468"/>
      <c r="D449" s="307" t="s">
        <v>618</v>
      </c>
      <c r="E449" s="307"/>
      <c r="F449" s="307"/>
      <c r="G449" s="307"/>
      <c r="H449" s="307"/>
      <c r="I449" s="307"/>
      <c r="J449" s="307"/>
      <c r="K449" s="307"/>
      <c r="L449" s="307"/>
      <c r="M449" s="307"/>
      <c r="N449" s="307"/>
      <c r="O449" s="307"/>
      <c r="P449" s="307"/>
      <c r="Q449" s="307"/>
      <c r="R449" s="307"/>
      <c r="S449" s="307"/>
      <c r="T449" s="307"/>
      <c r="U449" s="307"/>
      <c r="V449" s="307"/>
      <c r="W449" s="307"/>
      <c r="X449" s="307"/>
      <c r="Y449" s="454"/>
      <c r="Z449" s="455"/>
      <c r="AA449" s="456"/>
    </row>
    <row r="450" spans="1:27" s="309" customFormat="1" ht="6" customHeight="1" x14ac:dyDescent="0.2">
      <c r="A450" s="201"/>
      <c r="B450" s="468"/>
      <c r="C450" s="308"/>
      <c r="D450" s="308"/>
      <c r="E450" s="308"/>
      <c r="F450" s="308"/>
      <c r="G450" s="308"/>
      <c r="H450" s="308"/>
      <c r="I450" s="308"/>
      <c r="J450" s="308"/>
      <c r="K450" s="308"/>
      <c r="L450" s="308"/>
      <c r="M450" s="308"/>
      <c r="N450" s="308"/>
      <c r="O450" s="308"/>
      <c r="P450" s="308"/>
      <c r="Q450" s="308"/>
      <c r="R450" s="308"/>
      <c r="S450" s="308"/>
      <c r="T450" s="308"/>
      <c r="U450" s="308"/>
      <c r="V450" s="308"/>
      <c r="W450" s="308"/>
      <c r="X450" s="308"/>
      <c r="Y450" s="451"/>
      <c r="Z450" s="452"/>
      <c r="AA450" s="453"/>
    </row>
    <row r="451" spans="1:27" s="309" customFormat="1" ht="12.75" customHeight="1" x14ac:dyDescent="0.2">
      <c r="A451" s="201"/>
      <c r="B451" s="468"/>
      <c r="C451" s="310" t="s">
        <v>214</v>
      </c>
      <c r="D451" s="447" t="s">
        <v>211</v>
      </c>
      <c r="E451" s="447"/>
      <c r="F451" s="447"/>
      <c r="G451" s="447"/>
      <c r="H451" s="447"/>
      <c r="I451" s="447"/>
      <c r="J451" s="447"/>
      <c r="K451" s="447"/>
      <c r="L451" s="447"/>
      <c r="M451" s="447"/>
      <c r="N451" s="447"/>
      <c r="O451" s="447"/>
      <c r="P451" s="447"/>
      <c r="Q451" s="447"/>
      <c r="R451" s="447"/>
      <c r="S451" s="447"/>
      <c r="T451" s="447"/>
      <c r="U451" s="447"/>
      <c r="V451" s="447"/>
      <c r="W451" s="447"/>
      <c r="X451" s="448"/>
      <c r="Y451" s="429"/>
      <c r="Z451" s="449"/>
      <c r="AA451" s="450"/>
    </row>
    <row r="452" spans="1:27" s="305" customFormat="1" ht="16.5" customHeight="1" x14ac:dyDescent="0.15">
      <c r="A452" s="303"/>
      <c r="B452" s="468"/>
      <c r="C452" s="304"/>
      <c r="D452" s="447"/>
      <c r="E452" s="447"/>
      <c r="F452" s="447"/>
      <c r="G452" s="447"/>
      <c r="H452" s="447"/>
      <c r="I452" s="447"/>
      <c r="J452" s="447"/>
      <c r="K452" s="447"/>
      <c r="L452" s="447"/>
      <c r="M452" s="447"/>
      <c r="N452" s="447"/>
      <c r="O452" s="447"/>
      <c r="P452" s="447"/>
      <c r="Q452" s="447"/>
      <c r="R452" s="447"/>
      <c r="S452" s="447"/>
      <c r="T452" s="447"/>
      <c r="U452" s="447"/>
      <c r="V452" s="447"/>
      <c r="W452" s="447"/>
      <c r="X452" s="448"/>
      <c r="Y452" s="454"/>
      <c r="Z452" s="455"/>
      <c r="AA452" s="456"/>
    </row>
    <row r="453" spans="1:27" s="305" customFormat="1" ht="16.5" customHeight="1" x14ac:dyDescent="0.15">
      <c r="A453" s="303"/>
      <c r="B453" s="468"/>
      <c r="C453" s="304"/>
      <c r="D453" s="462" t="s">
        <v>212</v>
      </c>
      <c r="E453" s="462"/>
      <c r="F453" s="462"/>
      <c r="G453" s="462"/>
      <c r="H453" s="462"/>
      <c r="I453" s="462"/>
      <c r="J453" s="462"/>
      <c r="K453" s="462"/>
      <c r="L453" s="462"/>
      <c r="M453" s="462"/>
      <c r="N453" s="462"/>
      <c r="O453" s="462"/>
      <c r="P453" s="462"/>
      <c r="Q453" s="462"/>
      <c r="R453" s="462"/>
      <c r="S453" s="462"/>
      <c r="T453" s="462"/>
      <c r="U453" s="462"/>
      <c r="V453" s="462"/>
      <c r="W453" s="462"/>
      <c r="X453" s="465"/>
      <c r="Y453" s="454"/>
      <c r="Z453" s="455"/>
      <c r="AA453" s="456"/>
    </row>
    <row r="454" spans="1:27" s="305" customFormat="1" ht="16.5" customHeight="1" x14ac:dyDescent="0.15">
      <c r="A454" s="303"/>
      <c r="B454" s="468"/>
      <c r="C454" s="311"/>
      <c r="D454" s="466" t="s">
        <v>619</v>
      </c>
      <c r="E454" s="466"/>
      <c r="F454" s="466"/>
      <c r="G454" s="466"/>
      <c r="H454" s="466"/>
      <c r="I454" s="466"/>
      <c r="J454" s="466"/>
      <c r="K454" s="466"/>
      <c r="L454" s="466"/>
      <c r="M454" s="466"/>
      <c r="N454" s="466"/>
      <c r="O454" s="466"/>
      <c r="P454" s="466"/>
      <c r="Q454" s="466"/>
      <c r="R454" s="466"/>
      <c r="S454" s="466"/>
      <c r="T454" s="466"/>
      <c r="U454" s="466"/>
      <c r="V454" s="466"/>
      <c r="W454" s="466"/>
      <c r="X454" s="467"/>
      <c r="Y454" s="454"/>
      <c r="Z454" s="455"/>
      <c r="AA454" s="456"/>
    </row>
    <row r="455" spans="1:27" s="305" customFormat="1" ht="6" customHeight="1" x14ac:dyDescent="0.15">
      <c r="A455" s="303"/>
      <c r="B455" s="461"/>
      <c r="C455" s="312"/>
      <c r="D455" s="313"/>
      <c r="E455" s="313"/>
      <c r="F455" s="313"/>
      <c r="G455" s="313"/>
      <c r="H455" s="313"/>
      <c r="I455" s="313"/>
      <c r="J455" s="313"/>
      <c r="K455" s="313"/>
      <c r="L455" s="313"/>
      <c r="M455" s="313"/>
      <c r="N455" s="313"/>
      <c r="O455" s="313"/>
      <c r="P455" s="313"/>
      <c r="Q455" s="313"/>
      <c r="R455" s="313"/>
      <c r="S455" s="313"/>
      <c r="T455" s="313"/>
      <c r="U455" s="313"/>
      <c r="V455" s="313"/>
      <c r="W455" s="313"/>
      <c r="X455" s="314"/>
      <c r="Y455" s="451"/>
      <c r="Z455" s="452"/>
      <c r="AA455" s="453"/>
    </row>
    <row r="456" spans="1:27" s="300" customFormat="1" ht="18.75" customHeight="1" x14ac:dyDescent="0.3">
      <c r="A456" s="293"/>
      <c r="B456" s="294" t="s">
        <v>216</v>
      </c>
      <c r="C456" s="295"/>
      <c r="D456" s="295"/>
      <c r="E456" s="295"/>
      <c r="F456" s="295"/>
      <c r="G456" s="295"/>
      <c r="H456" s="295"/>
      <c r="I456" s="295"/>
      <c r="J456" s="296"/>
      <c r="K456" s="296"/>
      <c r="L456" s="296"/>
      <c r="M456" s="296"/>
      <c r="N456" s="296"/>
      <c r="O456" s="296"/>
      <c r="P456" s="296"/>
      <c r="Q456" s="296"/>
      <c r="R456" s="296"/>
      <c r="Y456" s="315"/>
      <c r="Z456" s="315"/>
      <c r="AA456" s="315"/>
    </row>
    <row r="457" spans="1:27" ht="22.5" customHeight="1" x14ac:dyDescent="0.2">
      <c r="A457" s="228"/>
      <c r="B457" s="460" t="s">
        <v>11</v>
      </c>
      <c r="C457" s="399" t="s">
        <v>217</v>
      </c>
      <c r="D457" s="399"/>
      <c r="E457" s="399"/>
      <c r="F457" s="399"/>
      <c r="G457" s="399"/>
      <c r="H457" s="399"/>
      <c r="I457" s="399"/>
      <c r="J457" s="399"/>
      <c r="K457" s="399"/>
      <c r="L457" s="399"/>
      <c r="M457" s="399"/>
      <c r="N457" s="399"/>
      <c r="O457" s="399"/>
      <c r="P457" s="399"/>
      <c r="Q457" s="399"/>
      <c r="R457" s="399"/>
      <c r="S457" s="399"/>
      <c r="T457" s="399"/>
      <c r="U457" s="399"/>
      <c r="V457" s="399"/>
      <c r="W457" s="399"/>
      <c r="X457" s="399"/>
      <c r="Y457" s="429"/>
      <c r="Z457" s="449"/>
      <c r="AA457" s="450"/>
    </row>
    <row r="458" spans="1:27" ht="22.5" customHeight="1" x14ac:dyDescent="0.2">
      <c r="A458" s="228"/>
      <c r="B458" s="468"/>
      <c r="C458" s="447"/>
      <c r="D458" s="447"/>
      <c r="E458" s="447"/>
      <c r="F458" s="447"/>
      <c r="G458" s="447"/>
      <c r="H458" s="447"/>
      <c r="I458" s="447"/>
      <c r="J458" s="447"/>
      <c r="K458" s="447"/>
      <c r="L458" s="447"/>
      <c r="M458" s="447"/>
      <c r="N458" s="447"/>
      <c r="O458" s="447"/>
      <c r="P458" s="447"/>
      <c r="Q458" s="447"/>
      <c r="R458" s="447"/>
      <c r="S458" s="447"/>
      <c r="T458" s="447"/>
      <c r="U458" s="447"/>
      <c r="V458" s="447"/>
      <c r="W458" s="447"/>
      <c r="X458" s="447"/>
      <c r="Y458" s="454"/>
      <c r="Z458" s="455"/>
      <c r="AA458" s="456"/>
    </row>
    <row r="459" spans="1:27" s="305" customFormat="1" ht="17.25" customHeight="1" x14ac:dyDescent="0.15">
      <c r="A459" s="303"/>
      <c r="B459" s="468"/>
      <c r="C459" s="462" t="s">
        <v>166</v>
      </c>
      <c r="D459" s="462"/>
      <c r="E459" s="462"/>
      <c r="F459" s="462"/>
      <c r="G459" s="462"/>
      <c r="H459" s="462"/>
      <c r="I459" s="462"/>
      <c r="J459" s="462"/>
      <c r="K459" s="462"/>
      <c r="L459" s="462"/>
      <c r="M459" s="462"/>
      <c r="N459" s="462"/>
      <c r="O459" s="462"/>
      <c r="P459" s="462"/>
      <c r="Q459" s="462"/>
      <c r="R459" s="462"/>
      <c r="S459" s="462"/>
      <c r="T459" s="462"/>
      <c r="U459" s="462"/>
      <c r="V459" s="462"/>
      <c r="W459" s="462"/>
      <c r="X459" s="462"/>
      <c r="Y459" s="454"/>
      <c r="Z459" s="455"/>
      <c r="AA459" s="456"/>
    </row>
    <row r="460" spans="1:27" s="306" customFormat="1" ht="15" customHeight="1" x14ac:dyDescent="0.15">
      <c r="A460" s="201"/>
      <c r="B460" s="468"/>
      <c r="D460" s="307" t="s">
        <v>620</v>
      </c>
      <c r="E460" s="307"/>
      <c r="F460" s="307"/>
      <c r="G460" s="307"/>
      <c r="H460" s="307"/>
      <c r="I460" s="307"/>
      <c r="J460" s="307"/>
      <c r="K460" s="307"/>
      <c r="L460" s="307"/>
      <c r="M460" s="307"/>
      <c r="N460" s="307"/>
      <c r="O460" s="307"/>
      <c r="P460" s="307"/>
      <c r="Q460" s="307"/>
      <c r="R460" s="307"/>
      <c r="S460" s="307"/>
      <c r="T460" s="307"/>
      <c r="U460" s="307"/>
      <c r="V460" s="307"/>
      <c r="W460" s="307"/>
      <c r="X460" s="307"/>
      <c r="Y460" s="454"/>
      <c r="Z460" s="455"/>
      <c r="AA460" s="456"/>
    </row>
    <row r="461" spans="1:27" s="309" customFormat="1" ht="6" customHeight="1" x14ac:dyDescent="0.2">
      <c r="A461" s="201"/>
      <c r="B461" s="468"/>
      <c r="C461" s="308"/>
      <c r="D461" s="308"/>
      <c r="E461" s="308"/>
      <c r="F461" s="308"/>
      <c r="G461" s="308"/>
      <c r="H461" s="308"/>
      <c r="I461" s="308"/>
      <c r="J461" s="308"/>
      <c r="K461" s="308"/>
      <c r="L461" s="308"/>
      <c r="M461" s="308"/>
      <c r="N461" s="308"/>
      <c r="O461" s="308"/>
      <c r="P461" s="308"/>
      <c r="Q461" s="308"/>
      <c r="R461" s="308"/>
      <c r="S461" s="308"/>
      <c r="T461" s="308"/>
      <c r="U461" s="308"/>
      <c r="V461" s="308"/>
      <c r="W461" s="308"/>
      <c r="X461" s="308"/>
      <c r="Y461" s="454"/>
      <c r="Z461" s="455"/>
      <c r="AA461" s="456"/>
    </row>
    <row r="462" spans="1:27" s="305" customFormat="1" ht="16.5" customHeight="1" x14ac:dyDescent="0.15">
      <c r="A462" s="303"/>
      <c r="B462" s="468"/>
      <c r="C462" s="462" t="s">
        <v>167</v>
      </c>
      <c r="D462" s="462"/>
      <c r="E462" s="462"/>
      <c r="F462" s="462"/>
      <c r="G462" s="462"/>
      <c r="H462" s="462"/>
      <c r="I462" s="462"/>
      <c r="J462" s="462"/>
      <c r="K462" s="462"/>
      <c r="L462" s="462"/>
      <c r="M462" s="462"/>
      <c r="N462" s="462"/>
      <c r="O462" s="462"/>
      <c r="P462" s="462"/>
      <c r="Q462" s="462"/>
      <c r="R462" s="462"/>
      <c r="S462" s="462"/>
      <c r="T462" s="462"/>
      <c r="U462" s="462"/>
      <c r="V462" s="462"/>
      <c r="W462" s="462"/>
      <c r="X462" s="462"/>
      <c r="Y462" s="454"/>
      <c r="Z462" s="455"/>
      <c r="AA462" s="456"/>
    </row>
    <row r="463" spans="1:27" s="306" customFormat="1" ht="15" customHeight="1" x14ac:dyDescent="0.15">
      <c r="A463" s="201"/>
      <c r="B463" s="461"/>
      <c r="C463" s="316"/>
      <c r="D463" s="317" t="s">
        <v>621</v>
      </c>
      <c r="E463" s="317"/>
      <c r="F463" s="317"/>
      <c r="G463" s="317"/>
      <c r="H463" s="317"/>
      <c r="I463" s="317"/>
      <c r="J463" s="317"/>
      <c r="K463" s="317"/>
      <c r="L463" s="317"/>
      <c r="M463" s="317"/>
      <c r="N463" s="317"/>
      <c r="O463" s="317"/>
      <c r="P463" s="317"/>
      <c r="Q463" s="317"/>
      <c r="R463" s="317"/>
      <c r="S463" s="317"/>
      <c r="T463" s="317"/>
      <c r="U463" s="317"/>
      <c r="V463" s="317"/>
      <c r="W463" s="317"/>
      <c r="X463" s="317"/>
      <c r="Y463" s="451"/>
      <c r="Z463" s="452"/>
      <c r="AA463" s="453"/>
    </row>
    <row r="464" spans="1:27" s="300" customFormat="1" ht="19.5" customHeight="1" x14ac:dyDescent="0.3">
      <c r="A464" s="293"/>
      <c r="B464" s="294" t="s">
        <v>218</v>
      </c>
      <c r="C464" s="295"/>
      <c r="D464" s="295"/>
      <c r="E464" s="295"/>
      <c r="F464" s="295"/>
      <c r="G464" s="295"/>
      <c r="H464" s="295"/>
      <c r="I464" s="295"/>
      <c r="J464" s="296"/>
      <c r="K464" s="296"/>
      <c r="L464" s="296"/>
      <c r="M464" s="296"/>
      <c r="N464" s="296"/>
      <c r="O464" s="296"/>
      <c r="P464" s="296"/>
      <c r="Q464" s="296"/>
      <c r="R464" s="296"/>
      <c r="Y464" s="315"/>
      <c r="Z464" s="315"/>
      <c r="AA464" s="315"/>
    </row>
    <row r="465" spans="1:27" s="300" customFormat="1" ht="25.5" customHeight="1" x14ac:dyDescent="0.2">
      <c r="A465" s="293"/>
      <c r="B465" s="460" t="s">
        <v>11</v>
      </c>
      <c r="C465" s="513" t="s">
        <v>219</v>
      </c>
      <c r="D465" s="513"/>
      <c r="E465" s="513"/>
      <c r="F465" s="513"/>
      <c r="G465" s="513"/>
      <c r="H465" s="513"/>
      <c r="I465" s="513"/>
      <c r="J465" s="513"/>
      <c r="K465" s="513"/>
      <c r="L465" s="513"/>
      <c r="M465" s="513"/>
      <c r="N465" s="513"/>
      <c r="O465" s="513"/>
      <c r="P465" s="513"/>
      <c r="Q465" s="513"/>
      <c r="R465" s="513"/>
      <c r="S465" s="513"/>
      <c r="T465" s="513"/>
      <c r="U465" s="513"/>
      <c r="V465" s="513"/>
      <c r="W465" s="513"/>
      <c r="X465" s="513"/>
      <c r="Y465" s="513"/>
      <c r="Z465" s="513"/>
      <c r="AA465" s="514"/>
    </row>
    <row r="466" spans="1:27" ht="22.5" customHeight="1" x14ac:dyDescent="0.2">
      <c r="A466" s="228"/>
      <c r="B466" s="468"/>
      <c r="C466" s="318" t="s">
        <v>223</v>
      </c>
      <c r="D466" s="447" t="s">
        <v>220</v>
      </c>
      <c r="E466" s="447"/>
      <c r="F466" s="447"/>
      <c r="G466" s="447"/>
      <c r="H466" s="447"/>
      <c r="I466" s="447"/>
      <c r="J466" s="447"/>
      <c r="K466" s="447"/>
      <c r="L466" s="447"/>
      <c r="M466" s="447"/>
      <c r="N466" s="447"/>
      <c r="O466" s="447"/>
      <c r="P466" s="447"/>
      <c r="Q466" s="447"/>
      <c r="R466" s="447"/>
      <c r="S466" s="447"/>
      <c r="T466" s="447"/>
      <c r="U466" s="447"/>
      <c r="V466" s="447"/>
      <c r="W466" s="447"/>
      <c r="X466" s="448"/>
      <c r="Y466" s="429"/>
      <c r="Z466" s="449"/>
      <c r="AA466" s="450"/>
    </row>
    <row r="467" spans="1:27" ht="22.5" customHeight="1" x14ac:dyDescent="0.2">
      <c r="A467" s="228"/>
      <c r="B467" s="468"/>
      <c r="C467" s="302"/>
      <c r="D467" s="447"/>
      <c r="E467" s="447"/>
      <c r="F467" s="447"/>
      <c r="G467" s="447"/>
      <c r="H467" s="447"/>
      <c r="I467" s="447"/>
      <c r="J467" s="447"/>
      <c r="K467" s="447"/>
      <c r="L467" s="447"/>
      <c r="M467" s="447"/>
      <c r="N467" s="447"/>
      <c r="O467" s="447"/>
      <c r="P467" s="447"/>
      <c r="Q467" s="447"/>
      <c r="R467" s="447"/>
      <c r="S467" s="447"/>
      <c r="T467" s="447"/>
      <c r="U467" s="447"/>
      <c r="V467" s="447"/>
      <c r="W467" s="447"/>
      <c r="X467" s="448"/>
      <c r="Y467" s="454"/>
      <c r="Z467" s="455"/>
      <c r="AA467" s="456"/>
    </row>
    <row r="468" spans="1:27" s="305" customFormat="1" ht="17.25" customHeight="1" x14ac:dyDescent="0.15">
      <c r="A468" s="303"/>
      <c r="B468" s="468"/>
      <c r="C468" s="462" t="s">
        <v>221</v>
      </c>
      <c r="D468" s="462"/>
      <c r="E468" s="462"/>
      <c r="F468" s="462"/>
      <c r="G468" s="462"/>
      <c r="H468" s="462"/>
      <c r="I468" s="462"/>
      <c r="J468" s="462"/>
      <c r="K468" s="462"/>
      <c r="L468" s="462"/>
      <c r="M468" s="462"/>
      <c r="N468" s="462"/>
      <c r="O468" s="462"/>
      <c r="P468" s="462"/>
      <c r="Q468" s="462"/>
      <c r="R468" s="462"/>
      <c r="S468" s="462"/>
      <c r="T468" s="462"/>
      <c r="U468" s="462"/>
      <c r="V468" s="462"/>
      <c r="W468" s="462"/>
      <c r="X468" s="462"/>
      <c r="Y468" s="454"/>
      <c r="Z468" s="455"/>
      <c r="AA468" s="456"/>
    </row>
    <row r="469" spans="1:27" s="306" customFormat="1" ht="15" customHeight="1" x14ac:dyDescent="0.15">
      <c r="A469" s="201"/>
      <c r="B469" s="468"/>
      <c r="D469" s="307" t="s">
        <v>622</v>
      </c>
      <c r="E469" s="307"/>
      <c r="F469" s="307"/>
      <c r="G469" s="307"/>
      <c r="H469" s="307"/>
      <c r="I469" s="307"/>
      <c r="J469" s="307"/>
      <c r="K469" s="307"/>
      <c r="L469" s="307"/>
      <c r="M469" s="307"/>
      <c r="N469" s="307"/>
      <c r="O469" s="307"/>
      <c r="P469" s="307"/>
      <c r="Q469" s="307"/>
      <c r="R469" s="307"/>
      <c r="S469" s="307"/>
      <c r="T469" s="307"/>
      <c r="U469" s="307"/>
      <c r="V469" s="307"/>
      <c r="W469" s="307"/>
      <c r="X469" s="307"/>
      <c r="Y469" s="454"/>
      <c r="Z469" s="455"/>
      <c r="AA469" s="456"/>
    </row>
    <row r="470" spans="1:27" s="309" customFormat="1" ht="6" customHeight="1" x14ac:dyDescent="0.2">
      <c r="A470" s="201"/>
      <c r="B470" s="468"/>
      <c r="C470" s="308"/>
      <c r="D470" s="308"/>
      <c r="E470" s="308"/>
      <c r="F470" s="308"/>
      <c r="G470" s="308"/>
      <c r="H470" s="308"/>
      <c r="I470" s="308"/>
      <c r="J470" s="308"/>
      <c r="K470" s="308"/>
      <c r="L470" s="308"/>
      <c r="M470" s="308"/>
      <c r="N470" s="308"/>
      <c r="O470" s="308"/>
      <c r="P470" s="308"/>
      <c r="Q470" s="308"/>
      <c r="R470" s="308"/>
      <c r="S470" s="308"/>
      <c r="T470" s="308"/>
      <c r="U470" s="308"/>
      <c r="V470" s="308"/>
      <c r="W470" s="308"/>
      <c r="X470" s="308"/>
      <c r="Y470" s="454"/>
      <c r="Z470" s="455"/>
      <c r="AA470" s="456"/>
    </row>
    <row r="471" spans="1:27" s="305" customFormat="1" ht="16.5" customHeight="1" x14ac:dyDescent="0.15">
      <c r="A471" s="303"/>
      <c r="B471" s="468"/>
      <c r="C471" s="462" t="s">
        <v>222</v>
      </c>
      <c r="D471" s="462"/>
      <c r="E471" s="462"/>
      <c r="F471" s="462"/>
      <c r="G471" s="462"/>
      <c r="H471" s="462"/>
      <c r="I471" s="462"/>
      <c r="J471" s="462"/>
      <c r="K471" s="462"/>
      <c r="L471" s="462"/>
      <c r="M471" s="462"/>
      <c r="N471" s="462"/>
      <c r="O471" s="462"/>
      <c r="P471" s="462"/>
      <c r="Q471" s="462"/>
      <c r="R471" s="462"/>
      <c r="S471" s="462"/>
      <c r="T471" s="462"/>
      <c r="U471" s="462"/>
      <c r="V471" s="462"/>
      <c r="W471" s="462"/>
      <c r="X471" s="462"/>
      <c r="Y471" s="454"/>
      <c r="Z471" s="455"/>
      <c r="AA471" s="456"/>
    </row>
    <row r="472" spans="1:27" s="306" customFormat="1" ht="15" customHeight="1" x14ac:dyDescent="0.15">
      <c r="A472" s="201"/>
      <c r="B472" s="468"/>
      <c r="D472" s="307" t="s">
        <v>623</v>
      </c>
      <c r="E472" s="307"/>
      <c r="F472" s="307"/>
      <c r="G472" s="307"/>
      <c r="H472" s="307"/>
      <c r="I472" s="307"/>
      <c r="J472" s="307"/>
      <c r="K472" s="307"/>
      <c r="L472" s="307"/>
      <c r="M472" s="307"/>
      <c r="N472" s="307"/>
      <c r="O472" s="307"/>
      <c r="P472" s="307"/>
      <c r="Q472" s="307"/>
      <c r="R472" s="307"/>
      <c r="S472" s="307"/>
      <c r="T472" s="307"/>
      <c r="U472" s="307"/>
      <c r="V472" s="307"/>
      <c r="W472" s="307"/>
      <c r="X472" s="307"/>
      <c r="Y472" s="451"/>
      <c r="Z472" s="452"/>
      <c r="AA472" s="453"/>
    </row>
    <row r="473" spans="1:27" s="306" customFormat="1" ht="15" customHeight="1" x14ac:dyDescent="0.15">
      <c r="A473" s="201"/>
      <c r="B473" s="468"/>
      <c r="C473" s="310" t="s">
        <v>225</v>
      </c>
      <c r="D473" s="447" t="s">
        <v>224</v>
      </c>
      <c r="E473" s="447"/>
      <c r="F473" s="447"/>
      <c r="G473" s="447"/>
      <c r="H473" s="447"/>
      <c r="I473" s="447"/>
      <c r="J473" s="447"/>
      <c r="K473" s="447"/>
      <c r="L473" s="447"/>
      <c r="M473" s="447"/>
      <c r="N473" s="447"/>
      <c r="O473" s="447"/>
      <c r="P473" s="447"/>
      <c r="Q473" s="447"/>
      <c r="R473" s="447"/>
      <c r="S473" s="447"/>
      <c r="T473" s="447"/>
      <c r="U473" s="447"/>
      <c r="V473" s="447"/>
      <c r="W473" s="447"/>
      <c r="X473" s="447"/>
      <c r="Y473" s="429"/>
      <c r="Z473" s="449"/>
      <c r="AA473" s="450"/>
    </row>
    <row r="474" spans="1:27" s="306" customFormat="1" ht="15" customHeight="1" x14ac:dyDescent="0.15">
      <c r="A474" s="201"/>
      <c r="B474" s="468"/>
      <c r="D474" s="447"/>
      <c r="E474" s="447"/>
      <c r="F474" s="447"/>
      <c r="G474" s="447"/>
      <c r="H474" s="447"/>
      <c r="I474" s="447"/>
      <c r="J474" s="447"/>
      <c r="K474" s="447"/>
      <c r="L474" s="447"/>
      <c r="M474" s="447"/>
      <c r="N474" s="447"/>
      <c r="O474" s="447"/>
      <c r="P474" s="447"/>
      <c r="Q474" s="447"/>
      <c r="R474" s="447"/>
      <c r="S474" s="447"/>
      <c r="T474" s="447"/>
      <c r="U474" s="447"/>
      <c r="V474" s="447"/>
      <c r="W474" s="447"/>
      <c r="X474" s="447"/>
      <c r="Y474" s="454"/>
      <c r="Z474" s="455"/>
      <c r="AA474" s="456"/>
    </row>
    <row r="475" spans="1:27" s="306" customFormat="1" ht="6" customHeight="1" x14ac:dyDescent="0.15">
      <c r="A475" s="201"/>
      <c r="B475" s="468"/>
      <c r="D475" s="307"/>
      <c r="E475" s="307"/>
      <c r="F475" s="307"/>
      <c r="G475" s="307"/>
      <c r="H475" s="307"/>
      <c r="I475" s="307"/>
      <c r="J475" s="307"/>
      <c r="K475" s="307"/>
      <c r="L475" s="307"/>
      <c r="M475" s="307"/>
      <c r="N475" s="307"/>
      <c r="O475" s="307"/>
      <c r="P475" s="307"/>
      <c r="Q475" s="307"/>
      <c r="R475" s="307"/>
      <c r="S475" s="307"/>
      <c r="T475" s="307"/>
      <c r="U475" s="307"/>
      <c r="V475" s="307"/>
      <c r="W475" s="307"/>
      <c r="X475" s="307"/>
      <c r="Y475" s="454"/>
      <c r="Z475" s="455"/>
      <c r="AA475" s="456"/>
    </row>
    <row r="476" spans="1:27" s="306" customFormat="1" ht="15" customHeight="1" x14ac:dyDescent="0.15">
      <c r="A476" s="201"/>
      <c r="B476" s="461"/>
      <c r="C476" s="319"/>
      <c r="D476" s="638" t="s">
        <v>624</v>
      </c>
      <c r="E476" s="638"/>
      <c r="F476" s="638"/>
      <c r="G476" s="638"/>
      <c r="H476" s="638"/>
      <c r="I476" s="638"/>
      <c r="J476" s="638"/>
      <c r="K476" s="638"/>
      <c r="L476" s="638"/>
      <c r="M476" s="638"/>
      <c r="N476" s="638"/>
      <c r="O476" s="638"/>
      <c r="P476" s="638"/>
      <c r="Q476" s="638"/>
      <c r="R476" s="638"/>
      <c r="S476" s="638"/>
      <c r="T476" s="638"/>
      <c r="U476" s="638"/>
      <c r="V476" s="638"/>
      <c r="W476" s="638"/>
      <c r="X476" s="639"/>
      <c r="Y476" s="451"/>
      <c r="Z476" s="452"/>
      <c r="AA476" s="453"/>
    </row>
    <row r="477" spans="1:27" s="300" customFormat="1" ht="18.75" customHeight="1" x14ac:dyDescent="0.3">
      <c r="A477" s="293"/>
      <c r="B477" s="294" t="s">
        <v>625</v>
      </c>
      <c r="C477" s="295"/>
      <c r="D477" s="295"/>
      <c r="E477" s="295"/>
      <c r="F477" s="295"/>
      <c r="G477" s="295"/>
      <c r="H477" s="295"/>
      <c r="I477" s="295"/>
      <c r="J477" s="296"/>
      <c r="K477" s="296"/>
      <c r="L477" s="296"/>
      <c r="M477" s="296"/>
      <c r="N477" s="296"/>
      <c r="O477" s="296"/>
      <c r="P477" s="296"/>
      <c r="Q477" s="296"/>
      <c r="R477" s="296"/>
      <c r="Y477" s="315"/>
      <c r="Z477" s="315"/>
      <c r="AA477" s="315"/>
    </row>
    <row r="478" spans="1:27" ht="18.75" customHeight="1" x14ac:dyDescent="0.2">
      <c r="A478" s="228"/>
      <c r="B478" s="460" t="s">
        <v>11</v>
      </c>
      <c r="C478" s="398" t="s">
        <v>157</v>
      </c>
      <c r="D478" s="399"/>
      <c r="E478" s="399"/>
      <c r="F478" s="399"/>
      <c r="G478" s="399"/>
      <c r="H478" s="399"/>
      <c r="I478" s="399"/>
      <c r="J478" s="399"/>
      <c r="K478" s="399"/>
      <c r="L478" s="399"/>
      <c r="M478" s="399"/>
      <c r="N478" s="399"/>
      <c r="O478" s="399"/>
      <c r="P478" s="399"/>
      <c r="Q478" s="399"/>
      <c r="R478" s="399"/>
      <c r="S478" s="399"/>
      <c r="T478" s="399"/>
      <c r="U478" s="399"/>
      <c r="V478" s="399"/>
      <c r="W478" s="399"/>
      <c r="X478" s="400"/>
      <c r="Y478" s="429"/>
      <c r="Z478" s="449"/>
      <c r="AA478" s="450"/>
    </row>
    <row r="479" spans="1:27" ht="18.75" customHeight="1" x14ac:dyDescent="0.2">
      <c r="A479" s="228"/>
      <c r="B479" s="461"/>
      <c r="C479" s="401"/>
      <c r="D479" s="402"/>
      <c r="E479" s="402"/>
      <c r="F479" s="402"/>
      <c r="G479" s="402"/>
      <c r="H479" s="402"/>
      <c r="I479" s="402"/>
      <c r="J479" s="402"/>
      <c r="K479" s="402"/>
      <c r="L479" s="402"/>
      <c r="M479" s="402"/>
      <c r="N479" s="402"/>
      <c r="O479" s="402"/>
      <c r="P479" s="402"/>
      <c r="Q479" s="402"/>
      <c r="R479" s="402"/>
      <c r="S479" s="402"/>
      <c r="T479" s="402"/>
      <c r="U479" s="402"/>
      <c r="V479" s="402"/>
      <c r="W479" s="402"/>
      <c r="X479" s="403"/>
      <c r="Y479" s="451"/>
      <c r="Z479" s="452"/>
      <c r="AA479" s="453"/>
    </row>
    <row r="480" spans="1:27" ht="34.5" customHeight="1" x14ac:dyDescent="0.2">
      <c r="A480" s="228"/>
      <c r="B480" s="460" t="s">
        <v>12</v>
      </c>
      <c r="C480" s="398" t="s">
        <v>626</v>
      </c>
      <c r="D480" s="399"/>
      <c r="E480" s="399"/>
      <c r="F480" s="399"/>
      <c r="G480" s="399"/>
      <c r="H480" s="399"/>
      <c r="I480" s="399"/>
      <c r="J480" s="399"/>
      <c r="K480" s="399"/>
      <c r="L480" s="399"/>
      <c r="M480" s="399"/>
      <c r="N480" s="399"/>
      <c r="O480" s="399"/>
      <c r="P480" s="399"/>
      <c r="Q480" s="399"/>
      <c r="R480" s="399"/>
      <c r="S480" s="399"/>
      <c r="T480" s="399"/>
      <c r="U480" s="399"/>
      <c r="V480" s="399"/>
      <c r="W480" s="399"/>
      <c r="X480" s="400"/>
      <c r="Y480" s="429"/>
      <c r="Z480" s="449"/>
      <c r="AA480" s="450"/>
    </row>
    <row r="481" spans="1:27" ht="34.5" customHeight="1" x14ac:dyDescent="0.2">
      <c r="A481" s="228"/>
      <c r="B481" s="461"/>
      <c r="C481" s="401"/>
      <c r="D481" s="402"/>
      <c r="E481" s="402"/>
      <c r="F481" s="402"/>
      <c r="G481" s="402"/>
      <c r="H481" s="402"/>
      <c r="I481" s="402"/>
      <c r="J481" s="402"/>
      <c r="K481" s="402"/>
      <c r="L481" s="402"/>
      <c r="M481" s="402"/>
      <c r="N481" s="402"/>
      <c r="O481" s="402"/>
      <c r="P481" s="402"/>
      <c r="Q481" s="402"/>
      <c r="R481" s="402"/>
      <c r="S481" s="402"/>
      <c r="T481" s="402"/>
      <c r="U481" s="402"/>
      <c r="V481" s="402"/>
      <c r="W481" s="402"/>
      <c r="X481" s="403"/>
      <c r="Y481" s="451"/>
      <c r="Z481" s="452"/>
      <c r="AA481" s="453"/>
    </row>
    <row r="482" spans="1:27" s="309" customFormat="1" ht="27.75" customHeight="1" x14ac:dyDescent="0.2">
      <c r="A482" s="201"/>
      <c r="B482" s="419" t="s">
        <v>13</v>
      </c>
      <c r="C482" s="398" t="s">
        <v>215</v>
      </c>
      <c r="D482" s="399"/>
      <c r="E482" s="399"/>
      <c r="F482" s="399"/>
      <c r="G482" s="399"/>
      <c r="H482" s="399"/>
      <c r="I482" s="399"/>
      <c r="J482" s="399"/>
      <c r="K482" s="399"/>
      <c r="L482" s="399"/>
      <c r="M482" s="399"/>
      <c r="N482" s="399"/>
      <c r="O482" s="399"/>
      <c r="P482" s="399"/>
      <c r="Q482" s="399"/>
      <c r="R482" s="399"/>
      <c r="S482" s="399"/>
      <c r="T482" s="399"/>
      <c r="U482" s="399"/>
      <c r="V482" s="399"/>
      <c r="W482" s="399"/>
      <c r="X482" s="400"/>
      <c r="Y482" s="423"/>
      <c r="Z482" s="424"/>
      <c r="AA482" s="425"/>
    </row>
    <row r="483" spans="1:27" s="309" customFormat="1" ht="27.75" customHeight="1" x14ac:dyDescent="0.2">
      <c r="A483" s="201"/>
      <c r="B483" s="420"/>
      <c r="C483" s="401"/>
      <c r="D483" s="402"/>
      <c r="E483" s="402"/>
      <c r="F483" s="402"/>
      <c r="G483" s="402"/>
      <c r="H483" s="402"/>
      <c r="I483" s="402"/>
      <c r="J483" s="402"/>
      <c r="K483" s="402"/>
      <c r="L483" s="402"/>
      <c r="M483" s="402"/>
      <c r="N483" s="402"/>
      <c r="O483" s="402"/>
      <c r="P483" s="402"/>
      <c r="Q483" s="402"/>
      <c r="R483" s="402"/>
      <c r="S483" s="402"/>
      <c r="T483" s="402"/>
      <c r="U483" s="402"/>
      <c r="V483" s="402"/>
      <c r="W483" s="402"/>
      <c r="X483" s="403"/>
      <c r="Y483" s="426"/>
      <c r="Z483" s="427"/>
      <c r="AA483" s="428"/>
    </row>
    <row r="484" spans="1:27" s="309" customFormat="1" ht="27.75" customHeight="1" x14ac:dyDescent="0.2">
      <c r="A484" s="201"/>
      <c r="B484" s="419" t="s">
        <v>14</v>
      </c>
      <c r="C484" s="398" t="s">
        <v>320</v>
      </c>
      <c r="D484" s="399"/>
      <c r="E484" s="399"/>
      <c r="F484" s="399"/>
      <c r="G484" s="399"/>
      <c r="H484" s="399"/>
      <c r="I484" s="399"/>
      <c r="J484" s="399"/>
      <c r="K484" s="399"/>
      <c r="L484" s="399"/>
      <c r="M484" s="399"/>
      <c r="N484" s="399"/>
      <c r="O484" s="399"/>
      <c r="P484" s="399"/>
      <c r="Q484" s="399"/>
      <c r="R484" s="399"/>
      <c r="S484" s="399"/>
      <c r="T484" s="399"/>
      <c r="U484" s="399"/>
      <c r="V484" s="399"/>
      <c r="W484" s="399"/>
      <c r="X484" s="400"/>
      <c r="Y484" s="423"/>
      <c r="Z484" s="424"/>
      <c r="AA484" s="425"/>
    </row>
    <row r="485" spans="1:27" s="309" customFormat="1" ht="27.75" customHeight="1" x14ac:dyDescent="0.2">
      <c r="A485" s="201"/>
      <c r="B485" s="420"/>
      <c r="C485" s="401"/>
      <c r="D485" s="402"/>
      <c r="E485" s="402"/>
      <c r="F485" s="402"/>
      <c r="G485" s="402"/>
      <c r="H485" s="402"/>
      <c r="I485" s="402"/>
      <c r="J485" s="402"/>
      <c r="K485" s="402"/>
      <c r="L485" s="402"/>
      <c r="M485" s="402"/>
      <c r="N485" s="402"/>
      <c r="O485" s="402"/>
      <c r="P485" s="402"/>
      <c r="Q485" s="402"/>
      <c r="R485" s="402"/>
      <c r="S485" s="402"/>
      <c r="T485" s="402"/>
      <c r="U485" s="402"/>
      <c r="V485" s="402"/>
      <c r="W485" s="402"/>
      <c r="X485" s="403"/>
      <c r="Y485" s="426"/>
      <c r="Z485" s="427"/>
      <c r="AA485" s="428"/>
    </row>
    <row r="486" spans="1:27" s="309" customFormat="1" ht="21" customHeight="1" x14ac:dyDescent="0.2">
      <c r="A486" s="201"/>
      <c r="B486" s="419" t="s">
        <v>15</v>
      </c>
      <c r="C486" s="398" t="s">
        <v>90</v>
      </c>
      <c r="D486" s="399"/>
      <c r="E486" s="399"/>
      <c r="F486" s="399"/>
      <c r="G486" s="399"/>
      <c r="H486" s="399"/>
      <c r="I486" s="399"/>
      <c r="J486" s="399"/>
      <c r="K486" s="399"/>
      <c r="L486" s="399"/>
      <c r="M486" s="399"/>
      <c r="N486" s="399"/>
      <c r="O486" s="399"/>
      <c r="P486" s="399"/>
      <c r="Q486" s="399"/>
      <c r="R486" s="399"/>
      <c r="S486" s="399"/>
      <c r="T486" s="399"/>
      <c r="U486" s="399"/>
      <c r="V486" s="399"/>
      <c r="W486" s="399"/>
      <c r="X486" s="400"/>
      <c r="Y486" s="423"/>
      <c r="Z486" s="424"/>
      <c r="AA486" s="425"/>
    </row>
    <row r="487" spans="1:27" s="309" customFormat="1" ht="21" customHeight="1" x14ac:dyDescent="0.2">
      <c r="A487" s="201"/>
      <c r="B487" s="420"/>
      <c r="C487" s="401"/>
      <c r="D487" s="402"/>
      <c r="E487" s="402"/>
      <c r="F487" s="402"/>
      <c r="G487" s="402"/>
      <c r="H487" s="402"/>
      <c r="I487" s="402"/>
      <c r="J487" s="402"/>
      <c r="K487" s="402"/>
      <c r="L487" s="402"/>
      <c r="M487" s="402"/>
      <c r="N487" s="402"/>
      <c r="O487" s="402"/>
      <c r="P487" s="402"/>
      <c r="Q487" s="402"/>
      <c r="R487" s="402"/>
      <c r="S487" s="402"/>
      <c r="T487" s="402"/>
      <c r="U487" s="402"/>
      <c r="V487" s="402"/>
      <c r="W487" s="402"/>
      <c r="X487" s="403"/>
      <c r="Y487" s="426"/>
      <c r="Z487" s="427"/>
      <c r="AA487" s="428"/>
    </row>
    <row r="488" spans="1:27" s="323" customFormat="1" ht="18" customHeight="1" x14ac:dyDescent="0.2">
      <c r="A488" s="229" t="s">
        <v>595</v>
      </c>
      <c r="B488" s="320"/>
      <c r="C488" s="321"/>
      <c r="D488" s="321"/>
      <c r="E488" s="321"/>
      <c r="F488" s="321"/>
      <c r="G488" s="321"/>
      <c r="H488" s="321"/>
      <c r="I488" s="321"/>
      <c r="J488" s="322"/>
      <c r="K488" s="322"/>
      <c r="L488" s="322"/>
      <c r="M488" s="322"/>
      <c r="N488" s="322"/>
      <c r="O488" s="322"/>
      <c r="P488" s="322"/>
      <c r="Q488" s="322"/>
      <c r="R488" s="292"/>
      <c r="S488" s="292"/>
      <c r="T488" s="292"/>
      <c r="U488" s="292"/>
      <c r="V488" s="292"/>
      <c r="W488" s="292"/>
      <c r="X488" s="292"/>
      <c r="Y488" s="292"/>
      <c r="Z488" s="292"/>
      <c r="AA488" s="292"/>
    </row>
    <row r="489" spans="1:27" s="323" customFormat="1" ht="18" customHeight="1" x14ac:dyDescent="0.2">
      <c r="A489" s="201"/>
      <c r="B489" s="229" t="s">
        <v>550</v>
      </c>
      <c r="C489" s="321"/>
      <c r="D489" s="321"/>
      <c r="E489" s="321"/>
      <c r="F489" s="321"/>
      <c r="G489" s="321"/>
      <c r="H489" s="321"/>
      <c r="I489" s="321"/>
      <c r="J489" s="322"/>
      <c r="K489" s="322"/>
      <c r="L489" s="322"/>
      <c r="M489" s="322"/>
      <c r="N489" s="322"/>
      <c r="O489" s="322"/>
      <c r="P489" s="322"/>
      <c r="Q489" s="322"/>
      <c r="R489" s="287"/>
      <c r="S489" s="287"/>
      <c r="T489" s="287"/>
      <c r="U489" s="287"/>
      <c r="V489" s="287"/>
      <c r="W489" s="287"/>
      <c r="X489" s="287"/>
      <c r="Y489" s="287"/>
      <c r="Z489" s="287"/>
      <c r="AA489" s="287"/>
    </row>
    <row r="490" spans="1:27" s="325" customFormat="1" ht="45" customHeight="1" x14ac:dyDescent="0.2">
      <c r="A490" s="324"/>
      <c r="B490" s="421" t="s">
        <v>552</v>
      </c>
      <c r="C490" s="406" t="s">
        <v>627</v>
      </c>
      <c r="D490" s="407"/>
      <c r="E490" s="407"/>
      <c r="F490" s="407"/>
      <c r="G490" s="407"/>
      <c r="H490" s="407"/>
      <c r="I490" s="407"/>
      <c r="J490" s="407"/>
      <c r="K490" s="407"/>
      <c r="L490" s="407"/>
      <c r="M490" s="407"/>
      <c r="N490" s="407"/>
      <c r="O490" s="407"/>
      <c r="P490" s="407"/>
      <c r="Q490" s="407"/>
      <c r="R490" s="407"/>
      <c r="S490" s="407"/>
      <c r="T490" s="407"/>
      <c r="U490" s="407"/>
      <c r="V490" s="407"/>
      <c r="W490" s="407"/>
      <c r="X490" s="408"/>
      <c r="Y490" s="423"/>
      <c r="Z490" s="424"/>
      <c r="AA490" s="425"/>
    </row>
    <row r="491" spans="1:27" s="325" customFormat="1" ht="38.25" customHeight="1" x14ac:dyDescent="0.2">
      <c r="A491" s="324"/>
      <c r="B491" s="422"/>
      <c r="C491" s="409"/>
      <c r="D491" s="410"/>
      <c r="E491" s="410"/>
      <c r="F491" s="410"/>
      <c r="G491" s="410"/>
      <c r="H491" s="410"/>
      <c r="I491" s="410"/>
      <c r="J491" s="410"/>
      <c r="K491" s="410"/>
      <c r="L491" s="410"/>
      <c r="M491" s="410"/>
      <c r="N491" s="410"/>
      <c r="O491" s="410"/>
      <c r="P491" s="410"/>
      <c r="Q491" s="410"/>
      <c r="R491" s="410"/>
      <c r="S491" s="410"/>
      <c r="T491" s="410"/>
      <c r="U491" s="410"/>
      <c r="V491" s="410"/>
      <c r="W491" s="410"/>
      <c r="X491" s="411"/>
      <c r="Y491" s="426"/>
      <c r="Z491" s="427"/>
      <c r="AA491" s="428"/>
    </row>
    <row r="492" spans="1:27" s="325" customFormat="1" ht="45.75" customHeight="1" x14ac:dyDescent="0.2">
      <c r="A492" s="324"/>
      <c r="B492" s="421" t="s">
        <v>553</v>
      </c>
      <c r="C492" s="406" t="s">
        <v>628</v>
      </c>
      <c r="D492" s="407"/>
      <c r="E492" s="407"/>
      <c r="F492" s="407"/>
      <c r="G492" s="407"/>
      <c r="H492" s="407"/>
      <c r="I492" s="407"/>
      <c r="J492" s="407"/>
      <c r="K492" s="407"/>
      <c r="L492" s="407"/>
      <c r="M492" s="407"/>
      <c r="N492" s="407"/>
      <c r="O492" s="407"/>
      <c r="P492" s="407"/>
      <c r="Q492" s="407"/>
      <c r="R492" s="407"/>
      <c r="S492" s="407"/>
      <c r="T492" s="407"/>
      <c r="U492" s="407"/>
      <c r="V492" s="407"/>
      <c r="W492" s="407"/>
      <c r="X492" s="408"/>
      <c r="Y492" s="423"/>
      <c r="Z492" s="424"/>
      <c r="AA492" s="425"/>
    </row>
    <row r="493" spans="1:27" s="325" customFormat="1" ht="45.75" customHeight="1" x14ac:dyDescent="0.2">
      <c r="A493" s="324"/>
      <c r="B493" s="422"/>
      <c r="C493" s="409"/>
      <c r="D493" s="410"/>
      <c r="E493" s="410"/>
      <c r="F493" s="410"/>
      <c r="G493" s="410"/>
      <c r="H493" s="410"/>
      <c r="I493" s="410"/>
      <c r="J493" s="410"/>
      <c r="K493" s="410"/>
      <c r="L493" s="410"/>
      <c r="M493" s="410"/>
      <c r="N493" s="410"/>
      <c r="O493" s="410"/>
      <c r="P493" s="410"/>
      <c r="Q493" s="410"/>
      <c r="R493" s="410"/>
      <c r="S493" s="410"/>
      <c r="T493" s="410"/>
      <c r="U493" s="410"/>
      <c r="V493" s="410"/>
      <c r="W493" s="410"/>
      <c r="X493" s="411"/>
      <c r="Y493" s="426"/>
      <c r="Z493" s="427"/>
      <c r="AA493" s="428"/>
    </row>
    <row r="494" spans="1:27" s="325" customFormat="1" ht="15" customHeight="1" x14ac:dyDescent="0.2">
      <c r="A494" s="324"/>
      <c r="B494" s="421" t="s">
        <v>554</v>
      </c>
      <c r="C494" s="406" t="s">
        <v>555</v>
      </c>
      <c r="D494" s="407"/>
      <c r="E494" s="407"/>
      <c r="F494" s="407"/>
      <c r="G494" s="407"/>
      <c r="H494" s="407"/>
      <c r="I494" s="407"/>
      <c r="J494" s="407"/>
      <c r="K494" s="407"/>
      <c r="L494" s="407"/>
      <c r="M494" s="407"/>
      <c r="N494" s="407"/>
      <c r="O494" s="407"/>
      <c r="P494" s="407"/>
      <c r="Q494" s="407"/>
      <c r="R494" s="407"/>
      <c r="S494" s="407"/>
      <c r="T494" s="407"/>
      <c r="U494" s="407"/>
      <c r="V494" s="407"/>
      <c r="W494" s="407"/>
      <c r="X494" s="408"/>
      <c r="Y494" s="423"/>
      <c r="Z494" s="424"/>
      <c r="AA494" s="425"/>
    </row>
    <row r="495" spans="1:27" s="325" customFormat="1" ht="15" customHeight="1" x14ac:dyDescent="0.2">
      <c r="A495" s="324"/>
      <c r="B495" s="422"/>
      <c r="C495" s="409"/>
      <c r="D495" s="410"/>
      <c r="E495" s="410"/>
      <c r="F495" s="410"/>
      <c r="G495" s="410"/>
      <c r="H495" s="410"/>
      <c r="I495" s="410"/>
      <c r="J495" s="410"/>
      <c r="K495" s="410"/>
      <c r="L495" s="410"/>
      <c r="M495" s="410"/>
      <c r="N495" s="410"/>
      <c r="O495" s="410"/>
      <c r="P495" s="410"/>
      <c r="Q495" s="410"/>
      <c r="R495" s="410"/>
      <c r="S495" s="410"/>
      <c r="T495" s="410"/>
      <c r="U495" s="410"/>
      <c r="V495" s="410"/>
      <c r="W495" s="410"/>
      <c r="X495" s="411"/>
      <c r="Y495" s="426"/>
      <c r="Z495" s="427"/>
      <c r="AA495" s="428"/>
    </row>
    <row r="496" spans="1:27" s="325" customFormat="1" ht="15" customHeight="1" x14ac:dyDescent="0.2">
      <c r="A496" s="324"/>
      <c r="B496" s="421" t="s">
        <v>556</v>
      </c>
      <c r="C496" s="406" t="s">
        <v>557</v>
      </c>
      <c r="D496" s="407"/>
      <c r="E496" s="407"/>
      <c r="F496" s="407"/>
      <c r="G496" s="407"/>
      <c r="H496" s="407"/>
      <c r="I496" s="407"/>
      <c r="J496" s="407"/>
      <c r="K496" s="407"/>
      <c r="L496" s="407"/>
      <c r="M496" s="407"/>
      <c r="N496" s="407"/>
      <c r="O496" s="407"/>
      <c r="P496" s="407"/>
      <c r="Q496" s="407"/>
      <c r="R496" s="407"/>
      <c r="S496" s="407"/>
      <c r="T496" s="407"/>
      <c r="U496" s="407"/>
      <c r="V496" s="407"/>
      <c r="W496" s="407"/>
      <c r="X496" s="408"/>
      <c r="Y496" s="423"/>
      <c r="Z496" s="424"/>
      <c r="AA496" s="425"/>
    </row>
    <row r="497" spans="1:27" s="325" customFormat="1" ht="15" customHeight="1" x14ac:dyDescent="0.2">
      <c r="A497" s="324"/>
      <c r="B497" s="422"/>
      <c r="C497" s="409"/>
      <c r="D497" s="410"/>
      <c r="E497" s="410"/>
      <c r="F497" s="410"/>
      <c r="G497" s="410"/>
      <c r="H497" s="410"/>
      <c r="I497" s="410"/>
      <c r="J497" s="410"/>
      <c r="K497" s="410"/>
      <c r="L497" s="410"/>
      <c r="M497" s="410"/>
      <c r="N497" s="410"/>
      <c r="O497" s="410"/>
      <c r="P497" s="410"/>
      <c r="Q497" s="410"/>
      <c r="R497" s="410"/>
      <c r="S497" s="410"/>
      <c r="T497" s="410"/>
      <c r="U497" s="410"/>
      <c r="V497" s="410"/>
      <c r="W497" s="410"/>
      <c r="X497" s="411"/>
      <c r="Y497" s="426"/>
      <c r="Z497" s="427"/>
      <c r="AA497" s="428"/>
    </row>
    <row r="498" spans="1:27" s="325" customFormat="1" ht="15" customHeight="1" x14ac:dyDescent="0.2">
      <c r="A498" s="324"/>
      <c r="B498" s="421" t="s">
        <v>558</v>
      </c>
      <c r="C498" s="406" t="s">
        <v>559</v>
      </c>
      <c r="D498" s="407"/>
      <c r="E498" s="407"/>
      <c r="F498" s="407"/>
      <c r="G498" s="407"/>
      <c r="H498" s="407"/>
      <c r="I498" s="407"/>
      <c r="J498" s="407"/>
      <c r="K498" s="407"/>
      <c r="L498" s="407"/>
      <c r="M498" s="407"/>
      <c r="N498" s="407"/>
      <c r="O498" s="407"/>
      <c r="P498" s="407"/>
      <c r="Q498" s="407"/>
      <c r="R498" s="407"/>
      <c r="S498" s="407"/>
      <c r="T498" s="407"/>
      <c r="U498" s="407"/>
      <c r="V498" s="407"/>
      <c r="W498" s="407"/>
      <c r="X498" s="408"/>
      <c r="Y498" s="423"/>
      <c r="Z498" s="424"/>
      <c r="AA498" s="425"/>
    </row>
    <row r="499" spans="1:27" s="325" customFormat="1" ht="15" customHeight="1" x14ac:dyDescent="0.2">
      <c r="A499" s="324"/>
      <c r="B499" s="422"/>
      <c r="C499" s="409"/>
      <c r="D499" s="410"/>
      <c r="E499" s="410"/>
      <c r="F499" s="410"/>
      <c r="G499" s="410"/>
      <c r="H499" s="410"/>
      <c r="I499" s="410"/>
      <c r="J499" s="410"/>
      <c r="K499" s="410"/>
      <c r="L499" s="410"/>
      <c r="M499" s="410"/>
      <c r="N499" s="410"/>
      <c r="O499" s="410"/>
      <c r="P499" s="410"/>
      <c r="Q499" s="410"/>
      <c r="R499" s="410"/>
      <c r="S499" s="410"/>
      <c r="T499" s="410"/>
      <c r="U499" s="410"/>
      <c r="V499" s="410"/>
      <c r="W499" s="410"/>
      <c r="X499" s="411"/>
      <c r="Y499" s="426"/>
      <c r="Z499" s="427"/>
      <c r="AA499" s="428"/>
    </row>
    <row r="500" spans="1:27" s="325" customFormat="1" ht="37.5" customHeight="1" x14ac:dyDescent="0.2">
      <c r="A500" s="324"/>
      <c r="B500" s="421" t="s">
        <v>560</v>
      </c>
      <c r="C500" s="406" t="s">
        <v>629</v>
      </c>
      <c r="D500" s="407"/>
      <c r="E500" s="407"/>
      <c r="F500" s="407"/>
      <c r="G500" s="407"/>
      <c r="H500" s="407"/>
      <c r="I500" s="407"/>
      <c r="J500" s="407"/>
      <c r="K500" s="407"/>
      <c r="L500" s="407"/>
      <c r="M500" s="407"/>
      <c r="N500" s="407"/>
      <c r="O500" s="407"/>
      <c r="P500" s="407"/>
      <c r="Q500" s="407"/>
      <c r="R500" s="407"/>
      <c r="S500" s="407"/>
      <c r="T500" s="407"/>
      <c r="U500" s="407"/>
      <c r="V500" s="407"/>
      <c r="W500" s="407"/>
      <c r="X500" s="408"/>
      <c r="Y500" s="423"/>
      <c r="Z500" s="424"/>
      <c r="AA500" s="425"/>
    </row>
    <row r="501" spans="1:27" s="325" customFormat="1" ht="37.5" customHeight="1" x14ac:dyDescent="0.2">
      <c r="A501" s="324"/>
      <c r="B501" s="422"/>
      <c r="C501" s="409"/>
      <c r="D501" s="410"/>
      <c r="E501" s="410"/>
      <c r="F501" s="410"/>
      <c r="G501" s="410"/>
      <c r="H501" s="410"/>
      <c r="I501" s="410"/>
      <c r="J501" s="410"/>
      <c r="K501" s="410"/>
      <c r="L501" s="410"/>
      <c r="M501" s="410"/>
      <c r="N501" s="410"/>
      <c r="O501" s="410"/>
      <c r="P501" s="410"/>
      <c r="Q501" s="410"/>
      <c r="R501" s="410"/>
      <c r="S501" s="410"/>
      <c r="T501" s="410"/>
      <c r="U501" s="410"/>
      <c r="V501" s="410"/>
      <c r="W501" s="410"/>
      <c r="X501" s="411"/>
      <c r="Y501" s="426"/>
      <c r="Z501" s="427"/>
      <c r="AA501" s="428"/>
    </row>
    <row r="502" spans="1:27" s="325" customFormat="1" ht="22.5" customHeight="1" x14ac:dyDescent="0.2">
      <c r="A502" s="324"/>
      <c r="B502" s="421" t="s">
        <v>561</v>
      </c>
      <c r="C502" s="406" t="s">
        <v>562</v>
      </c>
      <c r="D502" s="407"/>
      <c r="E502" s="407"/>
      <c r="F502" s="407"/>
      <c r="G502" s="407"/>
      <c r="H502" s="407"/>
      <c r="I502" s="407"/>
      <c r="J502" s="407"/>
      <c r="K502" s="407"/>
      <c r="L502" s="407"/>
      <c r="M502" s="407"/>
      <c r="N502" s="407"/>
      <c r="O502" s="407"/>
      <c r="P502" s="407"/>
      <c r="Q502" s="407"/>
      <c r="R502" s="407"/>
      <c r="S502" s="407"/>
      <c r="T502" s="407"/>
      <c r="U502" s="407"/>
      <c r="V502" s="407"/>
      <c r="W502" s="407"/>
      <c r="X502" s="408"/>
      <c r="Y502" s="423"/>
      <c r="Z502" s="424"/>
      <c r="AA502" s="425"/>
    </row>
    <row r="503" spans="1:27" s="325" customFormat="1" ht="22.5" customHeight="1" x14ac:dyDescent="0.2">
      <c r="A503" s="324"/>
      <c r="B503" s="422"/>
      <c r="C503" s="409"/>
      <c r="D503" s="410"/>
      <c r="E503" s="410"/>
      <c r="F503" s="410"/>
      <c r="G503" s="410"/>
      <c r="H503" s="410"/>
      <c r="I503" s="410"/>
      <c r="J503" s="410"/>
      <c r="K503" s="410"/>
      <c r="L503" s="410"/>
      <c r="M503" s="410"/>
      <c r="N503" s="410"/>
      <c r="O503" s="410"/>
      <c r="P503" s="410"/>
      <c r="Q503" s="410"/>
      <c r="R503" s="410"/>
      <c r="S503" s="410"/>
      <c r="T503" s="410"/>
      <c r="U503" s="410"/>
      <c r="V503" s="410"/>
      <c r="W503" s="410"/>
      <c r="X503" s="411"/>
      <c r="Y503" s="426"/>
      <c r="Z503" s="427"/>
      <c r="AA503" s="428"/>
    </row>
    <row r="504" spans="1:27" s="325" customFormat="1" ht="22.5" customHeight="1" x14ac:dyDescent="0.2">
      <c r="A504" s="324"/>
      <c r="B504" s="421" t="s">
        <v>563</v>
      </c>
      <c r="C504" s="406" t="s">
        <v>669</v>
      </c>
      <c r="D504" s="407"/>
      <c r="E504" s="407"/>
      <c r="F504" s="407"/>
      <c r="G504" s="407"/>
      <c r="H504" s="407"/>
      <c r="I504" s="407"/>
      <c r="J504" s="407"/>
      <c r="K504" s="407"/>
      <c r="L504" s="407"/>
      <c r="M504" s="407"/>
      <c r="N504" s="407"/>
      <c r="O504" s="407"/>
      <c r="P504" s="407"/>
      <c r="Q504" s="407"/>
      <c r="R504" s="407"/>
      <c r="S504" s="407"/>
      <c r="T504" s="407"/>
      <c r="U504" s="407"/>
      <c r="V504" s="407"/>
      <c r="W504" s="407"/>
      <c r="X504" s="408"/>
      <c r="Y504" s="423"/>
      <c r="Z504" s="424"/>
      <c r="AA504" s="425"/>
    </row>
    <row r="505" spans="1:27" s="325" customFormat="1" ht="22.5" customHeight="1" x14ac:dyDescent="0.2">
      <c r="A505" s="324"/>
      <c r="B505" s="422"/>
      <c r="C505" s="409"/>
      <c r="D505" s="410"/>
      <c r="E505" s="410"/>
      <c r="F505" s="410"/>
      <c r="G505" s="410"/>
      <c r="H505" s="410"/>
      <c r="I505" s="410"/>
      <c r="J505" s="410"/>
      <c r="K505" s="410"/>
      <c r="L505" s="410"/>
      <c r="M505" s="410"/>
      <c r="N505" s="410"/>
      <c r="O505" s="410"/>
      <c r="P505" s="410"/>
      <c r="Q505" s="410"/>
      <c r="R505" s="410"/>
      <c r="S505" s="410"/>
      <c r="T505" s="410"/>
      <c r="U505" s="410"/>
      <c r="V505" s="410"/>
      <c r="W505" s="410"/>
      <c r="X505" s="411"/>
      <c r="Y505" s="426"/>
      <c r="Z505" s="427"/>
      <c r="AA505" s="428"/>
    </row>
    <row r="506" spans="1:27" s="309" customFormat="1" ht="12.75" customHeight="1" x14ac:dyDescent="0.2">
      <c r="A506" s="201"/>
      <c r="B506" s="326"/>
      <c r="C506" s="260"/>
      <c r="D506" s="260"/>
      <c r="E506" s="260"/>
      <c r="F506" s="260"/>
      <c r="G506" s="260"/>
      <c r="H506" s="260"/>
      <c r="I506" s="260"/>
      <c r="J506" s="260"/>
      <c r="K506" s="260"/>
      <c r="L506" s="260"/>
      <c r="M506" s="260"/>
      <c r="N506" s="260"/>
      <c r="O506" s="260"/>
      <c r="P506" s="260"/>
      <c r="Q506" s="260"/>
      <c r="R506" s="260"/>
      <c r="S506" s="260"/>
      <c r="T506" s="260"/>
      <c r="U506" s="260"/>
      <c r="V506" s="260"/>
      <c r="W506" s="260"/>
      <c r="X506" s="260"/>
      <c r="Y506" s="288"/>
      <c r="Z506" s="288"/>
      <c r="AA506" s="288"/>
    </row>
    <row r="507" spans="1:27" s="309" customFormat="1" ht="18.75" customHeight="1" x14ac:dyDescent="0.2">
      <c r="A507" s="229"/>
      <c r="B507" s="229" t="s">
        <v>551</v>
      </c>
      <c r="C507" s="260"/>
      <c r="D507" s="260"/>
      <c r="E507" s="260"/>
      <c r="F507" s="260"/>
      <c r="G507" s="260"/>
      <c r="H507" s="260"/>
      <c r="I507" s="260"/>
      <c r="J507" s="260"/>
      <c r="K507" s="260"/>
      <c r="L507" s="260"/>
      <c r="M507" s="260"/>
      <c r="N507" s="260"/>
      <c r="O507" s="260"/>
      <c r="P507" s="260"/>
      <c r="Q507" s="260"/>
      <c r="R507" s="260"/>
      <c r="S507" s="260"/>
      <c r="T507" s="260"/>
      <c r="U507" s="260"/>
      <c r="V507" s="260"/>
      <c r="W507" s="260"/>
      <c r="X507" s="260"/>
      <c r="Y507" s="288"/>
      <c r="Z507" s="288"/>
      <c r="AA507" s="288"/>
    </row>
    <row r="508" spans="1:27" s="325" customFormat="1" ht="45" customHeight="1" x14ac:dyDescent="0.2">
      <c r="A508" s="324"/>
      <c r="B508" s="421" t="s">
        <v>94</v>
      </c>
      <c r="C508" s="406" t="s">
        <v>627</v>
      </c>
      <c r="D508" s="407"/>
      <c r="E508" s="407"/>
      <c r="F508" s="407"/>
      <c r="G508" s="407"/>
      <c r="H508" s="407"/>
      <c r="I508" s="407"/>
      <c r="J508" s="407"/>
      <c r="K508" s="407"/>
      <c r="L508" s="407"/>
      <c r="M508" s="407"/>
      <c r="N508" s="407"/>
      <c r="O508" s="407"/>
      <c r="P508" s="407"/>
      <c r="Q508" s="407"/>
      <c r="R508" s="407"/>
      <c r="S508" s="407"/>
      <c r="T508" s="407"/>
      <c r="U508" s="407"/>
      <c r="V508" s="407"/>
      <c r="W508" s="407"/>
      <c r="X508" s="408"/>
      <c r="Y508" s="423"/>
      <c r="Z508" s="424"/>
      <c r="AA508" s="425"/>
    </row>
    <row r="509" spans="1:27" s="325" customFormat="1" ht="38.25" customHeight="1" x14ac:dyDescent="0.2">
      <c r="A509" s="324"/>
      <c r="B509" s="422"/>
      <c r="C509" s="409"/>
      <c r="D509" s="410"/>
      <c r="E509" s="410"/>
      <c r="F509" s="410"/>
      <c r="G509" s="410"/>
      <c r="H509" s="410"/>
      <c r="I509" s="410"/>
      <c r="J509" s="410"/>
      <c r="K509" s="410"/>
      <c r="L509" s="410"/>
      <c r="M509" s="410"/>
      <c r="N509" s="410"/>
      <c r="O509" s="410"/>
      <c r="P509" s="410"/>
      <c r="Q509" s="410"/>
      <c r="R509" s="410"/>
      <c r="S509" s="410"/>
      <c r="T509" s="410"/>
      <c r="U509" s="410"/>
      <c r="V509" s="410"/>
      <c r="W509" s="410"/>
      <c r="X509" s="411"/>
      <c r="Y509" s="426"/>
      <c r="Z509" s="427"/>
      <c r="AA509" s="428"/>
    </row>
    <row r="510" spans="1:27" s="325" customFormat="1" ht="45.75" customHeight="1" x14ac:dyDescent="0.2">
      <c r="A510" s="324"/>
      <c r="B510" s="421" t="s">
        <v>96</v>
      </c>
      <c r="C510" s="406" t="s">
        <v>628</v>
      </c>
      <c r="D510" s="407"/>
      <c r="E510" s="407"/>
      <c r="F510" s="407"/>
      <c r="G510" s="407"/>
      <c r="H510" s="407"/>
      <c r="I510" s="407"/>
      <c r="J510" s="407"/>
      <c r="K510" s="407"/>
      <c r="L510" s="407"/>
      <c r="M510" s="407"/>
      <c r="N510" s="407"/>
      <c r="O510" s="407"/>
      <c r="P510" s="407"/>
      <c r="Q510" s="407"/>
      <c r="R510" s="407"/>
      <c r="S510" s="407"/>
      <c r="T510" s="407"/>
      <c r="U510" s="407"/>
      <c r="V510" s="407"/>
      <c r="W510" s="407"/>
      <c r="X510" s="408"/>
      <c r="Y510" s="423"/>
      <c r="Z510" s="424"/>
      <c r="AA510" s="425"/>
    </row>
    <row r="511" spans="1:27" s="325" customFormat="1" ht="45.75" customHeight="1" x14ac:dyDescent="0.2">
      <c r="A511" s="324"/>
      <c r="B511" s="422"/>
      <c r="C511" s="409"/>
      <c r="D511" s="410"/>
      <c r="E511" s="410"/>
      <c r="F511" s="410"/>
      <c r="G511" s="410"/>
      <c r="H511" s="410"/>
      <c r="I511" s="410"/>
      <c r="J511" s="410"/>
      <c r="K511" s="410"/>
      <c r="L511" s="410"/>
      <c r="M511" s="410"/>
      <c r="N511" s="410"/>
      <c r="O511" s="410"/>
      <c r="P511" s="410"/>
      <c r="Q511" s="410"/>
      <c r="R511" s="410"/>
      <c r="S511" s="410"/>
      <c r="T511" s="410"/>
      <c r="U511" s="410"/>
      <c r="V511" s="410"/>
      <c r="W511" s="410"/>
      <c r="X511" s="411"/>
      <c r="Y511" s="426"/>
      <c r="Z511" s="427"/>
      <c r="AA511" s="428"/>
    </row>
    <row r="512" spans="1:27" s="325" customFormat="1" ht="15" customHeight="1" x14ac:dyDescent="0.2">
      <c r="A512" s="324"/>
      <c r="B512" s="421" t="s">
        <v>188</v>
      </c>
      <c r="C512" s="406" t="s">
        <v>564</v>
      </c>
      <c r="D512" s="407"/>
      <c r="E512" s="407"/>
      <c r="F512" s="407"/>
      <c r="G512" s="407"/>
      <c r="H512" s="407"/>
      <c r="I512" s="407"/>
      <c r="J512" s="407"/>
      <c r="K512" s="407"/>
      <c r="L512" s="407"/>
      <c r="M512" s="407"/>
      <c r="N512" s="407"/>
      <c r="O512" s="407"/>
      <c r="P512" s="407"/>
      <c r="Q512" s="407"/>
      <c r="R512" s="407"/>
      <c r="S512" s="407"/>
      <c r="T512" s="407"/>
      <c r="U512" s="407"/>
      <c r="V512" s="407"/>
      <c r="W512" s="407"/>
      <c r="X512" s="408"/>
      <c r="Y512" s="423"/>
      <c r="Z512" s="424"/>
      <c r="AA512" s="425"/>
    </row>
    <row r="513" spans="1:27" s="325" customFormat="1" ht="15" customHeight="1" x14ac:dyDescent="0.2">
      <c r="A513" s="324"/>
      <c r="B513" s="422"/>
      <c r="C513" s="409"/>
      <c r="D513" s="410"/>
      <c r="E513" s="410"/>
      <c r="F513" s="410"/>
      <c r="G513" s="410"/>
      <c r="H513" s="410"/>
      <c r="I513" s="410"/>
      <c r="J513" s="410"/>
      <c r="K513" s="410"/>
      <c r="L513" s="410"/>
      <c r="M513" s="410"/>
      <c r="N513" s="410"/>
      <c r="O513" s="410"/>
      <c r="P513" s="410"/>
      <c r="Q513" s="410"/>
      <c r="R513" s="410"/>
      <c r="S513" s="410"/>
      <c r="T513" s="410"/>
      <c r="U513" s="410"/>
      <c r="V513" s="410"/>
      <c r="W513" s="410"/>
      <c r="X513" s="411"/>
      <c r="Y513" s="426"/>
      <c r="Z513" s="427"/>
      <c r="AA513" s="428"/>
    </row>
    <row r="514" spans="1:27" s="325" customFormat="1" ht="15" customHeight="1" x14ac:dyDescent="0.2">
      <c r="A514" s="324"/>
      <c r="B514" s="421" t="s">
        <v>207</v>
      </c>
      <c r="C514" s="406" t="s">
        <v>565</v>
      </c>
      <c r="D514" s="407"/>
      <c r="E514" s="407"/>
      <c r="F514" s="407"/>
      <c r="G514" s="407"/>
      <c r="H514" s="407"/>
      <c r="I514" s="407"/>
      <c r="J514" s="407"/>
      <c r="K514" s="407"/>
      <c r="L514" s="407"/>
      <c r="M514" s="407"/>
      <c r="N514" s="407"/>
      <c r="O514" s="407"/>
      <c r="P514" s="407"/>
      <c r="Q514" s="407"/>
      <c r="R514" s="407"/>
      <c r="S514" s="407"/>
      <c r="T514" s="407"/>
      <c r="U514" s="407"/>
      <c r="V514" s="407"/>
      <c r="W514" s="407"/>
      <c r="X514" s="408"/>
      <c r="Y514" s="423"/>
      <c r="Z514" s="424"/>
      <c r="AA514" s="425"/>
    </row>
    <row r="515" spans="1:27" s="325" customFormat="1" ht="15" customHeight="1" x14ac:dyDescent="0.2">
      <c r="A515" s="324"/>
      <c r="B515" s="422"/>
      <c r="C515" s="409"/>
      <c r="D515" s="410"/>
      <c r="E515" s="410"/>
      <c r="F515" s="410"/>
      <c r="G515" s="410"/>
      <c r="H515" s="410"/>
      <c r="I515" s="410"/>
      <c r="J515" s="410"/>
      <c r="K515" s="410"/>
      <c r="L515" s="410"/>
      <c r="M515" s="410"/>
      <c r="N515" s="410"/>
      <c r="O515" s="410"/>
      <c r="P515" s="410"/>
      <c r="Q515" s="410"/>
      <c r="R515" s="410"/>
      <c r="S515" s="410"/>
      <c r="T515" s="410"/>
      <c r="U515" s="410"/>
      <c r="V515" s="410"/>
      <c r="W515" s="410"/>
      <c r="X515" s="411"/>
      <c r="Y515" s="426"/>
      <c r="Z515" s="427"/>
      <c r="AA515" s="428"/>
    </row>
    <row r="516" spans="1:27" s="325" customFormat="1" ht="15" customHeight="1" x14ac:dyDescent="0.2">
      <c r="A516" s="324"/>
      <c r="B516" s="421" t="s">
        <v>208</v>
      </c>
      <c r="C516" s="406" t="s">
        <v>566</v>
      </c>
      <c r="D516" s="407"/>
      <c r="E516" s="407"/>
      <c r="F516" s="407"/>
      <c r="G516" s="407"/>
      <c r="H516" s="407"/>
      <c r="I516" s="407"/>
      <c r="J516" s="407"/>
      <c r="K516" s="407"/>
      <c r="L516" s="407"/>
      <c r="M516" s="407"/>
      <c r="N516" s="407"/>
      <c r="O516" s="407"/>
      <c r="P516" s="407"/>
      <c r="Q516" s="407"/>
      <c r="R516" s="407"/>
      <c r="S516" s="407"/>
      <c r="T516" s="407"/>
      <c r="U516" s="407"/>
      <c r="V516" s="407"/>
      <c r="W516" s="407"/>
      <c r="X516" s="408"/>
      <c r="Y516" s="423"/>
      <c r="Z516" s="424"/>
      <c r="AA516" s="425"/>
    </row>
    <row r="517" spans="1:27" s="325" customFormat="1" ht="15" customHeight="1" x14ac:dyDescent="0.2">
      <c r="A517" s="324"/>
      <c r="B517" s="422"/>
      <c r="C517" s="409"/>
      <c r="D517" s="410"/>
      <c r="E517" s="410"/>
      <c r="F517" s="410"/>
      <c r="G517" s="410"/>
      <c r="H517" s="410"/>
      <c r="I517" s="410"/>
      <c r="J517" s="410"/>
      <c r="K517" s="410"/>
      <c r="L517" s="410"/>
      <c r="M517" s="410"/>
      <c r="N517" s="410"/>
      <c r="O517" s="410"/>
      <c r="P517" s="410"/>
      <c r="Q517" s="410"/>
      <c r="R517" s="410"/>
      <c r="S517" s="410"/>
      <c r="T517" s="410"/>
      <c r="U517" s="410"/>
      <c r="V517" s="410"/>
      <c r="W517" s="410"/>
      <c r="X517" s="411"/>
      <c r="Y517" s="426"/>
      <c r="Z517" s="427"/>
      <c r="AA517" s="428"/>
    </row>
    <row r="518" spans="1:27" s="325" customFormat="1" ht="37.5" customHeight="1" x14ac:dyDescent="0.2">
      <c r="A518" s="324"/>
      <c r="B518" s="421" t="s">
        <v>184</v>
      </c>
      <c r="C518" s="406" t="s">
        <v>629</v>
      </c>
      <c r="D518" s="407"/>
      <c r="E518" s="407"/>
      <c r="F518" s="407"/>
      <c r="G518" s="407"/>
      <c r="H518" s="407"/>
      <c r="I518" s="407"/>
      <c r="J518" s="407"/>
      <c r="K518" s="407"/>
      <c r="L518" s="407"/>
      <c r="M518" s="407"/>
      <c r="N518" s="407"/>
      <c r="O518" s="407"/>
      <c r="P518" s="407"/>
      <c r="Q518" s="407"/>
      <c r="R518" s="407"/>
      <c r="S518" s="407"/>
      <c r="T518" s="407"/>
      <c r="U518" s="407"/>
      <c r="V518" s="407"/>
      <c r="W518" s="407"/>
      <c r="X518" s="408"/>
      <c r="Y518" s="423"/>
      <c r="Z518" s="424"/>
      <c r="AA518" s="425"/>
    </row>
    <row r="519" spans="1:27" s="325" customFormat="1" ht="37.5" customHeight="1" x14ac:dyDescent="0.2">
      <c r="A519" s="324"/>
      <c r="B519" s="422"/>
      <c r="C519" s="409"/>
      <c r="D519" s="410"/>
      <c r="E519" s="410"/>
      <c r="F519" s="410"/>
      <c r="G519" s="410"/>
      <c r="H519" s="410"/>
      <c r="I519" s="410"/>
      <c r="J519" s="410"/>
      <c r="K519" s="410"/>
      <c r="L519" s="410"/>
      <c r="M519" s="410"/>
      <c r="N519" s="410"/>
      <c r="O519" s="410"/>
      <c r="P519" s="410"/>
      <c r="Q519" s="410"/>
      <c r="R519" s="410"/>
      <c r="S519" s="410"/>
      <c r="T519" s="410"/>
      <c r="U519" s="410"/>
      <c r="V519" s="410"/>
      <c r="W519" s="410"/>
      <c r="X519" s="411"/>
      <c r="Y519" s="426"/>
      <c r="Z519" s="427"/>
      <c r="AA519" s="428"/>
    </row>
    <row r="520" spans="1:27" s="325" customFormat="1" ht="22.5" customHeight="1" x14ac:dyDescent="0.2">
      <c r="A520" s="324"/>
      <c r="B520" s="421" t="s">
        <v>567</v>
      </c>
      <c r="C520" s="406" t="s">
        <v>669</v>
      </c>
      <c r="D520" s="407"/>
      <c r="E520" s="407"/>
      <c r="F520" s="407"/>
      <c r="G520" s="407"/>
      <c r="H520" s="407"/>
      <c r="I520" s="407"/>
      <c r="J520" s="407"/>
      <c r="K520" s="407"/>
      <c r="L520" s="407"/>
      <c r="M520" s="407"/>
      <c r="N520" s="407"/>
      <c r="O520" s="407"/>
      <c r="P520" s="407"/>
      <c r="Q520" s="407"/>
      <c r="R520" s="407"/>
      <c r="S520" s="407"/>
      <c r="T520" s="407"/>
      <c r="U520" s="407"/>
      <c r="V520" s="407"/>
      <c r="W520" s="407"/>
      <c r="X520" s="408"/>
      <c r="Y520" s="423"/>
      <c r="Z520" s="424"/>
      <c r="AA520" s="425"/>
    </row>
    <row r="521" spans="1:27" s="325" customFormat="1" ht="22.5" customHeight="1" x14ac:dyDescent="0.2">
      <c r="A521" s="324"/>
      <c r="B521" s="422"/>
      <c r="C521" s="409"/>
      <c r="D521" s="410"/>
      <c r="E521" s="410"/>
      <c r="F521" s="410"/>
      <c r="G521" s="410"/>
      <c r="H521" s="410"/>
      <c r="I521" s="410"/>
      <c r="J521" s="410"/>
      <c r="K521" s="410"/>
      <c r="L521" s="410"/>
      <c r="M521" s="410"/>
      <c r="N521" s="410"/>
      <c r="O521" s="410"/>
      <c r="P521" s="410"/>
      <c r="Q521" s="410"/>
      <c r="R521" s="410"/>
      <c r="S521" s="410"/>
      <c r="T521" s="410"/>
      <c r="U521" s="410"/>
      <c r="V521" s="410"/>
      <c r="W521" s="410"/>
      <c r="X521" s="411"/>
      <c r="Y521" s="426"/>
      <c r="Z521" s="427"/>
      <c r="AA521" s="428"/>
    </row>
    <row r="522" spans="1:27" s="309" customFormat="1" ht="12.75" customHeight="1" x14ac:dyDescent="0.2">
      <c r="A522" s="201"/>
      <c r="B522" s="326"/>
      <c r="C522" s="260"/>
      <c r="D522" s="260"/>
      <c r="E522" s="260"/>
      <c r="F522" s="260"/>
      <c r="G522" s="260"/>
      <c r="H522" s="260"/>
      <c r="I522" s="260"/>
      <c r="J522" s="260"/>
      <c r="K522" s="260"/>
      <c r="L522" s="260"/>
      <c r="M522" s="260"/>
      <c r="N522" s="260"/>
      <c r="O522" s="260"/>
      <c r="P522" s="260"/>
      <c r="Q522" s="260"/>
      <c r="R522" s="260"/>
      <c r="S522" s="260"/>
      <c r="T522" s="260"/>
      <c r="U522" s="260"/>
      <c r="V522" s="260"/>
      <c r="W522" s="260"/>
      <c r="X522" s="260"/>
      <c r="Y522" s="288"/>
      <c r="Z522" s="288"/>
      <c r="AA522" s="288"/>
    </row>
    <row r="523" spans="1:27" s="309" customFormat="1" ht="18.75" customHeight="1" x14ac:dyDescent="0.2">
      <c r="A523" s="201"/>
      <c r="B523" s="229" t="s">
        <v>568</v>
      </c>
      <c r="C523" s="260"/>
      <c r="D523" s="260"/>
      <c r="E523" s="260"/>
      <c r="F523" s="260"/>
      <c r="G523" s="260"/>
      <c r="H523" s="260"/>
      <c r="I523" s="260"/>
      <c r="J523" s="260"/>
      <c r="K523" s="260"/>
      <c r="L523" s="260"/>
      <c r="M523" s="260"/>
      <c r="N523" s="260"/>
      <c r="O523" s="260"/>
      <c r="P523" s="260"/>
      <c r="Q523" s="260"/>
      <c r="R523" s="260"/>
      <c r="S523" s="260"/>
      <c r="T523" s="260"/>
      <c r="U523" s="260"/>
      <c r="V523" s="260"/>
      <c r="W523" s="260"/>
      <c r="X523" s="260"/>
      <c r="Y523" s="288"/>
      <c r="Z523" s="288"/>
      <c r="AA523" s="288"/>
    </row>
    <row r="524" spans="1:27" s="325" customFormat="1" ht="45" customHeight="1" x14ac:dyDescent="0.2">
      <c r="A524" s="324"/>
      <c r="B524" s="421" t="s">
        <v>552</v>
      </c>
      <c r="C524" s="406" t="s">
        <v>630</v>
      </c>
      <c r="D524" s="407"/>
      <c r="E524" s="407"/>
      <c r="F524" s="407"/>
      <c r="G524" s="407"/>
      <c r="H524" s="407"/>
      <c r="I524" s="407"/>
      <c r="J524" s="407"/>
      <c r="K524" s="407"/>
      <c r="L524" s="407"/>
      <c r="M524" s="407"/>
      <c r="N524" s="407"/>
      <c r="O524" s="407"/>
      <c r="P524" s="407"/>
      <c r="Q524" s="407"/>
      <c r="R524" s="407"/>
      <c r="S524" s="407"/>
      <c r="T524" s="407"/>
      <c r="U524" s="407"/>
      <c r="V524" s="407"/>
      <c r="W524" s="407"/>
      <c r="X524" s="408"/>
      <c r="Y524" s="423"/>
      <c r="Z524" s="424"/>
      <c r="AA524" s="425"/>
    </row>
    <row r="525" spans="1:27" s="325" customFormat="1" ht="38.25" customHeight="1" x14ac:dyDescent="0.2">
      <c r="A525" s="324"/>
      <c r="B525" s="422"/>
      <c r="C525" s="409"/>
      <c r="D525" s="410"/>
      <c r="E525" s="410"/>
      <c r="F525" s="410"/>
      <c r="G525" s="410"/>
      <c r="H525" s="410"/>
      <c r="I525" s="410"/>
      <c r="J525" s="410"/>
      <c r="K525" s="410"/>
      <c r="L525" s="410"/>
      <c r="M525" s="410"/>
      <c r="N525" s="410"/>
      <c r="O525" s="410"/>
      <c r="P525" s="410"/>
      <c r="Q525" s="410"/>
      <c r="R525" s="410"/>
      <c r="S525" s="410"/>
      <c r="T525" s="410"/>
      <c r="U525" s="410"/>
      <c r="V525" s="410"/>
      <c r="W525" s="410"/>
      <c r="X525" s="411"/>
      <c r="Y525" s="426"/>
      <c r="Z525" s="427"/>
      <c r="AA525" s="428"/>
    </row>
    <row r="526" spans="1:27" s="325" customFormat="1" ht="45.75" customHeight="1" x14ac:dyDescent="0.2">
      <c r="A526" s="324"/>
      <c r="B526" s="421" t="s">
        <v>553</v>
      </c>
      <c r="C526" s="406" t="s">
        <v>628</v>
      </c>
      <c r="D526" s="407"/>
      <c r="E526" s="407"/>
      <c r="F526" s="407"/>
      <c r="G526" s="407"/>
      <c r="H526" s="407"/>
      <c r="I526" s="407"/>
      <c r="J526" s="407"/>
      <c r="K526" s="407"/>
      <c r="L526" s="407"/>
      <c r="M526" s="407"/>
      <c r="N526" s="407"/>
      <c r="O526" s="407"/>
      <c r="P526" s="407"/>
      <c r="Q526" s="407"/>
      <c r="R526" s="407"/>
      <c r="S526" s="407"/>
      <c r="T526" s="407"/>
      <c r="U526" s="407"/>
      <c r="V526" s="407"/>
      <c r="W526" s="407"/>
      <c r="X526" s="408"/>
      <c r="Y526" s="423"/>
      <c r="Z526" s="424"/>
      <c r="AA526" s="425"/>
    </row>
    <row r="527" spans="1:27" s="325" customFormat="1" ht="45.75" customHeight="1" x14ac:dyDescent="0.2">
      <c r="A527" s="324"/>
      <c r="B527" s="422"/>
      <c r="C527" s="409"/>
      <c r="D527" s="410"/>
      <c r="E527" s="410"/>
      <c r="F527" s="410"/>
      <c r="G527" s="410"/>
      <c r="H527" s="410"/>
      <c r="I527" s="410"/>
      <c r="J527" s="410"/>
      <c r="K527" s="410"/>
      <c r="L527" s="410"/>
      <c r="M527" s="410"/>
      <c r="N527" s="410"/>
      <c r="O527" s="410"/>
      <c r="P527" s="410"/>
      <c r="Q527" s="410"/>
      <c r="R527" s="410"/>
      <c r="S527" s="410"/>
      <c r="T527" s="410"/>
      <c r="U527" s="410"/>
      <c r="V527" s="410"/>
      <c r="W527" s="410"/>
      <c r="X527" s="411"/>
      <c r="Y527" s="426"/>
      <c r="Z527" s="427"/>
      <c r="AA527" s="428"/>
    </row>
    <row r="528" spans="1:27" s="325" customFormat="1" ht="15" customHeight="1" x14ac:dyDescent="0.2">
      <c r="A528" s="324"/>
      <c r="B528" s="421" t="s">
        <v>554</v>
      </c>
      <c r="C528" s="406" t="s">
        <v>555</v>
      </c>
      <c r="D528" s="407"/>
      <c r="E528" s="407"/>
      <c r="F528" s="407"/>
      <c r="G528" s="407"/>
      <c r="H528" s="407"/>
      <c r="I528" s="407"/>
      <c r="J528" s="407"/>
      <c r="K528" s="407"/>
      <c r="L528" s="407"/>
      <c r="M528" s="407"/>
      <c r="N528" s="407"/>
      <c r="O528" s="407"/>
      <c r="P528" s="407"/>
      <c r="Q528" s="407"/>
      <c r="R528" s="407"/>
      <c r="S528" s="407"/>
      <c r="T528" s="407"/>
      <c r="U528" s="407"/>
      <c r="V528" s="407"/>
      <c r="W528" s="407"/>
      <c r="X528" s="408"/>
      <c r="Y528" s="423"/>
      <c r="Z528" s="424"/>
      <c r="AA528" s="425"/>
    </row>
    <row r="529" spans="1:27" s="325" customFormat="1" ht="15" customHeight="1" x14ac:dyDescent="0.2">
      <c r="A529" s="324"/>
      <c r="B529" s="422"/>
      <c r="C529" s="409"/>
      <c r="D529" s="410"/>
      <c r="E529" s="410"/>
      <c r="F529" s="410"/>
      <c r="G529" s="410"/>
      <c r="H529" s="410"/>
      <c r="I529" s="410"/>
      <c r="J529" s="410"/>
      <c r="K529" s="410"/>
      <c r="L529" s="410"/>
      <c r="M529" s="410"/>
      <c r="N529" s="410"/>
      <c r="O529" s="410"/>
      <c r="P529" s="410"/>
      <c r="Q529" s="410"/>
      <c r="R529" s="410"/>
      <c r="S529" s="410"/>
      <c r="T529" s="410"/>
      <c r="U529" s="410"/>
      <c r="V529" s="410"/>
      <c r="W529" s="410"/>
      <c r="X529" s="411"/>
      <c r="Y529" s="426"/>
      <c r="Z529" s="427"/>
      <c r="AA529" s="428"/>
    </row>
    <row r="530" spans="1:27" s="325" customFormat="1" ht="15" customHeight="1" x14ac:dyDescent="0.2">
      <c r="A530" s="324"/>
      <c r="B530" s="421" t="s">
        <v>556</v>
      </c>
      <c r="C530" s="406" t="s">
        <v>557</v>
      </c>
      <c r="D530" s="407"/>
      <c r="E530" s="407"/>
      <c r="F530" s="407"/>
      <c r="G530" s="407"/>
      <c r="H530" s="407"/>
      <c r="I530" s="407"/>
      <c r="J530" s="407"/>
      <c r="K530" s="407"/>
      <c r="L530" s="407"/>
      <c r="M530" s="407"/>
      <c r="N530" s="407"/>
      <c r="O530" s="407"/>
      <c r="P530" s="407"/>
      <c r="Q530" s="407"/>
      <c r="R530" s="407"/>
      <c r="S530" s="407"/>
      <c r="T530" s="407"/>
      <c r="U530" s="407"/>
      <c r="V530" s="407"/>
      <c r="W530" s="407"/>
      <c r="X530" s="408"/>
      <c r="Y530" s="423"/>
      <c r="Z530" s="424"/>
      <c r="AA530" s="425"/>
    </row>
    <row r="531" spans="1:27" s="325" customFormat="1" ht="15" customHeight="1" x14ac:dyDescent="0.2">
      <c r="A531" s="324"/>
      <c r="B531" s="422"/>
      <c r="C531" s="409"/>
      <c r="D531" s="410"/>
      <c r="E531" s="410"/>
      <c r="F531" s="410"/>
      <c r="G531" s="410"/>
      <c r="H531" s="410"/>
      <c r="I531" s="410"/>
      <c r="J531" s="410"/>
      <c r="K531" s="410"/>
      <c r="L531" s="410"/>
      <c r="M531" s="410"/>
      <c r="N531" s="410"/>
      <c r="O531" s="410"/>
      <c r="P531" s="410"/>
      <c r="Q531" s="410"/>
      <c r="R531" s="410"/>
      <c r="S531" s="410"/>
      <c r="T531" s="410"/>
      <c r="U531" s="410"/>
      <c r="V531" s="410"/>
      <c r="W531" s="410"/>
      <c r="X531" s="411"/>
      <c r="Y531" s="426"/>
      <c r="Z531" s="427"/>
      <c r="AA531" s="428"/>
    </row>
    <row r="532" spans="1:27" s="325" customFormat="1" ht="15" customHeight="1" x14ac:dyDescent="0.2">
      <c r="A532" s="324"/>
      <c r="B532" s="421" t="s">
        <v>558</v>
      </c>
      <c r="C532" s="406" t="s">
        <v>559</v>
      </c>
      <c r="D532" s="407"/>
      <c r="E532" s="407"/>
      <c r="F532" s="407"/>
      <c r="G532" s="407"/>
      <c r="H532" s="407"/>
      <c r="I532" s="407"/>
      <c r="J532" s="407"/>
      <c r="K532" s="407"/>
      <c r="L532" s="407"/>
      <c r="M532" s="407"/>
      <c r="N532" s="407"/>
      <c r="O532" s="407"/>
      <c r="P532" s="407"/>
      <c r="Q532" s="407"/>
      <c r="R532" s="407"/>
      <c r="S532" s="407"/>
      <c r="T532" s="407"/>
      <c r="U532" s="407"/>
      <c r="V532" s="407"/>
      <c r="W532" s="407"/>
      <c r="X532" s="408"/>
      <c r="Y532" s="423"/>
      <c r="Z532" s="424"/>
      <c r="AA532" s="425"/>
    </row>
    <row r="533" spans="1:27" s="325" customFormat="1" ht="15" customHeight="1" x14ac:dyDescent="0.2">
      <c r="A533" s="324"/>
      <c r="B533" s="422"/>
      <c r="C533" s="409"/>
      <c r="D533" s="410"/>
      <c r="E533" s="410"/>
      <c r="F533" s="410"/>
      <c r="G533" s="410"/>
      <c r="H533" s="410"/>
      <c r="I533" s="410"/>
      <c r="J533" s="410"/>
      <c r="K533" s="410"/>
      <c r="L533" s="410"/>
      <c r="M533" s="410"/>
      <c r="N533" s="410"/>
      <c r="O533" s="410"/>
      <c r="P533" s="410"/>
      <c r="Q533" s="410"/>
      <c r="R533" s="410"/>
      <c r="S533" s="410"/>
      <c r="T533" s="410"/>
      <c r="U533" s="410"/>
      <c r="V533" s="410"/>
      <c r="W533" s="410"/>
      <c r="X533" s="411"/>
      <c r="Y533" s="426"/>
      <c r="Z533" s="427"/>
      <c r="AA533" s="428"/>
    </row>
    <row r="534" spans="1:27" s="325" customFormat="1" ht="22.5" customHeight="1" x14ac:dyDescent="0.2">
      <c r="A534" s="324"/>
      <c r="B534" s="421" t="s">
        <v>560</v>
      </c>
      <c r="C534" s="406" t="s">
        <v>669</v>
      </c>
      <c r="D534" s="407"/>
      <c r="E534" s="407"/>
      <c r="F534" s="407"/>
      <c r="G534" s="407"/>
      <c r="H534" s="407"/>
      <c r="I534" s="407"/>
      <c r="J534" s="407"/>
      <c r="K534" s="407"/>
      <c r="L534" s="407"/>
      <c r="M534" s="407"/>
      <c r="N534" s="407"/>
      <c r="O534" s="407"/>
      <c r="P534" s="407"/>
      <c r="Q534" s="407"/>
      <c r="R534" s="407"/>
      <c r="S534" s="407"/>
      <c r="T534" s="407"/>
      <c r="U534" s="407"/>
      <c r="V534" s="407"/>
      <c r="W534" s="407"/>
      <c r="X534" s="408"/>
      <c r="Y534" s="423"/>
      <c r="Z534" s="424"/>
      <c r="AA534" s="425"/>
    </row>
    <row r="535" spans="1:27" s="325" customFormat="1" ht="22.5" customHeight="1" x14ac:dyDescent="0.2">
      <c r="A535" s="324"/>
      <c r="B535" s="422"/>
      <c r="C535" s="409"/>
      <c r="D535" s="410"/>
      <c r="E535" s="410"/>
      <c r="F535" s="410"/>
      <c r="G535" s="410"/>
      <c r="H535" s="410"/>
      <c r="I535" s="410"/>
      <c r="J535" s="410"/>
      <c r="K535" s="410"/>
      <c r="L535" s="410"/>
      <c r="M535" s="410"/>
      <c r="N535" s="410"/>
      <c r="O535" s="410"/>
      <c r="P535" s="410"/>
      <c r="Q535" s="410"/>
      <c r="R535" s="410"/>
      <c r="S535" s="410"/>
      <c r="T535" s="410"/>
      <c r="U535" s="410"/>
      <c r="V535" s="410"/>
      <c r="W535" s="410"/>
      <c r="X535" s="411"/>
      <c r="Y535" s="426"/>
      <c r="Z535" s="427"/>
      <c r="AA535" s="428"/>
    </row>
    <row r="536" spans="1:27" s="309" customFormat="1" ht="12.75" customHeight="1" x14ac:dyDescent="0.2">
      <c r="A536" s="201"/>
      <c r="B536" s="326"/>
      <c r="C536" s="260"/>
      <c r="D536" s="260"/>
      <c r="E536" s="260"/>
      <c r="F536" s="260"/>
      <c r="G536" s="260"/>
      <c r="H536" s="260"/>
      <c r="I536" s="260"/>
      <c r="J536" s="260"/>
      <c r="K536" s="260"/>
      <c r="L536" s="260"/>
      <c r="M536" s="260"/>
      <c r="N536" s="260"/>
      <c r="O536" s="260"/>
      <c r="P536" s="260"/>
      <c r="Q536" s="260"/>
      <c r="R536" s="260"/>
      <c r="S536" s="260"/>
      <c r="T536" s="260"/>
      <c r="U536" s="260"/>
      <c r="V536" s="260"/>
      <c r="W536" s="260"/>
      <c r="X536" s="260"/>
      <c r="Y536" s="288"/>
      <c r="Z536" s="288"/>
      <c r="AA536" s="288"/>
    </row>
    <row r="537" spans="1:27" s="309" customFormat="1" ht="18.75" customHeight="1" x14ac:dyDescent="0.2">
      <c r="A537" s="201"/>
      <c r="B537" s="229" t="s">
        <v>569</v>
      </c>
      <c r="C537" s="260"/>
      <c r="D537" s="260"/>
      <c r="E537" s="260"/>
      <c r="F537" s="260"/>
      <c r="G537" s="260"/>
      <c r="H537" s="260"/>
      <c r="I537" s="260"/>
      <c r="J537" s="260"/>
      <c r="K537" s="260"/>
      <c r="L537" s="260"/>
      <c r="M537" s="260"/>
      <c r="N537" s="260"/>
      <c r="O537" s="260"/>
      <c r="P537" s="260"/>
      <c r="Q537" s="260"/>
      <c r="R537" s="260"/>
      <c r="S537" s="260"/>
      <c r="T537" s="260"/>
      <c r="U537" s="260"/>
      <c r="V537" s="260"/>
      <c r="W537" s="260"/>
      <c r="X537" s="260"/>
      <c r="Y537" s="288"/>
      <c r="Z537" s="288"/>
      <c r="AA537" s="288"/>
    </row>
    <row r="538" spans="1:27" s="325" customFormat="1" ht="45" customHeight="1" x14ac:dyDescent="0.2">
      <c r="A538" s="324"/>
      <c r="B538" s="404" t="s">
        <v>552</v>
      </c>
      <c r="C538" s="406" t="s">
        <v>631</v>
      </c>
      <c r="D538" s="407"/>
      <c r="E538" s="407"/>
      <c r="F538" s="407"/>
      <c r="G538" s="407"/>
      <c r="H538" s="407"/>
      <c r="I538" s="407"/>
      <c r="J538" s="407"/>
      <c r="K538" s="407"/>
      <c r="L538" s="407"/>
      <c r="M538" s="407"/>
      <c r="N538" s="407"/>
      <c r="O538" s="407"/>
      <c r="P538" s="407"/>
      <c r="Q538" s="407"/>
      <c r="R538" s="407"/>
      <c r="S538" s="407"/>
      <c r="T538" s="407"/>
      <c r="U538" s="407"/>
      <c r="V538" s="407"/>
      <c r="W538" s="407"/>
      <c r="X538" s="408"/>
      <c r="Y538" s="423"/>
      <c r="Z538" s="424"/>
      <c r="AA538" s="425"/>
    </row>
    <row r="539" spans="1:27" s="325" customFormat="1" ht="38.25" customHeight="1" x14ac:dyDescent="0.2">
      <c r="A539" s="324"/>
      <c r="B539" s="405"/>
      <c r="C539" s="409"/>
      <c r="D539" s="410"/>
      <c r="E539" s="410"/>
      <c r="F539" s="410"/>
      <c r="G539" s="410"/>
      <c r="H539" s="410"/>
      <c r="I539" s="410"/>
      <c r="J539" s="410"/>
      <c r="K539" s="410"/>
      <c r="L539" s="410"/>
      <c r="M539" s="410"/>
      <c r="N539" s="410"/>
      <c r="O539" s="410"/>
      <c r="P539" s="410"/>
      <c r="Q539" s="410"/>
      <c r="R539" s="410"/>
      <c r="S539" s="410"/>
      <c r="T539" s="410"/>
      <c r="U539" s="410"/>
      <c r="V539" s="410"/>
      <c r="W539" s="410"/>
      <c r="X539" s="411"/>
      <c r="Y539" s="426"/>
      <c r="Z539" s="427"/>
      <c r="AA539" s="428"/>
    </row>
    <row r="540" spans="1:27" s="325" customFormat="1" ht="45.75" customHeight="1" x14ac:dyDescent="0.2">
      <c r="A540" s="324"/>
      <c r="B540" s="404" t="s">
        <v>553</v>
      </c>
      <c r="C540" s="406" t="s">
        <v>628</v>
      </c>
      <c r="D540" s="407"/>
      <c r="E540" s="407"/>
      <c r="F540" s="407"/>
      <c r="G540" s="407"/>
      <c r="H540" s="407"/>
      <c r="I540" s="407"/>
      <c r="J540" s="407"/>
      <c r="K540" s="407"/>
      <c r="L540" s="407"/>
      <c r="M540" s="407"/>
      <c r="N540" s="407"/>
      <c r="O540" s="407"/>
      <c r="P540" s="407"/>
      <c r="Q540" s="407"/>
      <c r="R540" s="407"/>
      <c r="S540" s="407"/>
      <c r="T540" s="407"/>
      <c r="U540" s="407"/>
      <c r="V540" s="407"/>
      <c r="W540" s="407"/>
      <c r="X540" s="408"/>
      <c r="Y540" s="423"/>
      <c r="Z540" s="424"/>
      <c r="AA540" s="425"/>
    </row>
    <row r="541" spans="1:27" s="325" customFormat="1" ht="45.75" customHeight="1" x14ac:dyDescent="0.2">
      <c r="A541" s="324"/>
      <c r="B541" s="405"/>
      <c r="C541" s="409"/>
      <c r="D541" s="410"/>
      <c r="E541" s="410"/>
      <c r="F541" s="410"/>
      <c r="G541" s="410"/>
      <c r="H541" s="410"/>
      <c r="I541" s="410"/>
      <c r="J541" s="410"/>
      <c r="K541" s="410"/>
      <c r="L541" s="410"/>
      <c r="M541" s="410"/>
      <c r="N541" s="410"/>
      <c r="O541" s="410"/>
      <c r="P541" s="410"/>
      <c r="Q541" s="410"/>
      <c r="R541" s="410"/>
      <c r="S541" s="410"/>
      <c r="T541" s="410"/>
      <c r="U541" s="410"/>
      <c r="V541" s="410"/>
      <c r="W541" s="410"/>
      <c r="X541" s="411"/>
      <c r="Y541" s="426"/>
      <c r="Z541" s="427"/>
      <c r="AA541" s="428"/>
    </row>
    <row r="542" spans="1:27" s="325" customFormat="1" ht="15" customHeight="1" x14ac:dyDescent="0.2">
      <c r="A542" s="324"/>
      <c r="B542" s="404" t="s">
        <v>554</v>
      </c>
      <c r="C542" s="406" t="s">
        <v>555</v>
      </c>
      <c r="D542" s="407"/>
      <c r="E542" s="407"/>
      <c r="F542" s="407"/>
      <c r="G542" s="407"/>
      <c r="H542" s="407"/>
      <c r="I542" s="407"/>
      <c r="J542" s="407"/>
      <c r="K542" s="407"/>
      <c r="L542" s="407"/>
      <c r="M542" s="407"/>
      <c r="N542" s="407"/>
      <c r="O542" s="407"/>
      <c r="P542" s="407"/>
      <c r="Q542" s="407"/>
      <c r="R542" s="407"/>
      <c r="S542" s="407"/>
      <c r="T542" s="407"/>
      <c r="U542" s="407"/>
      <c r="V542" s="407"/>
      <c r="W542" s="407"/>
      <c r="X542" s="408"/>
      <c r="Y542" s="423"/>
      <c r="Z542" s="424"/>
      <c r="AA542" s="425"/>
    </row>
    <row r="543" spans="1:27" s="325" customFormat="1" ht="15" customHeight="1" x14ac:dyDescent="0.2">
      <c r="A543" s="324"/>
      <c r="B543" s="405"/>
      <c r="C543" s="409"/>
      <c r="D543" s="410"/>
      <c r="E543" s="410"/>
      <c r="F543" s="410"/>
      <c r="G543" s="410"/>
      <c r="H543" s="410"/>
      <c r="I543" s="410"/>
      <c r="J543" s="410"/>
      <c r="K543" s="410"/>
      <c r="L543" s="410"/>
      <c r="M543" s="410"/>
      <c r="N543" s="410"/>
      <c r="O543" s="410"/>
      <c r="P543" s="410"/>
      <c r="Q543" s="410"/>
      <c r="R543" s="410"/>
      <c r="S543" s="410"/>
      <c r="T543" s="410"/>
      <c r="U543" s="410"/>
      <c r="V543" s="410"/>
      <c r="W543" s="410"/>
      <c r="X543" s="411"/>
      <c r="Y543" s="426"/>
      <c r="Z543" s="427"/>
      <c r="AA543" s="428"/>
    </row>
    <row r="544" spans="1:27" s="325" customFormat="1" ht="15" customHeight="1" x14ac:dyDescent="0.2">
      <c r="A544" s="324"/>
      <c r="B544" s="404" t="s">
        <v>556</v>
      </c>
      <c r="C544" s="406" t="s">
        <v>557</v>
      </c>
      <c r="D544" s="407"/>
      <c r="E544" s="407"/>
      <c r="F544" s="407"/>
      <c r="G544" s="407"/>
      <c r="H544" s="407"/>
      <c r="I544" s="407"/>
      <c r="J544" s="407"/>
      <c r="K544" s="407"/>
      <c r="L544" s="407"/>
      <c r="M544" s="407"/>
      <c r="N544" s="407"/>
      <c r="O544" s="407"/>
      <c r="P544" s="407"/>
      <c r="Q544" s="407"/>
      <c r="R544" s="407"/>
      <c r="S544" s="407"/>
      <c r="T544" s="407"/>
      <c r="U544" s="407"/>
      <c r="V544" s="407"/>
      <c r="W544" s="407"/>
      <c r="X544" s="408"/>
      <c r="Y544" s="423"/>
      <c r="Z544" s="424"/>
      <c r="AA544" s="425"/>
    </row>
    <row r="545" spans="1:27" s="325" customFormat="1" ht="15" customHeight="1" x14ac:dyDescent="0.2">
      <c r="A545" s="324"/>
      <c r="B545" s="405"/>
      <c r="C545" s="409"/>
      <c r="D545" s="410"/>
      <c r="E545" s="410"/>
      <c r="F545" s="410"/>
      <c r="G545" s="410"/>
      <c r="H545" s="410"/>
      <c r="I545" s="410"/>
      <c r="J545" s="410"/>
      <c r="K545" s="410"/>
      <c r="L545" s="410"/>
      <c r="M545" s="410"/>
      <c r="N545" s="410"/>
      <c r="O545" s="410"/>
      <c r="P545" s="410"/>
      <c r="Q545" s="410"/>
      <c r="R545" s="410"/>
      <c r="S545" s="410"/>
      <c r="T545" s="410"/>
      <c r="U545" s="410"/>
      <c r="V545" s="410"/>
      <c r="W545" s="410"/>
      <c r="X545" s="411"/>
      <c r="Y545" s="426"/>
      <c r="Z545" s="427"/>
      <c r="AA545" s="428"/>
    </row>
    <row r="546" spans="1:27" s="325" customFormat="1" ht="22.5" customHeight="1" x14ac:dyDescent="0.2">
      <c r="A546" s="324"/>
      <c r="B546" s="404" t="s">
        <v>558</v>
      </c>
      <c r="C546" s="406" t="s">
        <v>669</v>
      </c>
      <c r="D546" s="407"/>
      <c r="E546" s="407"/>
      <c r="F546" s="407"/>
      <c r="G546" s="407"/>
      <c r="H546" s="407"/>
      <c r="I546" s="407"/>
      <c r="J546" s="407"/>
      <c r="K546" s="407"/>
      <c r="L546" s="407"/>
      <c r="M546" s="407"/>
      <c r="N546" s="407"/>
      <c r="O546" s="407"/>
      <c r="P546" s="407"/>
      <c r="Q546" s="407"/>
      <c r="R546" s="407"/>
      <c r="S546" s="407"/>
      <c r="T546" s="407"/>
      <c r="U546" s="407"/>
      <c r="V546" s="407"/>
      <c r="W546" s="407"/>
      <c r="X546" s="408"/>
      <c r="Y546" s="423"/>
      <c r="Z546" s="424"/>
      <c r="AA546" s="425"/>
    </row>
    <row r="547" spans="1:27" s="325" customFormat="1" ht="22.5" customHeight="1" x14ac:dyDescent="0.2">
      <c r="A547" s="324"/>
      <c r="B547" s="405"/>
      <c r="C547" s="409"/>
      <c r="D547" s="410"/>
      <c r="E547" s="410"/>
      <c r="F547" s="410"/>
      <c r="G547" s="410"/>
      <c r="H547" s="410"/>
      <c r="I547" s="410"/>
      <c r="J547" s="410"/>
      <c r="K547" s="410"/>
      <c r="L547" s="410"/>
      <c r="M547" s="410"/>
      <c r="N547" s="410"/>
      <c r="O547" s="410"/>
      <c r="P547" s="410"/>
      <c r="Q547" s="410"/>
      <c r="R547" s="410"/>
      <c r="S547" s="410"/>
      <c r="T547" s="410"/>
      <c r="U547" s="410"/>
      <c r="V547" s="410"/>
      <c r="W547" s="410"/>
      <c r="X547" s="411"/>
      <c r="Y547" s="426"/>
      <c r="Z547" s="427"/>
      <c r="AA547" s="428"/>
    </row>
    <row r="548" spans="1:27" s="309" customFormat="1" ht="18.75" customHeight="1" x14ac:dyDescent="0.2">
      <c r="A548" s="201"/>
      <c r="B548" s="326"/>
      <c r="C548" s="260"/>
      <c r="D548" s="260"/>
      <c r="E548" s="260"/>
      <c r="F548" s="260"/>
      <c r="G548" s="260"/>
      <c r="H548" s="260"/>
      <c r="I548" s="260"/>
      <c r="J548" s="260"/>
      <c r="K548" s="260"/>
      <c r="L548" s="260"/>
      <c r="M548" s="260"/>
      <c r="N548" s="260"/>
      <c r="O548" s="260"/>
      <c r="P548" s="260"/>
      <c r="Q548" s="260"/>
      <c r="R548" s="260"/>
      <c r="S548" s="260"/>
      <c r="T548" s="260"/>
      <c r="U548" s="260"/>
      <c r="V548" s="260"/>
      <c r="W548" s="260"/>
      <c r="X548" s="260"/>
      <c r="Y548" s="288"/>
      <c r="Z548" s="288"/>
      <c r="AA548" s="288"/>
    </row>
    <row r="549" spans="1:27" s="309" customFormat="1" ht="18.75" customHeight="1" x14ac:dyDescent="0.2">
      <c r="A549" s="201"/>
      <c r="B549" s="326"/>
      <c r="C549" s="260"/>
      <c r="D549" s="260"/>
      <c r="E549" s="260"/>
      <c r="F549" s="260"/>
      <c r="G549" s="260"/>
      <c r="H549" s="260"/>
      <c r="I549" s="260"/>
      <c r="J549" s="260"/>
      <c r="K549" s="260"/>
      <c r="L549" s="260"/>
      <c r="M549" s="260"/>
      <c r="N549" s="260"/>
      <c r="O549" s="260"/>
      <c r="P549" s="260"/>
      <c r="Q549" s="260"/>
      <c r="R549" s="260"/>
      <c r="S549" s="260"/>
      <c r="T549" s="260"/>
      <c r="U549" s="260"/>
      <c r="V549" s="260"/>
      <c r="W549" s="260"/>
      <c r="X549" s="260"/>
      <c r="Y549" s="288"/>
      <c r="Z549" s="288"/>
      <c r="AA549" s="288"/>
    </row>
    <row r="550" spans="1:27" s="323" customFormat="1" ht="12.9" customHeight="1" x14ac:dyDescent="0.2">
      <c r="A550" s="327"/>
      <c r="B550" s="327"/>
      <c r="C550" s="328"/>
      <c r="D550" s="328"/>
      <c r="E550" s="328"/>
      <c r="F550" s="328"/>
      <c r="G550" s="328"/>
      <c r="H550" s="328"/>
      <c r="Y550" s="329"/>
      <c r="Z550" s="329"/>
      <c r="AA550" s="329"/>
    </row>
    <row r="551" spans="1:27" s="215" customFormat="1" ht="12.75" customHeight="1" x14ac:dyDescent="0.2">
      <c r="A551" s="198"/>
      <c r="B551" s="198"/>
      <c r="C551" s="330"/>
      <c r="D551" s="330"/>
      <c r="E551" s="330"/>
      <c r="F551" s="330"/>
      <c r="G551" s="330"/>
      <c r="H551" s="330"/>
      <c r="I551" s="330"/>
      <c r="J551" s="330"/>
      <c r="K551" s="330"/>
      <c r="L551" s="330"/>
      <c r="M551" s="330"/>
      <c r="N551" s="330"/>
      <c r="O551" s="330"/>
      <c r="P551" s="330"/>
      <c r="Q551" s="330"/>
      <c r="R551" s="330"/>
      <c r="S551" s="330"/>
      <c r="T551" s="330"/>
      <c r="U551" s="330"/>
      <c r="V551" s="330"/>
      <c r="W551" s="330"/>
      <c r="X551" s="330"/>
      <c r="Y551" s="330"/>
      <c r="Z551" s="330"/>
      <c r="AA551" s="330"/>
    </row>
    <row r="552" spans="1:27" s="215" customFormat="1" ht="12.75" customHeight="1" x14ac:dyDescent="0.2">
      <c r="A552" s="198"/>
      <c r="B552" s="198"/>
      <c r="C552" s="330"/>
      <c r="D552" s="330"/>
      <c r="E552" s="330"/>
      <c r="F552" s="330"/>
      <c r="G552" s="330"/>
      <c r="H552" s="330"/>
      <c r="I552" s="330"/>
      <c r="J552" s="330"/>
      <c r="K552" s="330"/>
      <c r="L552" s="330"/>
      <c r="M552" s="330"/>
      <c r="N552" s="330"/>
      <c r="O552" s="330"/>
      <c r="P552" s="330"/>
      <c r="Q552" s="330"/>
      <c r="R552" s="330"/>
      <c r="S552" s="330"/>
      <c r="T552" s="330"/>
      <c r="U552" s="330"/>
      <c r="V552" s="330"/>
      <c r="W552" s="330"/>
      <c r="X552" s="330"/>
      <c r="Y552" s="330"/>
      <c r="Z552" s="330"/>
      <c r="AA552" s="330"/>
    </row>
    <row r="553" spans="1:27" s="215" customFormat="1" ht="12.75" customHeight="1" x14ac:dyDescent="0.2">
      <c r="A553" s="198"/>
      <c r="B553" s="198"/>
      <c r="C553" s="279"/>
      <c r="D553" s="279"/>
      <c r="E553" s="279"/>
      <c r="F553" s="279"/>
      <c r="G553" s="279"/>
      <c r="H553" s="279"/>
      <c r="I553" s="279"/>
      <c r="J553" s="279"/>
      <c r="K553" s="279"/>
      <c r="L553" s="279"/>
      <c r="M553" s="279"/>
      <c r="N553" s="279"/>
      <c r="O553" s="279"/>
      <c r="P553" s="279"/>
      <c r="Q553" s="279"/>
      <c r="R553" s="279"/>
      <c r="S553" s="279"/>
      <c r="T553" s="279"/>
      <c r="U553" s="279"/>
      <c r="V553" s="279"/>
      <c r="W553" s="279"/>
      <c r="X553" s="279"/>
      <c r="Y553" s="240"/>
      <c r="Z553" s="240"/>
      <c r="AA553" s="240"/>
    </row>
    <row r="554" spans="1:27" s="215" customFormat="1" ht="12.75" customHeight="1" x14ac:dyDescent="0.2">
      <c r="A554" s="198"/>
      <c r="B554" s="198"/>
      <c r="C554" s="279"/>
      <c r="D554" s="279"/>
      <c r="E554" s="279"/>
      <c r="F554" s="279"/>
      <c r="G554" s="279"/>
      <c r="H554" s="279"/>
      <c r="I554" s="279"/>
      <c r="J554" s="279"/>
      <c r="K554" s="279"/>
      <c r="L554" s="279"/>
      <c r="M554" s="279"/>
      <c r="N554" s="279"/>
      <c r="O554" s="279"/>
      <c r="P554" s="279"/>
      <c r="Q554" s="279"/>
      <c r="R554" s="279"/>
      <c r="S554" s="279"/>
      <c r="T554" s="279"/>
      <c r="U554" s="279"/>
      <c r="V554" s="279"/>
      <c r="W554" s="279"/>
      <c r="X554" s="279"/>
      <c r="Y554" s="240"/>
      <c r="Z554" s="240"/>
      <c r="AA554" s="240"/>
    </row>
    <row r="555" spans="1:27" s="215" customFormat="1" ht="12.9" customHeight="1" thickBot="1" x14ac:dyDescent="0.25">
      <c r="A555" s="214"/>
      <c r="B555" s="214"/>
      <c r="C555" s="222"/>
      <c r="D555" s="222"/>
      <c r="E555" s="222"/>
      <c r="F555" s="222"/>
      <c r="G555" s="222"/>
      <c r="H555" s="222"/>
      <c r="I555" s="222"/>
      <c r="J555" s="224"/>
      <c r="K555" s="224"/>
      <c r="L555" s="224"/>
      <c r="M555" s="224"/>
      <c r="N555" s="224"/>
      <c r="O555" s="224"/>
      <c r="P555" s="224"/>
      <c r="Q555" s="224"/>
      <c r="R555" s="224"/>
      <c r="Y555" s="240"/>
      <c r="Z555" s="240"/>
      <c r="AA555" s="240"/>
    </row>
    <row r="556" spans="1:27" s="331" customFormat="1" ht="24" customHeight="1" thickTop="1" x14ac:dyDescent="0.2">
      <c r="A556" s="510" t="s">
        <v>79</v>
      </c>
      <c r="B556" s="511"/>
      <c r="C556" s="511"/>
      <c r="D556" s="511"/>
      <c r="E556" s="511"/>
      <c r="F556" s="511"/>
      <c r="G556" s="511"/>
      <c r="H556" s="511"/>
      <c r="I556" s="511"/>
      <c r="J556" s="511"/>
      <c r="K556" s="511"/>
      <c r="L556" s="511"/>
      <c r="M556" s="511"/>
      <c r="N556" s="511"/>
      <c r="O556" s="511"/>
      <c r="P556" s="511"/>
      <c r="Q556" s="511"/>
      <c r="R556" s="511"/>
      <c r="S556" s="511"/>
      <c r="T556" s="511"/>
      <c r="U556" s="511"/>
      <c r="V556" s="511"/>
      <c r="W556" s="511"/>
      <c r="X556" s="511"/>
      <c r="Y556" s="511"/>
      <c r="Z556" s="511"/>
      <c r="AA556" s="512"/>
    </row>
    <row r="557" spans="1:27" s="323" customFormat="1" ht="14.25" customHeight="1" x14ac:dyDescent="0.15">
      <c r="A557" s="332" t="s">
        <v>81</v>
      </c>
      <c r="B557" s="469" t="s">
        <v>147</v>
      </c>
      <c r="C557" s="469"/>
      <c r="D557" s="469"/>
      <c r="E557" s="469"/>
      <c r="F557" s="469"/>
      <c r="G557" s="469"/>
      <c r="H557" s="469"/>
      <c r="I557" s="469"/>
      <c r="J557" s="469"/>
      <c r="K557" s="469"/>
      <c r="L557" s="469"/>
      <c r="M557" s="469"/>
      <c r="N557" s="469"/>
      <c r="O557" s="469"/>
      <c r="P557" s="469"/>
      <c r="Q557" s="469"/>
      <c r="R557" s="469"/>
      <c r="S557" s="469"/>
      <c r="T557" s="469"/>
      <c r="U557" s="469"/>
      <c r="V557" s="469"/>
      <c r="W557" s="469"/>
      <c r="X557" s="469"/>
      <c r="Y557" s="469"/>
      <c r="Z557" s="469"/>
      <c r="AA557" s="509"/>
    </row>
    <row r="558" spans="1:27" s="323" customFormat="1" ht="14.25" customHeight="1" x14ac:dyDescent="0.15">
      <c r="A558" s="333"/>
      <c r="B558" s="469"/>
      <c r="C558" s="469"/>
      <c r="D558" s="469"/>
      <c r="E558" s="469"/>
      <c r="F558" s="469"/>
      <c r="G558" s="469"/>
      <c r="H558" s="469"/>
      <c r="I558" s="469"/>
      <c r="J558" s="469"/>
      <c r="K558" s="469"/>
      <c r="L558" s="469"/>
      <c r="M558" s="469"/>
      <c r="N558" s="469"/>
      <c r="O558" s="469"/>
      <c r="P558" s="469"/>
      <c r="Q558" s="469"/>
      <c r="R558" s="469"/>
      <c r="S558" s="469"/>
      <c r="T558" s="469"/>
      <c r="U558" s="469"/>
      <c r="V558" s="469"/>
      <c r="W558" s="469"/>
      <c r="X558" s="469"/>
      <c r="Y558" s="469"/>
      <c r="Z558" s="469"/>
      <c r="AA558" s="509"/>
    </row>
    <row r="559" spans="1:27" s="323" customFormat="1" ht="15" customHeight="1" x14ac:dyDescent="0.15">
      <c r="A559" s="332" t="s">
        <v>81</v>
      </c>
      <c r="B559" s="255" t="s">
        <v>80</v>
      </c>
      <c r="C559" s="241"/>
      <c r="D559" s="241"/>
      <c r="E559" s="241"/>
      <c r="F559" s="241"/>
      <c r="G559" s="241"/>
      <c r="H559" s="241"/>
      <c r="I559" s="241"/>
      <c r="J559" s="241"/>
      <c r="K559" s="241"/>
      <c r="L559" s="241"/>
      <c r="M559" s="241"/>
      <c r="N559" s="241"/>
      <c r="O559" s="241"/>
      <c r="P559" s="241"/>
      <c r="Q559" s="241"/>
      <c r="R559" s="241"/>
      <c r="S559" s="241"/>
      <c r="T559" s="241"/>
      <c r="U559" s="241"/>
      <c r="V559" s="241"/>
      <c r="W559" s="241"/>
      <c r="X559" s="241"/>
      <c r="Y559" s="241"/>
      <c r="Z559" s="241"/>
      <c r="AA559" s="334"/>
    </row>
    <row r="560" spans="1:27" s="323" customFormat="1" ht="15" customHeight="1" x14ac:dyDescent="0.15">
      <c r="A560" s="332" t="s">
        <v>81</v>
      </c>
      <c r="B560" s="255" t="s">
        <v>146</v>
      </c>
      <c r="C560" s="241"/>
      <c r="D560" s="241"/>
      <c r="E560" s="241"/>
      <c r="F560" s="241"/>
      <c r="G560" s="241"/>
      <c r="H560" s="241"/>
      <c r="I560" s="241"/>
      <c r="J560" s="241"/>
      <c r="K560" s="241"/>
      <c r="L560" s="241"/>
      <c r="M560" s="241"/>
      <c r="N560" s="241"/>
      <c r="O560" s="241"/>
      <c r="P560" s="241"/>
      <c r="Q560" s="241"/>
      <c r="R560" s="241"/>
      <c r="S560" s="241"/>
      <c r="T560" s="241"/>
      <c r="U560" s="241"/>
      <c r="V560" s="241"/>
      <c r="W560" s="241"/>
      <c r="X560" s="241"/>
      <c r="Y560" s="241"/>
      <c r="Z560" s="241"/>
      <c r="AA560" s="334"/>
    </row>
    <row r="561" spans="1:27" s="323" customFormat="1" ht="15" customHeight="1" thickBot="1" x14ac:dyDescent="0.2">
      <c r="A561" s="335"/>
      <c r="B561" s="336" t="s">
        <v>1</v>
      </c>
      <c r="C561" s="336"/>
      <c r="D561" s="336"/>
      <c r="E561" s="336"/>
      <c r="F561" s="336"/>
      <c r="G561" s="336"/>
      <c r="H561" s="336"/>
      <c r="I561" s="336"/>
      <c r="J561" s="336"/>
      <c r="K561" s="336"/>
      <c r="L561" s="336"/>
      <c r="M561" s="336"/>
      <c r="N561" s="336"/>
      <c r="O561" s="336"/>
      <c r="P561" s="336"/>
      <c r="Q561" s="336"/>
      <c r="R561" s="336"/>
      <c r="S561" s="336"/>
      <c r="T561" s="336"/>
      <c r="U561" s="336"/>
      <c r="V561" s="336"/>
      <c r="W561" s="336"/>
      <c r="X561" s="336"/>
      <c r="Y561" s="336"/>
      <c r="Z561" s="336"/>
      <c r="AA561" s="337"/>
    </row>
    <row r="562" spans="1:27" s="298" customFormat="1" ht="12.9" customHeight="1" thickTop="1" x14ac:dyDescent="0.2">
      <c r="A562" s="338"/>
      <c r="B562" s="338"/>
      <c r="C562" s="297"/>
      <c r="D562" s="297"/>
      <c r="E562" s="297"/>
      <c r="F562" s="297"/>
      <c r="G562" s="297"/>
      <c r="H562" s="297"/>
      <c r="Y562" s="240"/>
      <c r="Z562" s="240"/>
      <c r="AA562" s="240"/>
    </row>
    <row r="563" spans="1:27" s="298" customFormat="1" ht="12.9" customHeight="1" x14ac:dyDescent="0.2">
      <c r="A563" s="338"/>
      <c r="B563" s="338"/>
      <c r="C563" s="297"/>
      <c r="D563" s="297"/>
      <c r="E563" s="297"/>
      <c r="F563" s="297"/>
      <c r="G563" s="297"/>
      <c r="H563" s="297"/>
      <c r="Y563" s="240"/>
      <c r="Z563" s="240"/>
      <c r="AA563" s="240"/>
    </row>
    <row r="564" spans="1:27" s="298" customFormat="1" ht="12.9" customHeight="1" x14ac:dyDescent="0.2">
      <c r="A564" s="338"/>
      <c r="B564" s="338"/>
      <c r="C564" s="297"/>
      <c r="D564" s="297"/>
      <c r="E564" s="297"/>
      <c r="F564" s="297"/>
      <c r="G564" s="297"/>
      <c r="H564" s="297"/>
      <c r="Y564" s="240"/>
      <c r="Z564" s="240"/>
      <c r="AA564" s="240"/>
    </row>
    <row r="565" spans="1:27" s="298" customFormat="1" ht="12.9" customHeight="1" x14ac:dyDescent="0.2">
      <c r="A565" s="338"/>
      <c r="B565" s="338"/>
      <c r="C565" s="297"/>
      <c r="D565" s="297"/>
      <c r="E565" s="297"/>
      <c r="F565" s="297"/>
      <c r="G565" s="297"/>
      <c r="H565" s="297"/>
      <c r="Y565" s="240"/>
      <c r="Z565" s="240"/>
      <c r="AA565" s="240"/>
    </row>
    <row r="566" spans="1:27" s="298" customFormat="1" ht="23.4" x14ac:dyDescent="0.2">
      <c r="A566" s="226"/>
      <c r="B566" s="226"/>
      <c r="C566" s="339"/>
      <c r="D566" s="297"/>
      <c r="E566" s="297"/>
      <c r="F566" s="297"/>
      <c r="G566" s="297"/>
      <c r="H566" s="297"/>
      <c r="Y566" s="240"/>
      <c r="Z566" s="240"/>
      <c r="AA566" s="240"/>
    </row>
    <row r="567" spans="1:27" s="298" customFormat="1" ht="15.6" customHeight="1" x14ac:dyDescent="0.2">
      <c r="A567" s="338"/>
      <c r="B567" s="338"/>
      <c r="C567" s="297"/>
      <c r="D567" s="297"/>
      <c r="E567" s="297"/>
      <c r="F567" s="297"/>
      <c r="G567" s="297"/>
      <c r="H567" s="297"/>
      <c r="Y567" s="240"/>
      <c r="Z567" s="240"/>
      <c r="AA567" s="240"/>
    </row>
    <row r="568" spans="1:27" s="298" customFormat="1" ht="23.4" x14ac:dyDescent="0.2">
      <c r="A568" s="214"/>
      <c r="B568" s="338"/>
      <c r="C568" s="297"/>
      <c r="D568" s="297"/>
      <c r="E568" s="297"/>
      <c r="F568" s="297"/>
      <c r="G568" s="297"/>
      <c r="H568" s="297"/>
      <c r="Y568" s="240"/>
      <c r="Z568" s="240"/>
      <c r="AA568" s="240"/>
    </row>
    <row r="569" spans="1:27" s="298" customFormat="1" ht="15.6" customHeight="1" x14ac:dyDescent="0.2">
      <c r="A569" s="338"/>
      <c r="B569" s="338"/>
      <c r="C569" s="297"/>
      <c r="D569" s="297"/>
      <c r="E569" s="297"/>
      <c r="F569" s="297"/>
      <c r="G569" s="297"/>
      <c r="H569" s="297"/>
      <c r="Y569" s="240"/>
      <c r="Z569" s="240"/>
      <c r="AA569" s="240"/>
    </row>
    <row r="570" spans="1:27" s="298" customFormat="1" ht="23.4" x14ac:dyDescent="0.2">
      <c r="A570" s="338"/>
      <c r="B570" s="289"/>
      <c r="C570" s="202"/>
      <c r="D570" s="202"/>
      <c r="E570" s="202"/>
      <c r="F570" s="297"/>
      <c r="G570" s="297"/>
      <c r="H570" s="297"/>
      <c r="Y570" s="240"/>
      <c r="Z570" s="240"/>
      <c r="AA570" s="240"/>
    </row>
    <row r="571" spans="1:27" s="298" customFormat="1" ht="23.4" x14ac:dyDescent="0.2">
      <c r="A571" s="338"/>
      <c r="B571" s="289"/>
      <c r="C571" s="202"/>
      <c r="D571" s="202"/>
      <c r="E571" s="202"/>
      <c r="F571" s="297"/>
      <c r="G571" s="297"/>
      <c r="H571" s="297"/>
      <c r="Y571" s="240"/>
      <c r="Z571" s="240"/>
      <c r="AA571" s="240"/>
    </row>
    <row r="572" spans="1:27" s="298" customFormat="1" ht="23.4" x14ac:dyDescent="0.2">
      <c r="A572" s="338"/>
      <c r="B572" s="289"/>
      <c r="C572" s="202"/>
      <c r="D572" s="202"/>
      <c r="E572" s="202"/>
      <c r="F572" s="297"/>
      <c r="G572" s="297"/>
      <c r="H572" s="297"/>
      <c r="Y572" s="240"/>
      <c r="Z572" s="240"/>
      <c r="AA572" s="240"/>
    </row>
    <row r="573" spans="1:27" s="298" customFormat="1" ht="15.6" customHeight="1" x14ac:dyDescent="0.2">
      <c r="A573" s="338"/>
      <c r="B573" s="338"/>
      <c r="C573" s="297"/>
      <c r="D573" s="297"/>
      <c r="E573" s="297"/>
      <c r="F573" s="297"/>
      <c r="G573" s="297"/>
      <c r="H573" s="297"/>
      <c r="Y573" s="240"/>
      <c r="Z573" s="240"/>
      <c r="AA573" s="240"/>
    </row>
    <row r="574" spans="1:27" s="298" customFormat="1" ht="23.4" x14ac:dyDescent="0.2">
      <c r="A574" s="340"/>
      <c r="B574" s="338"/>
      <c r="C574" s="297"/>
      <c r="D574" s="297"/>
      <c r="E574" s="297"/>
      <c r="F574" s="297"/>
      <c r="G574" s="297"/>
      <c r="H574" s="297"/>
      <c r="Y574" s="240"/>
      <c r="Z574" s="240"/>
      <c r="AA574" s="240"/>
    </row>
    <row r="575" spans="1:27" s="298" customFormat="1" ht="23.4" x14ac:dyDescent="0.2">
      <c r="A575" s="340"/>
      <c r="B575" s="338"/>
      <c r="C575" s="297"/>
      <c r="D575" s="297"/>
      <c r="E575" s="297"/>
      <c r="F575" s="297"/>
      <c r="G575" s="297"/>
      <c r="H575" s="297"/>
      <c r="Y575" s="240"/>
      <c r="Z575" s="240"/>
      <c r="AA575" s="240"/>
    </row>
    <row r="576" spans="1:27" s="298" customFormat="1" ht="23.4" x14ac:dyDescent="0.2">
      <c r="A576" s="198"/>
      <c r="B576" s="198"/>
      <c r="C576" s="202"/>
      <c r="D576" s="202"/>
      <c r="F576" s="222"/>
      <c r="G576" s="222"/>
      <c r="H576" s="297"/>
      <c r="V576" s="222"/>
      <c r="Y576" s="240"/>
      <c r="Z576" s="240"/>
      <c r="AA576" s="240"/>
    </row>
    <row r="577" spans="1:27" s="298" customFormat="1" ht="24.45" customHeight="1" x14ac:dyDescent="0.2">
      <c r="A577" s="214"/>
      <c r="B577" s="214"/>
      <c r="C577" s="208"/>
      <c r="D577" s="208"/>
      <c r="F577" s="208"/>
      <c r="G577" s="208"/>
      <c r="H577" s="297"/>
      <c r="V577" s="208"/>
      <c r="Y577" s="240"/>
      <c r="Z577" s="240"/>
      <c r="AA577" s="240"/>
    </row>
    <row r="578" spans="1:27" s="298" customFormat="1" ht="23.4" x14ac:dyDescent="0.2">
      <c r="A578" s="198"/>
      <c r="B578" s="198"/>
      <c r="C578" s="202"/>
      <c r="D578" s="202"/>
      <c r="F578" s="222"/>
      <c r="G578" s="222"/>
      <c r="H578" s="297"/>
      <c r="V578" s="222"/>
      <c r="Y578" s="240"/>
      <c r="Z578" s="240"/>
      <c r="AA578" s="240"/>
    </row>
    <row r="579" spans="1:27" s="298" customFormat="1" ht="23.4" x14ac:dyDescent="0.2">
      <c r="A579" s="214"/>
      <c r="B579" s="214"/>
      <c r="C579" s="202"/>
      <c r="D579" s="202"/>
      <c r="F579" s="208"/>
      <c r="G579" s="208"/>
      <c r="H579" s="297"/>
      <c r="V579" s="208"/>
      <c r="Y579" s="240"/>
      <c r="Z579" s="240"/>
      <c r="AA579" s="240"/>
    </row>
    <row r="580" spans="1:27" s="298" customFormat="1" ht="23.4" x14ac:dyDescent="0.2">
      <c r="A580" s="214"/>
      <c r="B580" s="214"/>
      <c r="C580" s="208"/>
      <c r="D580" s="208"/>
      <c r="F580" s="208"/>
      <c r="G580" s="208"/>
      <c r="H580" s="297"/>
      <c r="V580" s="208"/>
      <c r="Y580" s="240"/>
      <c r="Z580" s="240"/>
      <c r="AA580" s="240"/>
    </row>
    <row r="581" spans="1:27" s="298" customFormat="1" ht="23.4" x14ac:dyDescent="0.2">
      <c r="A581" s="198"/>
      <c r="B581" s="198"/>
      <c r="C581" s="202"/>
      <c r="D581" s="202"/>
      <c r="F581" s="222"/>
      <c r="G581" s="222"/>
      <c r="H581" s="297"/>
      <c r="V581" s="222"/>
      <c r="Y581" s="240"/>
      <c r="Z581" s="240"/>
      <c r="AA581" s="240"/>
    </row>
    <row r="582" spans="1:27" s="298" customFormat="1" ht="23.4" x14ac:dyDescent="0.2">
      <c r="A582" s="214"/>
      <c r="B582" s="214"/>
      <c r="C582" s="202"/>
      <c r="D582" s="202"/>
      <c r="F582" s="208"/>
      <c r="G582" s="208"/>
      <c r="H582" s="297"/>
      <c r="V582" s="208"/>
      <c r="Y582" s="240"/>
      <c r="Z582" s="240"/>
      <c r="AA582" s="240"/>
    </row>
    <row r="583" spans="1:27" s="298" customFormat="1" ht="23.4" x14ac:dyDescent="0.2">
      <c r="A583" s="214"/>
      <c r="B583" s="214"/>
      <c r="C583" s="208"/>
      <c r="D583" s="208"/>
      <c r="F583" s="208"/>
      <c r="G583" s="208"/>
      <c r="H583" s="297"/>
      <c r="V583" s="208"/>
      <c r="Y583" s="240"/>
      <c r="Z583" s="240"/>
      <c r="AA583" s="240"/>
    </row>
    <row r="584" spans="1:27" s="298" customFormat="1" ht="23.4" x14ac:dyDescent="0.2">
      <c r="A584" s="198"/>
      <c r="B584" s="198"/>
      <c r="C584" s="202"/>
      <c r="D584" s="202"/>
      <c r="F584" s="222"/>
      <c r="G584" s="222"/>
      <c r="H584" s="297"/>
      <c r="V584" s="222"/>
      <c r="Y584" s="240"/>
      <c r="Z584" s="240"/>
      <c r="AA584" s="240"/>
    </row>
    <row r="585" spans="1:27" s="298" customFormat="1" ht="23.4" x14ac:dyDescent="0.2">
      <c r="A585" s="214"/>
      <c r="B585" s="214"/>
      <c r="C585" s="202"/>
      <c r="D585" s="202"/>
      <c r="E585" s="208"/>
      <c r="F585" s="208"/>
      <c r="G585" s="208"/>
      <c r="H585" s="297"/>
      <c r="Y585" s="240"/>
      <c r="Z585" s="240"/>
      <c r="AA585" s="240"/>
    </row>
    <row r="586" spans="1:27" s="298" customFormat="1" ht="23.4" x14ac:dyDescent="0.2">
      <c r="A586" s="214"/>
      <c r="B586" s="214"/>
      <c r="C586" s="208"/>
      <c r="D586" s="208"/>
      <c r="E586" s="208"/>
      <c r="F586" s="208"/>
      <c r="G586" s="208"/>
      <c r="H586" s="297"/>
      <c r="Y586" s="240"/>
      <c r="Z586" s="240"/>
      <c r="AA586" s="240"/>
    </row>
    <row r="587" spans="1:27" s="298" customFormat="1" ht="23.4" x14ac:dyDescent="0.2">
      <c r="A587" s="214"/>
      <c r="B587" s="338"/>
      <c r="C587" s="297"/>
      <c r="Y587" s="240"/>
      <c r="Z587" s="240"/>
      <c r="AA587" s="240"/>
    </row>
    <row r="588" spans="1:27" s="298" customFormat="1" ht="15.6" customHeight="1" x14ac:dyDescent="0.2">
      <c r="A588" s="338"/>
      <c r="B588" s="338"/>
      <c r="C588" s="297"/>
      <c r="Y588" s="240"/>
      <c r="Z588" s="240"/>
      <c r="AA588" s="240"/>
    </row>
    <row r="589" spans="1:27" s="298" customFormat="1" ht="23.4" x14ac:dyDescent="0.2">
      <c r="A589" s="340"/>
      <c r="B589" s="338"/>
      <c r="C589" s="297"/>
      <c r="Y589" s="240"/>
      <c r="Z589" s="240"/>
      <c r="AA589" s="240"/>
    </row>
    <row r="590" spans="1:27" s="298" customFormat="1" ht="23.4" x14ac:dyDescent="0.2">
      <c r="A590" s="214"/>
      <c r="B590" s="338"/>
      <c r="C590" s="297"/>
      <c r="Y590" s="240"/>
      <c r="Z590" s="240"/>
      <c r="AA590" s="240"/>
    </row>
    <row r="591" spans="1:27" s="298" customFormat="1" ht="23.4" x14ac:dyDescent="0.2">
      <c r="A591" s="340"/>
      <c r="B591" s="338"/>
      <c r="C591" s="297"/>
      <c r="Y591" s="240"/>
      <c r="Z591" s="240"/>
      <c r="AA591" s="240"/>
    </row>
    <row r="592" spans="1:27" s="298" customFormat="1" ht="12.9" customHeight="1" x14ac:dyDescent="0.2">
      <c r="A592" s="338"/>
      <c r="B592" s="338"/>
      <c r="C592" s="297"/>
      <c r="Y592" s="240"/>
      <c r="Z592" s="240"/>
      <c r="AA592" s="240"/>
    </row>
    <row r="593" spans="1:27" s="298" customFormat="1" ht="23.4" x14ac:dyDescent="0.2">
      <c r="A593" s="289"/>
      <c r="B593" s="289"/>
      <c r="X593" s="222"/>
      <c r="Y593" s="240"/>
      <c r="Z593" s="240"/>
      <c r="AA593" s="240"/>
    </row>
    <row r="594" spans="1:27" s="298" customFormat="1" ht="23.4" x14ac:dyDescent="0.2">
      <c r="A594" s="289"/>
      <c r="B594" s="289"/>
      <c r="C594" s="207"/>
      <c r="Y594" s="240"/>
      <c r="Z594" s="240"/>
      <c r="AA594" s="240"/>
    </row>
    <row r="595" spans="1:27" s="298" customFormat="1" ht="23.4" customHeight="1" x14ac:dyDescent="0.2">
      <c r="A595" s="214"/>
      <c r="B595" s="214"/>
      <c r="C595" s="341"/>
      <c r="Y595" s="240"/>
      <c r="Z595" s="240"/>
      <c r="AA595" s="240"/>
    </row>
    <row r="596" spans="1:27" s="298" customFormat="1" ht="23.4" x14ac:dyDescent="0.2">
      <c r="A596" s="214"/>
      <c r="B596" s="214"/>
      <c r="C596" s="208"/>
      <c r="Y596" s="240"/>
      <c r="Z596" s="240"/>
      <c r="AA596" s="240"/>
    </row>
    <row r="597" spans="1:27" s="298" customFormat="1" ht="23.4" x14ac:dyDescent="0.2">
      <c r="A597" s="214"/>
      <c r="B597" s="338"/>
      <c r="C597" s="297"/>
      <c r="Y597" s="240"/>
      <c r="Z597" s="240"/>
      <c r="AA597" s="240"/>
    </row>
    <row r="598" spans="1:27" s="298" customFormat="1" ht="23.4" x14ac:dyDescent="0.2">
      <c r="A598" s="214"/>
      <c r="B598" s="338"/>
      <c r="C598" s="297"/>
      <c r="Y598" s="240"/>
      <c r="Z598" s="240"/>
      <c r="AA598" s="240"/>
    </row>
    <row r="599" spans="1:27" s="298" customFormat="1" ht="12.9" customHeight="1" x14ac:dyDescent="0.2">
      <c r="A599" s="338"/>
      <c r="B599" s="338"/>
      <c r="C599" s="297"/>
      <c r="Y599" s="240"/>
      <c r="Z599" s="240"/>
      <c r="AA599" s="240"/>
    </row>
    <row r="600" spans="1:27" s="298" customFormat="1" ht="23.4" x14ac:dyDescent="0.2">
      <c r="A600" s="289"/>
      <c r="B600" s="289"/>
      <c r="C600" s="202"/>
      <c r="Y600" s="240"/>
      <c r="Z600" s="240"/>
      <c r="AA600" s="240"/>
    </row>
    <row r="601" spans="1:27" s="298" customFormat="1" ht="23.4" x14ac:dyDescent="0.2">
      <c r="A601" s="214"/>
      <c r="B601" s="214"/>
      <c r="C601" s="208"/>
      <c r="Y601" s="240"/>
      <c r="Z601" s="240"/>
      <c r="AA601" s="240"/>
    </row>
    <row r="602" spans="1:27" s="298" customFormat="1" ht="23.4" x14ac:dyDescent="0.2">
      <c r="A602" s="214"/>
      <c r="B602" s="338"/>
      <c r="C602" s="297"/>
      <c r="Y602" s="240"/>
      <c r="Z602" s="240"/>
      <c r="AA602" s="240"/>
    </row>
    <row r="603" spans="1:27" s="298" customFormat="1" ht="23.4" x14ac:dyDescent="0.2">
      <c r="A603" s="289"/>
      <c r="B603" s="342"/>
      <c r="C603" s="343"/>
      <c r="Y603" s="240"/>
      <c r="Z603" s="240"/>
      <c r="AA603" s="240"/>
    </row>
    <row r="604" spans="1:27" s="298" customFormat="1" ht="23.4" x14ac:dyDescent="0.2">
      <c r="A604" s="289"/>
      <c r="B604" s="342"/>
      <c r="C604" s="343"/>
      <c r="Y604" s="240"/>
      <c r="Z604" s="240"/>
      <c r="AA604" s="240"/>
    </row>
    <row r="605" spans="1:27" s="298" customFormat="1" ht="23.4" x14ac:dyDescent="0.2">
      <c r="A605" s="289"/>
      <c r="B605" s="342"/>
      <c r="C605" s="343"/>
      <c r="Y605" s="240"/>
      <c r="Z605" s="240"/>
      <c r="AA605" s="240"/>
    </row>
    <row r="606" spans="1:27" s="298" customFormat="1" ht="15.6" customHeight="1" x14ac:dyDescent="0.2">
      <c r="A606" s="342"/>
      <c r="B606" s="342"/>
      <c r="C606" s="343"/>
      <c r="Y606" s="240"/>
      <c r="Z606" s="240"/>
      <c r="AA606" s="240"/>
    </row>
    <row r="607" spans="1:27" s="298" customFormat="1" ht="23.4" x14ac:dyDescent="0.2">
      <c r="A607" s="289"/>
      <c r="B607" s="289"/>
      <c r="C607" s="202"/>
      <c r="Y607" s="240"/>
      <c r="Z607" s="240"/>
      <c r="AA607" s="240"/>
    </row>
    <row r="608" spans="1:27" s="298" customFormat="1" ht="23.4" x14ac:dyDescent="0.2">
      <c r="A608" s="289"/>
      <c r="B608" s="289"/>
      <c r="C608" s="209"/>
      <c r="Y608" s="240"/>
      <c r="Z608" s="240"/>
      <c r="AA608" s="240"/>
    </row>
    <row r="609" spans="1:27" s="298" customFormat="1" ht="17.25" customHeight="1" x14ac:dyDescent="0.2">
      <c r="A609" s="289"/>
      <c r="B609" s="289"/>
      <c r="C609" s="209"/>
      <c r="Y609" s="240"/>
      <c r="Z609" s="240"/>
      <c r="AA609" s="240"/>
    </row>
    <row r="610" spans="1:27" s="298" customFormat="1" ht="23.4" x14ac:dyDescent="0.2">
      <c r="A610" s="226"/>
      <c r="B610" s="342"/>
      <c r="C610" s="343"/>
      <c r="Y610" s="240"/>
      <c r="Z610" s="240"/>
      <c r="AA610" s="240"/>
    </row>
    <row r="611" spans="1:27" s="298" customFormat="1" ht="23.4" x14ac:dyDescent="0.2">
      <c r="A611" s="226"/>
      <c r="B611" s="342"/>
      <c r="C611" s="343"/>
      <c r="Y611" s="240"/>
      <c r="Z611" s="240"/>
      <c r="AA611" s="240"/>
    </row>
    <row r="612" spans="1:27" s="298" customFormat="1" ht="23.4" x14ac:dyDescent="0.2">
      <c r="A612" s="289"/>
      <c r="B612" s="289"/>
      <c r="C612" s="202"/>
      <c r="Y612" s="240"/>
      <c r="Z612" s="240"/>
      <c r="AA612" s="240"/>
    </row>
    <row r="613" spans="1:27" s="298" customFormat="1" ht="23.4" x14ac:dyDescent="0.2">
      <c r="A613" s="289"/>
      <c r="B613" s="289"/>
      <c r="C613" s="202"/>
      <c r="Y613" s="240"/>
      <c r="Z613" s="240"/>
      <c r="AA613" s="240"/>
    </row>
    <row r="614" spans="1:27" s="298" customFormat="1" ht="15.75" customHeight="1" x14ac:dyDescent="0.2">
      <c r="A614" s="289"/>
      <c r="B614" s="289"/>
      <c r="C614" s="202"/>
      <c r="Y614" s="240"/>
      <c r="Z614" s="240"/>
      <c r="AA614" s="240"/>
    </row>
    <row r="615" spans="1:27" s="298" customFormat="1" ht="15.75" customHeight="1" x14ac:dyDescent="0.2">
      <c r="A615" s="226"/>
      <c r="B615" s="226"/>
      <c r="C615" s="339"/>
      <c r="Y615" s="235"/>
      <c r="Z615" s="235"/>
      <c r="AA615" s="235"/>
    </row>
    <row r="616" spans="1:27" s="298" customFormat="1" ht="23.85" customHeight="1" x14ac:dyDescent="0.2">
      <c r="A616" s="289"/>
      <c r="B616" s="289"/>
      <c r="C616" s="202"/>
      <c r="Y616" s="235"/>
      <c r="Z616" s="235"/>
      <c r="AA616" s="235"/>
    </row>
    <row r="617" spans="1:27" ht="23.4" x14ac:dyDescent="0.2">
      <c r="A617" s="344"/>
      <c r="B617" s="345"/>
      <c r="C617" s="346"/>
      <c r="D617" s="187"/>
      <c r="E617" s="187"/>
      <c r="F617" s="187"/>
      <c r="G617" s="187"/>
      <c r="H617" s="187"/>
      <c r="I617" s="187"/>
      <c r="J617" s="187"/>
      <c r="K617" s="187"/>
      <c r="L617" s="187"/>
      <c r="M617" s="187"/>
      <c r="N617" s="187"/>
      <c r="O617" s="187"/>
      <c r="P617" s="187"/>
      <c r="Q617" s="187"/>
      <c r="R617" s="187"/>
      <c r="Y617" s="235"/>
      <c r="Z617" s="235"/>
      <c r="AA617" s="235"/>
    </row>
    <row r="618" spans="1:27" ht="23.4" x14ac:dyDescent="0.2">
      <c r="A618" s="344"/>
      <c r="B618" s="345"/>
      <c r="C618" s="346"/>
      <c r="D618" s="187"/>
      <c r="E618" s="187"/>
      <c r="F618" s="187"/>
      <c r="G618" s="187"/>
      <c r="H618" s="187"/>
      <c r="I618" s="187"/>
      <c r="J618" s="187"/>
      <c r="K618" s="187"/>
      <c r="L618" s="187"/>
      <c r="M618" s="187"/>
      <c r="N618" s="187"/>
      <c r="O618" s="187"/>
      <c r="P618" s="187"/>
      <c r="Q618" s="187"/>
      <c r="R618" s="187"/>
      <c r="Y618" s="235"/>
      <c r="Z618" s="235"/>
      <c r="AA618" s="235"/>
    </row>
    <row r="619" spans="1:27" ht="15.6" customHeight="1" x14ac:dyDescent="0.2">
      <c r="A619" s="345"/>
      <c r="B619" s="345"/>
      <c r="C619" s="346"/>
      <c r="D619" s="187"/>
      <c r="E619" s="187"/>
      <c r="F619" s="187"/>
      <c r="G619" s="187"/>
      <c r="H619" s="187"/>
      <c r="I619" s="187"/>
      <c r="J619" s="187"/>
      <c r="K619" s="187"/>
      <c r="L619" s="187"/>
      <c r="M619" s="187"/>
      <c r="N619" s="187"/>
      <c r="O619" s="187"/>
      <c r="P619" s="187"/>
      <c r="Q619" s="187"/>
      <c r="R619" s="187"/>
      <c r="Y619" s="235"/>
      <c r="Z619" s="235"/>
      <c r="AA619" s="235"/>
    </row>
    <row r="620" spans="1:27" ht="15.6" customHeight="1" x14ac:dyDescent="0.2">
      <c r="A620" s="345"/>
      <c r="B620" s="345"/>
      <c r="C620" s="346"/>
      <c r="D620" s="187"/>
      <c r="E620" s="187"/>
      <c r="F620" s="187"/>
      <c r="G620" s="187"/>
      <c r="H620" s="187"/>
      <c r="I620" s="187"/>
      <c r="J620" s="187"/>
      <c r="K620" s="187"/>
      <c r="L620" s="187"/>
      <c r="M620" s="187"/>
      <c r="N620" s="187"/>
      <c r="O620" s="187"/>
      <c r="P620" s="187"/>
      <c r="Q620" s="187"/>
      <c r="R620" s="187"/>
      <c r="Y620" s="235"/>
      <c r="Z620" s="235"/>
      <c r="AA620" s="235"/>
    </row>
    <row r="621" spans="1:27" ht="23.4" x14ac:dyDescent="0.2">
      <c r="A621" s="236"/>
      <c r="B621" s="345"/>
      <c r="C621" s="346"/>
      <c r="D621" s="187"/>
      <c r="E621" s="187"/>
      <c r="F621" s="187"/>
      <c r="G621" s="187"/>
      <c r="H621" s="187"/>
      <c r="I621" s="187"/>
      <c r="J621" s="187"/>
      <c r="K621" s="187"/>
      <c r="L621" s="187"/>
      <c r="M621" s="187"/>
      <c r="N621" s="187"/>
      <c r="O621" s="187"/>
      <c r="P621" s="187"/>
      <c r="Q621" s="187"/>
      <c r="R621" s="187"/>
      <c r="Y621" s="240"/>
      <c r="Z621" s="240"/>
      <c r="AA621" s="235"/>
    </row>
    <row r="622" spans="1:27" ht="23.4" x14ac:dyDescent="0.2">
      <c r="A622" s="344"/>
      <c r="B622" s="345"/>
      <c r="C622" s="346"/>
      <c r="D622" s="187"/>
      <c r="E622" s="187"/>
      <c r="F622" s="187"/>
      <c r="G622" s="187"/>
      <c r="H622" s="187"/>
      <c r="I622" s="187"/>
      <c r="J622" s="187"/>
      <c r="K622" s="187"/>
      <c r="L622" s="187"/>
      <c r="M622" s="187"/>
      <c r="N622" s="187"/>
      <c r="O622" s="187"/>
      <c r="P622" s="187"/>
      <c r="Q622" s="187"/>
      <c r="R622" s="187"/>
      <c r="Y622" s="240"/>
      <c r="Z622" s="240"/>
      <c r="AA622" s="235"/>
    </row>
    <row r="623" spans="1:27" ht="23.4" x14ac:dyDescent="0.2">
      <c r="A623" s="289"/>
      <c r="B623" s="289"/>
      <c r="C623" s="202"/>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40"/>
      <c r="Z623" s="240"/>
      <c r="AA623" s="235"/>
    </row>
    <row r="624" spans="1:27" ht="23.4" x14ac:dyDescent="0.2">
      <c r="A624" s="289"/>
      <c r="B624" s="289"/>
      <c r="C624" s="202"/>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40"/>
      <c r="Z624" s="240"/>
      <c r="AA624" s="235"/>
    </row>
    <row r="625" spans="1:27" ht="15.75" customHeight="1" x14ac:dyDescent="0.2">
      <c r="A625" s="289"/>
      <c r="B625" s="289"/>
      <c r="C625" s="202"/>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40"/>
      <c r="Z625" s="240"/>
      <c r="AA625" s="235"/>
    </row>
    <row r="626" spans="1:27" ht="17.100000000000001" customHeight="1" x14ac:dyDescent="0.2">
      <c r="A626" s="289"/>
      <c r="B626" s="289"/>
      <c r="C626" s="202"/>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40"/>
      <c r="Z626" s="240"/>
      <c r="AA626" s="235"/>
    </row>
    <row r="627" spans="1:27" ht="23.4" x14ac:dyDescent="0.2">
      <c r="A627" s="289"/>
      <c r="B627" s="289"/>
      <c r="C627" s="202"/>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40"/>
      <c r="Z627" s="240"/>
      <c r="AA627" s="235"/>
    </row>
    <row r="628" spans="1:27" ht="23.4" x14ac:dyDescent="0.2">
      <c r="A628" s="289"/>
      <c r="B628" s="289"/>
      <c r="C628" s="202"/>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40"/>
      <c r="Z628" s="240"/>
      <c r="AA628" s="235"/>
    </row>
    <row r="629" spans="1:27" ht="23.4" x14ac:dyDescent="0.2">
      <c r="A629" s="289"/>
      <c r="B629" s="289"/>
      <c r="C629" s="202"/>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40"/>
      <c r="Z629" s="240"/>
      <c r="AA629" s="235"/>
    </row>
    <row r="630" spans="1:27" ht="23.4" x14ac:dyDescent="0.2">
      <c r="A630" s="289"/>
      <c r="B630" s="289"/>
      <c r="C630" s="202"/>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40"/>
      <c r="Z630" s="240"/>
      <c r="AA630" s="235"/>
    </row>
    <row r="631" spans="1:27" ht="23.4" x14ac:dyDescent="0.2">
      <c r="A631" s="289"/>
      <c r="B631" s="289"/>
      <c r="C631" s="202"/>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40"/>
      <c r="Z631" s="240"/>
      <c r="AA631" s="235"/>
    </row>
    <row r="632" spans="1:27" ht="23.4" x14ac:dyDescent="0.2">
      <c r="A632" s="289"/>
      <c r="B632" s="289"/>
      <c r="C632" s="202"/>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35"/>
      <c r="Z632" s="235"/>
      <c r="AA632" s="235"/>
    </row>
    <row r="633" spans="1:27" ht="16.649999999999999" customHeight="1" x14ac:dyDescent="0.2">
      <c r="A633" s="289"/>
      <c r="B633" s="289"/>
      <c r="C633" s="209"/>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35"/>
      <c r="Z633" s="235"/>
      <c r="AA633" s="235"/>
    </row>
    <row r="634" spans="1:27" ht="15.6" customHeight="1" x14ac:dyDescent="0.2">
      <c r="A634" s="345"/>
      <c r="B634" s="345"/>
      <c r="C634" s="346"/>
      <c r="D634" s="187"/>
      <c r="E634" s="187"/>
      <c r="F634" s="187"/>
      <c r="G634" s="187"/>
      <c r="H634" s="187"/>
      <c r="I634" s="187"/>
      <c r="J634" s="187"/>
      <c r="K634" s="187"/>
      <c r="L634" s="187"/>
      <c r="M634" s="187"/>
      <c r="N634" s="187"/>
      <c r="O634" s="187"/>
      <c r="P634" s="187"/>
      <c r="Q634" s="187"/>
      <c r="R634" s="187"/>
      <c r="Y634" s="240"/>
      <c r="Z634" s="240"/>
      <c r="AA634" s="240"/>
    </row>
    <row r="635" spans="1:27" ht="23.4" x14ac:dyDescent="0.2">
      <c r="A635" s="344"/>
      <c r="B635" s="345"/>
      <c r="C635" s="346"/>
      <c r="D635" s="187"/>
      <c r="E635" s="187"/>
      <c r="F635" s="187"/>
      <c r="G635" s="187"/>
      <c r="H635" s="187"/>
      <c r="I635" s="187"/>
      <c r="J635" s="187"/>
      <c r="K635" s="187"/>
      <c r="L635" s="187"/>
      <c r="M635" s="187"/>
      <c r="N635" s="187"/>
      <c r="O635" s="187"/>
      <c r="P635" s="187"/>
      <c r="Q635" s="187"/>
      <c r="R635" s="187"/>
      <c r="Y635" s="240"/>
      <c r="Z635" s="240"/>
      <c r="AA635" s="240"/>
    </row>
    <row r="636" spans="1:27" s="215" customFormat="1" ht="23.4" x14ac:dyDescent="0.2">
      <c r="A636" s="342"/>
      <c r="B636" s="289"/>
      <c r="C636" s="202"/>
      <c r="Y636" s="240"/>
      <c r="Z636" s="240"/>
      <c r="AA636" s="240"/>
    </row>
    <row r="637" spans="1:27" s="215" customFormat="1" ht="23.4" x14ac:dyDescent="0.2">
      <c r="A637" s="342"/>
      <c r="B637" s="289"/>
      <c r="C637" s="202"/>
      <c r="Y637" s="240"/>
      <c r="Z637" s="240"/>
      <c r="AA637" s="240"/>
    </row>
    <row r="638" spans="1:27" s="215" customFormat="1" ht="23.4" x14ac:dyDescent="0.2">
      <c r="A638" s="342"/>
      <c r="B638" s="289"/>
      <c r="C638" s="202"/>
      <c r="Y638" s="240"/>
      <c r="Z638" s="240"/>
      <c r="AA638" s="240"/>
    </row>
    <row r="639" spans="1:27" s="215" customFormat="1" ht="23.4" x14ac:dyDescent="0.2">
      <c r="A639" s="342"/>
      <c r="B639" s="289"/>
      <c r="C639" s="202"/>
      <c r="Y639" s="240"/>
      <c r="Z639" s="240"/>
      <c r="AA639" s="240"/>
    </row>
    <row r="640" spans="1:27" s="215" customFormat="1" ht="23.4" x14ac:dyDescent="0.2">
      <c r="A640" s="342"/>
      <c r="B640" s="289"/>
      <c r="C640" s="202"/>
      <c r="Y640" s="240"/>
      <c r="Z640" s="240"/>
      <c r="AA640" s="240"/>
    </row>
    <row r="641" spans="1:27" s="215" customFormat="1" ht="23.4" x14ac:dyDescent="0.2">
      <c r="A641" s="342"/>
      <c r="B641" s="289"/>
      <c r="C641" s="209"/>
      <c r="Y641" s="235"/>
      <c r="Z641" s="235"/>
      <c r="AA641" s="235"/>
    </row>
    <row r="642" spans="1:27" s="215" customFormat="1" ht="23.4" x14ac:dyDescent="0.2">
      <c r="A642" s="289"/>
      <c r="B642" s="342"/>
      <c r="C642" s="343"/>
      <c r="Y642" s="235"/>
      <c r="Z642" s="235"/>
      <c r="AA642" s="235"/>
    </row>
    <row r="643" spans="1:27" ht="23.4" x14ac:dyDescent="0.2">
      <c r="A643" s="344"/>
      <c r="B643" s="345"/>
      <c r="C643" s="346"/>
      <c r="D643" s="187"/>
      <c r="E643" s="187"/>
      <c r="F643" s="187"/>
      <c r="G643" s="187"/>
      <c r="H643" s="187"/>
      <c r="I643" s="187"/>
      <c r="J643" s="187"/>
      <c r="K643" s="187"/>
      <c r="L643" s="187"/>
      <c r="M643" s="187"/>
      <c r="N643" s="187"/>
      <c r="O643" s="187"/>
      <c r="P643" s="187"/>
      <c r="Q643" s="187"/>
      <c r="R643" s="187"/>
      <c r="Y643" s="235"/>
      <c r="Z643" s="235"/>
      <c r="AA643" s="235"/>
    </row>
    <row r="644" spans="1:27" ht="15.6" customHeight="1" x14ac:dyDescent="0.2">
      <c r="A644" s="345"/>
      <c r="B644" s="345"/>
      <c r="C644" s="346"/>
      <c r="D644" s="187"/>
      <c r="E644" s="187"/>
      <c r="F644" s="187"/>
      <c r="G644" s="187"/>
      <c r="H644" s="187"/>
      <c r="I644" s="187"/>
      <c r="J644" s="187"/>
      <c r="K644" s="187"/>
      <c r="L644" s="187"/>
      <c r="M644" s="187"/>
      <c r="N644" s="187"/>
      <c r="O644" s="187"/>
      <c r="P644" s="187"/>
      <c r="Q644" s="187"/>
      <c r="R644" s="187"/>
      <c r="Y644" s="235"/>
      <c r="Z644" s="235"/>
      <c r="AA644" s="235"/>
    </row>
    <row r="645" spans="1:27" ht="15.6" customHeight="1" x14ac:dyDescent="0.2">
      <c r="A645" s="345"/>
      <c r="B645" s="345"/>
      <c r="C645" s="346"/>
      <c r="D645" s="187"/>
      <c r="E645" s="187"/>
      <c r="F645" s="187"/>
      <c r="G645" s="187"/>
      <c r="H645" s="187"/>
      <c r="I645" s="187"/>
      <c r="J645" s="187"/>
      <c r="K645" s="187"/>
      <c r="L645" s="187"/>
      <c r="M645" s="187"/>
      <c r="N645" s="187"/>
      <c r="O645" s="187"/>
      <c r="P645" s="187"/>
      <c r="Q645" s="187"/>
      <c r="R645" s="187"/>
      <c r="Y645" s="235"/>
      <c r="Z645" s="235"/>
      <c r="AA645" s="235"/>
    </row>
    <row r="646" spans="1:27" ht="23.4" x14ac:dyDescent="0.2">
      <c r="A646" s="344"/>
      <c r="B646" s="345"/>
      <c r="C646" s="346"/>
      <c r="D646" s="187"/>
      <c r="E646" s="187"/>
      <c r="F646" s="187"/>
      <c r="G646" s="187"/>
      <c r="H646" s="187"/>
      <c r="I646" s="187"/>
      <c r="J646" s="187"/>
      <c r="K646" s="187"/>
      <c r="L646" s="187"/>
      <c r="M646" s="187"/>
      <c r="N646" s="187"/>
      <c r="O646" s="187"/>
      <c r="P646" s="187"/>
      <c r="Q646" s="187"/>
      <c r="R646" s="187"/>
      <c r="Y646" s="235"/>
      <c r="Z646" s="235"/>
      <c r="AA646" s="235"/>
    </row>
    <row r="647" spans="1:27" ht="19.649999999999999" customHeight="1" x14ac:dyDescent="0.2">
      <c r="A647" s="289"/>
      <c r="B647" s="289"/>
      <c r="C647" s="343"/>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35"/>
      <c r="Z647" s="235"/>
      <c r="AA647" s="235"/>
    </row>
    <row r="648" spans="1:27" ht="23.4" x14ac:dyDescent="0.2">
      <c r="A648" s="289"/>
      <c r="B648" s="289"/>
      <c r="C648" s="343"/>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35"/>
      <c r="Z648" s="235"/>
      <c r="AA648" s="235"/>
    </row>
    <row r="649" spans="1:27" ht="23.4" x14ac:dyDescent="0.2">
      <c r="A649" s="289"/>
      <c r="B649" s="289"/>
      <c r="C649" s="343"/>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35"/>
      <c r="Z649" s="235"/>
      <c r="AA649" s="235"/>
    </row>
    <row r="650" spans="1:27" ht="23.4" x14ac:dyDescent="0.2">
      <c r="A650" s="289"/>
      <c r="B650" s="289"/>
      <c r="C650" s="343"/>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35"/>
      <c r="Z650" s="235"/>
      <c r="AA650" s="235"/>
    </row>
    <row r="651" spans="1:27" ht="23.4" x14ac:dyDescent="0.2">
      <c r="A651" s="289"/>
      <c r="B651" s="289"/>
      <c r="C651" s="343"/>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35"/>
      <c r="Z651" s="235"/>
      <c r="AA651" s="235"/>
    </row>
    <row r="652" spans="1:27" ht="23.4" x14ac:dyDescent="0.2">
      <c r="A652" s="289"/>
      <c r="B652" s="289"/>
      <c r="C652" s="343"/>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35"/>
      <c r="Z652" s="235"/>
      <c r="AA652" s="235"/>
    </row>
    <row r="653" spans="1:27" ht="23.4" x14ac:dyDescent="0.2">
      <c r="A653" s="289"/>
      <c r="B653" s="289"/>
      <c r="C653" s="343"/>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35"/>
      <c r="Z653" s="235"/>
      <c r="AA653" s="235"/>
    </row>
    <row r="654" spans="1:27" ht="23.4" x14ac:dyDescent="0.2">
      <c r="A654" s="289"/>
      <c r="B654" s="289"/>
      <c r="C654" s="343"/>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35"/>
      <c r="Z654" s="235"/>
      <c r="AA654" s="235"/>
    </row>
    <row r="655" spans="1:27" ht="23.4" x14ac:dyDescent="0.2">
      <c r="A655" s="289"/>
      <c r="B655" s="289"/>
      <c r="C655" s="343"/>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35"/>
      <c r="Z655" s="235"/>
      <c r="AA655" s="235"/>
    </row>
    <row r="656" spans="1:27" ht="23.4" x14ac:dyDescent="0.3">
      <c r="A656" s="289"/>
      <c r="B656" s="289"/>
      <c r="C656" s="343"/>
      <c r="D656" s="215"/>
      <c r="E656" s="215"/>
      <c r="F656" s="215"/>
      <c r="G656" s="215"/>
      <c r="H656" s="215"/>
      <c r="I656" s="215"/>
      <c r="J656" s="215"/>
      <c r="K656" s="215"/>
      <c r="L656" s="215"/>
      <c r="M656" s="215"/>
      <c r="N656" s="215"/>
      <c r="O656" s="215"/>
      <c r="P656" s="215"/>
      <c r="Q656" s="215"/>
      <c r="R656" s="215"/>
      <c r="S656" s="215"/>
      <c r="T656" s="215"/>
      <c r="U656" s="215"/>
      <c r="V656" s="215"/>
      <c r="W656" s="215"/>
      <c r="X656" s="215"/>
    </row>
    <row r="657" spans="1:27" ht="23.4" x14ac:dyDescent="0.3">
      <c r="A657" s="289"/>
      <c r="B657" s="289"/>
      <c r="C657" s="343"/>
      <c r="D657" s="215"/>
      <c r="E657" s="215"/>
      <c r="F657" s="215"/>
      <c r="G657" s="215"/>
      <c r="H657" s="215"/>
      <c r="I657" s="215"/>
      <c r="J657" s="215"/>
      <c r="K657" s="215"/>
      <c r="L657" s="215"/>
      <c r="M657" s="215"/>
      <c r="N657" s="215"/>
      <c r="O657" s="215"/>
      <c r="P657" s="215"/>
      <c r="Q657" s="215"/>
      <c r="R657" s="215"/>
      <c r="S657" s="215"/>
      <c r="T657" s="215"/>
      <c r="U657" s="215"/>
      <c r="V657" s="215"/>
      <c r="W657" s="215"/>
      <c r="X657" s="215"/>
    </row>
    <row r="658" spans="1:27" ht="23.4" x14ac:dyDescent="0.3">
      <c r="A658" s="289"/>
      <c r="B658" s="289"/>
      <c r="C658" s="343"/>
      <c r="D658" s="215"/>
      <c r="E658" s="215"/>
      <c r="F658" s="215"/>
      <c r="G658" s="215"/>
      <c r="H658" s="215"/>
      <c r="I658" s="215"/>
      <c r="J658" s="215"/>
      <c r="K658" s="215"/>
      <c r="L658" s="215"/>
      <c r="M658" s="215"/>
      <c r="N658" s="215"/>
      <c r="O658" s="215"/>
      <c r="P658" s="215"/>
      <c r="Q658" s="215"/>
      <c r="R658" s="215"/>
      <c r="S658" s="215"/>
      <c r="T658" s="215"/>
      <c r="U658" s="215"/>
      <c r="V658" s="215"/>
      <c r="W658" s="215"/>
      <c r="X658" s="215"/>
    </row>
    <row r="659" spans="1:27" ht="23.4" x14ac:dyDescent="0.3">
      <c r="A659" s="289"/>
      <c r="B659" s="289"/>
      <c r="C659" s="343"/>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347"/>
      <c r="Z659" s="347"/>
      <c r="AA659" s="347"/>
    </row>
    <row r="660" spans="1:27" ht="23.4" x14ac:dyDescent="0.3">
      <c r="A660" s="289"/>
      <c r="B660" s="289"/>
      <c r="C660" s="343"/>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347"/>
      <c r="Z660" s="347"/>
      <c r="AA660" s="347"/>
    </row>
    <row r="661" spans="1:27" s="348" customFormat="1" ht="23.4" x14ac:dyDescent="0.3">
      <c r="A661" s="289"/>
      <c r="B661" s="342"/>
      <c r="C661" s="343"/>
      <c r="D661" s="343"/>
      <c r="E661" s="343"/>
      <c r="F661" s="343"/>
      <c r="G661" s="343"/>
      <c r="Y661" s="347"/>
      <c r="Z661" s="347"/>
      <c r="AA661" s="347"/>
    </row>
    <row r="662" spans="1:27" s="348" customFormat="1" ht="23.4" x14ac:dyDescent="0.3">
      <c r="A662" s="289"/>
      <c r="B662" s="342"/>
      <c r="C662" s="343"/>
      <c r="D662" s="343"/>
      <c r="E662" s="343"/>
      <c r="F662" s="343"/>
      <c r="G662" s="343"/>
      <c r="Y662" s="347"/>
      <c r="Z662" s="347"/>
      <c r="AA662" s="347"/>
    </row>
    <row r="663" spans="1:27" s="348" customFormat="1" ht="15.6" customHeight="1" x14ac:dyDescent="0.3">
      <c r="A663" s="342"/>
      <c r="B663" s="342"/>
      <c r="C663" s="343"/>
      <c r="D663" s="343"/>
      <c r="E663" s="343"/>
      <c r="F663" s="343"/>
      <c r="G663" s="343"/>
      <c r="Y663" s="347"/>
      <c r="Z663" s="347"/>
      <c r="AA663" s="347"/>
    </row>
    <row r="664" spans="1:27" s="348" customFormat="1" ht="23.4" x14ac:dyDescent="0.3">
      <c r="A664" s="226"/>
      <c r="B664" s="342"/>
      <c r="C664" s="343"/>
      <c r="D664" s="343"/>
      <c r="E664" s="343"/>
      <c r="F664" s="343"/>
      <c r="G664" s="343"/>
      <c r="Y664" s="347"/>
      <c r="Z664" s="347"/>
      <c r="AA664" s="347"/>
    </row>
    <row r="665" spans="1:27" s="348" customFormat="1" ht="17.399999999999999" customHeight="1" x14ac:dyDescent="0.3">
      <c r="A665" s="289"/>
      <c r="B665" s="289"/>
      <c r="C665" s="349"/>
      <c r="D665" s="349"/>
      <c r="E665" s="349"/>
      <c r="F665" s="349"/>
      <c r="G665" s="343"/>
      <c r="Y665" s="347"/>
      <c r="Z665" s="347"/>
      <c r="AA665" s="347"/>
    </row>
    <row r="666" spans="1:27" s="348" customFormat="1" ht="23.4" x14ac:dyDescent="0.3">
      <c r="A666" s="289"/>
      <c r="B666" s="289"/>
      <c r="C666" s="349"/>
      <c r="D666" s="209"/>
      <c r="E666" s="209"/>
      <c r="F666" s="209"/>
      <c r="G666" s="343"/>
      <c r="Y666" s="347"/>
      <c r="Z666" s="347"/>
      <c r="AA666" s="347"/>
    </row>
    <row r="667" spans="1:27" s="348" customFormat="1" ht="23.4" x14ac:dyDescent="0.3">
      <c r="A667" s="289"/>
      <c r="B667" s="289"/>
      <c r="C667" s="209"/>
      <c r="D667" s="209"/>
      <c r="E667" s="209"/>
      <c r="F667" s="209"/>
      <c r="G667" s="343"/>
      <c r="Y667" s="347"/>
      <c r="Z667" s="347"/>
      <c r="AA667" s="347"/>
    </row>
    <row r="668" spans="1:27" s="348" customFormat="1" ht="23.4" x14ac:dyDescent="0.3">
      <c r="A668" s="289"/>
      <c r="B668" s="342"/>
      <c r="C668" s="343"/>
      <c r="D668" s="343"/>
      <c r="E668" s="343"/>
      <c r="F668" s="343"/>
      <c r="G668" s="343"/>
      <c r="Y668" s="347"/>
      <c r="Z668" s="347"/>
      <c r="AA668" s="347"/>
    </row>
    <row r="669" spans="1:27" s="348" customFormat="1" ht="15.6" customHeight="1" x14ac:dyDescent="0.3">
      <c r="A669" s="342"/>
      <c r="B669" s="342"/>
      <c r="C669" s="343"/>
      <c r="D669" s="343"/>
      <c r="E669" s="343"/>
      <c r="F669" s="343"/>
      <c r="G669" s="343"/>
      <c r="Y669" s="347"/>
      <c r="Z669" s="347"/>
      <c r="AA669" s="347"/>
    </row>
    <row r="670" spans="1:27" s="348" customFormat="1" ht="23.4" x14ac:dyDescent="0.3">
      <c r="A670" s="289"/>
      <c r="B670" s="342"/>
      <c r="C670" s="343"/>
      <c r="D670" s="343"/>
      <c r="E670" s="343"/>
      <c r="F670" s="343"/>
      <c r="G670" s="343"/>
      <c r="Y670" s="347"/>
      <c r="Z670" s="347"/>
      <c r="AA670" s="347"/>
    </row>
    <row r="671" spans="1:27" s="348" customFormat="1" ht="23.7" customHeight="1" x14ac:dyDescent="0.3">
      <c r="A671" s="289"/>
      <c r="B671" s="289"/>
      <c r="C671" s="349"/>
      <c r="D671" s="349"/>
      <c r="E671" s="349"/>
      <c r="F671" s="349"/>
      <c r="G671" s="343"/>
      <c r="Y671" s="347"/>
      <c r="Z671" s="347"/>
      <c r="AA671" s="347"/>
    </row>
    <row r="672" spans="1:27" s="348" customFormat="1" ht="23.4" x14ac:dyDescent="0.3">
      <c r="A672" s="289"/>
      <c r="B672" s="289"/>
      <c r="C672" s="209"/>
      <c r="D672" s="209"/>
      <c r="E672" s="209"/>
      <c r="F672" s="209"/>
      <c r="G672" s="343"/>
      <c r="Y672" s="347"/>
      <c r="Z672" s="347"/>
      <c r="AA672" s="347"/>
    </row>
    <row r="673" spans="1:27" s="348" customFormat="1" ht="17.399999999999999" customHeight="1" x14ac:dyDescent="0.3">
      <c r="A673" s="289"/>
      <c r="B673" s="289"/>
      <c r="C673" s="349"/>
      <c r="D673" s="349"/>
      <c r="E673" s="349"/>
      <c r="F673" s="349"/>
      <c r="G673" s="343"/>
      <c r="Y673" s="347"/>
      <c r="Z673" s="347"/>
      <c r="AA673" s="347"/>
    </row>
    <row r="674" spans="1:27" s="348" customFormat="1" ht="23.4" x14ac:dyDescent="0.3">
      <c r="A674" s="289"/>
      <c r="B674" s="289"/>
      <c r="C674" s="209"/>
      <c r="D674" s="209"/>
      <c r="E674" s="209"/>
      <c r="F674" s="209"/>
      <c r="G674" s="343"/>
      <c r="Y674" s="347"/>
      <c r="Z674" s="347"/>
      <c r="AA674" s="347"/>
    </row>
    <row r="675" spans="1:27" s="348" customFormat="1" ht="23.4" x14ac:dyDescent="0.3">
      <c r="A675" s="289"/>
      <c r="B675" s="289"/>
      <c r="C675" s="209"/>
      <c r="D675" s="209"/>
      <c r="E675" s="209"/>
      <c r="F675" s="209"/>
      <c r="G675" s="343"/>
      <c r="Y675" s="347"/>
      <c r="Z675" s="347"/>
      <c r="AA675" s="347"/>
    </row>
    <row r="676" spans="1:27" s="348" customFormat="1" ht="23.4" x14ac:dyDescent="0.3">
      <c r="A676" s="289"/>
      <c r="B676" s="342"/>
      <c r="C676" s="343"/>
      <c r="D676" s="343"/>
      <c r="E676" s="343"/>
      <c r="F676" s="343"/>
      <c r="G676" s="343"/>
      <c r="Y676" s="347"/>
      <c r="Z676" s="347"/>
      <c r="AA676" s="347"/>
    </row>
    <row r="677" spans="1:27" s="348" customFormat="1" ht="15.6" customHeight="1" x14ac:dyDescent="0.3">
      <c r="A677" s="342"/>
      <c r="B677" s="342"/>
      <c r="C677" s="343"/>
      <c r="D677" s="343"/>
      <c r="E677" s="343"/>
      <c r="F677" s="343"/>
      <c r="G677" s="343"/>
      <c r="Y677" s="347"/>
      <c r="Z677" s="347"/>
      <c r="AA677" s="347"/>
    </row>
    <row r="678" spans="1:27" s="348" customFormat="1" ht="23.4" x14ac:dyDescent="0.3">
      <c r="A678" s="289"/>
      <c r="B678" s="342"/>
      <c r="C678" s="343"/>
      <c r="D678" s="343"/>
      <c r="E678" s="343"/>
      <c r="F678" s="343"/>
      <c r="G678" s="343"/>
      <c r="Y678" s="347"/>
      <c r="Z678" s="347"/>
      <c r="AA678" s="347"/>
    </row>
    <row r="679" spans="1:27" s="348" customFormat="1" ht="15.6" customHeight="1" x14ac:dyDescent="0.3">
      <c r="A679" s="342"/>
      <c r="B679" s="342"/>
      <c r="C679" s="343"/>
      <c r="D679" s="343"/>
      <c r="E679" s="343"/>
      <c r="F679" s="343"/>
      <c r="G679" s="343"/>
      <c r="Y679" s="347"/>
      <c r="Z679" s="347"/>
      <c r="AA679" s="347"/>
    </row>
    <row r="680" spans="1:27" s="348" customFormat="1" ht="23.4" x14ac:dyDescent="0.3">
      <c r="A680" s="289"/>
      <c r="B680" s="289"/>
      <c r="C680" s="350"/>
      <c r="D680" s="350"/>
      <c r="F680" s="350"/>
      <c r="G680" s="350"/>
      <c r="V680" s="350"/>
      <c r="Y680" s="347"/>
      <c r="Z680" s="347"/>
      <c r="AA680" s="347"/>
    </row>
    <row r="681" spans="1:27" s="348" customFormat="1" ht="23.4" x14ac:dyDescent="0.3">
      <c r="A681" s="289"/>
      <c r="B681" s="289"/>
      <c r="C681" s="209"/>
      <c r="D681" s="209"/>
      <c r="F681" s="209"/>
      <c r="G681" s="209"/>
      <c r="V681" s="209"/>
      <c r="Y681" s="347"/>
      <c r="Z681" s="347"/>
      <c r="AA681" s="347"/>
    </row>
    <row r="682" spans="1:27" s="348" customFormat="1" ht="23.4" x14ac:dyDescent="0.3">
      <c r="A682" s="289"/>
      <c r="B682" s="289"/>
      <c r="C682" s="350"/>
      <c r="D682" s="350"/>
      <c r="F682" s="350"/>
      <c r="G682" s="350"/>
      <c r="V682" s="350"/>
      <c r="Y682" s="347"/>
      <c r="Z682" s="347"/>
      <c r="AA682" s="347"/>
    </row>
    <row r="683" spans="1:27" s="348" customFormat="1" ht="23.4" x14ac:dyDescent="0.3">
      <c r="A683" s="289"/>
      <c r="B683" s="289"/>
      <c r="C683" s="350"/>
      <c r="D683" s="350"/>
      <c r="F683" s="209"/>
      <c r="G683" s="209"/>
      <c r="V683" s="209"/>
      <c r="Y683" s="347"/>
      <c r="Z683" s="347"/>
      <c r="AA683" s="347"/>
    </row>
    <row r="684" spans="1:27" s="348" customFormat="1" ht="23.4" x14ac:dyDescent="0.3">
      <c r="A684" s="289"/>
      <c r="B684" s="289"/>
      <c r="C684" s="209"/>
      <c r="D684" s="209"/>
      <c r="F684" s="209"/>
      <c r="G684" s="209"/>
      <c r="V684" s="209"/>
      <c r="Y684" s="347"/>
      <c r="Z684" s="347"/>
      <c r="AA684" s="347"/>
    </row>
    <row r="685" spans="1:27" s="348" customFormat="1" ht="23.4" x14ac:dyDescent="0.3">
      <c r="A685" s="289"/>
      <c r="B685" s="289"/>
      <c r="C685" s="350"/>
      <c r="D685" s="350"/>
      <c r="F685" s="350"/>
      <c r="G685" s="350"/>
      <c r="V685" s="350"/>
      <c r="Y685" s="347"/>
      <c r="Z685" s="347"/>
      <c r="AA685" s="347"/>
    </row>
    <row r="686" spans="1:27" s="348" customFormat="1" ht="21.9" customHeight="1" x14ac:dyDescent="0.3">
      <c r="A686" s="289"/>
      <c r="B686" s="289"/>
      <c r="C686" s="209"/>
      <c r="D686" s="209"/>
      <c r="F686" s="209"/>
      <c r="G686" s="209"/>
      <c r="V686" s="209"/>
      <c r="Y686" s="347"/>
      <c r="Z686" s="347"/>
      <c r="AA686" s="347"/>
    </row>
    <row r="687" spans="1:27" s="348" customFormat="1" ht="23.4" x14ac:dyDescent="0.3">
      <c r="A687" s="289"/>
      <c r="B687" s="289"/>
      <c r="C687" s="350"/>
      <c r="D687" s="350"/>
      <c r="F687" s="350"/>
      <c r="G687" s="350"/>
      <c r="V687" s="350"/>
      <c r="Y687" s="347"/>
      <c r="Z687" s="347"/>
      <c r="AA687" s="347"/>
    </row>
    <row r="688" spans="1:27" s="348" customFormat="1" ht="23.4" x14ac:dyDescent="0.3">
      <c r="A688" s="289"/>
      <c r="B688" s="289"/>
      <c r="C688" s="350"/>
      <c r="D688" s="350"/>
      <c r="F688" s="209"/>
      <c r="G688" s="209"/>
      <c r="V688" s="209"/>
      <c r="Y688" s="347"/>
      <c r="Z688" s="347"/>
      <c r="AA688" s="347"/>
    </row>
    <row r="689" spans="1:27" s="348" customFormat="1" ht="23.4" x14ac:dyDescent="0.3">
      <c r="A689" s="289"/>
      <c r="B689" s="289"/>
      <c r="C689" s="209"/>
      <c r="D689" s="209"/>
      <c r="F689" s="209"/>
      <c r="G689" s="209"/>
      <c r="V689" s="209"/>
      <c r="Y689" s="347"/>
      <c r="Z689" s="347"/>
      <c r="AA689" s="347"/>
    </row>
    <row r="690" spans="1:27" s="348" customFormat="1" ht="23.4" x14ac:dyDescent="0.3">
      <c r="A690" s="289"/>
      <c r="B690" s="289"/>
      <c r="C690" s="350"/>
      <c r="D690" s="350"/>
      <c r="F690" s="350"/>
      <c r="G690" s="350"/>
      <c r="V690" s="350"/>
      <c r="Y690" s="347"/>
      <c r="Z690" s="347"/>
      <c r="AA690" s="347"/>
    </row>
    <row r="691" spans="1:27" s="348" customFormat="1" ht="23.4" x14ac:dyDescent="0.3">
      <c r="A691" s="289"/>
      <c r="B691" s="289"/>
      <c r="C691" s="350"/>
      <c r="D691" s="350"/>
      <c r="F691" s="209"/>
      <c r="G691" s="209"/>
      <c r="V691" s="209"/>
      <c r="Y691" s="347"/>
      <c r="Z691" s="347"/>
      <c r="AA691" s="347"/>
    </row>
    <row r="692" spans="1:27" s="348" customFormat="1" ht="23.4" x14ac:dyDescent="0.3">
      <c r="A692" s="289"/>
      <c r="B692" s="289"/>
      <c r="C692" s="209"/>
      <c r="D692" s="209"/>
      <c r="F692" s="209"/>
      <c r="G692" s="209"/>
      <c r="V692" s="209"/>
      <c r="Y692" s="347"/>
      <c r="Z692" s="347"/>
      <c r="AA692" s="347"/>
    </row>
    <row r="693" spans="1:27" s="348" customFormat="1" ht="23.4" x14ac:dyDescent="0.3">
      <c r="A693" s="289"/>
      <c r="B693" s="289"/>
      <c r="C693" s="350"/>
      <c r="D693" s="350"/>
      <c r="F693" s="350"/>
      <c r="G693" s="350"/>
      <c r="V693" s="350"/>
      <c r="Y693" s="347"/>
      <c r="Z693" s="347"/>
      <c r="AA693" s="347"/>
    </row>
    <row r="694" spans="1:27" s="348" customFormat="1" ht="23.4" x14ac:dyDescent="0.3">
      <c r="A694" s="289"/>
      <c r="B694" s="289"/>
      <c r="C694" s="209"/>
      <c r="D694" s="209"/>
      <c r="E694" s="209"/>
      <c r="F694" s="209"/>
      <c r="G694" s="209"/>
      <c r="Y694" s="347"/>
      <c r="Z694" s="347"/>
      <c r="AA694" s="347"/>
    </row>
    <row r="695" spans="1:27" s="348" customFormat="1" ht="23.4" x14ac:dyDescent="0.3">
      <c r="A695" s="289"/>
      <c r="B695" s="342"/>
      <c r="C695" s="343"/>
      <c r="D695" s="343"/>
      <c r="E695" s="343"/>
      <c r="F695" s="343"/>
      <c r="G695" s="343"/>
      <c r="Y695" s="347"/>
      <c r="Z695" s="347"/>
      <c r="AA695" s="347"/>
    </row>
    <row r="696" spans="1:27" s="348" customFormat="1" ht="15.6" customHeight="1" x14ac:dyDescent="0.3">
      <c r="A696" s="342"/>
      <c r="B696" s="342"/>
      <c r="C696" s="343"/>
      <c r="D696" s="343"/>
      <c r="E696" s="343"/>
      <c r="F696" s="343"/>
      <c r="G696" s="343"/>
      <c r="Y696" s="347"/>
      <c r="Z696" s="347"/>
      <c r="AA696" s="347"/>
    </row>
    <row r="697" spans="1:27" s="348" customFormat="1" ht="23.4" x14ac:dyDescent="0.3">
      <c r="A697" s="226"/>
      <c r="B697" s="342"/>
      <c r="C697" s="343"/>
      <c r="D697" s="343"/>
      <c r="E697" s="343"/>
      <c r="F697" s="343"/>
      <c r="G697" s="343"/>
      <c r="Y697" s="347"/>
      <c r="Z697" s="347"/>
      <c r="AA697" s="347"/>
    </row>
    <row r="698" spans="1:27" s="348" customFormat="1" ht="17.7" customHeight="1" x14ac:dyDescent="0.3">
      <c r="A698" s="289"/>
      <c r="B698" s="289"/>
      <c r="C698" s="202"/>
      <c r="D698" s="202"/>
      <c r="E698" s="202"/>
      <c r="F698" s="343"/>
      <c r="G698" s="343"/>
      <c r="Y698" s="347"/>
      <c r="Z698" s="347"/>
      <c r="AA698" s="347"/>
    </row>
    <row r="699" spans="1:27" s="348" customFormat="1" ht="23.4" x14ac:dyDescent="0.3">
      <c r="A699" s="289"/>
      <c r="B699" s="289"/>
      <c r="C699" s="202"/>
      <c r="D699" s="202"/>
      <c r="E699" s="209"/>
      <c r="F699" s="343"/>
      <c r="G699" s="343"/>
      <c r="Y699" s="347"/>
      <c r="Z699" s="347"/>
      <c r="AA699" s="347"/>
    </row>
    <row r="700" spans="1:27" s="348" customFormat="1" ht="23.4" x14ac:dyDescent="0.3">
      <c r="A700" s="289"/>
      <c r="B700" s="289"/>
      <c r="C700" s="209"/>
      <c r="D700" s="209"/>
      <c r="E700" s="209"/>
      <c r="F700" s="343"/>
      <c r="G700" s="343"/>
      <c r="Y700" s="347"/>
      <c r="Z700" s="347"/>
      <c r="AA700" s="347"/>
    </row>
    <row r="701" spans="1:27" s="348" customFormat="1" ht="17.7" customHeight="1" x14ac:dyDescent="0.3">
      <c r="A701" s="289"/>
      <c r="B701" s="289"/>
      <c r="C701" s="202"/>
      <c r="D701" s="202"/>
      <c r="E701" s="202"/>
      <c r="F701" s="343"/>
      <c r="G701" s="343"/>
      <c r="Y701" s="347"/>
      <c r="Z701" s="347"/>
      <c r="AA701" s="347"/>
    </row>
    <row r="702" spans="1:27" s="348" customFormat="1" ht="23.4" x14ac:dyDescent="0.3">
      <c r="A702" s="289"/>
      <c r="B702" s="289"/>
      <c r="C702" s="339"/>
      <c r="D702" s="339"/>
      <c r="E702" s="339"/>
      <c r="F702" s="343"/>
      <c r="G702" s="343"/>
      <c r="Y702" s="347"/>
      <c r="Z702" s="347"/>
      <c r="AA702" s="347"/>
    </row>
    <row r="703" spans="1:27" s="348" customFormat="1" ht="23.4" x14ac:dyDescent="0.3">
      <c r="A703" s="289"/>
      <c r="B703" s="289"/>
      <c r="C703" s="209"/>
      <c r="D703" s="209"/>
      <c r="E703" s="209"/>
      <c r="F703" s="343"/>
      <c r="G703" s="343"/>
      <c r="Y703" s="347"/>
      <c r="Z703" s="347"/>
      <c r="AA703" s="347"/>
    </row>
    <row r="704" spans="1:27" s="348" customFormat="1" ht="17.7" customHeight="1" x14ac:dyDescent="0.3">
      <c r="A704" s="289"/>
      <c r="B704" s="289"/>
      <c r="C704" s="202"/>
      <c r="D704" s="202"/>
      <c r="E704" s="202"/>
      <c r="F704" s="343"/>
      <c r="G704" s="343"/>
      <c r="Y704" s="347"/>
      <c r="Z704" s="347"/>
      <c r="AA704" s="347"/>
    </row>
    <row r="705" spans="1:27" s="348" customFormat="1" ht="23.4" x14ac:dyDescent="0.3">
      <c r="A705" s="289"/>
      <c r="B705" s="289"/>
      <c r="C705" s="202"/>
      <c r="D705" s="202"/>
      <c r="E705" s="209"/>
      <c r="F705" s="343"/>
      <c r="G705" s="343"/>
      <c r="Y705" s="347"/>
      <c r="Z705" s="347"/>
      <c r="AA705" s="347"/>
    </row>
    <row r="706" spans="1:27" s="348" customFormat="1" ht="23.4" x14ac:dyDescent="0.3">
      <c r="A706" s="289"/>
      <c r="B706" s="289"/>
      <c r="C706" s="209"/>
      <c r="D706" s="209"/>
      <c r="E706" s="209"/>
      <c r="F706" s="343"/>
      <c r="G706" s="343"/>
      <c r="Y706" s="347"/>
      <c r="Z706" s="347"/>
      <c r="AA706" s="347"/>
    </row>
    <row r="707" spans="1:27" s="348" customFormat="1" ht="17.7" customHeight="1" x14ac:dyDescent="0.3">
      <c r="A707" s="289"/>
      <c r="B707" s="289"/>
      <c r="C707" s="202"/>
      <c r="D707" s="202"/>
      <c r="F707" s="343"/>
      <c r="G707" s="343"/>
      <c r="W707" s="202"/>
      <c r="Y707" s="347"/>
      <c r="Z707" s="347"/>
      <c r="AA707" s="347"/>
    </row>
    <row r="708" spans="1:27" s="348" customFormat="1" ht="23.4" x14ac:dyDescent="0.3">
      <c r="A708" s="289"/>
      <c r="B708" s="289"/>
      <c r="C708" s="202"/>
      <c r="D708" s="202"/>
      <c r="F708" s="343"/>
      <c r="G708" s="343"/>
      <c r="W708" s="209"/>
      <c r="Y708" s="347"/>
      <c r="Z708" s="347"/>
      <c r="AA708" s="347"/>
    </row>
    <row r="709" spans="1:27" s="348" customFormat="1" ht="23.4" x14ac:dyDescent="0.3">
      <c r="A709" s="289"/>
      <c r="B709" s="289"/>
      <c r="C709" s="202"/>
      <c r="D709" s="202"/>
      <c r="F709" s="343"/>
      <c r="G709" s="343"/>
      <c r="W709" s="209"/>
      <c r="Y709" s="347"/>
      <c r="Z709" s="347"/>
      <c r="AA709" s="347"/>
    </row>
    <row r="710" spans="1:27" s="348" customFormat="1" ht="23.4" x14ac:dyDescent="0.3">
      <c r="A710" s="289"/>
      <c r="B710" s="289"/>
      <c r="C710" s="209"/>
      <c r="D710" s="209"/>
      <c r="F710" s="343"/>
      <c r="G710" s="343"/>
      <c r="W710" s="209"/>
      <c r="Y710" s="347"/>
      <c r="Z710" s="347"/>
      <c r="AA710" s="347"/>
    </row>
    <row r="711" spans="1:27" s="348" customFormat="1" ht="17.7" customHeight="1" x14ac:dyDescent="0.3">
      <c r="A711" s="289"/>
      <c r="B711" s="289"/>
      <c r="C711" s="202"/>
      <c r="D711" s="202"/>
      <c r="F711" s="343"/>
      <c r="G711" s="343"/>
      <c r="W711" s="202"/>
      <c r="Y711" s="347"/>
      <c r="Z711" s="347"/>
      <c r="AA711" s="347"/>
    </row>
    <row r="712" spans="1:27" s="348" customFormat="1" ht="23.4" x14ac:dyDescent="0.3">
      <c r="A712" s="289"/>
      <c r="B712" s="289"/>
      <c r="C712" s="202"/>
      <c r="D712" s="202"/>
      <c r="E712" s="209"/>
      <c r="F712" s="343"/>
      <c r="G712" s="343"/>
      <c r="Y712" s="191"/>
      <c r="Z712" s="191"/>
      <c r="AA712" s="191"/>
    </row>
    <row r="713" spans="1:27" s="348" customFormat="1" ht="23.4" x14ac:dyDescent="0.3">
      <c r="A713" s="289"/>
      <c r="B713" s="289"/>
      <c r="C713" s="209"/>
      <c r="D713" s="209"/>
      <c r="E713" s="209"/>
      <c r="F713" s="343"/>
      <c r="G713" s="343"/>
      <c r="Y713" s="191"/>
      <c r="Z713" s="191"/>
      <c r="AA713" s="191"/>
    </row>
  </sheetData>
  <mergeCells count="557">
    <mergeCell ref="C520:X521"/>
    <mergeCell ref="B520:B521"/>
    <mergeCell ref="Y520:AA521"/>
    <mergeCell ref="B68:B69"/>
    <mergeCell ref="B514:B515"/>
    <mergeCell ref="C514:X515"/>
    <mergeCell ref="Y514:AA515"/>
    <mergeCell ref="C510:X511"/>
    <mergeCell ref="B510:B511"/>
    <mergeCell ref="C508:X509"/>
    <mergeCell ref="B508:B509"/>
    <mergeCell ref="Y508:AA509"/>
    <mergeCell ref="Y510:AA511"/>
    <mergeCell ref="C512:X513"/>
    <mergeCell ref="B512:B513"/>
    <mergeCell ref="B278:B279"/>
    <mergeCell ref="C278:X279"/>
    <mergeCell ref="Y278:AA279"/>
    <mergeCell ref="Y274:AA275"/>
    <mergeCell ref="B500:B501"/>
    <mergeCell ref="C500:X501"/>
    <mergeCell ref="Y500:AA501"/>
    <mergeCell ref="B502:B503"/>
    <mergeCell ref="Y502:AA503"/>
    <mergeCell ref="B504:B505"/>
    <mergeCell ref="Y504:AA505"/>
    <mergeCell ref="Y512:AA513"/>
    <mergeCell ref="B518:B519"/>
    <mergeCell ref="C518:X519"/>
    <mergeCell ref="Y518:AA519"/>
    <mergeCell ref="C374:X375"/>
    <mergeCell ref="Y496:AA497"/>
    <mergeCell ref="B498:B499"/>
    <mergeCell ref="C498:X499"/>
    <mergeCell ref="Y498:AA499"/>
    <mergeCell ref="B492:B493"/>
    <mergeCell ref="C492:X493"/>
    <mergeCell ref="Y492:AA493"/>
    <mergeCell ref="B494:B495"/>
    <mergeCell ref="C494:X495"/>
    <mergeCell ref="Y494:AA495"/>
    <mergeCell ref="D473:X474"/>
    <mergeCell ref="D476:X476"/>
    <mergeCell ref="Y473:AA476"/>
    <mergeCell ref="B465:B476"/>
    <mergeCell ref="C468:X468"/>
    <mergeCell ref="C484:X485"/>
    <mergeCell ref="Y484:AA485"/>
    <mergeCell ref="Y417:AA418"/>
    <mergeCell ref="C419:X420"/>
    <mergeCell ref="C417:X418"/>
    <mergeCell ref="Y490:AA491"/>
    <mergeCell ref="B480:B481"/>
    <mergeCell ref="C480:X481"/>
    <mergeCell ref="Y480:AA481"/>
    <mergeCell ref="Y482:AA483"/>
    <mergeCell ref="B486:B487"/>
    <mergeCell ref="B482:B483"/>
    <mergeCell ref="B484:B485"/>
    <mergeCell ref="B490:B491"/>
    <mergeCell ref="C490:X491"/>
    <mergeCell ref="C482:X483"/>
    <mergeCell ref="B172:B173"/>
    <mergeCell ref="Y351:AA355"/>
    <mergeCell ref="Y340:AA341"/>
    <mergeCell ref="Y306:AA307"/>
    <mergeCell ref="Y304:AA305"/>
    <mergeCell ref="Y246:AA247"/>
    <mergeCell ref="Y192:AA193"/>
    <mergeCell ref="Y196:AA197"/>
    <mergeCell ref="Y184:AA185"/>
    <mergeCell ref="Y188:AA189"/>
    <mergeCell ref="Y186:AA187"/>
    <mergeCell ref="Y213:AA214"/>
    <mergeCell ref="Y217:AA218"/>
    <mergeCell ref="Y244:AA245"/>
    <mergeCell ref="Y268:AA269"/>
    <mergeCell ref="C250:X251"/>
    <mergeCell ref="Y342:AA344"/>
    <mergeCell ref="Y345:AA350"/>
    <mergeCell ref="Y302:AA303"/>
    <mergeCell ref="C304:X305"/>
    <mergeCell ref="Y310:AA311"/>
    <mergeCell ref="C252:X253"/>
    <mergeCell ref="C310:X311"/>
    <mergeCell ref="C318:X319"/>
    <mergeCell ref="B388:B389"/>
    <mergeCell ref="Y248:AA249"/>
    <mergeCell ref="B168:B169"/>
    <mergeCell ref="C176:X177"/>
    <mergeCell ref="D210:X210"/>
    <mergeCell ref="C188:X189"/>
    <mergeCell ref="B178:B179"/>
    <mergeCell ref="B194:B195"/>
    <mergeCell ref="B196:B197"/>
    <mergeCell ref="B368:B369"/>
    <mergeCell ref="B292:B293"/>
    <mergeCell ref="C324:X325"/>
    <mergeCell ref="C326:X327"/>
    <mergeCell ref="C340:X341"/>
    <mergeCell ref="C334:X335"/>
    <mergeCell ref="C300:X301"/>
    <mergeCell ref="D367:X367"/>
    <mergeCell ref="C363:X363"/>
    <mergeCell ref="D366:X366"/>
    <mergeCell ref="B182:B183"/>
    <mergeCell ref="C182:X183"/>
    <mergeCell ref="C368:X369"/>
    <mergeCell ref="Y266:AA267"/>
    <mergeCell ref="Y252:AA253"/>
    <mergeCell ref="B80:B81"/>
    <mergeCell ref="C105:X105"/>
    <mergeCell ref="C100:X101"/>
    <mergeCell ref="B100:B101"/>
    <mergeCell ref="C118:X119"/>
    <mergeCell ref="B108:B109"/>
    <mergeCell ref="C80:X81"/>
    <mergeCell ref="B82:B83"/>
    <mergeCell ref="C286:X287"/>
    <mergeCell ref="C248:X249"/>
    <mergeCell ref="B124:B125"/>
    <mergeCell ref="B128:B129"/>
    <mergeCell ref="B130:B131"/>
    <mergeCell ref="B164:B165"/>
    <mergeCell ref="B223:B224"/>
    <mergeCell ref="C244:X245"/>
    <mergeCell ref="B184:B185"/>
    <mergeCell ref="C217:X218"/>
    <mergeCell ref="C213:X214"/>
    <mergeCell ref="C246:X247"/>
    <mergeCell ref="C219:X220"/>
    <mergeCell ref="C198:X199"/>
    <mergeCell ref="D209:X209"/>
    <mergeCell ref="C208:X208"/>
    <mergeCell ref="Y108:AA109"/>
    <mergeCell ref="Y94:AA95"/>
    <mergeCell ref="Y120:AA121"/>
    <mergeCell ref="Y118:AA119"/>
    <mergeCell ref="Y130:AA131"/>
    <mergeCell ref="Y142:AA143"/>
    <mergeCell ref="Y114:AA115"/>
    <mergeCell ref="Y146:AA147"/>
    <mergeCell ref="C178:X179"/>
    <mergeCell ref="Y156:AA157"/>
    <mergeCell ref="Y112:AA113"/>
    <mergeCell ref="C138:X139"/>
    <mergeCell ref="C142:X143"/>
    <mergeCell ref="C128:X129"/>
    <mergeCell ref="Y128:AA129"/>
    <mergeCell ref="Y124:AA125"/>
    <mergeCell ref="C134:X135"/>
    <mergeCell ref="C130:X131"/>
    <mergeCell ref="Y158:AA159"/>
    <mergeCell ref="Y134:AA135"/>
    <mergeCell ref="Y174:AA175"/>
    <mergeCell ref="Y178:AA179"/>
    <mergeCell ref="Y176:AA177"/>
    <mergeCell ref="C19:G21"/>
    <mergeCell ref="Y172:AA173"/>
    <mergeCell ref="Y138:AA139"/>
    <mergeCell ref="Y150:AA151"/>
    <mergeCell ref="B176:B177"/>
    <mergeCell ref="B142:B143"/>
    <mergeCell ref="B146:B147"/>
    <mergeCell ref="C172:X173"/>
    <mergeCell ref="C174:X175"/>
    <mergeCell ref="S25:AA26"/>
    <mergeCell ref="C158:X159"/>
    <mergeCell ref="C168:X169"/>
    <mergeCell ref="C112:X113"/>
    <mergeCell ref="C156:X157"/>
    <mergeCell ref="Y164:AA165"/>
    <mergeCell ref="Y152:AA153"/>
    <mergeCell ref="C164:X165"/>
    <mergeCell ref="Y168:AA169"/>
    <mergeCell ref="Y162:AA163"/>
    <mergeCell ref="B162:B163"/>
    <mergeCell ref="S28:AA29"/>
    <mergeCell ref="C52:X53"/>
    <mergeCell ref="Y52:AA53"/>
    <mergeCell ref="B54:B55"/>
    <mergeCell ref="G10:AA11"/>
    <mergeCell ref="H20:AA21"/>
    <mergeCell ref="A8:F9"/>
    <mergeCell ref="Y104:AA105"/>
    <mergeCell ref="Y100:AA101"/>
    <mergeCell ref="Y45:AA51"/>
    <mergeCell ref="C43:X44"/>
    <mergeCell ref="Y60:AA61"/>
    <mergeCell ref="Y86:AA87"/>
    <mergeCell ref="C86:X87"/>
    <mergeCell ref="Y74:AA75"/>
    <mergeCell ref="A28:R29"/>
    <mergeCell ref="H13:AA14"/>
    <mergeCell ref="A13:B23"/>
    <mergeCell ref="C13:G13"/>
    <mergeCell ref="C14:G14"/>
    <mergeCell ref="C15:G16"/>
    <mergeCell ref="H15:AA16"/>
    <mergeCell ref="H17:AA18"/>
    <mergeCell ref="C45:X45"/>
    <mergeCell ref="D48:V49"/>
    <mergeCell ref="W46:X47"/>
    <mergeCell ref="D46:V47"/>
    <mergeCell ref="C17:G18"/>
    <mergeCell ref="A1:AA1"/>
    <mergeCell ref="A2:AA2"/>
    <mergeCell ref="A4:G4"/>
    <mergeCell ref="A5:J6"/>
    <mergeCell ref="K5:AA6"/>
    <mergeCell ref="B72:B73"/>
    <mergeCell ref="W48:X49"/>
    <mergeCell ref="C22:G23"/>
    <mergeCell ref="U22:AA23"/>
    <mergeCell ref="H22:J23"/>
    <mergeCell ref="V40:X41"/>
    <mergeCell ref="C62:X63"/>
    <mergeCell ref="U42:AA42"/>
    <mergeCell ref="Y40:AA41"/>
    <mergeCell ref="A35:AA35"/>
    <mergeCell ref="R22:T23"/>
    <mergeCell ref="H19:Q19"/>
    <mergeCell ref="A10:F11"/>
    <mergeCell ref="K22:Q23"/>
    <mergeCell ref="A25:R26"/>
    <mergeCell ref="B58:B59"/>
    <mergeCell ref="B64:B65"/>
    <mergeCell ref="G8:AA9"/>
    <mergeCell ref="Y43:AA44"/>
    <mergeCell ref="B557:AA558"/>
    <mergeCell ref="C486:X487"/>
    <mergeCell ref="Y486:AA487"/>
    <mergeCell ref="B340:B355"/>
    <mergeCell ref="C378:X379"/>
    <mergeCell ref="A556:AA556"/>
    <mergeCell ref="B417:B418"/>
    <mergeCell ref="Y320:AA321"/>
    <mergeCell ref="Y338:AA339"/>
    <mergeCell ref="B338:B339"/>
    <mergeCell ref="Y386:AA387"/>
    <mergeCell ref="C411:X412"/>
    <mergeCell ref="C459:X459"/>
    <mergeCell ref="Y478:AA479"/>
    <mergeCell ref="Y415:AA416"/>
    <mergeCell ref="Y411:AA412"/>
    <mergeCell ref="Y419:AA420"/>
    <mergeCell ref="Y466:AA472"/>
    <mergeCell ref="Y413:AA414"/>
    <mergeCell ref="Y423:AA424"/>
    <mergeCell ref="C457:X458"/>
    <mergeCell ref="C415:X416"/>
    <mergeCell ref="C465:AA465"/>
    <mergeCell ref="D466:X467"/>
    <mergeCell ref="B188:B189"/>
    <mergeCell ref="Y363:AA367"/>
    <mergeCell ref="Y223:AA224"/>
    <mergeCell ref="Y200:AA201"/>
    <mergeCell ref="Y221:AA222"/>
    <mergeCell ref="B363:B367"/>
    <mergeCell ref="B324:B325"/>
    <mergeCell ref="B326:B327"/>
    <mergeCell ref="C302:X303"/>
    <mergeCell ref="C306:X307"/>
    <mergeCell ref="C338:X339"/>
    <mergeCell ref="Y300:AA301"/>
    <mergeCell ref="B296:B297"/>
    <mergeCell ref="Y280:AA281"/>
    <mergeCell ref="D232:X232"/>
    <mergeCell ref="B268:B269"/>
    <mergeCell ref="B280:B281"/>
    <mergeCell ref="B284:B285"/>
    <mergeCell ref="C280:X281"/>
    <mergeCell ref="Y296:AA297"/>
    <mergeCell ref="Y250:AA251"/>
    <mergeCell ref="B310:B311"/>
    <mergeCell ref="B300:B301"/>
    <mergeCell ref="D342:X342"/>
    <mergeCell ref="B413:B414"/>
    <mergeCell ref="Y374:AA375"/>
    <mergeCell ref="Y288:AA289"/>
    <mergeCell ref="Y334:AA335"/>
    <mergeCell ref="Y316:AA317"/>
    <mergeCell ref="C221:X222"/>
    <mergeCell ref="C284:X285"/>
    <mergeCell ref="C268:X269"/>
    <mergeCell ref="Y219:AA220"/>
    <mergeCell ref="Y227:AA241"/>
    <mergeCell ref="C266:X267"/>
    <mergeCell ref="B288:B289"/>
    <mergeCell ref="C292:X293"/>
    <mergeCell ref="Y286:AA287"/>
    <mergeCell ref="C227:X228"/>
    <mergeCell ref="Y260:AA261"/>
    <mergeCell ref="Y262:AA263"/>
    <mergeCell ref="C288:X289"/>
    <mergeCell ref="C254:X255"/>
    <mergeCell ref="Y254:AA255"/>
    <mergeCell ref="B254:B255"/>
    <mergeCell ref="C258:X259"/>
    <mergeCell ref="C296:X297"/>
    <mergeCell ref="Y258:AA259"/>
    <mergeCell ref="B94:B95"/>
    <mergeCell ref="C114:X115"/>
    <mergeCell ref="B104:B105"/>
    <mergeCell ref="C104:X104"/>
    <mergeCell ref="B90:B91"/>
    <mergeCell ref="C223:X224"/>
    <mergeCell ref="B221:B222"/>
    <mergeCell ref="C152:X153"/>
    <mergeCell ref="C120:X121"/>
    <mergeCell ref="B152:B153"/>
    <mergeCell ref="B118:B119"/>
    <mergeCell ref="C162:X163"/>
    <mergeCell ref="C146:X147"/>
    <mergeCell ref="C94:X95"/>
    <mergeCell ref="C150:X151"/>
    <mergeCell ref="C108:X109"/>
    <mergeCell ref="C124:X125"/>
    <mergeCell ref="B186:B187"/>
    <mergeCell ref="C204:X205"/>
    <mergeCell ref="C194:X195"/>
    <mergeCell ref="C184:X185"/>
    <mergeCell ref="C192:X193"/>
    <mergeCell ref="C186:X187"/>
    <mergeCell ref="C196:X197"/>
    <mergeCell ref="B156:B157"/>
    <mergeCell ref="B227:B241"/>
    <mergeCell ref="C358:X359"/>
    <mergeCell ref="Y358:AA359"/>
    <mergeCell ref="B43:B44"/>
    <mergeCell ref="C60:X61"/>
    <mergeCell ref="C54:X55"/>
    <mergeCell ref="Y54:AA55"/>
    <mergeCell ref="B60:B61"/>
    <mergeCell ref="B160:B161"/>
    <mergeCell ref="B150:B151"/>
    <mergeCell ref="B138:B139"/>
    <mergeCell ref="B62:B63"/>
    <mergeCell ref="B52:B53"/>
    <mergeCell ref="B134:B135"/>
    <mergeCell ref="B88:B89"/>
    <mergeCell ref="B74:B75"/>
    <mergeCell ref="B158:B159"/>
    <mergeCell ref="B120:B121"/>
    <mergeCell ref="Y160:AA161"/>
    <mergeCell ref="Y62:AA63"/>
    <mergeCell ref="B112:B113"/>
    <mergeCell ref="B114:B115"/>
    <mergeCell ref="B86:B87"/>
    <mergeCell ref="Y90:AA91"/>
    <mergeCell ref="C90:X91"/>
    <mergeCell ref="Y88:AA89"/>
    <mergeCell ref="A31:H31"/>
    <mergeCell ref="B217:B218"/>
    <mergeCell ref="B378:B379"/>
    <mergeCell ref="B174:B175"/>
    <mergeCell ref="B318:B319"/>
    <mergeCell ref="B320:B321"/>
    <mergeCell ref="B219:B220"/>
    <mergeCell ref="B244:B245"/>
    <mergeCell ref="B192:B193"/>
    <mergeCell ref="B248:B249"/>
    <mergeCell ref="B200:B201"/>
    <mergeCell ref="B213:B214"/>
    <mergeCell ref="C316:X317"/>
    <mergeCell ref="B208:B210"/>
    <mergeCell ref="B250:B251"/>
    <mergeCell ref="B252:B253"/>
    <mergeCell ref="B204:B205"/>
    <mergeCell ref="C160:X161"/>
    <mergeCell ref="B66:B67"/>
    <mergeCell ref="B45:B51"/>
    <mergeCell ref="B286:B287"/>
    <mergeCell ref="D50:V51"/>
    <mergeCell ref="U57:AA57"/>
    <mergeCell ref="C72:X73"/>
    <mergeCell ref="Y82:AA83"/>
    <mergeCell ref="C58:X59"/>
    <mergeCell ref="W50:X51"/>
    <mergeCell ref="Y66:AA67"/>
    <mergeCell ref="C66:X67"/>
    <mergeCell ref="C88:X89"/>
    <mergeCell ref="C74:X75"/>
    <mergeCell ref="C82:X83"/>
    <mergeCell ref="Y72:AA73"/>
    <mergeCell ref="Y58:AA59"/>
    <mergeCell ref="Y80:AA81"/>
    <mergeCell ref="Y64:AA65"/>
    <mergeCell ref="C64:X65"/>
    <mergeCell ref="U71:AA71"/>
    <mergeCell ref="C68:X69"/>
    <mergeCell ref="Y68:AA69"/>
    <mergeCell ref="Y384:AA385"/>
    <mergeCell ref="B386:B387"/>
    <mergeCell ref="C386:X387"/>
    <mergeCell ref="B384:B385"/>
    <mergeCell ref="Y378:AA379"/>
    <mergeCell ref="B372:B373"/>
    <mergeCell ref="Y368:AA369"/>
    <mergeCell ref="Y372:AA373"/>
    <mergeCell ref="B374:B375"/>
    <mergeCell ref="B304:B305"/>
    <mergeCell ref="B328:B329"/>
    <mergeCell ref="B330:B331"/>
    <mergeCell ref="B358:B359"/>
    <mergeCell ref="B316:B317"/>
    <mergeCell ref="B334:B335"/>
    <mergeCell ref="D364:X364"/>
    <mergeCell ref="D365:X365"/>
    <mergeCell ref="Y194:AA195"/>
    <mergeCell ref="C200:X201"/>
    <mergeCell ref="B198:B199"/>
    <mergeCell ref="B246:B247"/>
    <mergeCell ref="B516:B517"/>
    <mergeCell ref="Y516:AA517"/>
    <mergeCell ref="C516:X517"/>
    <mergeCell ref="C478:X479"/>
    <mergeCell ref="C429:X430"/>
    <mergeCell ref="B423:B424"/>
    <mergeCell ref="B425:B426"/>
    <mergeCell ref="B427:B428"/>
    <mergeCell ref="B429:B430"/>
    <mergeCell ref="D451:X452"/>
    <mergeCell ref="Y433:AA434"/>
    <mergeCell ref="D453:X453"/>
    <mergeCell ref="D454:X454"/>
    <mergeCell ref="B444:B455"/>
    <mergeCell ref="Y446:AA450"/>
    <mergeCell ref="Y451:AA455"/>
    <mergeCell ref="B433:B434"/>
    <mergeCell ref="B457:B463"/>
    <mergeCell ref="Y425:AA426"/>
    <mergeCell ref="Y427:AA428"/>
    <mergeCell ref="Y429:AA430"/>
    <mergeCell ref="C433:X434"/>
    <mergeCell ref="C444:AA445"/>
    <mergeCell ref="D446:X447"/>
    <mergeCell ref="B496:B497"/>
    <mergeCell ref="C496:X497"/>
    <mergeCell ref="B258:B259"/>
    <mergeCell ref="B260:B261"/>
    <mergeCell ref="B262:B263"/>
    <mergeCell ref="C270:X271"/>
    <mergeCell ref="C272:X273"/>
    <mergeCell ref="C274:X275"/>
    <mergeCell ref="B266:B267"/>
    <mergeCell ref="B312:B313"/>
    <mergeCell ref="C471:X471"/>
    <mergeCell ref="C423:X424"/>
    <mergeCell ref="C425:X426"/>
    <mergeCell ref="C427:X428"/>
    <mergeCell ref="D448:X448"/>
    <mergeCell ref="B419:B420"/>
    <mergeCell ref="C384:X385"/>
    <mergeCell ref="B415:B416"/>
    <mergeCell ref="B411:B412"/>
    <mergeCell ref="B409:B410"/>
    <mergeCell ref="C260:X261"/>
    <mergeCell ref="C262:X263"/>
    <mergeCell ref="C462:X462"/>
    <mergeCell ref="C409:X410"/>
    <mergeCell ref="B524:B525"/>
    <mergeCell ref="C372:X373"/>
    <mergeCell ref="Y270:AA271"/>
    <mergeCell ref="Y272:AA273"/>
    <mergeCell ref="B270:B271"/>
    <mergeCell ref="B272:B273"/>
    <mergeCell ref="Y292:AA293"/>
    <mergeCell ref="Y318:AA319"/>
    <mergeCell ref="C328:X329"/>
    <mergeCell ref="C330:X331"/>
    <mergeCell ref="Y324:AA325"/>
    <mergeCell ref="Y326:AA327"/>
    <mergeCell ref="Y328:AA329"/>
    <mergeCell ref="Y330:AA331"/>
    <mergeCell ref="C312:X313"/>
    <mergeCell ref="Y312:AA313"/>
    <mergeCell ref="B274:B275"/>
    <mergeCell ref="B302:B303"/>
    <mergeCell ref="B306:B307"/>
    <mergeCell ref="Y284:AA285"/>
    <mergeCell ref="C320:X321"/>
    <mergeCell ref="E346:X347"/>
    <mergeCell ref="Y457:AA463"/>
    <mergeCell ref="B478:B479"/>
    <mergeCell ref="C526:X527"/>
    <mergeCell ref="Y526:AA527"/>
    <mergeCell ref="B530:B531"/>
    <mergeCell ref="C530:X531"/>
    <mergeCell ref="Y530:AA531"/>
    <mergeCell ref="B532:B533"/>
    <mergeCell ref="C532:X533"/>
    <mergeCell ref="Y532:AA533"/>
    <mergeCell ref="B528:B529"/>
    <mergeCell ref="C528:X529"/>
    <mergeCell ref="Y528:AA529"/>
    <mergeCell ref="Y182:AA183"/>
    <mergeCell ref="B180:B181"/>
    <mergeCell ref="C180:X181"/>
    <mergeCell ref="Y180:AA181"/>
    <mergeCell ref="B435:B436"/>
    <mergeCell ref="C435:X436"/>
    <mergeCell ref="Y435:AA436"/>
    <mergeCell ref="B392:B393"/>
    <mergeCell ref="C392:X393"/>
    <mergeCell ref="B394:B395"/>
    <mergeCell ref="C394:X395"/>
    <mergeCell ref="B396:B397"/>
    <mergeCell ref="C396:X397"/>
    <mergeCell ref="B398:B399"/>
    <mergeCell ref="C398:X399"/>
    <mergeCell ref="Y392:AA393"/>
    <mergeCell ref="Y394:AA395"/>
    <mergeCell ref="Y388:AA389"/>
    <mergeCell ref="C388:X389"/>
    <mergeCell ref="Y409:AA410"/>
    <mergeCell ref="C413:X414"/>
    <mergeCell ref="Y204:AA205"/>
    <mergeCell ref="Y198:AA199"/>
    <mergeCell ref="Y208:AA210"/>
    <mergeCell ref="B546:B547"/>
    <mergeCell ref="C546:X547"/>
    <mergeCell ref="Y538:AA539"/>
    <mergeCell ref="Y540:AA541"/>
    <mergeCell ref="Y542:AA543"/>
    <mergeCell ref="Y544:AA545"/>
    <mergeCell ref="Y546:AA547"/>
    <mergeCell ref="B538:B539"/>
    <mergeCell ref="C538:X539"/>
    <mergeCell ref="B540:B541"/>
    <mergeCell ref="C540:X541"/>
    <mergeCell ref="B542:B543"/>
    <mergeCell ref="C542:X543"/>
    <mergeCell ref="Y396:AA397"/>
    <mergeCell ref="Y398:AA399"/>
    <mergeCell ref="B402:B403"/>
    <mergeCell ref="C402:X403"/>
    <mergeCell ref="Y402:AA403"/>
    <mergeCell ref="B404:B405"/>
    <mergeCell ref="C404:X405"/>
    <mergeCell ref="Y404:AA405"/>
    <mergeCell ref="B544:B545"/>
    <mergeCell ref="C544:X545"/>
    <mergeCell ref="B437:B438"/>
    <mergeCell ref="C437:X438"/>
    <mergeCell ref="Y437:AA438"/>
    <mergeCell ref="B439:B440"/>
    <mergeCell ref="C439:X440"/>
    <mergeCell ref="Y439:AA440"/>
    <mergeCell ref="C502:X503"/>
    <mergeCell ref="C504:X505"/>
    <mergeCell ref="B534:B535"/>
    <mergeCell ref="C534:X535"/>
    <mergeCell ref="Y534:AA535"/>
    <mergeCell ref="C524:X525"/>
    <mergeCell ref="Y524:AA525"/>
    <mergeCell ref="B526:B527"/>
  </mergeCells>
  <phoneticPr fontId="4"/>
  <printOptions horizontalCentered="1"/>
  <pageMargins left="0.59055118110236227" right="0.39370078740157483" top="0.70866141732283472" bottom="0.44" header="0.4" footer="0"/>
  <pageSetup paperSize="9" fitToHeight="0" orientation="portrait" r:id="rId1"/>
  <headerFooter alignWithMargins="0">
    <oddHeader>&amp;R&amp;"MS UI Gothic,標準"&amp;9運営状況点検書（夜間対応型訪問介護）</oddHeader>
    <oddFooter>&amp;C&amp;"MS UI Gothic,標準"&amp;9&amp;P</oddFooter>
  </headerFooter>
  <rowBreaks count="15" manualBreakCount="15">
    <brk id="56" max="16383" man="1"/>
    <brk id="97" max="16383" man="1"/>
    <brk id="136" max="16383" man="1"/>
    <brk id="170" max="16383" man="1"/>
    <brk id="215" max="26" man="1"/>
    <brk id="264" max="26" man="1"/>
    <brk id="308" max="26" man="1"/>
    <brk id="360" max="16383" man="1"/>
    <brk id="381" max="26" man="1"/>
    <brk id="407" max="26" man="1"/>
    <brk id="441" max="26" man="1"/>
    <brk id="487" max="26" man="1"/>
    <brk id="506" max="26" man="1"/>
    <brk id="522" max="16383" man="1"/>
    <brk id="548"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99"/>
  <sheetViews>
    <sheetView view="pageBreakPreview" zoomScale="99" zoomScaleNormal="100" zoomScaleSheetLayoutView="99" workbookViewId="0">
      <selection activeCell="Y15" sqref="Y15:AA15"/>
    </sheetView>
  </sheetViews>
  <sheetFormatPr defaultColWidth="3.44140625" defaultRowHeight="25.8" x14ac:dyDescent="0.5"/>
  <cols>
    <col min="1" max="1" width="2.6640625" style="363" customWidth="1"/>
    <col min="2" max="2" width="4.44140625" style="363" customWidth="1"/>
    <col min="3" max="18" width="3.44140625" style="363" customWidth="1"/>
    <col min="19" max="21" width="3.44140625" style="351" customWidth="1"/>
    <col min="22" max="22" width="0.5546875" style="351" customWidth="1"/>
    <col min="23" max="24" width="3.44140625" style="351" hidden="1" customWidth="1"/>
    <col min="25" max="27" width="3.44140625" style="390" customWidth="1"/>
    <col min="28" max="16384" width="3.44140625" style="351"/>
  </cols>
  <sheetData>
    <row r="1" spans="1:27" ht="33.75" customHeight="1" x14ac:dyDescent="0.3">
      <c r="A1" s="709" t="s">
        <v>634</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row>
    <row r="2" spans="1:27" x14ac:dyDescent="0.3">
      <c r="A2" s="352" t="s">
        <v>635</v>
      </c>
      <c r="B2" s="353"/>
      <c r="C2" s="353"/>
      <c r="D2" s="353"/>
      <c r="E2" s="354"/>
      <c r="F2" s="354"/>
      <c r="G2" s="354"/>
      <c r="H2" s="354"/>
      <c r="I2" s="354"/>
      <c r="J2" s="354"/>
      <c r="K2" s="354"/>
      <c r="L2" s="354"/>
      <c r="M2" s="354"/>
      <c r="N2" s="353"/>
      <c r="O2" s="353"/>
      <c r="P2" s="353"/>
      <c r="Q2" s="355"/>
      <c r="R2" s="356"/>
      <c r="S2" s="357"/>
      <c r="T2" s="358"/>
      <c r="U2" s="358"/>
      <c r="V2" s="359"/>
      <c r="W2" s="359"/>
      <c r="X2" s="359"/>
      <c r="Y2" s="359"/>
      <c r="Z2" s="359"/>
      <c r="AA2" s="359"/>
    </row>
    <row r="3" spans="1:27" ht="15" customHeight="1" x14ac:dyDescent="0.3">
      <c r="A3" s="360"/>
      <c r="B3" s="361"/>
      <c r="C3" s="362"/>
      <c r="D3" s="362"/>
      <c r="E3" s="362"/>
      <c r="F3" s="362"/>
      <c r="G3" s="362"/>
      <c r="H3" s="362"/>
      <c r="I3" s="362"/>
      <c r="U3" s="364"/>
      <c r="V3" s="364"/>
      <c r="W3" s="364"/>
      <c r="X3" s="364"/>
      <c r="Y3" s="676" t="s">
        <v>636</v>
      </c>
      <c r="Z3" s="677"/>
      <c r="AA3" s="678"/>
    </row>
    <row r="4" spans="1:27" ht="7.5" customHeight="1" x14ac:dyDescent="0.3">
      <c r="A4" s="362"/>
      <c r="B4" s="710" t="s">
        <v>552</v>
      </c>
      <c r="C4" s="711" t="s">
        <v>637</v>
      </c>
      <c r="D4" s="651"/>
      <c r="E4" s="651"/>
      <c r="F4" s="651"/>
      <c r="G4" s="651"/>
      <c r="H4" s="651"/>
      <c r="I4" s="651"/>
      <c r="J4" s="651"/>
      <c r="K4" s="651"/>
      <c r="L4" s="651"/>
      <c r="M4" s="651"/>
      <c r="N4" s="651"/>
      <c r="O4" s="651"/>
      <c r="P4" s="651"/>
      <c r="Q4" s="651"/>
      <c r="R4" s="651"/>
      <c r="S4" s="651"/>
      <c r="T4" s="651"/>
      <c r="U4" s="651"/>
      <c r="V4" s="651"/>
      <c r="W4" s="651"/>
      <c r="X4" s="651"/>
      <c r="Y4" s="705"/>
      <c r="Z4" s="705"/>
      <c r="AA4" s="705"/>
    </row>
    <row r="5" spans="1:27" ht="14.4" x14ac:dyDescent="0.3">
      <c r="A5" s="362"/>
      <c r="B5" s="710"/>
      <c r="C5" s="651"/>
      <c r="D5" s="651"/>
      <c r="E5" s="651"/>
      <c r="F5" s="651"/>
      <c r="G5" s="651"/>
      <c r="H5" s="651"/>
      <c r="I5" s="651"/>
      <c r="J5" s="651"/>
      <c r="K5" s="651"/>
      <c r="L5" s="651"/>
      <c r="M5" s="651"/>
      <c r="N5" s="651"/>
      <c r="O5" s="651"/>
      <c r="P5" s="651"/>
      <c r="Q5" s="651"/>
      <c r="R5" s="651"/>
      <c r="S5" s="651"/>
      <c r="T5" s="651"/>
      <c r="U5" s="651"/>
      <c r="V5" s="651"/>
      <c r="W5" s="651"/>
      <c r="X5" s="651"/>
      <c r="Y5" s="705"/>
      <c r="Z5" s="705"/>
      <c r="AA5" s="705"/>
    </row>
    <row r="6" spans="1:27" ht="7.5" customHeight="1" x14ac:dyDescent="0.3">
      <c r="A6" s="362"/>
      <c r="B6" s="710"/>
      <c r="C6" s="651"/>
      <c r="D6" s="651"/>
      <c r="E6" s="651"/>
      <c r="F6" s="651"/>
      <c r="G6" s="651"/>
      <c r="H6" s="651"/>
      <c r="I6" s="651"/>
      <c r="J6" s="651"/>
      <c r="K6" s="651"/>
      <c r="L6" s="651"/>
      <c r="M6" s="651"/>
      <c r="N6" s="651"/>
      <c r="O6" s="651"/>
      <c r="P6" s="651"/>
      <c r="Q6" s="651"/>
      <c r="R6" s="651"/>
      <c r="S6" s="651"/>
      <c r="T6" s="651"/>
      <c r="U6" s="651"/>
      <c r="V6" s="651"/>
      <c r="W6" s="651"/>
      <c r="X6" s="651"/>
      <c r="Y6" s="705"/>
      <c r="Z6" s="705"/>
      <c r="AA6" s="705"/>
    </row>
    <row r="7" spans="1:27" ht="4.5" customHeight="1" x14ac:dyDescent="0.3">
      <c r="A7" s="362"/>
      <c r="B7" s="365"/>
      <c r="C7" s="657" t="s">
        <v>638</v>
      </c>
      <c r="D7" s="658"/>
      <c r="E7" s="658"/>
      <c r="F7" s="658"/>
      <c r="G7" s="658"/>
      <c r="H7" s="658"/>
      <c r="I7" s="658"/>
      <c r="J7" s="658"/>
      <c r="K7" s="658"/>
      <c r="L7" s="658"/>
      <c r="M7" s="658"/>
      <c r="N7" s="658"/>
      <c r="O7" s="658"/>
      <c r="P7" s="658"/>
      <c r="Q7" s="658"/>
      <c r="R7" s="658"/>
      <c r="S7" s="658"/>
      <c r="T7" s="658"/>
      <c r="U7" s="658"/>
      <c r="V7" s="658"/>
      <c r="W7" s="658"/>
      <c r="X7" s="658"/>
      <c r="Y7" s="658"/>
      <c r="Z7" s="658"/>
      <c r="AA7" s="659"/>
    </row>
    <row r="8" spans="1:27" ht="15" customHeight="1" x14ac:dyDescent="0.3">
      <c r="A8" s="362"/>
      <c r="B8" s="653" t="s">
        <v>553</v>
      </c>
      <c r="C8" s="663"/>
      <c r="D8" s="664"/>
      <c r="E8" s="664"/>
      <c r="F8" s="664"/>
      <c r="G8" s="664"/>
      <c r="H8" s="664"/>
      <c r="I8" s="664"/>
      <c r="J8" s="664"/>
      <c r="K8" s="664"/>
      <c r="L8" s="664"/>
      <c r="M8" s="664"/>
      <c r="N8" s="664"/>
      <c r="O8" s="664"/>
      <c r="P8" s="664"/>
      <c r="Q8" s="664"/>
      <c r="R8" s="664"/>
      <c r="S8" s="664"/>
      <c r="T8" s="664"/>
      <c r="U8" s="664"/>
      <c r="V8" s="664"/>
      <c r="W8" s="664"/>
      <c r="X8" s="664"/>
      <c r="Y8" s="664"/>
      <c r="Z8" s="664"/>
      <c r="AA8" s="665"/>
    </row>
    <row r="9" spans="1:27" ht="23.25" customHeight="1" x14ac:dyDescent="0.3">
      <c r="A9" s="362"/>
      <c r="B9" s="654"/>
      <c r="C9" s="651" t="s">
        <v>639</v>
      </c>
      <c r="D9" s="651"/>
      <c r="E9" s="651"/>
      <c r="F9" s="651"/>
      <c r="G9" s="651"/>
      <c r="H9" s="651"/>
      <c r="I9" s="651"/>
      <c r="J9" s="651"/>
      <c r="K9" s="651"/>
      <c r="L9" s="651"/>
      <c r="M9" s="651"/>
      <c r="N9" s="651"/>
      <c r="O9" s="651"/>
      <c r="P9" s="651"/>
      <c r="Q9" s="651"/>
      <c r="R9" s="651"/>
      <c r="S9" s="651"/>
      <c r="T9" s="651"/>
      <c r="U9" s="651"/>
      <c r="V9" s="651"/>
      <c r="W9" s="651"/>
      <c r="X9" s="651"/>
      <c r="Y9" s="705"/>
      <c r="Z9" s="705"/>
      <c r="AA9" s="705"/>
    </row>
    <row r="10" spans="1:27" ht="23.25" customHeight="1" x14ac:dyDescent="0.3">
      <c r="A10" s="362"/>
      <c r="B10" s="654"/>
      <c r="C10" s="656" t="s">
        <v>640</v>
      </c>
      <c r="D10" s="656"/>
      <c r="E10" s="656"/>
      <c r="F10" s="656"/>
      <c r="G10" s="656"/>
      <c r="H10" s="656"/>
      <c r="I10" s="656"/>
      <c r="J10" s="656"/>
      <c r="K10" s="656"/>
      <c r="L10" s="656"/>
      <c r="M10" s="656"/>
      <c r="N10" s="656"/>
      <c r="O10" s="656"/>
      <c r="P10" s="656"/>
      <c r="Q10" s="656"/>
      <c r="R10" s="656"/>
      <c r="S10" s="656"/>
      <c r="T10" s="656"/>
      <c r="U10" s="656"/>
      <c r="V10" s="656"/>
      <c r="W10" s="656"/>
      <c r="X10" s="656"/>
      <c r="Y10" s="666"/>
      <c r="Z10" s="667"/>
      <c r="AA10" s="668"/>
    </row>
    <row r="11" spans="1:27" ht="11.25" customHeight="1" x14ac:dyDescent="0.3">
      <c r="A11" s="362"/>
      <c r="B11" s="654"/>
      <c r="C11" s="703" t="s">
        <v>641</v>
      </c>
      <c r="D11" s="704"/>
      <c r="E11" s="704"/>
      <c r="F11" s="704"/>
      <c r="G11" s="704"/>
      <c r="H11" s="704"/>
      <c r="I11" s="704"/>
      <c r="J11" s="704"/>
      <c r="K11" s="704"/>
      <c r="L11" s="704"/>
      <c r="M11" s="704"/>
      <c r="N11" s="704"/>
      <c r="O11" s="704"/>
      <c r="P11" s="704"/>
      <c r="Q11" s="704"/>
      <c r="R11" s="704"/>
      <c r="S11" s="704"/>
      <c r="T11" s="704"/>
      <c r="U11" s="704"/>
      <c r="V11" s="366"/>
      <c r="W11" s="367"/>
      <c r="X11" s="367"/>
      <c r="Y11" s="672"/>
      <c r="Z11" s="673"/>
      <c r="AA11" s="674"/>
    </row>
    <row r="12" spans="1:27" ht="22.5" customHeight="1" x14ac:dyDescent="0.3">
      <c r="A12" s="362"/>
      <c r="B12" s="654"/>
      <c r="C12" s="651" t="s">
        <v>642</v>
      </c>
      <c r="D12" s="651"/>
      <c r="E12" s="651"/>
      <c r="F12" s="651"/>
      <c r="G12" s="651"/>
      <c r="H12" s="651"/>
      <c r="I12" s="651"/>
      <c r="J12" s="651"/>
      <c r="K12" s="651"/>
      <c r="L12" s="651"/>
      <c r="M12" s="651"/>
      <c r="N12" s="651"/>
      <c r="O12" s="651"/>
      <c r="P12" s="651"/>
      <c r="Q12" s="651"/>
      <c r="R12" s="651"/>
      <c r="S12" s="651"/>
      <c r="T12" s="651"/>
      <c r="U12" s="651"/>
      <c r="V12" s="651"/>
      <c r="W12" s="651"/>
      <c r="X12" s="651"/>
      <c r="Y12" s="705"/>
      <c r="Z12" s="705"/>
      <c r="AA12" s="705"/>
    </row>
    <row r="13" spans="1:27" ht="23.25" customHeight="1" x14ac:dyDescent="0.3">
      <c r="A13" s="362"/>
      <c r="B13" s="654"/>
      <c r="C13" s="656" t="s">
        <v>643</v>
      </c>
      <c r="D13" s="656"/>
      <c r="E13" s="656"/>
      <c r="F13" s="656"/>
      <c r="G13" s="656"/>
      <c r="H13" s="656"/>
      <c r="I13" s="656"/>
      <c r="J13" s="656"/>
      <c r="K13" s="656"/>
      <c r="L13" s="656"/>
      <c r="M13" s="656"/>
      <c r="N13" s="656"/>
      <c r="O13" s="656"/>
      <c r="P13" s="656"/>
      <c r="Q13" s="656"/>
      <c r="R13" s="656"/>
      <c r="S13" s="656"/>
      <c r="T13" s="656"/>
      <c r="U13" s="656"/>
      <c r="V13" s="656"/>
      <c r="W13" s="651"/>
      <c r="X13" s="651"/>
      <c r="Y13" s="705"/>
      <c r="Z13" s="705"/>
      <c r="AA13" s="705"/>
    </row>
    <row r="14" spans="1:27" ht="26.25" customHeight="1" x14ac:dyDescent="0.3">
      <c r="A14" s="362"/>
      <c r="B14" s="654"/>
      <c r="C14" s="706" t="s">
        <v>644</v>
      </c>
      <c r="D14" s="706"/>
      <c r="E14" s="706"/>
      <c r="F14" s="706"/>
      <c r="G14" s="706"/>
      <c r="H14" s="706"/>
      <c r="I14" s="706"/>
      <c r="J14" s="706"/>
      <c r="K14" s="706"/>
      <c r="L14" s="706"/>
      <c r="M14" s="706"/>
      <c r="N14" s="706"/>
      <c r="O14" s="706"/>
      <c r="P14" s="706"/>
      <c r="Q14" s="706"/>
      <c r="R14" s="706"/>
      <c r="S14" s="706"/>
      <c r="T14" s="706"/>
      <c r="U14" s="706"/>
      <c r="V14" s="706"/>
      <c r="W14" s="368"/>
      <c r="X14" s="368"/>
      <c r="Y14" s="707" t="s">
        <v>645</v>
      </c>
      <c r="Z14" s="707"/>
      <c r="AA14" s="707"/>
    </row>
    <row r="15" spans="1:27" ht="18" customHeight="1" x14ac:dyDescent="0.3">
      <c r="A15" s="362"/>
      <c r="B15" s="369"/>
      <c r="C15" s="657" t="s">
        <v>646</v>
      </c>
      <c r="D15" s="658"/>
      <c r="E15" s="658"/>
      <c r="F15" s="658"/>
      <c r="G15" s="658"/>
      <c r="H15" s="658"/>
      <c r="I15" s="658"/>
      <c r="J15" s="658"/>
      <c r="K15" s="658"/>
      <c r="L15" s="658"/>
      <c r="M15" s="658"/>
      <c r="N15" s="658"/>
      <c r="O15" s="658"/>
      <c r="P15" s="658"/>
      <c r="Q15" s="658"/>
      <c r="R15" s="658"/>
      <c r="S15" s="658"/>
      <c r="T15" s="658"/>
      <c r="U15" s="658"/>
      <c r="V15" s="659"/>
      <c r="W15" s="368"/>
      <c r="X15" s="368"/>
      <c r="Y15" s="666"/>
      <c r="Z15" s="667"/>
      <c r="AA15" s="668"/>
    </row>
    <row r="16" spans="1:27" ht="18" customHeight="1" x14ac:dyDescent="0.3">
      <c r="A16" s="362"/>
      <c r="B16" s="370" t="s">
        <v>178</v>
      </c>
      <c r="C16" s="663"/>
      <c r="D16" s="664"/>
      <c r="E16" s="664"/>
      <c r="F16" s="664"/>
      <c r="G16" s="664"/>
      <c r="H16" s="664"/>
      <c r="I16" s="664"/>
      <c r="J16" s="664"/>
      <c r="K16" s="664"/>
      <c r="L16" s="664"/>
      <c r="M16" s="664"/>
      <c r="N16" s="664"/>
      <c r="O16" s="664"/>
      <c r="P16" s="664"/>
      <c r="Q16" s="664"/>
      <c r="R16" s="664"/>
      <c r="S16" s="664"/>
      <c r="T16" s="664"/>
      <c r="U16" s="664"/>
      <c r="V16" s="665"/>
      <c r="W16" s="371"/>
      <c r="X16" s="371"/>
      <c r="Y16" s="708"/>
      <c r="Z16" s="708"/>
      <c r="AA16" s="708"/>
    </row>
    <row r="17" spans="1:27" ht="28.5" customHeight="1" x14ac:dyDescent="0.3">
      <c r="A17" s="360" t="s">
        <v>647</v>
      </c>
      <c r="B17" s="361"/>
      <c r="C17" s="362"/>
      <c r="D17" s="362"/>
      <c r="E17" s="362"/>
      <c r="F17" s="362"/>
      <c r="G17" s="362"/>
      <c r="H17" s="362"/>
      <c r="I17" s="362"/>
      <c r="U17" s="364"/>
      <c r="V17" s="364"/>
      <c r="W17" s="364"/>
      <c r="X17" s="364"/>
      <c r="Y17" s="351"/>
      <c r="Z17" s="351"/>
      <c r="AA17" s="351"/>
    </row>
    <row r="18" spans="1:27" ht="7.5" customHeight="1" x14ac:dyDescent="0.3">
      <c r="A18" s="362"/>
      <c r="B18" s="365"/>
      <c r="C18" s="640" t="s">
        <v>648</v>
      </c>
      <c r="D18" s="658"/>
      <c r="E18" s="658"/>
      <c r="F18" s="658"/>
      <c r="G18" s="658"/>
      <c r="H18" s="658"/>
      <c r="I18" s="658"/>
      <c r="J18" s="658"/>
      <c r="K18" s="658"/>
      <c r="L18" s="658"/>
      <c r="M18" s="658"/>
      <c r="N18" s="658"/>
      <c r="O18" s="658"/>
      <c r="P18" s="658"/>
      <c r="Q18" s="658"/>
      <c r="R18" s="658"/>
      <c r="S18" s="658"/>
      <c r="T18" s="658"/>
      <c r="U18" s="658"/>
      <c r="V18" s="658"/>
      <c r="W18" s="658"/>
      <c r="X18" s="659"/>
      <c r="Y18" s="666"/>
      <c r="Z18" s="667"/>
      <c r="AA18" s="668"/>
    </row>
    <row r="19" spans="1:27" ht="14.4" x14ac:dyDescent="0.3">
      <c r="A19" s="362"/>
      <c r="B19" s="372" t="s">
        <v>552</v>
      </c>
      <c r="C19" s="660"/>
      <c r="D19" s="675"/>
      <c r="E19" s="675"/>
      <c r="F19" s="675"/>
      <c r="G19" s="675"/>
      <c r="H19" s="675"/>
      <c r="I19" s="675"/>
      <c r="J19" s="675"/>
      <c r="K19" s="675"/>
      <c r="L19" s="675"/>
      <c r="M19" s="675"/>
      <c r="N19" s="675"/>
      <c r="O19" s="675"/>
      <c r="P19" s="675"/>
      <c r="Q19" s="675"/>
      <c r="R19" s="675"/>
      <c r="S19" s="675"/>
      <c r="T19" s="675"/>
      <c r="U19" s="675"/>
      <c r="V19" s="675"/>
      <c r="W19" s="675"/>
      <c r="X19" s="662"/>
      <c r="Y19" s="669"/>
      <c r="Z19" s="670"/>
      <c r="AA19" s="671"/>
    </row>
    <row r="20" spans="1:27" ht="7.5" customHeight="1" x14ac:dyDescent="0.3">
      <c r="A20" s="362"/>
      <c r="B20" s="373"/>
      <c r="C20" s="663"/>
      <c r="D20" s="664"/>
      <c r="E20" s="664"/>
      <c r="F20" s="664"/>
      <c r="G20" s="664"/>
      <c r="H20" s="664"/>
      <c r="I20" s="664"/>
      <c r="J20" s="664"/>
      <c r="K20" s="664"/>
      <c r="L20" s="664"/>
      <c r="M20" s="664"/>
      <c r="N20" s="664"/>
      <c r="O20" s="664"/>
      <c r="P20" s="664"/>
      <c r="Q20" s="664"/>
      <c r="R20" s="664"/>
      <c r="S20" s="664"/>
      <c r="T20" s="664"/>
      <c r="U20" s="664"/>
      <c r="V20" s="664"/>
      <c r="W20" s="664"/>
      <c r="X20" s="665"/>
      <c r="Y20" s="672"/>
      <c r="Z20" s="673"/>
      <c r="AA20" s="674"/>
    </row>
    <row r="21" spans="1:27" ht="7.5" customHeight="1" x14ac:dyDescent="0.3">
      <c r="A21" s="362"/>
      <c r="B21" s="365"/>
      <c r="C21" s="679" t="s">
        <v>649</v>
      </c>
      <c r="D21" s="680"/>
      <c r="E21" s="680"/>
      <c r="F21" s="680"/>
      <c r="G21" s="680"/>
      <c r="H21" s="680"/>
      <c r="I21" s="680"/>
      <c r="J21" s="680"/>
      <c r="K21" s="680"/>
      <c r="L21" s="680"/>
      <c r="M21" s="680"/>
      <c r="N21" s="680"/>
      <c r="O21" s="680"/>
      <c r="P21" s="680"/>
      <c r="Q21" s="680"/>
      <c r="R21" s="680"/>
      <c r="S21" s="680"/>
      <c r="T21" s="680"/>
      <c r="U21" s="680"/>
      <c r="V21" s="680"/>
      <c r="W21" s="680"/>
      <c r="X21" s="681"/>
      <c r="Y21" s="688"/>
      <c r="Z21" s="689"/>
      <c r="AA21" s="690"/>
    </row>
    <row r="22" spans="1:27" ht="13.5" customHeight="1" x14ac:dyDescent="0.3">
      <c r="A22" s="362"/>
      <c r="B22" s="372" t="s">
        <v>553</v>
      </c>
      <c r="C22" s="682"/>
      <c r="D22" s="683"/>
      <c r="E22" s="683"/>
      <c r="F22" s="683"/>
      <c r="G22" s="683"/>
      <c r="H22" s="683"/>
      <c r="I22" s="683"/>
      <c r="J22" s="683"/>
      <c r="K22" s="683"/>
      <c r="L22" s="683"/>
      <c r="M22" s="683"/>
      <c r="N22" s="683"/>
      <c r="O22" s="683"/>
      <c r="P22" s="683"/>
      <c r="Q22" s="683"/>
      <c r="R22" s="683"/>
      <c r="S22" s="683"/>
      <c r="T22" s="683"/>
      <c r="U22" s="683"/>
      <c r="V22" s="683"/>
      <c r="W22" s="683"/>
      <c r="X22" s="684"/>
      <c r="Y22" s="691"/>
      <c r="Z22" s="692"/>
      <c r="AA22" s="693"/>
    </row>
    <row r="23" spans="1:27" ht="7.5" customHeight="1" x14ac:dyDescent="0.3">
      <c r="A23" s="362"/>
      <c r="B23" s="373"/>
      <c r="C23" s="685"/>
      <c r="D23" s="686"/>
      <c r="E23" s="686"/>
      <c r="F23" s="686"/>
      <c r="G23" s="686"/>
      <c r="H23" s="686"/>
      <c r="I23" s="686"/>
      <c r="J23" s="686"/>
      <c r="K23" s="686"/>
      <c r="L23" s="686"/>
      <c r="M23" s="686"/>
      <c r="N23" s="686"/>
      <c r="O23" s="686"/>
      <c r="P23" s="686"/>
      <c r="Q23" s="686"/>
      <c r="R23" s="686"/>
      <c r="S23" s="686"/>
      <c r="T23" s="686"/>
      <c r="U23" s="686"/>
      <c r="V23" s="686"/>
      <c r="W23" s="686"/>
      <c r="X23" s="687"/>
      <c r="Y23" s="694"/>
      <c r="Z23" s="695"/>
      <c r="AA23" s="696"/>
    </row>
    <row r="24" spans="1:27" ht="7.5" customHeight="1" x14ac:dyDescent="0.3">
      <c r="A24" s="362"/>
      <c r="B24" s="365"/>
      <c r="C24" s="657" t="s">
        <v>650</v>
      </c>
      <c r="D24" s="658"/>
      <c r="E24" s="658"/>
      <c r="F24" s="658"/>
      <c r="G24" s="658"/>
      <c r="H24" s="658"/>
      <c r="I24" s="658"/>
      <c r="J24" s="658"/>
      <c r="K24" s="658"/>
      <c r="L24" s="658"/>
      <c r="M24" s="658"/>
      <c r="N24" s="658"/>
      <c r="O24" s="658"/>
      <c r="P24" s="658"/>
      <c r="Q24" s="658"/>
      <c r="R24" s="658"/>
      <c r="S24" s="658"/>
      <c r="T24" s="658"/>
      <c r="U24" s="658"/>
      <c r="V24" s="658"/>
      <c r="W24" s="658"/>
      <c r="X24" s="659"/>
      <c r="Y24" s="666"/>
      <c r="Z24" s="667"/>
      <c r="AA24" s="668"/>
    </row>
    <row r="25" spans="1:27" ht="14.4" x14ac:dyDescent="0.3">
      <c r="A25" s="362"/>
      <c r="B25" s="374" t="s">
        <v>188</v>
      </c>
      <c r="C25" s="660"/>
      <c r="D25" s="661"/>
      <c r="E25" s="661"/>
      <c r="F25" s="661"/>
      <c r="G25" s="661"/>
      <c r="H25" s="661"/>
      <c r="I25" s="661"/>
      <c r="J25" s="661"/>
      <c r="K25" s="661"/>
      <c r="L25" s="661"/>
      <c r="M25" s="661"/>
      <c r="N25" s="661"/>
      <c r="O25" s="661"/>
      <c r="P25" s="661"/>
      <c r="Q25" s="661"/>
      <c r="R25" s="661"/>
      <c r="S25" s="661"/>
      <c r="T25" s="661"/>
      <c r="U25" s="661"/>
      <c r="V25" s="661"/>
      <c r="W25" s="661"/>
      <c r="X25" s="662"/>
      <c r="Y25" s="669"/>
      <c r="Z25" s="670"/>
      <c r="AA25" s="671"/>
    </row>
    <row r="26" spans="1:27" ht="7.5" customHeight="1" x14ac:dyDescent="0.3">
      <c r="A26" s="362"/>
      <c r="B26" s="372"/>
      <c r="C26" s="697"/>
      <c r="D26" s="698"/>
      <c r="E26" s="698"/>
      <c r="F26" s="698"/>
      <c r="G26" s="698"/>
      <c r="H26" s="698"/>
      <c r="I26" s="698"/>
      <c r="J26" s="698"/>
      <c r="K26" s="698"/>
      <c r="L26" s="698"/>
      <c r="M26" s="698"/>
      <c r="N26" s="698"/>
      <c r="O26" s="698"/>
      <c r="P26" s="698"/>
      <c r="Q26" s="698"/>
      <c r="R26" s="698"/>
      <c r="S26" s="698"/>
      <c r="T26" s="698"/>
      <c r="U26" s="698"/>
      <c r="V26" s="698"/>
      <c r="W26" s="698"/>
      <c r="X26" s="699"/>
      <c r="Y26" s="700"/>
      <c r="Z26" s="701"/>
      <c r="AA26" s="702"/>
    </row>
    <row r="27" spans="1:27" ht="7.5" customHeight="1" x14ac:dyDescent="0.3">
      <c r="A27" s="362"/>
      <c r="B27" s="365"/>
      <c r="C27" s="657" t="s">
        <v>651</v>
      </c>
      <c r="D27" s="658"/>
      <c r="E27" s="658"/>
      <c r="F27" s="658"/>
      <c r="G27" s="658"/>
      <c r="H27" s="658"/>
      <c r="I27" s="658"/>
      <c r="J27" s="658"/>
      <c r="K27" s="658"/>
      <c r="L27" s="658"/>
      <c r="M27" s="658"/>
      <c r="N27" s="658"/>
      <c r="O27" s="658"/>
      <c r="P27" s="658"/>
      <c r="Q27" s="658"/>
      <c r="R27" s="658"/>
      <c r="S27" s="658"/>
      <c r="T27" s="658"/>
      <c r="U27" s="658"/>
      <c r="V27" s="658"/>
      <c r="W27" s="658"/>
      <c r="X27" s="659"/>
      <c r="Y27" s="666"/>
      <c r="Z27" s="667"/>
      <c r="AA27" s="668"/>
    </row>
    <row r="28" spans="1:27" ht="13.5" customHeight="1" x14ac:dyDescent="0.3">
      <c r="A28" s="362"/>
      <c r="B28" s="372" t="s">
        <v>556</v>
      </c>
      <c r="C28" s="660"/>
      <c r="D28" s="675"/>
      <c r="E28" s="675"/>
      <c r="F28" s="675"/>
      <c r="G28" s="675"/>
      <c r="H28" s="675"/>
      <c r="I28" s="675"/>
      <c r="J28" s="675"/>
      <c r="K28" s="675"/>
      <c r="L28" s="675"/>
      <c r="M28" s="675"/>
      <c r="N28" s="675"/>
      <c r="O28" s="675"/>
      <c r="P28" s="675"/>
      <c r="Q28" s="675"/>
      <c r="R28" s="675"/>
      <c r="S28" s="675"/>
      <c r="T28" s="675"/>
      <c r="U28" s="675"/>
      <c r="V28" s="675"/>
      <c r="W28" s="675"/>
      <c r="X28" s="662"/>
      <c r="Y28" s="669"/>
      <c r="Z28" s="670"/>
      <c r="AA28" s="671"/>
    </row>
    <row r="29" spans="1:27" ht="7.5" customHeight="1" x14ac:dyDescent="0.3">
      <c r="A29" s="362"/>
      <c r="B29" s="373"/>
      <c r="C29" s="663"/>
      <c r="D29" s="664"/>
      <c r="E29" s="664"/>
      <c r="F29" s="664"/>
      <c r="G29" s="664"/>
      <c r="H29" s="664"/>
      <c r="I29" s="664"/>
      <c r="J29" s="664"/>
      <c r="K29" s="664"/>
      <c r="L29" s="664"/>
      <c r="M29" s="664"/>
      <c r="N29" s="664"/>
      <c r="O29" s="664"/>
      <c r="P29" s="664"/>
      <c r="Q29" s="664"/>
      <c r="R29" s="664"/>
      <c r="S29" s="664"/>
      <c r="T29" s="664"/>
      <c r="U29" s="664"/>
      <c r="V29" s="664"/>
      <c r="W29" s="664"/>
      <c r="X29" s="665"/>
      <c r="Y29" s="672"/>
      <c r="Z29" s="673"/>
      <c r="AA29" s="674"/>
    </row>
    <row r="30" spans="1:27" ht="7.5" customHeight="1" x14ac:dyDescent="0.3">
      <c r="A30" s="362"/>
      <c r="B30" s="365"/>
      <c r="C30" s="657" t="s">
        <v>652</v>
      </c>
      <c r="D30" s="658"/>
      <c r="E30" s="658"/>
      <c r="F30" s="658"/>
      <c r="G30" s="658"/>
      <c r="H30" s="658"/>
      <c r="I30" s="658"/>
      <c r="J30" s="658"/>
      <c r="K30" s="658"/>
      <c r="L30" s="658"/>
      <c r="M30" s="658"/>
      <c r="N30" s="658"/>
      <c r="O30" s="658"/>
      <c r="P30" s="658"/>
      <c r="Q30" s="658"/>
      <c r="R30" s="658"/>
      <c r="S30" s="658"/>
      <c r="T30" s="658"/>
      <c r="U30" s="658"/>
      <c r="V30" s="658"/>
      <c r="W30" s="658"/>
      <c r="X30" s="659"/>
      <c r="Y30" s="666"/>
      <c r="Z30" s="667"/>
      <c r="AA30" s="668"/>
    </row>
    <row r="31" spans="1:27" ht="13.5" customHeight="1" x14ac:dyDescent="0.3">
      <c r="A31" s="362"/>
      <c r="B31" s="372" t="s">
        <v>180</v>
      </c>
      <c r="C31" s="660"/>
      <c r="D31" s="661"/>
      <c r="E31" s="661"/>
      <c r="F31" s="661"/>
      <c r="G31" s="661"/>
      <c r="H31" s="661"/>
      <c r="I31" s="661"/>
      <c r="J31" s="661"/>
      <c r="K31" s="661"/>
      <c r="L31" s="661"/>
      <c r="M31" s="661"/>
      <c r="N31" s="661"/>
      <c r="O31" s="661"/>
      <c r="P31" s="661"/>
      <c r="Q31" s="661"/>
      <c r="R31" s="661"/>
      <c r="S31" s="661"/>
      <c r="T31" s="661"/>
      <c r="U31" s="661"/>
      <c r="V31" s="661"/>
      <c r="W31" s="661"/>
      <c r="X31" s="662"/>
      <c r="Y31" s="669"/>
      <c r="Z31" s="670"/>
      <c r="AA31" s="671"/>
    </row>
    <row r="32" spans="1:27" ht="7.5" customHeight="1" x14ac:dyDescent="0.3">
      <c r="A32" s="362"/>
      <c r="B32" s="373"/>
      <c r="C32" s="663"/>
      <c r="D32" s="664"/>
      <c r="E32" s="664"/>
      <c r="F32" s="664"/>
      <c r="G32" s="664"/>
      <c r="H32" s="664"/>
      <c r="I32" s="664"/>
      <c r="J32" s="664"/>
      <c r="K32" s="664"/>
      <c r="L32" s="664"/>
      <c r="M32" s="664"/>
      <c r="N32" s="664"/>
      <c r="O32" s="664"/>
      <c r="P32" s="664"/>
      <c r="Q32" s="664"/>
      <c r="R32" s="664"/>
      <c r="S32" s="664"/>
      <c r="T32" s="664"/>
      <c r="U32" s="664"/>
      <c r="V32" s="664"/>
      <c r="W32" s="664"/>
      <c r="X32" s="665"/>
      <c r="Y32" s="672"/>
      <c r="Z32" s="673"/>
      <c r="AA32" s="674"/>
    </row>
    <row r="33" spans="1:27" ht="7.5" customHeight="1" x14ac:dyDescent="0.3">
      <c r="A33" s="362"/>
      <c r="B33" s="365"/>
      <c r="C33" s="657" t="s">
        <v>653</v>
      </c>
      <c r="D33" s="658"/>
      <c r="E33" s="658"/>
      <c r="F33" s="658"/>
      <c r="G33" s="658"/>
      <c r="H33" s="658"/>
      <c r="I33" s="658"/>
      <c r="J33" s="658"/>
      <c r="K33" s="658"/>
      <c r="L33" s="658"/>
      <c r="M33" s="658"/>
      <c r="N33" s="658"/>
      <c r="O33" s="658"/>
      <c r="P33" s="658"/>
      <c r="Q33" s="658"/>
      <c r="R33" s="658"/>
      <c r="S33" s="658"/>
      <c r="T33" s="658"/>
      <c r="U33" s="658"/>
      <c r="V33" s="658"/>
      <c r="W33" s="658"/>
      <c r="X33" s="659"/>
      <c r="Y33" s="666"/>
      <c r="Z33" s="667"/>
      <c r="AA33" s="668"/>
    </row>
    <row r="34" spans="1:27" ht="13.5" customHeight="1" x14ac:dyDescent="0.3">
      <c r="A34" s="362"/>
      <c r="B34" s="372" t="s">
        <v>184</v>
      </c>
      <c r="C34" s="660"/>
      <c r="D34" s="661"/>
      <c r="E34" s="661"/>
      <c r="F34" s="661"/>
      <c r="G34" s="661"/>
      <c r="H34" s="661"/>
      <c r="I34" s="661"/>
      <c r="J34" s="661"/>
      <c r="K34" s="661"/>
      <c r="L34" s="661"/>
      <c r="M34" s="661"/>
      <c r="N34" s="661"/>
      <c r="O34" s="661"/>
      <c r="P34" s="661"/>
      <c r="Q34" s="661"/>
      <c r="R34" s="661"/>
      <c r="S34" s="661"/>
      <c r="T34" s="661"/>
      <c r="U34" s="661"/>
      <c r="V34" s="661"/>
      <c r="W34" s="661"/>
      <c r="X34" s="662"/>
      <c r="Y34" s="669"/>
      <c r="Z34" s="670"/>
      <c r="AA34" s="671"/>
    </row>
    <row r="35" spans="1:27" ht="7.5" customHeight="1" x14ac:dyDescent="0.3">
      <c r="A35" s="362"/>
      <c r="B35" s="373"/>
      <c r="C35" s="663"/>
      <c r="D35" s="664"/>
      <c r="E35" s="664"/>
      <c r="F35" s="664"/>
      <c r="G35" s="664"/>
      <c r="H35" s="664"/>
      <c r="I35" s="664"/>
      <c r="J35" s="664"/>
      <c r="K35" s="664"/>
      <c r="L35" s="664"/>
      <c r="M35" s="664"/>
      <c r="N35" s="664"/>
      <c r="O35" s="664"/>
      <c r="P35" s="664"/>
      <c r="Q35" s="664"/>
      <c r="R35" s="664"/>
      <c r="S35" s="664"/>
      <c r="T35" s="664"/>
      <c r="U35" s="664"/>
      <c r="V35" s="664"/>
      <c r="W35" s="664"/>
      <c r="X35" s="665"/>
      <c r="Y35" s="672"/>
      <c r="Z35" s="673"/>
      <c r="AA35" s="674"/>
    </row>
    <row r="36" spans="1:27" ht="7.5" customHeight="1" x14ac:dyDescent="0.3">
      <c r="A36" s="362"/>
      <c r="B36" s="365"/>
      <c r="C36" s="640" t="s">
        <v>654</v>
      </c>
      <c r="D36" s="658"/>
      <c r="E36" s="658"/>
      <c r="F36" s="658"/>
      <c r="G36" s="658"/>
      <c r="H36" s="658"/>
      <c r="I36" s="658"/>
      <c r="J36" s="658"/>
      <c r="K36" s="658"/>
      <c r="L36" s="658"/>
      <c r="M36" s="658"/>
      <c r="N36" s="658"/>
      <c r="O36" s="658"/>
      <c r="P36" s="658"/>
      <c r="Q36" s="658"/>
      <c r="R36" s="658"/>
      <c r="S36" s="658"/>
      <c r="T36" s="658"/>
      <c r="U36" s="658"/>
      <c r="V36" s="658"/>
      <c r="W36" s="658"/>
      <c r="X36" s="659"/>
      <c r="Y36" s="666"/>
      <c r="Z36" s="667"/>
      <c r="AA36" s="668"/>
    </row>
    <row r="37" spans="1:27" ht="14.4" x14ac:dyDescent="0.3">
      <c r="A37" s="362"/>
      <c r="B37" s="372" t="s">
        <v>606</v>
      </c>
      <c r="C37" s="660"/>
      <c r="D37" s="675"/>
      <c r="E37" s="675"/>
      <c r="F37" s="675"/>
      <c r="G37" s="675"/>
      <c r="H37" s="675"/>
      <c r="I37" s="675"/>
      <c r="J37" s="675"/>
      <c r="K37" s="675"/>
      <c r="L37" s="675"/>
      <c r="M37" s="675"/>
      <c r="N37" s="675"/>
      <c r="O37" s="675"/>
      <c r="P37" s="675"/>
      <c r="Q37" s="675"/>
      <c r="R37" s="675"/>
      <c r="S37" s="675"/>
      <c r="T37" s="675"/>
      <c r="U37" s="675"/>
      <c r="V37" s="675"/>
      <c r="W37" s="675"/>
      <c r="X37" s="662"/>
      <c r="Y37" s="669"/>
      <c r="Z37" s="670"/>
      <c r="AA37" s="671"/>
    </row>
    <row r="38" spans="1:27" ht="7.5" customHeight="1" x14ac:dyDescent="0.3">
      <c r="A38" s="362"/>
      <c r="B38" s="373"/>
      <c r="C38" s="663"/>
      <c r="D38" s="664"/>
      <c r="E38" s="664"/>
      <c r="F38" s="664"/>
      <c r="G38" s="664"/>
      <c r="H38" s="664"/>
      <c r="I38" s="664"/>
      <c r="J38" s="664"/>
      <c r="K38" s="664"/>
      <c r="L38" s="664"/>
      <c r="M38" s="664"/>
      <c r="N38" s="664"/>
      <c r="O38" s="664"/>
      <c r="P38" s="664"/>
      <c r="Q38" s="664"/>
      <c r="R38" s="664"/>
      <c r="S38" s="664"/>
      <c r="T38" s="664"/>
      <c r="U38" s="664"/>
      <c r="V38" s="664"/>
      <c r="W38" s="664"/>
      <c r="X38" s="665"/>
      <c r="Y38" s="672"/>
      <c r="Z38" s="673"/>
      <c r="AA38" s="674"/>
    </row>
    <row r="39" spans="1:27" ht="7.5" customHeight="1" x14ac:dyDescent="0.3">
      <c r="A39" s="362"/>
      <c r="B39" s="365"/>
      <c r="C39" s="640" t="s">
        <v>655</v>
      </c>
      <c r="D39" s="658"/>
      <c r="E39" s="658"/>
      <c r="F39" s="658"/>
      <c r="G39" s="658"/>
      <c r="H39" s="658"/>
      <c r="I39" s="658"/>
      <c r="J39" s="658"/>
      <c r="K39" s="658"/>
      <c r="L39" s="658"/>
      <c r="M39" s="658"/>
      <c r="N39" s="658"/>
      <c r="O39" s="658"/>
      <c r="P39" s="658"/>
      <c r="Q39" s="658"/>
      <c r="R39" s="658"/>
      <c r="S39" s="658"/>
      <c r="T39" s="658"/>
      <c r="U39" s="658"/>
      <c r="V39" s="658"/>
      <c r="W39" s="658"/>
      <c r="X39" s="659"/>
      <c r="Y39" s="666"/>
      <c r="Z39" s="667"/>
      <c r="AA39" s="668"/>
    </row>
    <row r="40" spans="1:27" ht="14.4" x14ac:dyDescent="0.3">
      <c r="A40" s="362"/>
      <c r="B40" s="372" t="s">
        <v>656</v>
      </c>
      <c r="C40" s="643"/>
      <c r="D40" s="661"/>
      <c r="E40" s="661"/>
      <c r="F40" s="661"/>
      <c r="G40" s="661"/>
      <c r="H40" s="661"/>
      <c r="I40" s="661"/>
      <c r="J40" s="661"/>
      <c r="K40" s="661"/>
      <c r="L40" s="661"/>
      <c r="M40" s="661"/>
      <c r="N40" s="661"/>
      <c r="O40" s="661"/>
      <c r="P40" s="661"/>
      <c r="Q40" s="661"/>
      <c r="R40" s="661"/>
      <c r="S40" s="661"/>
      <c r="T40" s="661"/>
      <c r="U40" s="661"/>
      <c r="V40" s="661"/>
      <c r="W40" s="661"/>
      <c r="X40" s="662"/>
      <c r="Y40" s="669"/>
      <c r="Z40" s="670"/>
      <c r="AA40" s="671"/>
    </row>
    <row r="41" spans="1:27" ht="7.5" customHeight="1" x14ac:dyDescent="0.3">
      <c r="A41" s="362"/>
      <c r="B41" s="373"/>
      <c r="C41" s="663"/>
      <c r="D41" s="664"/>
      <c r="E41" s="664"/>
      <c r="F41" s="664"/>
      <c r="G41" s="664"/>
      <c r="H41" s="664"/>
      <c r="I41" s="664"/>
      <c r="J41" s="664"/>
      <c r="K41" s="664"/>
      <c r="L41" s="664"/>
      <c r="M41" s="664"/>
      <c r="N41" s="664"/>
      <c r="O41" s="664"/>
      <c r="P41" s="664"/>
      <c r="Q41" s="664"/>
      <c r="R41" s="664"/>
      <c r="S41" s="664"/>
      <c r="T41" s="664"/>
      <c r="U41" s="664"/>
      <c r="V41" s="664"/>
      <c r="W41" s="664"/>
      <c r="X41" s="665"/>
      <c r="Y41" s="672"/>
      <c r="Z41" s="673"/>
      <c r="AA41" s="674"/>
    </row>
    <row r="42" spans="1:27" ht="7.5" customHeight="1" x14ac:dyDescent="0.3">
      <c r="A42" s="362"/>
      <c r="B42" s="365"/>
      <c r="C42" s="640" t="s">
        <v>657</v>
      </c>
      <c r="D42" s="658"/>
      <c r="E42" s="658"/>
      <c r="F42" s="658"/>
      <c r="G42" s="658"/>
      <c r="H42" s="658"/>
      <c r="I42" s="658"/>
      <c r="J42" s="658"/>
      <c r="K42" s="658"/>
      <c r="L42" s="658"/>
      <c r="M42" s="658"/>
      <c r="N42" s="658"/>
      <c r="O42" s="658"/>
      <c r="P42" s="658"/>
      <c r="Q42" s="658"/>
      <c r="R42" s="658"/>
      <c r="S42" s="658"/>
      <c r="T42" s="658"/>
      <c r="U42" s="658"/>
      <c r="V42" s="658"/>
      <c r="W42" s="658"/>
      <c r="X42" s="659"/>
      <c r="Y42" s="666"/>
      <c r="Z42" s="667"/>
      <c r="AA42" s="668"/>
    </row>
    <row r="43" spans="1:27" ht="14.4" x14ac:dyDescent="0.3">
      <c r="A43" s="362"/>
      <c r="B43" s="372" t="s">
        <v>658</v>
      </c>
      <c r="C43" s="643"/>
      <c r="D43" s="661"/>
      <c r="E43" s="661"/>
      <c r="F43" s="661"/>
      <c r="G43" s="661"/>
      <c r="H43" s="661"/>
      <c r="I43" s="661"/>
      <c r="J43" s="661"/>
      <c r="K43" s="661"/>
      <c r="L43" s="661"/>
      <c r="M43" s="661"/>
      <c r="N43" s="661"/>
      <c r="O43" s="661"/>
      <c r="P43" s="661"/>
      <c r="Q43" s="661"/>
      <c r="R43" s="661"/>
      <c r="S43" s="661"/>
      <c r="T43" s="661"/>
      <c r="U43" s="661"/>
      <c r="V43" s="661"/>
      <c r="W43" s="661"/>
      <c r="X43" s="662"/>
      <c r="Y43" s="669"/>
      <c r="Z43" s="670"/>
      <c r="AA43" s="671"/>
    </row>
    <row r="44" spans="1:27" ht="7.5" customHeight="1" x14ac:dyDescent="0.3">
      <c r="A44" s="362"/>
      <c r="B44" s="373"/>
      <c r="C44" s="663"/>
      <c r="D44" s="664"/>
      <c r="E44" s="664"/>
      <c r="F44" s="664"/>
      <c r="G44" s="664"/>
      <c r="H44" s="664"/>
      <c r="I44" s="664"/>
      <c r="J44" s="664"/>
      <c r="K44" s="664"/>
      <c r="L44" s="664"/>
      <c r="M44" s="664"/>
      <c r="N44" s="664"/>
      <c r="O44" s="664"/>
      <c r="P44" s="664"/>
      <c r="Q44" s="664"/>
      <c r="R44" s="664"/>
      <c r="S44" s="664"/>
      <c r="T44" s="664"/>
      <c r="U44" s="664"/>
      <c r="V44" s="664"/>
      <c r="W44" s="664"/>
      <c r="X44" s="665"/>
      <c r="Y44" s="672"/>
      <c r="Z44" s="673"/>
      <c r="AA44" s="674"/>
    </row>
    <row r="45" spans="1:27" ht="9" customHeight="1" x14ac:dyDescent="0.3">
      <c r="A45" s="362"/>
      <c r="B45" s="353"/>
      <c r="C45" s="375"/>
      <c r="D45" s="375"/>
      <c r="E45" s="375"/>
      <c r="F45" s="375"/>
      <c r="G45" s="375"/>
      <c r="H45" s="375"/>
      <c r="I45" s="375"/>
      <c r="J45" s="375"/>
      <c r="K45" s="375"/>
      <c r="L45" s="375"/>
      <c r="M45" s="375"/>
      <c r="N45" s="375"/>
      <c r="O45" s="375"/>
      <c r="P45" s="375"/>
      <c r="Q45" s="375"/>
      <c r="R45" s="375"/>
      <c r="S45" s="375"/>
      <c r="T45" s="375"/>
      <c r="U45" s="375"/>
      <c r="V45" s="375"/>
      <c r="W45" s="375"/>
      <c r="X45" s="375"/>
      <c r="Y45" s="376"/>
      <c r="Z45" s="376"/>
      <c r="AA45" s="376"/>
    </row>
    <row r="46" spans="1:27" ht="15" customHeight="1" x14ac:dyDescent="0.3">
      <c r="A46" s="352" t="s">
        <v>659</v>
      </c>
      <c r="B46" s="353"/>
      <c r="C46" s="375"/>
      <c r="D46" s="375"/>
      <c r="E46" s="375"/>
      <c r="F46" s="375"/>
      <c r="G46" s="375"/>
      <c r="H46" s="375"/>
      <c r="I46" s="375"/>
      <c r="J46" s="375"/>
      <c r="K46" s="375"/>
      <c r="L46" s="375"/>
      <c r="M46" s="375"/>
      <c r="N46" s="375"/>
      <c r="O46" s="375"/>
      <c r="P46" s="375"/>
      <c r="Q46" s="375"/>
      <c r="R46" s="375"/>
      <c r="S46" s="375"/>
      <c r="T46" s="375"/>
      <c r="U46" s="375"/>
      <c r="V46" s="375"/>
      <c r="W46" s="375"/>
      <c r="X46" s="375"/>
      <c r="Y46" s="376"/>
      <c r="Z46" s="376"/>
      <c r="AA46" s="376"/>
    </row>
    <row r="47" spans="1:27" ht="18" customHeight="1" x14ac:dyDescent="0.3">
      <c r="A47" s="351"/>
      <c r="B47" s="353"/>
      <c r="C47" s="353"/>
      <c r="D47" s="353"/>
      <c r="E47" s="354"/>
      <c r="F47" s="354"/>
      <c r="G47" s="354"/>
      <c r="H47" s="354"/>
      <c r="I47" s="354"/>
      <c r="J47" s="354"/>
      <c r="K47" s="354"/>
      <c r="L47" s="354"/>
      <c r="M47" s="354"/>
      <c r="N47" s="353"/>
      <c r="O47" s="353"/>
      <c r="P47" s="353"/>
      <c r="Q47" s="355"/>
      <c r="R47" s="356"/>
      <c r="S47" s="357"/>
      <c r="T47" s="358"/>
      <c r="U47" s="358"/>
      <c r="V47" s="359"/>
      <c r="W47" s="359"/>
      <c r="X47" s="359"/>
      <c r="Y47" s="676" t="s">
        <v>636</v>
      </c>
      <c r="Z47" s="677"/>
      <c r="AA47" s="678"/>
    </row>
    <row r="48" spans="1:27" ht="7.5" customHeight="1" x14ac:dyDescent="0.3">
      <c r="A48" s="362"/>
      <c r="B48" s="365"/>
      <c r="C48" s="640" t="s">
        <v>660</v>
      </c>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2"/>
    </row>
    <row r="49" spans="1:38" ht="9" customHeight="1" x14ac:dyDescent="0.3">
      <c r="A49" s="362"/>
      <c r="B49" s="372" t="s">
        <v>552</v>
      </c>
      <c r="C49" s="643"/>
      <c r="D49" s="644"/>
      <c r="E49" s="644"/>
      <c r="F49" s="644"/>
      <c r="G49" s="644"/>
      <c r="H49" s="644"/>
      <c r="I49" s="644"/>
      <c r="J49" s="644"/>
      <c r="K49" s="644"/>
      <c r="L49" s="644"/>
      <c r="M49" s="644"/>
      <c r="N49" s="644"/>
      <c r="O49" s="644"/>
      <c r="P49" s="644"/>
      <c r="Q49" s="644"/>
      <c r="R49" s="644"/>
      <c r="S49" s="644"/>
      <c r="T49" s="644"/>
      <c r="U49" s="644"/>
      <c r="V49" s="644"/>
      <c r="W49" s="644"/>
      <c r="X49" s="644"/>
      <c r="Y49" s="644"/>
      <c r="Z49" s="644"/>
      <c r="AA49" s="645"/>
    </row>
    <row r="50" spans="1:38" ht="3.75" customHeight="1" x14ac:dyDescent="0.3">
      <c r="A50" s="362"/>
      <c r="B50" s="372"/>
      <c r="C50" s="646"/>
      <c r="D50" s="647"/>
      <c r="E50" s="647"/>
      <c r="F50" s="647"/>
      <c r="G50" s="647"/>
      <c r="H50" s="647"/>
      <c r="I50" s="647"/>
      <c r="J50" s="647"/>
      <c r="K50" s="647"/>
      <c r="L50" s="647"/>
      <c r="M50" s="647"/>
      <c r="N50" s="647"/>
      <c r="O50" s="647"/>
      <c r="P50" s="647"/>
      <c r="Q50" s="647"/>
      <c r="R50" s="647"/>
      <c r="S50" s="647"/>
      <c r="T50" s="647"/>
      <c r="U50" s="647"/>
      <c r="V50" s="647"/>
      <c r="W50" s="647"/>
      <c r="X50" s="647"/>
      <c r="Y50" s="647"/>
      <c r="Z50" s="647"/>
      <c r="AA50" s="648"/>
    </row>
    <row r="51" spans="1:38" ht="23.25" customHeight="1" x14ac:dyDescent="0.3">
      <c r="A51" s="362"/>
      <c r="B51" s="653"/>
      <c r="C51" s="651" t="s">
        <v>661</v>
      </c>
      <c r="D51" s="651"/>
      <c r="E51" s="651"/>
      <c r="F51" s="651"/>
      <c r="G51" s="651"/>
      <c r="H51" s="651"/>
      <c r="I51" s="651"/>
      <c r="J51" s="651"/>
      <c r="K51" s="651"/>
      <c r="L51" s="651"/>
      <c r="M51" s="651"/>
      <c r="N51" s="651"/>
      <c r="O51" s="651"/>
      <c r="P51" s="651"/>
      <c r="Q51" s="651"/>
      <c r="R51" s="651"/>
      <c r="S51" s="651"/>
      <c r="T51" s="651"/>
      <c r="U51" s="651"/>
      <c r="V51" s="651"/>
      <c r="W51" s="651"/>
      <c r="X51" s="651"/>
      <c r="Y51" s="655"/>
      <c r="Z51" s="655"/>
      <c r="AA51" s="655"/>
      <c r="AL51" s="358"/>
    </row>
    <row r="52" spans="1:38" ht="23.25" customHeight="1" x14ac:dyDescent="0.3">
      <c r="A52" s="362"/>
      <c r="B52" s="654"/>
      <c r="C52" s="651" t="s">
        <v>662</v>
      </c>
      <c r="D52" s="651"/>
      <c r="E52" s="651"/>
      <c r="F52" s="651"/>
      <c r="G52" s="651"/>
      <c r="H52" s="651"/>
      <c r="I52" s="651"/>
      <c r="J52" s="651"/>
      <c r="K52" s="651"/>
      <c r="L52" s="651"/>
      <c r="M52" s="651"/>
      <c r="N52" s="651"/>
      <c r="O52" s="651"/>
      <c r="P52" s="651"/>
      <c r="Q52" s="651"/>
      <c r="R52" s="651"/>
      <c r="S52" s="651"/>
      <c r="T52" s="651"/>
      <c r="U52" s="651"/>
      <c r="V52" s="651"/>
      <c r="W52" s="651"/>
      <c r="X52" s="651"/>
      <c r="Y52" s="655"/>
      <c r="Z52" s="655"/>
      <c r="AA52" s="655"/>
    </row>
    <row r="53" spans="1:38" ht="23.25" customHeight="1" x14ac:dyDescent="0.3">
      <c r="A53" s="362"/>
      <c r="B53" s="654"/>
      <c r="C53" s="651" t="s">
        <v>663</v>
      </c>
      <c r="D53" s="651"/>
      <c r="E53" s="651"/>
      <c r="F53" s="651"/>
      <c r="G53" s="651"/>
      <c r="H53" s="651"/>
      <c r="I53" s="651"/>
      <c r="J53" s="651"/>
      <c r="K53" s="651"/>
      <c r="L53" s="651"/>
      <c r="M53" s="651"/>
      <c r="N53" s="651"/>
      <c r="O53" s="651"/>
      <c r="P53" s="651"/>
      <c r="Q53" s="651"/>
      <c r="R53" s="651"/>
      <c r="S53" s="651"/>
      <c r="T53" s="651"/>
      <c r="U53" s="651"/>
      <c r="V53" s="651"/>
      <c r="W53" s="651"/>
      <c r="X53" s="651"/>
      <c r="Y53" s="655"/>
      <c r="Z53" s="655"/>
      <c r="AA53" s="655"/>
    </row>
    <row r="54" spans="1:38" ht="23.25" customHeight="1" x14ac:dyDescent="0.3">
      <c r="A54" s="362"/>
      <c r="B54" s="654"/>
      <c r="C54" s="656" t="s">
        <v>664</v>
      </c>
      <c r="D54" s="656"/>
      <c r="E54" s="656"/>
      <c r="F54" s="656"/>
      <c r="G54" s="656"/>
      <c r="H54" s="656"/>
      <c r="I54" s="656"/>
      <c r="J54" s="656"/>
      <c r="K54" s="656"/>
      <c r="L54" s="656"/>
      <c r="M54" s="656"/>
      <c r="N54" s="656"/>
      <c r="O54" s="656"/>
      <c r="P54" s="656"/>
      <c r="Q54" s="656"/>
      <c r="R54" s="656"/>
      <c r="S54" s="656"/>
      <c r="T54" s="656"/>
      <c r="U54" s="656"/>
      <c r="V54" s="656"/>
      <c r="W54" s="651"/>
      <c r="X54" s="651"/>
      <c r="Y54" s="655"/>
      <c r="Z54" s="655"/>
      <c r="AA54" s="655"/>
    </row>
    <row r="55" spans="1:38" ht="6" customHeight="1" x14ac:dyDescent="0.3">
      <c r="A55" s="362"/>
      <c r="B55" s="365"/>
      <c r="C55" s="640" t="s">
        <v>665</v>
      </c>
      <c r="D55" s="641"/>
      <c r="E55" s="641"/>
      <c r="F55" s="641"/>
      <c r="G55" s="641"/>
      <c r="H55" s="641"/>
      <c r="I55" s="641"/>
      <c r="J55" s="641"/>
      <c r="K55" s="641"/>
      <c r="L55" s="641"/>
      <c r="M55" s="641"/>
      <c r="N55" s="641"/>
      <c r="O55" s="641"/>
      <c r="P55" s="641"/>
      <c r="Q55" s="641"/>
      <c r="R55" s="641"/>
      <c r="S55" s="641"/>
      <c r="T55" s="641"/>
      <c r="U55" s="641"/>
      <c r="V55" s="641"/>
      <c r="W55" s="641"/>
      <c r="X55" s="641"/>
      <c r="Y55" s="641"/>
      <c r="Z55" s="641"/>
      <c r="AA55" s="642"/>
    </row>
    <row r="56" spans="1:38" ht="12" customHeight="1" x14ac:dyDescent="0.3">
      <c r="A56" s="362"/>
      <c r="B56" s="372" t="s">
        <v>12</v>
      </c>
      <c r="C56" s="643"/>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5"/>
    </row>
    <row r="57" spans="1:38" ht="12.75" customHeight="1" x14ac:dyDescent="0.3">
      <c r="A57" s="362"/>
      <c r="B57" s="372"/>
      <c r="C57" s="646"/>
      <c r="D57" s="647"/>
      <c r="E57" s="647"/>
      <c r="F57" s="647"/>
      <c r="G57" s="647"/>
      <c r="H57" s="647"/>
      <c r="I57" s="647"/>
      <c r="J57" s="647"/>
      <c r="K57" s="647"/>
      <c r="L57" s="647"/>
      <c r="M57" s="647"/>
      <c r="N57" s="647"/>
      <c r="O57" s="647"/>
      <c r="P57" s="647"/>
      <c r="Q57" s="647"/>
      <c r="R57" s="647"/>
      <c r="S57" s="647"/>
      <c r="T57" s="647"/>
      <c r="U57" s="647"/>
      <c r="V57" s="647"/>
      <c r="W57" s="647"/>
      <c r="X57" s="647"/>
      <c r="Y57" s="647"/>
      <c r="Z57" s="647"/>
      <c r="AA57" s="648"/>
    </row>
    <row r="58" spans="1:38" ht="17.25" customHeight="1" x14ac:dyDescent="0.3">
      <c r="A58" s="362"/>
      <c r="B58" s="649"/>
      <c r="C58" s="651" t="s">
        <v>666</v>
      </c>
      <c r="D58" s="651"/>
      <c r="E58" s="651"/>
      <c r="F58" s="651"/>
      <c r="G58" s="651"/>
      <c r="H58" s="651"/>
      <c r="I58" s="651"/>
      <c r="J58" s="651"/>
      <c r="K58" s="651"/>
      <c r="L58" s="651"/>
      <c r="M58" s="651" t="s">
        <v>667</v>
      </c>
      <c r="N58" s="651"/>
      <c r="O58" s="651"/>
      <c r="P58" s="651"/>
      <c r="Q58" s="651"/>
      <c r="R58" s="651"/>
      <c r="S58" s="651"/>
      <c r="T58" s="651"/>
      <c r="U58" s="651"/>
      <c r="V58" s="651"/>
      <c r="W58" s="651"/>
      <c r="X58" s="651"/>
      <c r="Y58" s="651"/>
      <c r="Z58" s="651"/>
      <c r="AA58" s="651"/>
    </row>
    <row r="59" spans="1:38" ht="29.25" customHeight="1" x14ac:dyDescent="0.3">
      <c r="A59" s="362"/>
      <c r="B59" s="650"/>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D59" s="358"/>
    </row>
    <row r="60" spans="1:38" s="379" customFormat="1" x14ac:dyDescent="0.3">
      <c r="A60" s="377"/>
      <c r="B60" s="378"/>
      <c r="C60" s="378"/>
      <c r="D60" s="378"/>
      <c r="E60" s="378"/>
      <c r="F60" s="378"/>
      <c r="G60" s="378"/>
      <c r="H60" s="378"/>
      <c r="Y60" s="359"/>
      <c r="Z60" s="359"/>
      <c r="AA60" s="359"/>
    </row>
    <row r="61" spans="1:38" s="379" customFormat="1" x14ac:dyDescent="0.3">
      <c r="A61" s="377"/>
      <c r="B61" s="378"/>
      <c r="C61" s="378"/>
      <c r="D61" s="378"/>
      <c r="E61" s="378"/>
      <c r="F61" s="378"/>
      <c r="G61" s="378"/>
      <c r="H61" s="378"/>
      <c r="Y61" s="359"/>
      <c r="Z61" s="359"/>
      <c r="AA61" s="359"/>
    </row>
    <row r="62" spans="1:38" s="379" customFormat="1" x14ac:dyDescent="0.3">
      <c r="A62" s="353"/>
      <c r="B62" s="353"/>
      <c r="C62" s="357"/>
      <c r="D62" s="357"/>
      <c r="F62" s="353"/>
      <c r="G62" s="353"/>
      <c r="H62" s="378"/>
      <c r="V62" s="353"/>
      <c r="Y62" s="359"/>
      <c r="Z62" s="359"/>
      <c r="AA62" s="359"/>
    </row>
    <row r="63" spans="1:38" s="379" customFormat="1" x14ac:dyDescent="0.3">
      <c r="A63" s="355"/>
      <c r="B63" s="355"/>
      <c r="C63" s="355"/>
      <c r="D63" s="355"/>
      <c r="F63" s="355"/>
      <c r="G63" s="355"/>
      <c r="H63" s="378"/>
      <c r="V63" s="355"/>
      <c r="Y63" s="359"/>
      <c r="Z63" s="359"/>
      <c r="AA63" s="359"/>
    </row>
    <row r="64" spans="1:38" s="379" customFormat="1" x14ac:dyDescent="0.3">
      <c r="A64" s="353"/>
      <c r="B64" s="353"/>
      <c r="C64" s="357"/>
      <c r="D64" s="357"/>
      <c r="F64" s="353"/>
      <c r="G64" s="353"/>
      <c r="H64" s="378"/>
      <c r="V64" s="353"/>
      <c r="Y64" s="359"/>
      <c r="Z64" s="359"/>
      <c r="AA64" s="359"/>
    </row>
    <row r="65" spans="1:27" s="379" customFormat="1" x14ac:dyDescent="0.3">
      <c r="A65" s="355"/>
      <c r="B65" s="355"/>
      <c r="C65" s="357"/>
      <c r="D65" s="357"/>
      <c r="F65" s="355"/>
      <c r="G65" s="355"/>
      <c r="H65" s="378"/>
      <c r="V65" s="355"/>
      <c r="Y65" s="359"/>
      <c r="Z65" s="359"/>
      <c r="AA65" s="359"/>
    </row>
    <row r="66" spans="1:27" s="379" customFormat="1" x14ac:dyDescent="0.3">
      <c r="A66" s="355"/>
      <c r="B66" s="355"/>
      <c r="C66" s="355"/>
      <c r="D66" s="355"/>
      <c r="F66" s="355"/>
      <c r="G66" s="355"/>
      <c r="H66" s="378"/>
      <c r="V66" s="355"/>
      <c r="Y66" s="359"/>
      <c r="Z66" s="359"/>
      <c r="AA66" s="359"/>
    </row>
    <row r="67" spans="1:27" s="379" customFormat="1" x14ac:dyDescent="0.3">
      <c r="A67" s="353"/>
      <c r="B67" s="353"/>
      <c r="C67" s="357"/>
      <c r="D67" s="357"/>
      <c r="F67" s="353"/>
      <c r="G67" s="353"/>
      <c r="H67" s="378"/>
      <c r="V67" s="353"/>
      <c r="Y67" s="359"/>
      <c r="Z67" s="359"/>
      <c r="AA67" s="359"/>
    </row>
    <row r="68" spans="1:27" s="379" customFormat="1" x14ac:dyDescent="0.3">
      <c r="A68" s="355"/>
      <c r="B68" s="355"/>
      <c r="C68" s="357"/>
      <c r="D68" s="357"/>
      <c r="F68" s="355"/>
      <c r="G68" s="355"/>
      <c r="H68" s="378"/>
      <c r="V68" s="355"/>
      <c r="Y68" s="359"/>
      <c r="Z68" s="359"/>
      <c r="AA68" s="359"/>
    </row>
    <row r="69" spans="1:27" s="379" customFormat="1" x14ac:dyDescent="0.3">
      <c r="A69" s="355"/>
      <c r="B69" s="355"/>
      <c r="C69" s="355"/>
      <c r="D69" s="355"/>
      <c r="F69" s="355"/>
      <c r="G69" s="355"/>
      <c r="H69" s="378"/>
      <c r="V69" s="355"/>
      <c r="Y69" s="359"/>
      <c r="Z69" s="359"/>
      <c r="AA69" s="359"/>
    </row>
    <row r="70" spans="1:27" s="379" customFormat="1" x14ac:dyDescent="0.3">
      <c r="A70" s="353"/>
      <c r="B70" s="353"/>
      <c r="C70" s="357"/>
      <c r="D70" s="357"/>
      <c r="F70" s="353"/>
      <c r="G70" s="353"/>
      <c r="H70" s="378"/>
      <c r="V70" s="353"/>
      <c r="Y70" s="359"/>
      <c r="Z70" s="359"/>
      <c r="AA70" s="359"/>
    </row>
    <row r="71" spans="1:27" s="379" customFormat="1" x14ac:dyDescent="0.3">
      <c r="A71" s="355"/>
      <c r="B71" s="355"/>
      <c r="C71" s="357"/>
      <c r="D71" s="357"/>
      <c r="E71" s="355"/>
      <c r="F71" s="355"/>
      <c r="G71" s="355"/>
      <c r="H71" s="378"/>
      <c r="Y71" s="359"/>
      <c r="Z71" s="359"/>
      <c r="AA71" s="359"/>
    </row>
    <row r="72" spans="1:27" s="379" customFormat="1" x14ac:dyDescent="0.3">
      <c r="A72" s="355"/>
      <c r="B72" s="355"/>
      <c r="C72" s="355"/>
      <c r="D72" s="355"/>
      <c r="E72" s="355"/>
      <c r="F72" s="355"/>
      <c r="G72" s="355"/>
      <c r="H72" s="378"/>
      <c r="Y72" s="359"/>
      <c r="Z72" s="359"/>
      <c r="AA72" s="359"/>
    </row>
    <row r="73" spans="1:27" s="379" customFormat="1" x14ac:dyDescent="0.3">
      <c r="A73" s="380"/>
      <c r="B73" s="378"/>
      <c r="C73" s="378"/>
      <c r="Y73" s="359"/>
      <c r="Z73" s="359"/>
      <c r="AA73" s="359"/>
    </row>
    <row r="74" spans="1:27" s="379" customFormat="1" x14ac:dyDescent="0.3">
      <c r="A74" s="378"/>
      <c r="B74" s="378"/>
      <c r="C74" s="378"/>
      <c r="Y74" s="359"/>
      <c r="Z74" s="359"/>
      <c r="AA74" s="359"/>
    </row>
    <row r="75" spans="1:27" s="379" customFormat="1" x14ac:dyDescent="0.3">
      <c r="A75" s="377"/>
      <c r="B75" s="378"/>
      <c r="C75" s="378"/>
      <c r="Y75" s="359"/>
      <c r="Z75" s="359"/>
      <c r="AA75" s="359"/>
    </row>
    <row r="76" spans="1:27" s="379" customFormat="1" x14ac:dyDescent="0.3">
      <c r="A76" s="380"/>
      <c r="B76" s="378"/>
      <c r="C76" s="378"/>
      <c r="Y76" s="359"/>
      <c r="Z76" s="359"/>
      <c r="AA76" s="359"/>
    </row>
    <row r="77" spans="1:27" s="379" customFormat="1" x14ac:dyDescent="0.3">
      <c r="A77" s="377"/>
      <c r="B77" s="378"/>
      <c r="C77" s="378"/>
      <c r="Y77" s="359"/>
      <c r="Z77" s="359"/>
      <c r="AA77" s="359"/>
    </row>
    <row r="78" spans="1:27" s="379" customFormat="1" x14ac:dyDescent="0.3">
      <c r="A78" s="378"/>
      <c r="B78" s="378"/>
      <c r="C78" s="378"/>
      <c r="Y78" s="359"/>
      <c r="Z78" s="359"/>
      <c r="AA78" s="359"/>
    </row>
    <row r="79" spans="1:27" s="379" customFormat="1" x14ac:dyDescent="0.3">
      <c r="A79" s="357"/>
      <c r="B79" s="357"/>
      <c r="X79" s="353"/>
      <c r="Y79" s="359"/>
      <c r="Z79" s="359"/>
      <c r="AA79" s="359"/>
    </row>
    <row r="80" spans="1:27" s="379" customFormat="1" x14ac:dyDescent="0.3">
      <c r="A80" s="357"/>
      <c r="B80" s="357"/>
      <c r="C80" s="381"/>
      <c r="Y80" s="359"/>
      <c r="Z80" s="359"/>
      <c r="AA80" s="359"/>
    </row>
    <row r="81" spans="1:27" s="379" customFormat="1" x14ac:dyDescent="0.3">
      <c r="A81" s="355"/>
      <c r="B81" s="355"/>
      <c r="C81" s="382"/>
      <c r="Y81" s="359"/>
      <c r="Z81" s="359"/>
      <c r="AA81" s="359"/>
    </row>
    <row r="82" spans="1:27" s="379" customFormat="1" x14ac:dyDescent="0.3">
      <c r="A82" s="355"/>
      <c r="B82" s="355"/>
      <c r="C82" s="355"/>
      <c r="Y82" s="359"/>
      <c r="Z82" s="359"/>
      <c r="AA82" s="359"/>
    </row>
    <row r="83" spans="1:27" s="379" customFormat="1" x14ac:dyDescent="0.3">
      <c r="A83" s="380"/>
      <c r="B83" s="378"/>
      <c r="C83" s="378"/>
      <c r="Y83" s="359"/>
      <c r="Z83" s="359"/>
      <c r="AA83" s="359"/>
    </row>
    <row r="84" spans="1:27" s="379" customFormat="1" x14ac:dyDescent="0.3">
      <c r="A84" s="380"/>
      <c r="B84" s="378"/>
      <c r="C84" s="378"/>
      <c r="Y84" s="359"/>
      <c r="Z84" s="359"/>
      <c r="AA84" s="359"/>
    </row>
    <row r="85" spans="1:27" s="379" customFormat="1" x14ac:dyDescent="0.3">
      <c r="A85" s="378"/>
      <c r="B85" s="378"/>
      <c r="C85" s="378"/>
      <c r="Y85" s="359"/>
      <c r="Z85" s="359"/>
      <c r="AA85" s="359"/>
    </row>
    <row r="86" spans="1:27" s="379" customFormat="1" x14ac:dyDescent="0.3">
      <c r="A86" s="357"/>
      <c r="B86" s="357"/>
      <c r="C86" s="357"/>
      <c r="Y86" s="359"/>
      <c r="Z86" s="359"/>
      <c r="AA86" s="359"/>
    </row>
    <row r="87" spans="1:27" s="379" customFormat="1" x14ac:dyDescent="0.3">
      <c r="A87" s="355"/>
      <c r="B87" s="355"/>
      <c r="C87" s="355"/>
      <c r="Y87" s="359"/>
      <c r="Z87" s="359"/>
      <c r="AA87" s="359"/>
    </row>
    <row r="88" spans="1:27" s="379" customFormat="1" x14ac:dyDescent="0.3">
      <c r="A88" s="380"/>
      <c r="B88" s="378"/>
      <c r="C88" s="378"/>
      <c r="Y88" s="359"/>
      <c r="Z88" s="359"/>
      <c r="AA88" s="359"/>
    </row>
    <row r="89" spans="1:27" s="379" customFormat="1" x14ac:dyDescent="0.3">
      <c r="A89" s="357"/>
      <c r="B89" s="383"/>
      <c r="C89" s="383"/>
      <c r="Y89" s="359"/>
      <c r="Z89" s="359"/>
      <c r="AA89" s="359"/>
    </row>
    <row r="90" spans="1:27" s="379" customFormat="1" x14ac:dyDescent="0.3">
      <c r="A90" s="357"/>
      <c r="B90" s="383"/>
      <c r="C90" s="383"/>
      <c r="Y90" s="359"/>
      <c r="Z90" s="359"/>
      <c r="AA90" s="359"/>
    </row>
    <row r="91" spans="1:27" s="379" customFormat="1" x14ac:dyDescent="0.3">
      <c r="A91" s="357"/>
      <c r="B91" s="383"/>
      <c r="C91" s="383"/>
      <c r="Y91" s="359"/>
      <c r="Z91" s="359"/>
      <c r="AA91" s="359"/>
    </row>
    <row r="92" spans="1:27" s="379" customFormat="1" x14ac:dyDescent="0.3">
      <c r="A92" s="383"/>
      <c r="B92" s="383"/>
      <c r="C92" s="383"/>
      <c r="Y92" s="359"/>
      <c r="Z92" s="359"/>
      <c r="AA92" s="359"/>
    </row>
    <row r="93" spans="1:27" s="379" customFormat="1" x14ac:dyDescent="0.3">
      <c r="A93" s="357"/>
      <c r="B93" s="357"/>
      <c r="C93" s="357"/>
      <c r="Y93" s="359"/>
      <c r="Z93" s="359"/>
      <c r="AA93" s="359"/>
    </row>
    <row r="94" spans="1:27" s="379" customFormat="1" x14ac:dyDescent="0.3">
      <c r="A94" s="384"/>
      <c r="B94" s="384"/>
      <c r="C94" s="384"/>
      <c r="Y94" s="359"/>
      <c r="Z94" s="359"/>
      <c r="AA94" s="359"/>
    </row>
    <row r="95" spans="1:27" s="379" customFormat="1" x14ac:dyDescent="0.3">
      <c r="A95" s="384"/>
      <c r="B95" s="384"/>
      <c r="C95" s="384"/>
      <c r="Y95" s="359"/>
      <c r="Z95" s="359"/>
      <c r="AA95" s="359"/>
    </row>
    <row r="96" spans="1:27" s="379" customFormat="1" x14ac:dyDescent="0.3">
      <c r="A96" s="385"/>
      <c r="B96" s="383"/>
      <c r="C96" s="383"/>
      <c r="Y96" s="359"/>
      <c r="Z96" s="359"/>
      <c r="AA96" s="359"/>
    </row>
    <row r="97" spans="1:27" s="379" customFormat="1" x14ac:dyDescent="0.3">
      <c r="A97" s="385"/>
      <c r="B97" s="383"/>
      <c r="C97" s="383"/>
      <c r="Y97" s="359"/>
      <c r="Z97" s="359"/>
      <c r="AA97" s="359"/>
    </row>
    <row r="98" spans="1:27" s="379" customFormat="1" x14ac:dyDescent="0.3">
      <c r="A98" s="357"/>
      <c r="B98" s="357"/>
      <c r="C98" s="357"/>
      <c r="Y98" s="359"/>
      <c r="Z98" s="359"/>
      <c r="AA98" s="359"/>
    </row>
    <row r="99" spans="1:27" s="379" customFormat="1" x14ac:dyDescent="0.3">
      <c r="A99" s="357"/>
      <c r="B99" s="357"/>
      <c r="C99" s="357"/>
      <c r="Y99" s="359"/>
      <c r="Z99" s="359"/>
      <c r="AA99" s="359"/>
    </row>
    <row r="100" spans="1:27" s="379" customFormat="1" x14ac:dyDescent="0.3">
      <c r="A100" s="357"/>
      <c r="B100" s="357"/>
      <c r="C100" s="357"/>
      <c r="Y100" s="359"/>
      <c r="Z100" s="359"/>
      <c r="AA100" s="359"/>
    </row>
    <row r="101" spans="1:27" s="379" customFormat="1" x14ac:dyDescent="0.3">
      <c r="A101" s="385"/>
      <c r="B101" s="385"/>
      <c r="C101" s="385"/>
      <c r="Y101" s="386"/>
      <c r="Z101" s="386"/>
      <c r="AA101" s="386"/>
    </row>
    <row r="102" spans="1:27" s="379" customFormat="1" x14ac:dyDescent="0.3">
      <c r="A102" s="357"/>
      <c r="B102" s="357"/>
      <c r="C102" s="357"/>
      <c r="Y102" s="386"/>
      <c r="Z102" s="386"/>
      <c r="AA102" s="386"/>
    </row>
    <row r="103" spans="1:27" x14ac:dyDescent="0.3">
      <c r="A103" s="387"/>
      <c r="B103" s="388"/>
      <c r="C103" s="388"/>
      <c r="D103" s="351"/>
      <c r="E103" s="351"/>
      <c r="F103" s="351"/>
      <c r="G103" s="351"/>
      <c r="H103" s="351"/>
      <c r="I103" s="351"/>
      <c r="J103" s="351"/>
      <c r="K103" s="351"/>
      <c r="L103" s="351"/>
      <c r="M103" s="351"/>
      <c r="N103" s="351"/>
      <c r="O103" s="351"/>
      <c r="P103" s="351"/>
      <c r="Q103" s="351"/>
      <c r="R103" s="351"/>
      <c r="Y103" s="386"/>
      <c r="Z103" s="386"/>
      <c r="AA103" s="386"/>
    </row>
    <row r="104" spans="1:27" x14ac:dyDescent="0.3">
      <c r="A104" s="387"/>
      <c r="B104" s="388"/>
      <c r="C104" s="388"/>
      <c r="D104" s="351"/>
      <c r="E104" s="351"/>
      <c r="F104" s="351"/>
      <c r="G104" s="351"/>
      <c r="H104" s="351"/>
      <c r="I104" s="351"/>
      <c r="J104" s="351"/>
      <c r="K104" s="351"/>
      <c r="L104" s="351"/>
      <c r="M104" s="351"/>
      <c r="N104" s="351"/>
      <c r="O104" s="351"/>
      <c r="P104" s="351"/>
      <c r="Q104" s="351"/>
      <c r="R104" s="351"/>
      <c r="Y104" s="386"/>
      <c r="Z104" s="386"/>
      <c r="AA104" s="386"/>
    </row>
    <row r="105" spans="1:27" x14ac:dyDescent="0.3">
      <c r="A105" s="388"/>
      <c r="B105" s="388"/>
      <c r="C105" s="388"/>
      <c r="D105" s="351"/>
      <c r="E105" s="351"/>
      <c r="F105" s="351"/>
      <c r="G105" s="351"/>
      <c r="H105" s="351"/>
      <c r="I105" s="351"/>
      <c r="J105" s="351"/>
      <c r="K105" s="351"/>
      <c r="L105" s="351"/>
      <c r="M105" s="351"/>
      <c r="N105" s="351"/>
      <c r="O105" s="351"/>
      <c r="P105" s="351"/>
      <c r="Q105" s="351"/>
      <c r="R105" s="351"/>
      <c r="Y105" s="386"/>
      <c r="Z105" s="386"/>
      <c r="AA105" s="386"/>
    </row>
    <row r="106" spans="1:27" x14ac:dyDescent="0.3">
      <c r="A106" s="388"/>
      <c r="B106" s="388"/>
      <c r="C106" s="388"/>
      <c r="D106" s="351"/>
      <c r="E106" s="351"/>
      <c r="F106" s="351"/>
      <c r="G106" s="351"/>
      <c r="H106" s="351"/>
      <c r="I106" s="351"/>
      <c r="J106" s="351"/>
      <c r="K106" s="351"/>
      <c r="L106" s="351"/>
      <c r="M106" s="351"/>
      <c r="N106" s="351"/>
      <c r="O106" s="351"/>
      <c r="P106" s="351"/>
      <c r="Q106" s="351"/>
      <c r="R106" s="351"/>
      <c r="Y106" s="386"/>
      <c r="Z106" s="386"/>
      <c r="AA106" s="386"/>
    </row>
    <row r="107" spans="1:27" x14ac:dyDescent="0.3">
      <c r="A107" s="389"/>
      <c r="B107" s="388"/>
      <c r="C107" s="388"/>
      <c r="D107" s="351"/>
      <c r="E107" s="351"/>
      <c r="F107" s="351"/>
      <c r="G107" s="351"/>
      <c r="H107" s="351"/>
      <c r="I107" s="351"/>
      <c r="J107" s="351"/>
      <c r="K107" s="351"/>
      <c r="L107" s="351"/>
      <c r="M107" s="351"/>
      <c r="N107" s="351"/>
      <c r="O107" s="351"/>
      <c r="P107" s="351"/>
      <c r="Q107" s="351"/>
      <c r="R107" s="351"/>
      <c r="Y107" s="359"/>
      <c r="Z107" s="359"/>
      <c r="AA107" s="386"/>
    </row>
    <row r="108" spans="1:27" x14ac:dyDescent="0.3">
      <c r="A108" s="387"/>
      <c r="B108" s="388"/>
      <c r="C108" s="388"/>
      <c r="D108" s="351"/>
      <c r="E108" s="351"/>
      <c r="F108" s="351"/>
      <c r="G108" s="351"/>
      <c r="H108" s="351"/>
      <c r="I108" s="351"/>
      <c r="J108" s="351"/>
      <c r="K108" s="351"/>
      <c r="L108" s="351"/>
      <c r="M108" s="351"/>
      <c r="N108" s="351"/>
      <c r="O108" s="351"/>
      <c r="P108" s="351"/>
      <c r="Q108" s="351"/>
      <c r="R108" s="351"/>
      <c r="Y108" s="359"/>
      <c r="Z108" s="359"/>
      <c r="AA108" s="386"/>
    </row>
    <row r="109" spans="1:27" x14ac:dyDescent="0.3">
      <c r="A109" s="357"/>
      <c r="B109" s="357"/>
      <c r="C109" s="357"/>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9"/>
      <c r="Z109" s="359"/>
      <c r="AA109" s="386"/>
    </row>
    <row r="110" spans="1:27" x14ac:dyDescent="0.3">
      <c r="A110" s="357"/>
      <c r="B110" s="357"/>
      <c r="C110" s="357"/>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9"/>
      <c r="Z110" s="359"/>
      <c r="AA110" s="386"/>
    </row>
    <row r="111" spans="1:27" x14ac:dyDescent="0.3">
      <c r="A111" s="357"/>
      <c r="B111" s="357"/>
      <c r="C111" s="357"/>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9"/>
      <c r="Z111" s="359"/>
      <c r="AA111" s="386"/>
    </row>
    <row r="112" spans="1:27" x14ac:dyDescent="0.3">
      <c r="A112" s="357"/>
      <c r="B112" s="357"/>
      <c r="C112" s="357"/>
      <c r="D112" s="358"/>
      <c r="E112" s="358"/>
      <c r="F112" s="358"/>
      <c r="G112" s="358"/>
      <c r="H112" s="358"/>
      <c r="I112" s="358"/>
      <c r="J112" s="358"/>
      <c r="K112" s="358"/>
      <c r="L112" s="358"/>
      <c r="M112" s="358"/>
      <c r="N112" s="358"/>
      <c r="O112" s="358"/>
      <c r="P112" s="358"/>
      <c r="Q112" s="358"/>
      <c r="R112" s="358"/>
      <c r="S112" s="358"/>
      <c r="T112" s="358"/>
      <c r="U112" s="358"/>
      <c r="V112" s="358"/>
      <c r="W112" s="358"/>
      <c r="X112" s="358"/>
      <c r="Y112" s="359"/>
      <c r="Z112" s="359"/>
      <c r="AA112" s="386"/>
    </row>
    <row r="113" spans="1:27" x14ac:dyDescent="0.3">
      <c r="A113" s="357"/>
      <c r="B113" s="357"/>
      <c r="C113" s="357"/>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9"/>
      <c r="Z113" s="359"/>
      <c r="AA113" s="386"/>
    </row>
    <row r="114" spans="1:27" x14ac:dyDescent="0.3">
      <c r="A114" s="357"/>
      <c r="B114" s="357"/>
      <c r="C114" s="357"/>
      <c r="D114" s="358"/>
      <c r="E114" s="358"/>
      <c r="F114" s="358"/>
      <c r="G114" s="358"/>
      <c r="H114" s="358"/>
      <c r="I114" s="358"/>
      <c r="J114" s="358"/>
      <c r="K114" s="358"/>
      <c r="L114" s="358"/>
      <c r="M114" s="358"/>
      <c r="N114" s="358"/>
      <c r="O114" s="358"/>
      <c r="P114" s="358"/>
      <c r="Q114" s="358"/>
      <c r="R114" s="358"/>
      <c r="S114" s="358"/>
      <c r="T114" s="358"/>
      <c r="U114" s="358"/>
      <c r="V114" s="358"/>
      <c r="W114" s="358"/>
      <c r="X114" s="358"/>
      <c r="Y114" s="359"/>
      <c r="Z114" s="359"/>
      <c r="AA114" s="386"/>
    </row>
    <row r="115" spans="1:27" x14ac:dyDescent="0.3">
      <c r="A115" s="357"/>
      <c r="B115" s="357"/>
      <c r="C115" s="357"/>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9"/>
      <c r="Z115" s="359"/>
      <c r="AA115" s="386"/>
    </row>
    <row r="116" spans="1:27" x14ac:dyDescent="0.3">
      <c r="A116" s="357"/>
      <c r="B116" s="357"/>
      <c r="C116" s="357"/>
      <c r="D116" s="358"/>
      <c r="E116" s="358"/>
      <c r="F116" s="358"/>
      <c r="G116" s="358"/>
      <c r="H116" s="358"/>
      <c r="I116" s="358"/>
      <c r="J116" s="358"/>
      <c r="K116" s="358"/>
      <c r="L116" s="358"/>
      <c r="M116" s="358"/>
      <c r="N116" s="358"/>
      <c r="O116" s="358"/>
      <c r="P116" s="358"/>
      <c r="Q116" s="358"/>
      <c r="R116" s="358"/>
      <c r="S116" s="358"/>
      <c r="T116" s="358"/>
      <c r="U116" s="358"/>
      <c r="V116" s="358"/>
      <c r="W116" s="358"/>
      <c r="X116" s="358"/>
      <c r="Y116" s="359"/>
      <c r="Z116" s="359"/>
      <c r="AA116" s="386"/>
    </row>
    <row r="117" spans="1:27" x14ac:dyDescent="0.3">
      <c r="A117" s="357"/>
      <c r="B117" s="357"/>
      <c r="C117" s="357"/>
      <c r="D117" s="358"/>
      <c r="E117" s="358"/>
      <c r="F117" s="358"/>
      <c r="G117" s="358"/>
      <c r="H117" s="358"/>
      <c r="I117" s="358"/>
      <c r="J117" s="358"/>
      <c r="K117" s="358"/>
      <c r="L117" s="358"/>
      <c r="M117" s="358"/>
      <c r="N117" s="358"/>
      <c r="O117" s="358"/>
      <c r="P117" s="358"/>
      <c r="Q117" s="358"/>
      <c r="R117" s="358"/>
      <c r="S117" s="358"/>
      <c r="T117" s="358"/>
      <c r="U117" s="358"/>
      <c r="V117" s="358"/>
      <c r="W117" s="358"/>
      <c r="X117" s="358"/>
      <c r="Y117" s="359"/>
      <c r="Z117" s="359"/>
      <c r="AA117" s="386"/>
    </row>
    <row r="118" spans="1:27" x14ac:dyDescent="0.3">
      <c r="A118" s="357"/>
      <c r="B118" s="357"/>
      <c r="C118" s="357"/>
      <c r="D118" s="358"/>
      <c r="E118" s="358"/>
      <c r="F118" s="358"/>
      <c r="G118" s="358"/>
      <c r="H118" s="358"/>
      <c r="I118" s="358"/>
      <c r="J118" s="358"/>
      <c r="K118" s="358"/>
      <c r="L118" s="358"/>
      <c r="M118" s="358"/>
      <c r="N118" s="358"/>
      <c r="O118" s="358"/>
      <c r="P118" s="358"/>
      <c r="Q118" s="358"/>
      <c r="R118" s="358"/>
      <c r="S118" s="358"/>
      <c r="T118" s="358"/>
      <c r="U118" s="358"/>
      <c r="V118" s="358"/>
      <c r="W118" s="358"/>
      <c r="X118" s="358"/>
      <c r="Y118" s="386"/>
      <c r="Z118" s="386"/>
      <c r="AA118" s="386"/>
    </row>
    <row r="119" spans="1:27" x14ac:dyDescent="0.3">
      <c r="A119" s="384"/>
      <c r="B119" s="384"/>
      <c r="C119" s="384"/>
      <c r="D119" s="358"/>
      <c r="E119" s="358"/>
      <c r="F119" s="358"/>
      <c r="G119" s="358"/>
      <c r="H119" s="358"/>
      <c r="I119" s="358"/>
      <c r="J119" s="358"/>
      <c r="K119" s="358"/>
      <c r="L119" s="358"/>
      <c r="M119" s="358"/>
      <c r="N119" s="358"/>
      <c r="O119" s="358"/>
      <c r="P119" s="358"/>
      <c r="Q119" s="358"/>
      <c r="R119" s="358"/>
      <c r="S119" s="358"/>
      <c r="T119" s="358"/>
      <c r="U119" s="358"/>
      <c r="V119" s="358"/>
      <c r="W119" s="358"/>
      <c r="X119" s="358"/>
      <c r="Y119" s="386"/>
      <c r="Z119" s="386"/>
      <c r="AA119" s="386"/>
    </row>
    <row r="120" spans="1:27" x14ac:dyDescent="0.3">
      <c r="A120" s="388"/>
      <c r="B120" s="388"/>
      <c r="C120" s="388"/>
      <c r="D120" s="351"/>
      <c r="E120" s="351"/>
      <c r="F120" s="351"/>
      <c r="G120" s="351"/>
      <c r="H120" s="351"/>
      <c r="I120" s="351"/>
      <c r="J120" s="351"/>
      <c r="K120" s="351"/>
      <c r="L120" s="351"/>
      <c r="M120" s="351"/>
      <c r="N120" s="351"/>
      <c r="O120" s="351"/>
      <c r="P120" s="351"/>
      <c r="Q120" s="351"/>
      <c r="R120" s="351"/>
      <c r="Y120" s="359"/>
      <c r="Z120" s="359"/>
      <c r="AA120" s="359"/>
    </row>
    <row r="121" spans="1:27" x14ac:dyDescent="0.3">
      <c r="A121" s="387"/>
      <c r="B121" s="388"/>
      <c r="C121" s="388"/>
      <c r="D121" s="351"/>
      <c r="E121" s="351"/>
      <c r="F121" s="351"/>
      <c r="G121" s="351"/>
      <c r="H121" s="351"/>
      <c r="I121" s="351"/>
      <c r="J121" s="351"/>
      <c r="K121" s="351"/>
      <c r="L121" s="351"/>
      <c r="M121" s="351"/>
      <c r="N121" s="351"/>
      <c r="O121" s="351"/>
      <c r="P121" s="351"/>
      <c r="Q121" s="351"/>
      <c r="R121" s="351"/>
      <c r="Y121" s="359"/>
      <c r="Z121" s="359"/>
      <c r="AA121" s="359"/>
    </row>
    <row r="122" spans="1:27" s="358" customFormat="1" x14ac:dyDescent="0.3">
      <c r="A122" s="383"/>
      <c r="B122" s="357"/>
      <c r="C122" s="357"/>
      <c r="Y122" s="359"/>
      <c r="Z122" s="359"/>
      <c r="AA122" s="359"/>
    </row>
    <row r="123" spans="1:27" s="358" customFormat="1" x14ac:dyDescent="0.3">
      <c r="A123" s="383"/>
      <c r="B123" s="357"/>
      <c r="C123" s="357"/>
      <c r="Y123" s="359"/>
      <c r="Z123" s="359"/>
      <c r="AA123" s="359"/>
    </row>
    <row r="124" spans="1:27" s="358" customFormat="1" x14ac:dyDescent="0.3">
      <c r="A124" s="383"/>
      <c r="B124" s="357"/>
      <c r="C124" s="357"/>
      <c r="Y124" s="359"/>
      <c r="Z124" s="359"/>
      <c r="AA124" s="359"/>
    </row>
    <row r="125" spans="1:27" s="358" customFormat="1" x14ac:dyDescent="0.3">
      <c r="A125" s="383"/>
      <c r="B125" s="357"/>
      <c r="C125" s="357"/>
      <c r="Y125" s="359"/>
      <c r="Z125" s="359"/>
      <c r="AA125" s="359"/>
    </row>
    <row r="126" spans="1:27" s="358" customFormat="1" x14ac:dyDescent="0.3">
      <c r="A126" s="383"/>
      <c r="B126" s="357"/>
      <c r="C126" s="357"/>
      <c r="Y126" s="359"/>
      <c r="Z126" s="359"/>
      <c r="AA126" s="359"/>
    </row>
    <row r="127" spans="1:27" s="358" customFormat="1" x14ac:dyDescent="0.3">
      <c r="A127" s="383"/>
      <c r="B127" s="384"/>
      <c r="C127" s="384"/>
      <c r="Y127" s="386"/>
      <c r="Z127" s="386"/>
      <c r="AA127" s="386"/>
    </row>
    <row r="128" spans="1:27" s="358" customFormat="1" x14ac:dyDescent="0.3">
      <c r="A128" s="357"/>
      <c r="B128" s="383"/>
      <c r="C128" s="383"/>
      <c r="Y128" s="386"/>
      <c r="Z128" s="386"/>
      <c r="AA128" s="386"/>
    </row>
    <row r="129" spans="1:27" x14ac:dyDescent="0.3">
      <c r="A129" s="387"/>
      <c r="B129" s="388"/>
      <c r="C129" s="388"/>
      <c r="D129" s="351"/>
      <c r="E129" s="351"/>
      <c r="F129" s="351"/>
      <c r="G129" s="351"/>
      <c r="H129" s="351"/>
      <c r="I129" s="351"/>
      <c r="J129" s="351"/>
      <c r="K129" s="351"/>
      <c r="L129" s="351"/>
      <c r="M129" s="351"/>
      <c r="N129" s="351"/>
      <c r="O129" s="351"/>
      <c r="P129" s="351"/>
      <c r="Q129" s="351"/>
      <c r="R129" s="351"/>
      <c r="Y129" s="386"/>
      <c r="Z129" s="386"/>
      <c r="AA129" s="386"/>
    </row>
    <row r="130" spans="1:27" x14ac:dyDescent="0.3">
      <c r="A130" s="388"/>
      <c r="B130" s="388"/>
      <c r="C130" s="388"/>
      <c r="D130" s="351"/>
      <c r="E130" s="351"/>
      <c r="F130" s="351"/>
      <c r="G130" s="351"/>
      <c r="H130" s="351"/>
      <c r="I130" s="351"/>
      <c r="J130" s="351"/>
      <c r="K130" s="351"/>
      <c r="L130" s="351"/>
      <c r="M130" s="351"/>
      <c r="N130" s="351"/>
      <c r="O130" s="351"/>
      <c r="P130" s="351"/>
      <c r="Q130" s="351"/>
      <c r="R130" s="351"/>
      <c r="Y130" s="386"/>
      <c r="Z130" s="386"/>
      <c r="AA130" s="386"/>
    </row>
    <row r="131" spans="1:27" x14ac:dyDescent="0.3">
      <c r="A131" s="388"/>
      <c r="B131" s="388"/>
      <c r="C131" s="388"/>
      <c r="D131" s="351"/>
      <c r="E131" s="351"/>
      <c r="F131" s="351"/>
      <c r="G131" s="351"/>
      <c r="H131" s="351"/>
      <c r="I131" s="351"/>
      <c r="J131" s="351"/>
      <c r="K131" s="351"/>
      <c r="L131" s="351"/>
      <c r="M131" s="351"/>
      <c r="N131" s="351"/>
      <c r="O131" s="351"/>
      <c r="P131" s="351"/>
      <c r="Q131" s="351"/>
      <c r="R131" s="351"/>
      <c r="Y131" s="386"/>
      <c r="Z131" s="386"/>
      <c r="AA131" s="386"/>
    </row>
    <row r="132" spans="1:27" x14ac:dyDescent="0.3">
      <c r="A132" s="387"/>
      <c r="B132" s="388"/>
      <c r="C132" s="388"/>
      <c r="D132" s="351"/>
      <c r="E132" s="351"/>
      <c r="F132" s="351"/>
      <c r="G132" s="351"/>
      <c r="H132" s="351"/>
      <c r="I132" s="351"/>
      <c r="J132" s="351"/>
      <c r="K132" s="351"/>
      <c r="L132" s="351"/>
      <c r="M132" s="351"/>
      <c r="N132" s="351"/>
      <c r="O132" s="351"/>
      <c r="P132" s="351"/>
      <c r="Q132" s="351"/>
      <c r="R132" s="351"/>
      <c r="Y132" s="386"/>
      <c r="Z132" s="386"/>
      <c r="AA132" s="386"/>
    </row>
    <row r="133" spans="1:27" x14ac:dyDescent="0.3">
      <c r="A133" s="357"/>
      <c r="B133" s="357"/>
      <c r="C133" s="383"/>
      <c r="D133" s="358"/>
      <c r="E133" s="358"/>
      <c r="F133" s="358"/>
      <c r="G133" s="358"/>
      <c r="H133" s="358"/>
      <c r="I133" s="358"/>
      <c r="J133" s="358"/>
      <c r="K133" s="358"/>
      <c r="L133" s="358"/>
      <c r="M133" s="358"/>
      <c r="N133" s="358"/>
      <c r="O133" s="358"/>
      <c r="P133" s="358"/>
      <c r="Q133" s="358"/>
      <c r="R133" s="358"/>
      <c r="S133" s="358"/>
      <c r="T133" s="358"/>
      <c r="U133" s="358"/>
      <c r="V133" s="358"/>
      <c r="W133" s="358"/>
      <c r="X133" s="358"/>
      <c r="Y133" s="386"/>
      <c r="Z133" s="386"/>
      <c r="AA133" s="386"/>
    </row>
    <row r="134" spans="1:27" x14ac:dyDescent="0.3">
      <c r="A134" s="357"/>
      <c r="B134" s="357"/>
      <c r="C134" s="383"/>
      <c r="D134" s="358"/>
      <c r="E134" s="358"/>
      <c r="F134" s="358"/>
      <c r="G134" s="358"/>
      <c r="H134" s="358"/>
      <c r="I134" s="358"/>
      <c r="J134" s="358"/>
      <c r="K134" s="358"/>
      <c r="L134" s="358"/>
      <c r="M134" s="358"/>
      <c r="N134" s="358"/>
      <c r="O134" s="358"/>
      <c r="P134" s="358"/>
      <c r="Q134" s="358"/>
      <c r="R134" s="358"/>
      <c r="S134" s="358"/>
      <c r="T134" s="358"/>
      <c r="U134" s="358"/>
      <c r="V134" s="358"/>
      <c r="W134" s="358"/>
      <c r="X134" s="358"/>
      <c r="Y134" s="386"/>
      <c r="Z134" s="386"/>
      <c r="AA134" s="386"/>
    </row>
    <row r="135" spans="1:27" x14ac:dyDescent="0.3">
      <c r="A135" s="357"/>
      <c r="B135" s="357"/>
      <c r="C135" s="383"/>
      <c r="D135" s="358"/>
      <c r="E135" s="358"/>
      <c r="F135" s="358"/>
      <c r="G135" s="358"/>
      <c r="H135" s="358"/>
      <c r="I135" s="358"/>
      <c r="J135" s="358"/>
      <c r="K135" s="358"/>
      <c r="L135" s="358"/>
      <c r="M135" s="358"/>
      <c r="N135" s="358"/>
      <c r="O135" s="358"/>
      <c r="P135" s="358"/>
      <c r="Q135" s="358"/>
      <c r="R135" s="358"/>
      <c r="S135" s="358"/>
      <c r="T135" s="358"/>
      <c r="U135" s="358"/>
      <c r="V135" s="358"/>
      <c r="W135" s="358"/>
      <c r="X135" s="358"/>
      <c r="Y135" s="386"/>
      <c r="Z135" s="386"/>
      <c r="AA135" s="386"/>
    </row>
    <row r="136" spans="1:27" x14ac:dyDescent="0.3">
      <c r="A136" s="357"/>
      <c r="B136" s="357"/>
      <c r="C136" s="383"/>
      <c r="D136" s="358"/>
      <c r="E136" s="358"/>
      <c r="F136" s="358"/>
      <c r="G136" s="358"/>
      <c r="H136" s="358"/>
      <c r="I136" s="358"/>
      <c r="J136" s="358"/>
      <c r="K136" s="358"/>
      <c r="L136" s="358"/>
      <c r="M136" s="358"/>
      <c r="N136" s="358"/>
      <c r="O136" s="358"/>
      <c r="P136" s="358"/>
      <c r="Q136" s="358"/>
      <c r="R136" s="358"/>
      <c r="S136" s="358"/>
      <c r="T136" s="358"/>
      <c r="U136" s="358"/>
      <c r="V136" s="358"/>
      <c r="W136" s="358"/>
      <c r="X136" s="358"/>
      <c r="Y136" s="386"/>
      <c r="Z136" s="386"/>
      <c r="AA136" s="386"/>
    </row>
    <row r="137" spans="1:27" x14ac:dyDescent="0.3">
      <c r="A137" s="357"/>
      <c r="B137" s="357"/>
      <c r="C137" s="383"/>
      <c r="D137" s="358"/>
      <c r="E137" s="358"/>
      <c r="F137" s="358"/>
      <c r="G137" s="358"/>
      <c r="H137" s="358"/>
      <c r="I137" s="358"/>
      <c r="J137" s="358"/>
      <c r="K137" s="358"/>
      <c r="L137" s="358"/>
      <c r="M137" s="358"/>
      <c r="N137" s="358"/>
      <c r="O137" s="358"/>
      <c r="P137" s="358"/>
      <c r="Q137" s="358"/>
      <c r="R137" s="358"/>
      <c r="S137" s="358"/>
      <c r="T137" s="358"/>
      <c r="U137" s="358"/>
      <c r="V137" s="358"/>
      <c r="W137" s="358"/>
      <c r="X137" s="358"/>
      <c r="Y137" s="386"/>
      <c r="Z137" s="386"/>
      <c r="AA137" s="386"/>
    </row>
    <row r="138" spans="1:27" x14ac:dyDescent="0.3">
      <c r="A138" s="357"/>
      <c r="B138" s="357"/>
      <c r="C138" s="383"/>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86"/>
      <c r="Z138" s="386"/>
      <c r="AA138" s="386"/>
    </row>
    <row r="139" spans="1:27" x14ac:dyDescent="0.3">
      <c r="A139" s="357"/>
      <c r="B139" s="357"/>
      <c r="C139" s="383"/>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86"/>
      <c r="Z139" s="386"/>
      <c r="AA139" s="386"/>
    </row>
    <row r="140" spans="1:27" x14ac:dyDescent="0.3">
      <c r="A140" s="357"/>
      <c r="B140" s="357"/>
      <c r="C140" s="383"/>
      <c r="D140" s="358"/>
      <c r="E140" s="358"/>
      <c r="F140" s="358"/>
      <c r="G140" s="358"/>
      <c r="H140" s="358"/>
      <c r="I140" s="358"/>
      <c r="J140" s="358"/>
      <c r="K140" s="358"/>
      <c r="L140" s="358"/>
      <c r="M140" s="358"/>
      <c r="N140" s="358"/>
      <c r="O140" s="358"/>
      <c r="P140" s="358"/>
      <c r="Q140" s="358"/>
      <c r="R140" s="358"/>
      <c r="S140" s="358"/>
      <c r="T140" s="358"/>
      <c r="U140" s="358"/>
      <c r="V140" s="358"/>
      <c r="W140" s="358"/>
      <c r="X140" s="358"/>
      <c r="Y140" s="386"/>
      <c r="Z140" s="386"/>
      <c r="AA140" s="386"/>
    </row>
    <row r="141" spans="1:27" x14ac:dyDescent="0.3">
      <c r="A141" s="357"/>
      <c r="B141" s="357"/>
      <c r="C141" s="383"/>
      <c r="D141" s="358"/>
      <c r="E141" s="358"/>
      <c r="F141" s="358"/>
      <c r="G141" s="358"/>
      <c r="H141" s="358"/>
      <c r="I141" s="358"/>
      <c r="J141" s="358"/>
      <c r="K141" s="358"/>
      <c r="L141" s="358"/>
      <c r="M141" s="358"/>
      <c r="N141" s="358"/>
      <c r="O141" s="358"/>
      <c r="P141" s="358"/>
      <c r="Q141" s="358"/>
      <c r="R141" s="358"/>
      <c r="S141" s="358"/>
      <c r="T141" s="358"/>
      <c r="U141" s="358"/>
      <c r="V141" s="358"/>
      <c r="W141" s="358"/>
      <c r="X141" s="358"/>
      <c r="Y141" s="386"/>
      <c r="Z141" s="386"/>
      <c r="AA141" s="386"/>
    </row>
    <row r="142" spans="1:27" x14ac:dyDescent="0.5">
      <c r="A142" s="357"/>
      <c r="B142" s="357"/>
      <c r="C142" s="383"/>
      <c r="D142" s="358"/>
      <c r="E142" s="358"/>
      <c r="F142" s="358"/>
      <c r="G142" s="358"/>
      <c r="H142" s="358"/>
      <c r="I142" s="358"/>
      <c r="J142" s="358"/>
      <c r="K142" s="358"/>
      <c r="L142" s="358"/>
      <c r="M142" s="358"/>
      <c r="N142" s="358"/>
      <c r="O142" s="358"/>
      <c r="P142" s="358"/>
      <c r="Q142" s="358"/>
      <c r="R142" s="358"/>
      <c r="S142" s="358"/>
      <c r="T142" s="358"/>
      <c r="U142" s="358"/>
      <c r="V142" s="358"/>
      <c r="W142" s="358"/>
      <c r="X142" s="358"/>
    </row>
    <row r="143" spans="1:27" x14ac:dyDescent="0.5">
      <c r="A143" s="357"/>
      <c r="B143" s="357"/>
      <c r="C143" s="383"/>
      <c r="D143" s="358"/>
      <c r="E143" s="358"/>
      <c r="F143" s="358"/>
      <c r="G143" s="358"/>
      <c r="H143" s="358"/>
      <c r="I143" s="358"/>
      <c r="J143" s="358"/>
      <c r="K143" s="358"/>
      <c r="L143" s="358"/>
      <c r="M143" s="358"/>
      <c r="N143" s="358"/>
      <c r="O143" s="358"/>
      <c r="P143" s="358"/>
      <c r="Q143" s="358"/>
      <c r="R143" s="358"/>
      <c r="S143" s="358"/>
      <c r="T143" s="358"/>
      <c r="U143" s="358"/>
      <c r="V143" s="358"/>
      <c r="W143" s="358"/>
      <c r="X143" s="358"/>
    </row>
    <row r="144" spans="1:27" x14ac:dyDescent="0.5">
      <c r="A144" s="357"/>
      <c r="B144" s="357"/>
      <c r="C144" s="383"/>
      <c r="D144" s="358"/>
      <c r="E144" s="358"/>
      <c r="F144" s="358"/>
      <c r="G144" s="358"/>
      <c r="H144" s="358"/>
      <c r="I144" s="358"/>
      <c r="J144" s="358"/>
      <c r="K144" s="358"/>
      <c r="L144" s="358"/>
      <c r="M144" s="358"/>
      <c r="N144" s="358"/>
      <c r="O144" s="358"/>
      <c r="P144" s="358"/>
      <c r="Q144" s="358"/>
      <c r="R144" s="358"/>
      <c r="S144" s="358"/>
      <c r="T144" s="358"/>
      <c r="U144" s="358"/>
      <c r="V144" s="358"/>
      <c r="W144" s="358"/>
      <c r="X144" s="358"/>
    </row>
    <row r="145" spans="1:27" x14ac:dyDescent="0.5">
      <c r="A145" s="357"/>
      <c r="B145" s="357"/>
      <c r="C145" s="383"/>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91"/>
      <c r="Z145" s="391"/>
      <c r="AA145" s="391"/>
    </row>
    <row r="146" spans="1:27" x14ac:dyDescent="0.5">
      <c r="A146" s="357"/>
      <c r="B146" s="357"/>
      <c r="C146" s="383"/>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91"/>
      <c r="Z146" s="391"/>
      <c r="AA146" s="391"/>
    </row>
    <row r="147" spans="1:27" s="392" customFormat="1" x14ac:dyDescent="0.5">
      <c r="A147" s="357"/>
      <c r="B147" s="383"/>
      <c r="C147" s="383"/>
      <c r="D147" s="383"/>
      <c r="E147" s="383"/>
      <c r="F147" s="383"/>
      <c r="G147" s="383"/>
      <c r="Y147" s="391"/>
      <c r="Z147" s="391"/>
      <c r="AA147" s="391"/>
    </row>
    <row r="148" spans="1:27" s="392" customFormat="1" x14ac:dyDescent="0.5">
      <c r="A148" s="357"/>
      <c r="B148" s="383"/>
      <c r="C148" s="383"/>
      <c r="D148" s="383"/>
      <c r="E148" s="383"/>
      <c r="F148" s="383"/>
      <c r="G148" s="383"/>
      <c r="Y148" s="391"/>
      <c r="Z148" s="391"/>
      <c r="AA148" s="391"/>
    </row>
    <row r="149" spans="1:27" s="392" customFormat="1" x14ac:dyDescent="0.5">
      <c r="A149" s="383"/>
      <c r="B149" s="383"/>
      <c r="C149" s="383"/>
      <c r="D149" s="383"/>
      <c r="E149" s="383"/>
      <c r="F149" s="383"/>
      <c r="G149" s="383"/>
      <c r="Y149" s="391"/>
      <c r="Z149" s="391"/>
      <c r="AA149" s="391"/>
    </row>
    <row r="150" spans="1:27" s="392" customFormat="1" x14ac:dyDescent="0.5">
      <c r="A150" s="385"/>
      <c r="B150" s="383"/>
      <c r="C150" s="383"/>
      <c r="D150" s="383"/>
      <c r="E150" s="383"/>
      <c r="F150" s="383"/>
      <c r="G150" s="383"/>
      <c r="Y150" s="391"/>
      <c r="Z150" s="391"/>
      <c r="AA150" s="391"/>
    </row>
    <row r="151" spans="1:27" s="392" customFormat="1" x14ac:dyDescent="0.5">
      <c r="A151" s="393"/>
      <c r="B151" s="393"/>
      <c r="C151" s="393"/>
      <c r="D151" s="393"/>
      <c r="E151" s="393"/>
      <c r="F151" s="393"/>
      <c r="G151" s="383"/>
      <c r="Y151" s="391"/>
      <c r="Z151" s="391"/>
      <c r="AA151" s="391"/>
    </row>
    <row r="152" spans="1:27" s="392" customFormat="1" x14ac:dyDescent="0.5">
      <c r="A152" s="384"/>
      <c r="B152" s="393"/>
      <c r="C152" s="393"/>
      <c r="D152" s="384"/>
      <c r="E152" s="384"/>
      <c r="F152" s="384"/>
      <c r="G152" s="383"/>
      <c r="Y152" s="391"/>
      <c r="Z152" s="391"/>
      <c r="AA152" s="391"/>
    </row>
    <row r="153" spans="1:27" s="392" customFormat="1" x14ac:dyDescent="0.5">
      <c r="A153" s="384"/>
      <c r="B153" s="384"/>
      <c r="C153" s="384"/>
      <c r="D153" s="384"/>
      <c r="E153" s="384"/>
      <c r="F153" s="384"/>
      <c r="G153" s="383"/>
      <c r="Y153" s="391"/>
      <c r="Z153" s="391"/>
      <c r="AA153" s="391"/>
    </row>
    <row r="154" spans="1:27" s="392" customFormat="1" x14ac:dyDescent="0.5">
      <c r="A154" s="357"/>
      <c r="B154" s="383"/>
      <c r="C154" s="383"/>
      <c r="D154" s="383"/>
      <c r="E154" s="383"/>
      <c r="F154" s="383"/>
      <c r="G154" s="383"/>
      <c r="Y154" s="391"/>
      <c r="Z154" s="391"/>
      <c r="AA154" s="391"/>
    </row>
    <row r="155" spans="1:27" s="392" customFormat="1" x14ac:dyDescent="0.5">
      <c r="A155" s="383"/>
      <c r="B155" s="383"/>
      <c r="C155" s="383"/>
      <c r="D155" s="383"/>
      <c r="E155" s="383"/>
      <c r="F155" s="383"/>
      <c r="G155" s="383"/>
      <c r="Y155" s="391"/>
      <c r="Z155" s="391"/>
      <c r="AA155" s="391"/>
    </row>
    <row r="156" spans="1:27" s="392" customFormat="1" x14ac:dyDescent="0.5">
      <c r="A156" s="357"/>
      <c r="B156" s="383"/>
      <c r="C156" s="383"/>
      <c r="D156" s="383"/>
      <c r="E156" s="383"/>
      <c r="F156" s="383"/>
      <c r="G156" s="383"/>
      <c r="Y156" s="391"/>
      <c r="Z156" s="391"/>
      <c r="AA156" s="391"/>
    </row>
    <row r="157" spans="1:27" s="392" customFormat="1" x14ac:dyDescent="0.5">
      <c r="A157" s="393"/>
      <c r="B157" s="393"/>
      <c r="C157" s="393"/>
      <c r="D157" s="393"/>
      <c r="E157" s="393"/>
      <c r="F157" s="393"/>
      <c r="G157" s="383"/>
      <c r="Y157" s="391"/>
      <c r="Z157" s="391"/>
      <c r="AA157" s="391"/>
    </row>
    <row r="158" spans="1:27" s="392" customFormat="1" x14ac:dyDescent="0.5">
      <c r="A158" s="384"/>
      <c r="B158" s="384"/>
      <c r="C158" s="384"/>
      <c r="D158" s="384"/>
      <c r="E158" s="384"/>
      <c r="F158" s="384"/>
      <c r="G158" s="383"/>
      <c r="Y158" s="391"/>
      <c r="Z158" s="391"/>
      <c r="AA158" s="391"/>
    </row>
    <row r="159" spans="1:27" s="392" customFormat="1" x14ac:dyDescent="0.5">
      <c r="A159" s="393"/>
      <c r="B159" s="393"/>
      <c r="C159" s="393"/>
      <c r="D159" s="393"/>
      <c r="E159" s="393"/>
      <c r="F159" s="393"/>
      <c r="G159" s="383"/>
      <c r="Y159" s="391"/>
      <c r="Z159" s="391"/>
      <c r="AA159" s="391"/>
    </row>
    <row r="160" spans="1:27" s="392" customFormat="1" x14ac:dyDescent="0.5">
      <c r="A160" s="393"/>
      <c r="B160" s="384"/>
      <c r="C160" s="384"/>
      <c r="D160" s="384"/>
      <c r="E160" s="384"/>
      <c r="F160" s="384"/>
      <c r="G160" s="383"/>
      <c r="Y160" s="391"/>
      <c r="Z160" s="391"/>
      <c r="AA160" s="391"/>
    </row>
    <row r="161" spans="1:27" s="392" customFormat="1" x14ac:dyDescent="0.5">
      <c r="A161" s="384"/>
      <c r="B161" s="384"/>
      <c r="C161" s="384"/>
      <c r="D161" s="384"/>
      <c r="E161" s="384"/>
      <c r="F161" s="384"/>
      <c r="G161" s="383"/>
      <c r="Y161" s="391"/>
      <c r="Z161" s="391"/>
      <c r="AA161" s="391"/>
    </row>
    <row r="162" spans="1:27" s="392" customFormat="1" x14ac:dyDescent="0.5">
      <c r="A162" s="357"/>
      <c r="B162" s="383"/>
      <c r="C162" s="383"/>
      <c r="D162" s="383"/>
      <c r="E162" s="383"/>
      <c r="F162" s="383"/>
      <c r="G162" s="383"/>
      <c r="Y162" s="391"/>
      <c r="Z162" s="391"/>
      <c r="AA162" s="391"/>
    </row>
    <row r="163" spans="1:27" s="392" customFormat="1" x14ac:dyDescent="0.5">
      <c r="A163" s="383"/>
      <c r="B163" s="383"/>
      <c r="C163" s="383"/>
      <c r="D163" s="383"/>
      <c r="E163" s="383"/>
      <c r="F163" s="383"/>
      <c r="G163" s="383"/>
      <c r="Y163" s="391"/>
      <c r="Z163" s="391"/>
      <c r="AA163" s="391"/>
    </row>
    <row r="164" spans="1:27" s="392" customFormat="1" x14ac:dyDescent="0.5">
      <c r="A164" s="357"/>
      <c r="B164" s="383"/>
      <c r="C164" s="383"/>
      <c r="D164" s="383"/>
      <c r="E164" s="383"/>
      <c r="F164" s="383"/>
      <c r="G164" s="383"/>
      <c r="Y164" s="391"/>
      <c r="Z164" s="391"/>
      <c r="AA164" s="391"/>
    </row>
    <row r="165" spans="1:27" s="392" customFormat="1" x14ac:dyDescent="0.5">
      <c r="A165" s="383"/>
      <c r="B165" s="383"/>
      <c r="C165" s="383"/>
      <c r="D165" s="383"/>
      <c r="E165" s="383"/>
      <c r="F165" s="383"/>
      <c r="G165" s="383"/>
      <c r="Y165" s="391"/>
      <c r="Z165" s="391"/>
      <c r="AA165" s="391"/>
    </row>
    <row r="166" spans="1:27" s="392" customFormat="1" x14ac:dyDescent="0.5">
      <c r="A166" s="394"/>
      <c r="B166" s="394"/>
      <c r="C166" s="394"/>
      <c r="D166" s="394"/>
      <c r="F166" s="394"/>
      <c r="G166" s="394"/>
      <c r="V166" s="394"/>
      <c r="Y166" s="391"/>
      <c r="Z166" s="391"/>
      <c r="AA166" s="391"/>
    </row>
    <row r="167" spans="1:27" s="392" customFormat="1" x14ac:dyDescent="0.5">
      <c r="A167" s="384"/>
      <c r="B167" s="384"/>
      <c r="C167" s="384"/>
      <c r="D167" s="384"/>
      <c r="F167" s="384"/>
      <c r="G167" s="384"/>
      <c r="V167" s="384"/>
      <c r="Y167" s="391"/>
      <c r="Z167" s="391"/>
      <c r="AA167" s="391"/>
    </row>
    <row r="168" spans="1:27" s="392" customFormat="1" x14ac:dyDescent="0.5">
      <c r="A168" s="394"/>
      <c r="B168" s="394"/>
      <c r="C168" s="394"/>
      <c r="D168" s="394"/>
      <c r="F168" s="394"/>
      <c r="G168" s="394"/>
      <c r="V168" s="394"/>
      <c r="Y168" s="391"/>
      <c r="Z168" s="391"/>
      <c r="AA168" s="391"/>
    </row>
    <row r="169" spans="1:27" s="392" customFormat="1" x14ac:dyDescent="0.5">
      <c r="A169" s="384"/>
      <c r="B169" s="384"/>
      <c r="C169" s="394"/>
      <c r="D169" s="394"/>
      <c r="F169" s="384"/>
      <c r="G169" s="384"/>
      <c r="V169" s="384"/>
      <c r="Y169" s="391"/>
      <c r="Z169" s="391"/>
      <c r="AA169" s="391"/>
    </row>
    <row r="170" spans="1:27" s="392" customFormat="1" x14ac:dyDescent="0.5">
      <c r="A170" s="384"/>
      <c r="B170" s="384"/>
      <c r="C170" s="384"/>
      <c r="D170" s="384"/>
      <c r="F170" s="384"/>
      <c r="G170" s="384"/>
      <c r="V170" s="384"/>
      <c r="Y170" s="391"/>
      <c r="Z170" s="391"/>
      <c r="AA170" s="391"/>
    </row>
    <row r="171" spans="1:27" s="392" customFormat="1" x14ac:dyDescent="0.5">
      <c r="A171" s="394"/>
      <c r="B171" s="394"/>
      <c r="C171" s="394"/>
      <c r="D171" s="394"/>
      <c r="F171" s="394"/>
      <c r="G171" s="394"/>
      <c r="V171" s="394"/>
      <c r="Y171" s="391"/>
      <c r="Z171" s="391"/>
      <c r="AA171" s="391"/>
    </row>
    <row r="172" spans="1:27" s="392" customFormat="1" x14ac:dyDescent="0.5">
      <c r="A172" s="384"/>
      <c r="B172" s="384"/>
      <c r="C172" s="384"/>
      <c r="D172" s="384"/>
      <c r="F172" s="384"/>
      <c r="G172" s="384"/>
      <c r="V172" s="384"/>
      <c r="Y172" s="391"/>
      <c r="Z172" s="391"/>
      <c r="AA172" s="391"/>
    </row>
    <row r="173" spans="1:27" s="392" customFormat="1" x14ac:dyDescent="0.5">
      <c r="A173" s="394"/>
      <c r="B173" s="394"/>
      <c r="C173" s="394"/>
      <c r="D173" s="394"/>
      <c r="F173" s="394"/>
      <c r="G173" s="394"/>
      <c r="V173" s="394"/>
      <c r="Y173" s="391"/>
      <c r="Z173" s="391"/>
      <c r="AA173" s="391"/>
    </row>
    <row r="174" spans="1:27" s="392" customFormat="1" x14ac:dyDescent="0.5">
      <c r="A174" s="384"/>
      <c r="B174" s="384"/>
      <c r="C174" s="394"/>
      <c r="D174" s="394"/>
      <c r="F174" s="384"/>
      <c r="G174" s="384"/>
      <c r="V174" s="384"/>
      <c r="Y174" s="391"/>
      <c r="Z174" s="391"/>
      <c r="AA174" s="391"/>
    </row>
    <row r="175" spans="1:27" s="392" customFormat="1" x14ac:dyDescent="0.5">
      <c r="A175" s="384"/>
      <c r="B175" s="384"/>
      <c r="C175" s="384"/>
      <c r="D175" s="384"/>
      <c r="F175" s="384"/>
      <c r="G175" s="384"/>
      <c r="V175" s="384"/>
      <c r="Y175" s="391"/>
      <c r="Z175" s="391"/>
      <c r="AA175" s="391"/>
    </row>
    <row r="176" spans="1:27" s="392" customFormat="1" x14ac:dyDescent="0.5">
      <c r="A176" s="394"/>
      <c r="B176" s="394"/>
      <c r="C176" s="394"/>
      <c r="D176" s="394"/>
      <c r="F176" s="394"/>
      <c r="G176" s="394"/>
      <c r="V176" s="394"/>
      <c r="Y176" s="391"/>
      <c r="Z176" s="391"/>
      <c r="AA176" s="391"/>
    </row>
    <row r="177" spans="1:27" s="392" customFormat="1" x14ac:dyDescent="0.5">
      <c r="A177" s="384"/>
      <c r="B177" s="384"/>
      <c r="C177" s="394"/>
      <c r="D177" s="394"/>
      <c r="F177" s="384"/>
      <c r="G177" s="384"/>
      <c r="V177" s="384"/>
      <c r="Y177" s="391"/>
      <c r="Z177" s="391"/>
      <c r="AA177" s="391"/>
    </row>
    <row r="178" spans="1:27" s="392" customFormat="1" x14ac:dyDescent="0.5">
      <c r="A178" s="384"/>
      <c r="B178" s="384"/>
      <c r="C178" s="384"/>
      <c r="D178" s="384"/>
      <c r="F178" s="384"/>
      <c r="G178" s="384"/>
      <c r="V178" s="384"/>
      <c r="Y178" s="391"/>
      <c r="Z178" s="391"/>
      <c r="AA178" s="391"/>
    </row>
    <row r="179" spans="1:27" s="392" customFormat="1" x14ac:dyDescent="0.5">
      <c r="A179" s="394"/>
      <c r="B179" s="394"/>
      <c r="C179" s="394"/>
      <c r="D179" s="394"/>
      <c r="F179" s="394"/>
      <c r="G179" s="394"/>
      <c r="V179" s="394"/>
      <c r="Y179" s="391"/>
      <c r="Z179" s="391"/>
      <c r="AA179" s="391"/>
    </row>
    <row r="180" spans="1:27" s="392" customFormat="1" x14ac:dyDescent="0.5">
      <c r="A180" s="384"/>
      <c r="B180" s="384"/>
      <c r="C180" s="384"/>
      <c r="D180" s="384"/>
      <c r="E180" s="384"/>
      <c r="F180" s="384"/>
      <c r="G180" s="384"/>
      <c r="Y180" s="391"/>
      <c r="Z180" s="391"/>
      <c r="AA180" s="391"/>
    </row>
    <row r="181" spans="1:27" s="392" customFormat="1" x14ac:dyDescent="0.5">
      <c r="A181" s="357"/>
      <c r="B181" s="383"/>
      <c r="C181" s="383"/>
      <c r="D181" s="383"/>
      <c r="E181" s="383"/>
      <c r="F181" s="383"/>
      <c r="G181" s="383"/>
      <c r="Y181" s="391"/>
      <c r="Z181" s="391"/>
      <c r="AA181" s="391"/>
    </row>
    <row r="182" spans="1:27" s="392" customFormat="1" x14ac:dyDescent="0.5">
      <c r="A182" s="383"/>
      <c r="B182" s="383"/>
      <c r="C182" s="383"/>
      <c r="D182" s="383"/>
      <c r="E182" s="383"/>
      <c r="F182" s="383"/>
      <c r="G182" s="383"/>
      <c r="Y182" s="391"/>
      <c r="Z182" s="391"/>
      <c r="AA182" s="391"/>
    </row>
    <row r="183" spans="1:27" s="392" customFormat="1" x14ac:dyDescent="0.5">
      <c r="A183" s="385"/>
      <c r="B183" s="383"/>
      <c r="C183" s="383"/>
      <c r="D183" s="383"/>
      <c r="E183" s="383"/>
      <c r="F183" s="383"/>
      <c r="G183" s="383"/>
      <c r="Y183" s="391"/>
      <c r="Z183" s="391"/>
      <c r="AA183" s="391"/>
    </row>
    <row r="184" spans="1:27" s="392" customFormat="1" x14ac:dyDescent="0.5">
      <c r="A184" s="357"/>
      <c r="B184" s="357"/>
      <c r="C184" s="357"/>
      <c r="D184" s="357"/>
      <c r="E184" s="357"/>
      <c r="F184" s="383"/>
      <c r="G184" s="383"/>
      <c r="Y184" s="391"/>
      <c r="Z184" s="391"/>
      <c r="AA184" s="391"/>
    </row>
    <row r="185" spans="1:27" s="392" customFormat="1" x14ac:dyDescent="0.5">
      <c r="A185" s="384"/>
      <c r="B185" s="384"/>
      <c r="C185" s="357"/>
      <c r="D185" s="357"/>
      <c r="E185" s="384"/>
      <c r="F185" s="383"/>
      <c r="G185" s="383"/>
      <c r="Y185" s="391"/>
      <c r="Z185" s="391"/>
      <c r="AA185" s="391"/>
    </row>
    <row r="186" spans="1:27" s="392" customFormat="1" x14ac:dyDescent="0.5">
      <c r="A186" s="384"/>
      <c r="B186" s="384"/>
      <c r="C186" s="384"/>
      <c r="D186" s="384"/>
      <c r="E186" s="384"/>
      <c r="F186" s="383"/>
      <c r="G186" s="383"/>
      <c r="Y186" s="391"/>
      <c r="Z186" s="391"/>
      <c r="AA186" s="391"/>
    </row>
    <row r="187" spans="1:27" s="392" customFormat="1" x14ac:dyDescent="0.5">
      <c r="A187" s="384"/>
      <c r="B187" s="384"/>
      <c r="C187" s="357"/>
      <c r="D187" s="357"/>
      <c r="E187" s="357"/>
      <c r="F187" s="383"/>
      <c r="G187" s="383"/>
      <c r="Y187" s="391"/>
      <c r="Z187" s="391"/>
      <c r="AA187" s="391"/>
    </row>
    <row r="188" spans="1:27" s="392" customFormat="1" x14ac:dyDescent="0.5">
      <c r="A188" s="384"/>
      <c r="B188" s="384"/>
      <c r="C188" s="385"/>
      <c r="D188" s="385"/>
      <c r="E188" s="385"/>
      <c r="F188" s="383"/>
      <c r="G188" s="383"/>
      <c r="Y188" s="391"/>
      <c r="Z188" s="391"/>
      <c r="AA188" s="391"/>
    </row>
    <row r="189" spans="1:27" s="392" customFormat="1" x14ac:dyDescent="0.5">
      <c r="A189" s="384"/>
      <c r="B189" s="384"/>
      <c r="C189" s="384"/>
      <c r="D189" s="384"/>
      <c r="E189" s="384"/>
      <c r="F189" s="383"/>
      <c r="G189" s="383"/>
      <c r="Y189" s="391"/>
      <c r="Z189" s="391"/>
      <c r="AA189" s="391"/>
    </row>
    <row r="190" spans="1:27" s="392" customFormat="1" x14ac:dyDescent="0.5">
      <c r="A190" s="357"/>
      <c r="B190" s="357"/>
      <c r="C190" s="357"/>
      <c r="D190" s="357"/>
      <c r="E190" s="357"/>
      <c r="F190" s="383"/>
      <c r="G190" s="383"/>
      <c r="Y190" s="391"/>
      <c r="Z190" s="391"/>
      <c r="AA190" s="391"/>
    </row>
    <row r="191" spans="1:27" s="392" customFormat="1" x14ac:dyDescent="0.5">
      <c r="A191" s="384"/>
      <c r="B191" s="384"/>
      <c r="C191" s="357"/>
      <c r="D191" s="357"/>
      <c r="E191" s="384"/>
      <c r="F191" s="383"/>
      <c r="G191" s="383"/>
      <c r="Y191" s="391"/>
      <c r="Z191" s="391"/>
      <c r="AA191" s="391"/>
    </row>
    <row r="192" spans="1:27" s="392" customFormat="1" x14ac:dyDescent="0.5">
      <c r="A192" s="384"/>
      <c r="B192" s="384"/>
      <c r="C192" s="384"/>
      <c r="D192" s="384"/>
      <c r="E192" s="384"/>
      <c r="F192" s="383"/>
      <c r="G192" s="383"/>
      <c r="Y192" s="391"/>
      <c r="Z192" s="391"/>
      <c r="AA192" s="391"/>
    </row>
    <row r="193" spans="1:27" s="392" customFormat="1" x14ac:dyDescent="0.5">
      <c r="A193" s="357"/>
      <c r="B193" s="357"/>
      <c r="C193" s="357"/>
      <c r="D193" s="357"/>
      <c r="F193" s="383"/>
      <c r="G193" s="383"/>
      <c r="W193" s="357"/>
      <c r="Y193" s="391"/>
      <c r="Z193" s="391"/>
      <c r="AA193" s="391"/>
    </row>
    <row r="194" spans="1:27" s="392" customFormat="1" x14ac:dyDescent="0.5">
      <c r="A194" s="384"/>
      <c r="B194" s="384"/>
      <c r="C194" s="357"/>
      <c r="D194" s="357"/>
      <c r="F194" s="383"/>
      <c r="G194" s="383"/>
      <c r="W194" s="384"/>
      <c r="Y194" s="391"/>
      <c r="Z194" s="391"/>
      <c r="AA194" s="391"/>
    </row>
    <row r="195" spans="1:27" s="392" customFormat="1" x14ac:dyDescent="0.5">
      <c r="A195" s="384"/>
      <c r="B195" s="384"/>
      <c r="C195" s="357"/>
      <c r="D195" s="357"/>
      <c r="F195" s="383"/>
      <c r="G195" s="383"/>
      <c r="W195" s="384"/>
      <c r="Y195" s="391"/>
      <c r="Z195" s="391"/>
      <c r="AA195" s="391"/>
    </row>
    <row r="196" spans="1:27" s="392" customFormat="1" x14ac:dyDescent="0.5">
      <c r="A196" s="384"/>
      <c r="B196" s="384"/>
      <c r="C196" s="384"/>
      <c r="D196" s="384"/>
      <c r="F196" s="383"/>
      <c r="G196" s="383"/>
      <c r="W196" s="384"/>
      <c r="Y196" s="391"/>
      <c r="Z196" s="391"/>
      <c r="AA196" s="391"/>
    </row>
    <row r="197" spans="1:27" s="392" customFormat="1" x14ac:dyDescent="0.5">
      <c r="A197" s="357"/>
      <c r="B197" s="357"/>
      <c r="C197" s="357"/>
      <c r="D197" s="357"/>
      <c r="F197" s="383"/>
      <c r="G197" s="383"/>
      <c r="W197" s="357"/>
      <c r="Y197" s="391"/>
      <c r="Z197" s="391"/>
      <c r="AA197" s="391"/>
    </row>
    <row r="198" spans="1:27" s="392" customFormat="1" x14ac:dyDescent="0.5">
      <c r="A198" s="384"/>
      <c r="B198" s="384"/>
      <c r="C198" s="357"/>
      <c r="D198" s="357"/>
      <c r="E198" s="384"/>
      <c r="F198" s="383"/>
      <c r="G198" s="383"/>
      <c r="Y198" s="390"/>
      <c r="Z198" s="390"/>
      <c r="AA198" s="390"/>
    </row>
    <row r="199" spans="1:27" s="392" customFormat="1" x14ac:dyDescent="0.5">
      <c r="A199" s="384"/>
      <c r="B199" s="384"/>
      <c r="C199" s="384"/>
      <c r="D199" s="384"/>
      <c r="E199" s="384"/>
      <c r="F199" s="383"/>
      <c r="G199" s="383"/>
      <c r="Y199" s="390"/>
      <c r="Z199" s="390"/>
      <c r="AA199" s="390"/>
    </row>
  </sheetData>
  <mergeCells count="56">
    <mergeCell ref="C7:AA8"/>
    <mergeCell ref="B8:B14"/>
    <mergeCell ref="C9:X9"/>
    <mergeCell ref="Y9:AA9"/>
    <mergeCell ref="C10:X10"/>
    <mergeCell ref="A1:AA1"/>
    <mergeCell ref="Y3:AA3"/>
    <mergeCell ref="B4:B6"/>
    <mergeCell ref="C4:X6"/>
    <mergeCell ref="Y4:AA6"/>
    <mergeCell ref="C18:X20"/>
    <mergeCell ref="Y18:AA20"/>
    <mergeCell ref="Y10:AA11"/>
    <mergeCell ref="C11:U11"/>
    <mergeCell ref="C12:X12"/>
    <mergeCell ref="Y12:AA12"/>
    <mergeCell ref="C13:X13"/>
    <mergeCell ref="Y13:AA13"/>
    <mergeCell ref="C14:V14"/>
    <mergeCell ref="Y14:AA14"/>
    <mergeCell ref="C15:V16"/>
    <mergeCell ref="Y15:AA15"/>
    <mergeCell ref="Y16:AA16"/>
    <mergeCell ref="C21:X23"/>
    <mergeCell ref="Y21:AA23"/>
    <mergeCell ref="C24:X26"/>
    <mergeCell ref="Y24:AA26"/>
    <mergeCell ref="C27:X29"/>
    <mergeCell ref="Y27:AA29"/>
    <mergeCell ref="C48:AA50"/>
    <mergeCell ref="C30:X32"/>
    <mergeCell ref="Y30:AA32"/>
    <mergeCell ref="C33:X35"/>
    <mergeCell ref="Y33:AA35"/>
    <mergeCell ref="C36:X38"/>
    <mergeCell ref="Y36:AA38"/>
    <mergeCell ref="C39:X41"/>
    <mergeCell ref="Y39:AA41"/>
    <mergeCell ref="C42:X44"/>
    <mergeCell ref="Y42:AA44"/>
    <mergeCell ref="Y47:AA47"/>
    <mergeCell ref="B51:B54"/>
    <mergeCell ref="C51:X51"/>
    <mergeCell ref="Y51:AA51"/>
    <mergeCell ref="C52:X52"/>
    <mergeCell ref="Y52:AA52"/>
    <mergeCell ref="C53:X53"/>
    <mergeCell ref="Y53:AA53"/>
    <mergeCell ref="C54:X54"/>
    <mergeCell ref="Y54:AA54"/>
    <mergeCell ref="C55:AA57"/>
    <mergeCell ref="B58:B59"/>
    <mergeCell ref="C58:L58"/>
    <mergeCell ref="M58:AA58"/>
    <mergeCell ref="C59:L59"/>
    <mergeCell ref="M59:AA59"/>
  </mergeCells>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O268"/>
  <sheetViews>
    <sheetView showGridLines="0" view="pageBreakPreview" topLeftCell="A197" zoomScale="55" zoomScaleNormal="55" zoomScaleSheetLayoutView="55" workbookViewId="0">
      <selection activeCell="C15" sqref="C15:D16"/>
    </sheetView>
  </sheetViews>
  <sheetFormatPr defaultColWidth="5.109375" defaultRowHeight="14.4" x14ac:dyDescent="0.2"/>
  <cols>
    <col min="1" max="1" width="1" style="83" customWidth="1"/>
    <col min="2" max="2" width="6.5546875" style="83" customWidth="1"/>
    <col min="3" max="4" width="9.33203125" style="83" customWidth="1"/>
    <col min="5" max="8" width="3.6640625" style="83" hidden="1" customWidth="1"/>
    <col min="9" max="10" width="3.6640625" style="83" customWidth="1"/>
    <col min="11" max="62" width="6.5546875" style="83" customWidth="1"/>
    <col min="63" max="63" width="1.33203125" style="83" customWidth="1"/>
    <col min="64" max="16384" width="5.109375" style="83"/>
  </cols>
  <sheetData>
    <row r="1" spans="2:67" s="48" customFormat="1" ht="20.25" customHeight="1" x14ac:dyDescent="0.2">
      <c r="C1" s="49" t="s">
        <v>357</v>
      </c>
      <c r="D1" s="49"/>
      <c r="E1" s="49"/>
      <c r="F1" s="49"/>
      <c r="G1" s="49"/>
      <c r="H1" s="49"/>
      <c r="I1" s="49"/>
      <c r="J1" s="49"/>
      <c r="M1" s="50" t="s">
        <v>358</v>
      </c>
      <c r="P1" s="49"/>
      <c r="Q1" s="49"/>
      <c r="R1" s="49"/>
      <c r="S1" s="49"/>
      <c r="T1" s="49"/>
      <c r="U1" s="49"/>
      <c r="V1" s="49"/>
      <c r="W1" s="49"/>
      <c r="AS1" s="51" t="s">
        <v>359</v>
      </c>
      <c r="AT1" s="781" t="s">
        <v>325</v>
      </c>
      <c r="AU1" s="782"/>
      <c r="AV1" s="782"/>
      <c r="AW1" s="782"/>
      <c r="AX1" s="782"/>
      <c r="AY1" s="782"/>
      <c r="AZ1" s="782"/>
      <c r="BA1" s="782"/>
      <c r="BB1" s="782"/>
      <c r="BC1" s="782"/>
      <c r="BD1" s="782"/>
      <c r="BE1" s="782"/>
      <c r="BF1" s="782"/>
      <c r="BG1" s="782"/>
      <c r="BH1" s="782"/>
      <c r="BI1" s="782"/>
      <c r="BJ1" s="51" t="s">
        <v>464</v>
      </c>
    </row>
    <row r="2" spans="2:67" s="52" customFormat="1" ht="20.25" customHeight="1" x14ac:dyDescent="0.2">
      <c r="J2" s="50"/>
      <c r="M2" s="50"/>
      <c r="N2" s="50"/>
      <c r="P2" s="51"/>
      <c r="Q2" s="51"/>
      <c r="R2" s="51"/>
      <c r="S2" s="51"/>
      <c r="T2" s="51"/>
      <c r="U2" s="51"/>
      <c r="V2" s="51"/>
      <c r="W2" s="51"/>
      <c r="AB2" s="53" t="s">
        <v>226</v>
      </c>
      <c r="AC2" s="783">
        <v>6</v>
      </c>
      <c r="AD2" s="783"/>
      <c r="AE2" s="53" t="s">
        <v>465</v>
      </c>
      <c r="AF2" s="784">
        <f>IF(AC2=0,"",YEAR(DATE(2018+AC2,1,1)))</f>
        <v>2024</v>
      </c>
      <c r="AG2" s="784"/>
      <c r="AH2" s="54" t="s">
        <v>466</v>
      </c>
      <c r="AI2" s="54" t="s">
        <v>227</v>
      </c>
      <c r="AJ2" s="783">
        <v>4</v>
      </c>
      <c r="AK2" s="783"/>
      <c r="AL2" s="54" t="s">
        <v>228</v>
      </c>
      <c r="AS2" s="51" t="s">
        <v>363</v>
      </c>
      <c r="AT2" s="783"/>
      <c r="AU2" s="783"/>
      <c r="AV2" s="783"/>
      <c r="AW2" s="783"/>
      <c r="AX2" s="783"/>
      <c r="AY2" s="783"/>
      <c r="AZ2" s="783"/>
      <c r="BA2" s="783"/>
      <c r="BB2" s="783"/>
      <c r="BC2" s="783"/>
      <c r="BD2" s="783"/>
      <c r="BE2" s="783"/>
      <c r="BF2" s="783"/>
      <c r="BG2" s="783"/>
      <c r="BH2" s="783"/>
      <c r="BI2" s="783"/>
      <c r="BJ2" s="51" t="s">
        <v>467</v>
      </c>
      <c r="BK2" s="51"/>
      <c r="BL2" s="51"/>
      <c r="BM2" s="51"/>
    </row>
    <row r="3" spans="2:67" s="52" customFormat="1" ht="20.25" customHeight="1" x14ac:dyDescent="0.2">
      <c r="J3" s="50"/>
      <c r="M3" s="50"/>
      <c r="O3" s="51"/>
      <c r="P3" s="51"/>
      <c r="Q3" s="51"/>
      <c r="R3" s="51"/>
      <c r="S3" s="51"/>
      <c r="T3" s="51"/>
      <c r="U3" s="51"/>
      <c r="AC3" s="55"/>
      <c r="AD3" s="55"/>
      <c r="AE3" s="56"/>
      <c r="AF3" s="57"/>
      <c r="AG3" s="56"/>
      <c r="BD3" s="58" t="s">
        <v>366</v>
      </c>
      <c r="BE3" s="785" t="s">
        <v>367</v>
      </c>
      <c r="BF3" s="786"/>
      <c r="BG3" s="786"/>
      <c r="BH3" s="787"/>
      <c r="BI3" s="51"/>
    </row>
    <row r="4" spans="2:67" s="52" customFormat="1" ht="20.25" customHeight="1" x14ac:dyDescent="0.2">
      <c r="B4" s="59"/>
      <c r="C4" s="59"/>
      <c r="D4" s="59"/>
      <c r="E4" s="59"/>
      <c r="F4" s="59"/>
      <c r="G4" s="59"/>
      <c r="H4" s="59"/>
      <c r="I4" s="59"/>
      <c r="J4" s="60"/>
      <c r="K4" s="59"/>
      <c r="L4" s="59"/>
      <c r="M4" s="60"/>
      <c r="N4" s="59"/>
      <c r="O4" s="61"/>
      <c r="P4" s="61"/>
      <c r="Q4" s="61"/>
      <c r="R4" s="61"/>
      <c r="S4" s="61"/>
      <c r="T4" s="61"/>
      <c r="U4" s="61"/>
      <c r="V4" s="59"/>
      <c r="W4" s="59"/>
      <c r="X4" s="59"/>
      <c r="Y4" s="59"/>
      <c r="Z4" s="59"/>
      <c r="AA4" s="59"/>
      <c r="AB4" s="59"/>
      <c r="AC4" s="62"/>
      <c r="AD4" s="62"/>
      <c r="AE4" s="63"/>
      <c r="AF4" s="64"/>
      <c r="AG4" s="63"/>
      <c r="AH4" s="59"/>
      <c r="AI4" s="59"/>
      <c r="AJ4" s="59"/>
      <c r="AK4" s="59"/>
      <c r="AL4" s="59"/>
      <c r="AM4" s="59"/>
      <c r="AN4" s="59"/>
      <c r="AO4" s="59"/>
      <c r="AP4" s="59"/>
      <c r="AQ4" s="59"/>
      <c r="AR4" s="59"/>
      <c r="BD4" s="58" t="s">
        <v>468</v>
      </c>
      <c r="BE4" s="785" t="s">
        <v>369</v>
      </c>
      <c r="BF4" s="786"/>
      <c r="BG4" s="786"/>
      <c r="BH4" s="787"/>
      <c r="BI4" s="51"/>
    </row>
    <row r="5" spans="2:67" s="52" customFormat="1" ht="9" customHeight="1" x14ac:dyDescent="0.2">
      <c r="B5" s="59"/>
      <c r="C5" s="59"/>
      <c r="D5" s="59"/>
      <c r="E5" s="59"/>
      <c r="F5" s="59"/>
      <c r="G5" s="59"/>
      <c r="H5" s="59"/>
      <c r="I5" s="59"/>
      <c r="J5" s="60"/>
      <c r="K5" s="59"/>
      <c r="L5" s="59"/>
      <c r="M5" s="60"/>
      <c r="N5" s="59"/>
      <c r="O5" s="61"/>
      <c r="P5" s="61"/>
      <c r="Q5" s="61"/>
      <c r="R5" s="61"/>
      <c r="S5" s="61"/>
      <c r="T5" s="61"/>
      <c r="U5" s="61"/>
      <c r="V5" s="59"/>
      <c r="W5" s="59"/>
      <c r="X5" s="59"/>
      <c r="Y5" s="59"/>
      <c r="Z5" s="59"/>
      <c r="AA5" s="59"/>
      <c r="AB5" s="59"/>
      <c r="AC5" s="65"/>
      <c r="AD5" s="65"/>
      <c r="AE5" s="59"/>
      <c r="AF5" s="59"/>
      <c r="AG5" s="59"/>
      <c r="AH5" s="59"/>
      <c r="AI5" s="59"/>
      <c r="AJ5" s="66"/>
      <c r="AK5" s="66"/>
      <c r="AL5" s="66"/>
      <c r="AM5" s="66"/>
      <c r="AN5" s="66"/>
      <c r="AO5" s="66"/>
      <c r="AP5" s="66"/>
      <c r="AQ5" s="66"/>
      <c r="AR5" s="66"/>
      <c r="AS5" s="48"/>
      <c r="AT5" s="48"/>
      <c r="AU5" s="48"/>
      <c r="AV5" s="48"/>
      <c r="AW5" s="48"/>
      <c r="AX5" s="48"/>
      <c r="AY5" s="48"/>
      <c r="AZ5" s="48"/>
      <c r="BA5" s="48"/>
      <c r="BB5" s="48"/>
      <c r="BC5" s="48"/>
      <c r="BD5" s="48"/>
      <c r="BE5" s="48"/>
      <c r="BF5" s="48"/>
      <c r="BG5" s="48"/>
      <c r="BH5" s="67"/>
      <c r="BI5" s="67"/>
    </row>
    <row r="6" spans="2:67" s="52" customFormat="1" ht="21" customHeight="1" x14ac:dyDescent="0.2">
      <c r="B6" s="68"/>
      <c r="C6" s="69"/>
      <c r="D6" s="69"/>
      <c r="E6" s="69"/>
      <c r="F6" s="69"/>
      <c r="G6" s="69"/>
      <c r="H6" s="69"/>
      <c r="I6" s="69"/>
      <c r="J6" s="69"/>
      <c r="K6" s="70"/>
      <c r="L6" s="70"/>
      <c r="M6" s="70"/>
      <c r="N6" s="71"/>
      <c r="O6" s="70"/>
      <c r="P6" s="70"/>
      <c r="Q6" s="70"/>
      <c r="R6" s="59"/>
      <c r="S6" s="59"/>
      <c r="T6" s="59"/>
      <c r="U6" s="59"/>
      <c r="V6" s="59"/>
      <c r="W6" s="59"/>
      <c r="X6" s="59"/>
      <c r="Y6" s="59"/>
      <c r="Z6" s="59"/>
      <c r="AA6" s="59"/>
      <c r="AB6" s="59"/>
      <c r="AC6" s="59"/>
      <c r="AD6" s="59"/>
      <c r="AE6" s="59"/>
      <c r="AF6" s="59"/>
      <c r="AG6" s="59"/>
      <c r="AH6" s="59"/>
      <c r="AI6" s="59"/>
      <c r="AJ6" s="66"/>
      <c r="AK6" s="66"/>
      <c r="AL6" s="66"/>
      <c r="AM6" s="66"/>
      <c r="AN6" s="66"/>
      <c r="AO6" s="66" t="s">
        <v>370</v>
      </c>
      <c r="AP6" s="66"/>
      <c r="AQ6" s="66"/>
      <c r="AR6" s="66"/>
      <c r="AS6" s="48"/>
      <c r="AT6" s="48"/>
      <c r="AU6" s="48"/>
      <c r="AW6" s="72"/>
      <c r="AX6" s="72"/>
      <c r="AY6" s="73"/>
      <c r="AZ6" s="48"/>
      <c r="BA6" s="825">
        <v>40</v>
      </c>
      <c r="BB6" s="826"/>
      <c r="BC6" s="73" t="s">
        <v>230</v>
      </c>
      <c r="BD6" s="48"/>
      <c r="BE6" s="825">
        <v>160</v>
      </c>
      <c r="BF6" s="826"/>
      <c r="BG6" s="73" t="s">
        <v>231</v>
      </c>
      <c r="BH6" s="48"/>
      <c r="BI6" s="67"/>
    </row>
    <row r="7" spans="2:67" s="52" customFormat="1" ht="5.25" customHeight="1" x14ac:dyDescent="0.2">
      <c r="B7" s="68"/>
      <c r="C7" s="74"/>
      <c r="D7" s="74"/>
      <c r="E7" s="74"/>
      <c r="F7" s="74"/>
      <c r="G7" s="74"/>
      <c r="H7" s="74"/>
      <c r="I7" s="74"/>
      <c r="J7" s="70"/>
      <c r="K7" s="70"/>
      <c r="L7" s="70"/>
      <c r="M7" s="71"/>
      <c r="N7" s="70"/>
      <c r="O7" s="70"/>
      <c r="P7" s="70"/>
      <c r="Q7" s="70"/>
      <c r="R7" s="59"/>
      <c r="S7" s="59"/>
      <c r="T7" s="59"/>
      <c r="U7" s="59"/>
      <c r="V7" s="59"/>
      <c r="W7" s="59"/>
      <c r="X7" s="59"/>
      <c r="Y7" s="59"/>
      <c r="Z7" s="59"/>
      <c r="AA7" s="59"/>
      <c r="AB7" s="59"/>
      <c r="AC7" s="59"/>
      <c r="AD7" s="59"/>
      <c r="AE7" s="59"/>
      <c r="AF7" s="59"/>
      <c r="AG7" s="59"/>
      <c r="AH7" s="59"/>
      <c r="AI7" s="59"/>
      <c r="AJ7" s="66"/>
      <c r="AK7" s="66"/>
      <c r="AL7" s="66"/>
      <c r="AM7" s="66"/>
      <c r="AN7" s="66"/>
      <c r="AO7" s="66"/>
      <c r="AP7" s="66"/>
      <c r="AQ7" s="66"/>
      <c r="AR7" s="66"/>
      <c r="AS7" s="66"/>
      <c r="AT7" s="66"/>
      <c r="AU7" s="66"/>
      <c r="AV7" s="66"/>
      <c r="AW7" s="66"/>
      <c r="AX7" s="66"/>
      <c r="AY7" s="66"/>
      <c r="AZ7" s="66"/>
      <c r="BA7" s="66"/>
      <c r="BB7" s="66"/>
      <c r="BC7" s="66"/>
      <c r="BD7" s="66"/>
      <c r="BE7" s="66"/>
      <c r="BF7" s="66"/>
      <c r="BG7" s="66"/>
      <c r="BH7" s="75"/>
      <c r="BI7" s="75"/>
      <c r="BJ7" s="59"/>
    </row>
    <row r="8" spans="2:67" s="52" customFormat="1" ht="21" customHeight="1" x14ac:dyDescent="0.2">
      <c r="B8" s="76"/>
      <c r="C8" s="71"/>
      <c r="D8" s="71"/>
      <c r="E8" s="71"/>
      <c r="F8" s="71"/>
      <c r="G8" s="71"/>
      <c r="H8" s="71"/>
      <c r="I8" s="71"/>
      <c r="J8" s="70"/>
      <c r="K8" s="70"/>
      <c r="L8" s="70"/>
      <c r="M8" s="71"/>
      <c r="N8" s="70"/>
      <c r="O8" s="70"/>
      <c r="P8" s="70"/>
      <c r="Q8" s="70"/>
      <c r="R8" s="59"/>
      <c r="S8" s="59"/>
      <c r="T8" s="59"/>
      <c r="U8" s="59"/>
      <c r="V8" s="59"/>
      <c r="W8" s="59"/>
      <c r="X8" s="59"/>
      <c r="Y8" s="59"/>
      <c r="Z8" s="59"/>
      <c r="AA8" s="59"/>
      <c r="AB8" s="59"/>
      <c r="AC8" s="59"/>
      <c r="AD8" s="59"/>
      <c r="AE8" s="59"/>
      <c r="AF8" s="59"/>
      <c r="AG8" s="59"/>
      <c r="AH8" s="59"/>
      <c r="AI8" s="59"/>
      <c r="AJ8" s="77"/>
      <c r="AK8" s="77"/>
      <c r="AL8" s="77"/>
      <c r="AM8" s="69"/>
      <c r="AN8" s="78"/>
      <c r="AO8" s="79"/>
      <c r="AP8" s="79"/>
      <c r="AQ8" s="68"/>
      <c r="AR8" s="72"/>
      <c r="AS8" s="72"/>
      <c r="AT8" s="72"/>
      <c r="AU8" s="80"/>
      <c r="AV8" s="80"/>
      <c r="AW8" s="66"/>
      <c r="AX8" s="72"/>
      <c r="AY8" s="72"/>
      <c r="AZ8" s="71"/>
      <c r="BA8" s="66"/>
      <c r="BB8" s="66" t="s">
        <v>232</v>
      </c>
      <c r="BC8" s="66"/>
      <c r="BD8" s="66"/>
      <c r="BE8" s="827">
        <f>DAY(EOMONTH(DATE(AF2,AJ2,1),0))</f>
        <v>30</v>
      </c>
      <c r="BF8" s="828"/>
      <c r="BG8" s="66" t="s">
        <v>229</v>
      </c>
      <c r="BH8" s="66"/>
      <c r="BI8" s="66"/>
      <c r="BJ8" s="59"/>
      <c r="BM8" s="51"/>
      <c r="BN8" s="51"/>
      <c r="BO8" s="51"/>
    </row>
    <row r="9" spans="2:67" ht="5.25" customHeight="1" thickBot="1" x14ac:dyDescent="0.25">
      <c r="B9" s="81"/>
      <c r="C9" s="82"/>
      <c r="D9" s="82"/>
      <c r="E9" s="82"/>
      <c r="F9" s="82"/>
      <c r="G9" s="82"/>
      <c r="H9" s="82"/>
      <c r="I9" s="82"/>
      <c r="J9" s="82"/>
      <c r="K9" s="81"/>
      <c r="L9" s="81"/>
      <c r="M9" s="81"/>
      <c r="N9" s="81"/>
      <c r="O9" s="81"/>
      <c r="P9" s="81"/>
      <c r="Q9" s="81"/>
      <c r="R9" s="81"/>
      <c r="S9" s="81"/>
      <c r="T9" s="81"/>
      <c r="U9" s="81"/>
      <c r="V9" s="81"/>
      <c r="W9" s="81"/>
      <c r="X9" s="81"/>
      <c r="Y9" s="81"/>
      <c r="Z9" s="81"/>
      <c r="AA9" s="81"/>
      <c r="AB9" s="81"/>
      <c r="AC9" s="82"/>
      <c r="AD9" s="81"/>
      <c r="AE9" s="81"/>
      <c r="AF9" s="81"/>
      <c r="AG9" s="81"/>
      <c r="AH9" s="81"/>
      <c r="AI9" s="81"/>
      <c r="AJ9" s="81"/>
      <c r="AK9" s="81"/>
      <c r="AL9" s="81"/>
      <c r="AM9" s="81"/>
      <c r="AN9" s="81"/>
      <c r="AO9" s="81"/>
      <c r="AP9" s="81"/>
      <c r="AQ9" s="81"/>
      <c r="AR9" s="81"/>
      <c r="AT9" s="84"/>
      <c r="BK9" s="85"/>
      <c r="BL9" s="85"/>
      <c r="BM9" s="85"/>
    </row>
    <row r="10" spans="2:67" ht="21.6" customHeight="1" x14ac:dyDescent="0.2">
      <c r="B10" s="829" t="s">
        <v>469</v>
      </c>
      <c r="C10" s="816" t="s">
        <v>470</v>
      </c>
      <c r="D10" s="772"/>
      <c r="E10" s="86"/>
      <c r="F10" s="87"/>
      <c r="G10" s="86"/>
      <c r="H10" s="87"/>
      <c r="I10" s="832" t="s">
        <v>471</v>
      </c>
      <c r="J10" s="833"/>
      <c r="K10" s="770" t="s">
        <v>374</v>
      </c>
      <c r="L10" s="771"/>
      <c r="M10" s="771"/>
      <c r="N10" s="772"/>
      <c r="O10" s="770" t="s">
        <v>472</v>
      </c>
      <c r="P10" s="771"/>
      <c r="Q10" s="771"/>
      <c r="R10" s="771"/>
      <c r="S10" s="772"/>
      <c r="T10" s="88"/>
      <c r="U10" s="88"/>
      <c r="V10" s="89"/>
      <c r="W10" s="779" t="s">
        <v>473</v>
      </c>
      <c r="X10" s="780"/>
      <c r="Y10" s="780"/>
      <c r="Z10" s="780"/>
      <c r="AA10" s="780"/>
      <c r="AB10" s="780"/>
      <c r="AC10" s="780"/>
      <c r="AD10" s="780"/>
      <c r="AE10" s="780"/>
      <c r="AF10" s="780"/>
      <c r="AG10" s="780"/>
      <c r="AH10" s="780"/>
      <c r="AI10" s="780"/>
      <c r="AJ10" s="780"/>
      <c r="AK10" s="780"/>
      <c r="AL10" s="780"/>
      <c r="AM10" s="780"/>
      <c r="AN10" s="780"/>
      <c r="AO10" s="780"/>
      <c r="AP10" s="780"/>
      <c r="AQ10" s="780"/>
      <c r="AR10" s="780"/>
      <c r="AS10" s="780"/>
      <c r="AT10" s="780"/>
      <c r="AU10" s="780"/>
      <c r="AV10" s="780"/>
      <c r="AW10" s="780"/>
      <c r="AX10" s="780"/>
      <c r="AY10" s="780"/>
      <c r="AZ10" s="780"/>
      <c r="BA10" s="780"/>
      <c r="BB10" s="804" t="str">
        <f>IF(BE3="４週","(9)1～4週目の勤務時間数合計","(9)1か月の勤務時間数　合計")</f>
        <v>(9)1～4週目の勤務時間数合計</v>
      </c>
      <c r="BC10" s="805"/>
      <c r="BD10" s="810" t="s">
        <v>233</v>
      </c>
      <c r="BE10" s="811"/>
      <c r="BF10" s="816" t="s">
        <v>377</v>
      </c>
      <c r="BG10" s="771"/>
      <c r="BH10" s="771"/>
      <c r="BI10" s="771"/>
      <c r="BJ10" s="817"/>
    </row>
    <row r="11" spans="2:67" ht="20.25" customHeight="1" x14ac:dyDescent="0.2">
      <c r="B11" s="830"/>
      <c r="C11" s="818"/>
      <c r="D11" s="775"/>
      <c r="E11" s="90"/>
      <c r="F11" s="91"/>
      <c r="G11" s="90"/>
      <c r="H11" s="91"/>
      <c r="I11" s="834"/>
      <c r="J11" s="835"/>
      <c r="K11" s="773"/>
      <c r="L11" s="774"/>
      <c r="M11" s="774"/>
      <c r="N11" s="775"/>
      <c r="O11" s="773"/>
      <c r="P11" s="774"/>
      <c r="Q11" s="774"/>
      <c r="R11" s="774"/>
      <c r="S11" s="775"/>
      <c r="T11" s="92"/>
      <c r="U11" s="92"/>
      <c r="V11" s="93"/>
      <c r="W11" s="822" t="s">
        <v>234</v>
      </c>
      <c r="X11" s="822"/>
      <c r="Y11" s="822"/>
      <c r="Z11" s="822"/>
      <c r="AA11" s="822"/>
      <c r="AB11" s="822"/>
      <c r="AC11" s="823"/>
      <c r="AD11" s="824" t="s">
        <v>235</v>
      </c>
      <c r="AE11" s="822"/>
      <c r="AF11" s="822"/>
      <c r="AG11" s="822"/>
      <c r="AH11" s="822"/>
      <c r="AI11" s="822"/>
      <c r="AJ11" s="823"/>
      <c r="AK11" s="824" t="s">
        <v>236</v>
      </c>
      <c r="AL11" s="822"/>
      <c r="AM11" s="822"/>
      <c r="AN11" s="822"/>
      <c r="AO11" s="822"/>
      <c r="AP11" s="822"/>
      <c r="AQ11" s="823"/>
      <c r="AR11" s="824" t="s">
        <v>237</v>
      </c>
      <c r="AS11" s="822"/>
      <c r="AT11" s="822"/>
      <c r="AU11" s="822"/>
      <c r="AV11" s="822"/>
      <c r="AW11" s="822"/>
      <c r="AX11" s="823"/>
      <c r="AY11" s="824" t="s">
        <v>238</v>
      </c>
      <c r="AZ11" s="822"/>
      <c r="BA11" s="822"/>
      <c r="BB11" s="806"/>
      <c r="BC11" s="807"/>
      <c r="BD11" s="812"/>
      <c r="BE11" s="813"/>
      <c r="BF11" s="818"/>
      <c r="BG11" s="774"/>
      <c r="BH11" s="774"/>
      <c r="BI11" s="774"/>
      <c r="BJ11" s="819"/>
    </row>
    <row r="12" spans="2:67" ht="20.25" customHeight="1" x14ac:dyDescent="0.2">
      <c r="B12" s="830"/>
      <c r="C12" s="818"/>
      <c r="D12" s="775"/>
      <c r="E12" s="90"/>
      <c r="F12" s="91"/>
      <c r="G12" s="90"/>
      <c r="H12" s="91"/>
      <c r="I12" s="834"/>
      <c r="J12" s="835"/>
      <c r="K12" s="773"/>
      <c r="L12" s="774"/>
      <c r="M12" s="774"/>
      <c r="N12" s="775"/>
      <c r="O12" s="773"/>
      <c r="P12" s="774"/>
      <c r="Q12" s="774"/>
      <c r="R12" s="774"/>
      <c r="S12" s="775"/>
      <c r="T12" s="92"/>
      <c r="U12" s="92"/>
      <c r="V12" s="93"/>
      <c r="W12" s="94">
        <v>1</v>
      </c>
      <c r="X12" s="95">
        <v>2</v>
      </c>
      <c r="Y12" s="95">
        <v>3</v>
      </c>
      <c r="Z12" s="95">
        <v>4</v>
      </c>
      <c r="AA12" s="95">
        <v>5</v>
      </c>
      <c r="AB12" s="95">
        <v>6</v>
      </c>
      <c r="AC12" s="96">
        <v>7</v>
      </c>
      <c r="AD12" s="97">
        <v>8</v>
      </c>
      <c r="AE12" s="95">
        <v>9</v>
      </c>
      <c r="AF12" s="95">
        <v>10</v>
      </c>
      <c r="AG12" s="95">
        <v>11</v>
      </c>
      <c r="AH12" s="95">
        <v>12</v>
      </c>
      <c r="AI12" s="95">
        <v>13</v>
      </c>
      <c r="AJ12" s="96">
        <v>14</v>
      </c>
      <c r="AK12" s="94">
        <v>15</v>
      </c>
      <c r="AL12" s="95">
        <v>16</v>
      </c>
      <c r="AM12" s="95">
        <v>17</v>
      </c>
      <c r="AN12" s="95">
        <v>18</v>
      </c>
      <c r="AO12" s="95">
        <v>19</v>
      </c>
      <c r="AP12" s="95">
        <v>20</v>
      </c>
      <c r="AQ12" s="96">
        <v>21</v>
      </c>
      <c r="AR12" s="97">
        <v>22</v>
      </c>
      <c r="AS12" s="95">
        <v>23</v>
      </c>
      <c r="AT12" s="95">
        <v>24</v>
      </c>
      <c r="AU12" s="95">
        <v>25</v>
      </c>
      <c r="AV12" s="95">
        <v>26</v>
      </c>
      <c r="AW12" s="95">
        <v>27</v>
      </c>
      <c r="AX12" s="96">
        <v>28</v>
      </c>
      <c r="AY12" s="98" t="str">
        <f>IF($BE$3="実績",IF(DAY(DATE($AF$2,$AJ$2,29))=29,29,""),"")</f>
        <v/>
      </c>
      <c r="AZ12" s="99" t="str">
        <f>IF($BE$3="実績",IF(DAY(DATE($AF$2,$AJ$2,30))=30,30,""),"")</f>
        <v/>
      </c>
      <c r="BA12" s="100" t="str">
        <f>IF($BE$3="実績",IF(DAY(DATE($AF$2,$AJ$2,31))=31,31,""),"")</f>
        <v/>
      </c>
      <c r="BB12" s="806"/>
      <c r="BC12" s="807"/>
      <c r="BD12" s="812"/>
      <c r="BE12" s="813"/>
      <c r="BF12" s="818"/>
      <c r="BG12" s="774"/>
      <c r="BH12" s="774"/>
      <c r="BI12" s="774"/>
      <c r="BJ12" s="819"/>
    </row>
    <row r="13" spans="2:67" ht="20.25" hidden="1" customHeight="1" x14ac:dyDescent="0.2">
      <c r="B13" s="830"/>
      <c r="C13" s="818"/>
      <c r="D13" s="775"/>
      <c r="E13" s="90"/>
      <c r="F13" s="91"/>
      <c r="G13" s="90"/>
      <c r="H13" s="91"/>
      <c r="I13" s="834"/>
      <c r="J13" s="835"/>
      <c r="K13" s="773"/>
      <c r="L13" s="774"/>
      <c r="M13" s="774"/>
      <c r="N13" s="775"/>
      <c r="O13" s="773"/>
      <c r="P13" s="774"/>
      <c r="Q13" s="774"/>
      <c r="R13" s="774"/>
      <c r="S13" s="775"/>
      <c r="T13" s="92"/>
      <c r="U13" s="92"/>
      <c r="V13" s="93"/>
      <c r="W13" s="94">
        <f>WEEKDAY(DATE($AF$2,$AJ$2,1))</f>
        <v>2</v>
      </c>
      <c r="X13" s="95">
        <f>WEEKDAY(DATE($AF$2,$AJ$2,2))</f>
        <v>3</v>
      </c>
      <c r="Y13" s="95">
        <f>WEEKDAY(DATE($AF$2,$AJ$2,3))</f>
        <v>4</v>
      </c>
      <c r="Z13" s="95">
        <f>WEEKDAY(DATE($AF$2,$AJ$2,4))</f>
        <v>5</v>
      </c>
      <c r="AA13" s="95">
        <f>WEEKDAY(DATE($AF$2,$AJ$2,5))</f>
        <v>6</v>
      </c>
      <c r="AB13" s="95">
        <f>WEEKDAY(DATE($AF$2,$AJ$2,6))</f>
        <v>7</v>
      </c>
      <c r="AC13" s="96">
        <f>WEEKDAY(DATE($AF$2,$AJ$2,7))</f>
        <v>1</v>
      </c>
      <c r="AD13" s="97">
        <f>WEEKDAY(DATE($AF$2,$AJ$2,8))</f>
        <v>2</v>
      </c>
      <c r="AE13" s="95">
        <f>WEEKDAY(DATE($AF$2,$AJ$2,9))</f>
        <v>3</v>
      </c>
      <c r="AF13" s="95">
        <f>WEEKDAY(DATE($AF$2,$AJ$2,10))</f>
        <v>4</v>
      </c>
      <c r="AG13" s="95">
        <f>WEEKDAY(DATE($AF$2,$AJ$2,11))</f>
        <v>5</v>
      </c>
      <c r="AH13" s="95">
        <f>WEEKDAY(DATE($AF$2,$AJ$2,12))</f>
        <v>6</v>
      </c>
      <c r="AI13" s="95">
        <f>WEEKDAY(DATE($AF$2,$AJ$2,13))</f>
        <v>7</v>
      </c>
      <c r="AJ13" s="96">
        <f>WEEKDAY(DATE($AF$2,$AJ$2,14))</f>
        <v>1</v>
      </c>
      <c r="AK13" s="97">
        <f>WEEKDAY(DATE($AF$2,$AJ$2,15))</f>
        <v>2</v>
      </c>
      <c r="AL13" s="95">
        <f>WEEKDAY(DATE($AF$2,$AJ$2,16))</f>
        <v>3</v>
      </c>
      <c r="AM13" s="95">
        <f>WEEKDAY(DATE($AF$2,$AJ$2,17))</f>
        <v>4</v>
      </c>
      <c r="AN13" s="95">
        <f>WEEKDAY(DATE($AF$2,$AJ$2,18))</f>
        <v>5</v>
      </c>
      <c r="AO13" s="95">
        <f>WEEKDAY(DATE($AF$2,$AJ$2,19))</f>
        <v>6</v>
      </c>
      <c r="AP13" s="95">
        <f>WEEKDAY(DATE($AF$2,$AJ$2,20))</f>
        <v>7</v>
      </c>
      <c r="AQ13" s="96">
        <f>WEEKDAY(DATE($AF$2,$AJ$2,21))</f>
        <v>1</v>
      </c>
      <c r="AR13" s="97">
        <f>WEEKDAY(DATE($AF$2,$AJ$2,22))</f>
        <v>2</v>
      </c>
      <c r="AS13" s="95">
        <f>WEEKDAY(DATE($AF$2,$AJ$2,23))</f>
        <v>3</v>
      </c>
      <c r="AT13" s="95">
        <f>WEEKDAY(DATE($AF$2,$AJ$2,24))</f>
        <v>4</v>
      </c>
      <c r="AU13" s="95">
        <f>WEEKDAY(DATE($AF$2,$AJ$2,25))</f>
        <v>5</v>
      </c>
      <c r="AV13" s="95">
        <f>WEEKDAY(DATE($AF$2,$AJ$2,26))</f>
        <v>6</v>
      </c>
      <c r="AW13" s="95">
        <f>WEEKDAY(DATE($AF$2,$AJ$2,27))</f>
        <v>7</v>
      </c>
      <c r="AX13" s="96">
        <f>WEEKDAY(DATE($AF$2,$AJ$2,28))</f>
        <v>1</v>
      </c>
      <c r="AY13" s="97">
        <f>IF(AY12=29,WEEKDAY(DATE($AF$2,$AJ$2,29)),0)</f>
        <v>0</v>
      </c>
      <c r="AZ13" s="95">
        <f>IF(AZ12=30,WEEKDAY(DATE($AF$2,$AJ$2,30)),0)</f>
        <v>0</v>
      </c>
      <c r="BA13" s="96">
        <f>IF(BA12=31,WEEKDAY(DATE($AF$2,$AJ$2,31)),0)</f>
        <v>0</v>
      </c>
      <c r="BB13" s="806"/>
      <c r="BC13" s="807"/>
      <c r="BD13" s="812"/>
      <c r="BE13" s="813"/>
      <c r="BF13" s="818"/>
      <c r="BG13" s="774"/>
      <c r="BH13" s="774"/>
      <c r="BI13" s="774"/>
      <c r="BJ13" s="819"/>
    </row>
    <row r="14" spans="2:67" ht="20.25" customHeight="1" thickBot="1" x14ac:dyDescent="0.25">
      <c r="B14" s="831"/>
      <c r="C14" s="820"/>
      <c r="D14" s="778"/>
      <c r="E14" s="101"/>
      <c r="F14" s="102"/>
      <c r="G14" s="101"/>
      <c r="H14" s="102"/>
      <c r="I14" s="836"/>
      <c r="J14" s="837"/>
      <c r="K14" s="776"/>
      <c r="L14" s="777"/>
      <c r="M14" s="777"/>
      <c r="N14" s="778"/>
      <c r="O14" s="776"/>
      <c r="P14" s="777"/>
      <c r="Q14" s="777"/>
      <c r="R14" s="777"/>
      <c r="S14" s="778"/>
      <c r="T14" s="103"/>
      <c r="U14" s="103"/>
      <c r="V14" s="104"/>
      <c r="W14" s="105" t="str">
        <f>IF(W13=1,"日",IF(W13=2,"月",IF(W13=3,"火",IF(W13=4,"水",IF(W13=5,"木",IF(W13=6,"金","土"))))))</f>
        <v>月</v>
      </c>
      <c r="X14" s="106" t="str">
        <f t="shared" ref="X14:AX14" si="0">IF(X13=1,"日",IF(X13=2,"月",IF(X13=3,"火",IF(X13=4,"水",IF(X13=5,"木",IF(X13=6,"金","土"))))))</f>
        <v>火</v>
      </c>
      <c r="Y14" s="106" t="str">
        <f t="shared" si="0"/>
        <v>水</v>
      </c>
      <c r="Z14" s="106" t="str">
        <f t="shared" si="0"/>
        <v>木</v>
      </c>
      <c r="AA14" s="106" t="str">
        <f t="shared" si="0"/>
        <v>金</v>
      </c>
      <c r="AB14" s="106" t="str">
        <f t="shared" si="0"/>
        <v>土</v>
      </c>
      <c r="AC14" s="107" t="str">
        <f t="shared" si="0"/>
        <v>日</v>
      </c>
      <c r="AD14" s="108" t="str">
        <f>IF(AD13=1,"日",IF(AD13=2,"月",IF(AD13=3,"火",IF(AD13=4,"水",IF(AD13=5,"木",IF(AD13=6,"金","土"))))))</f>
        <v>月</v>
      </c>
      <c r="AE14" s="106" t="str">
        <f t="shared" si="0"/>
        <v>火</v>
      </c>
      <c r="AF14" s="106" t="str">
        <f t="shared" si="0"/>
        <v>水</v>
      </c>
      <c r="AG14" s="106" t="str">
        <f t="shared" si="0"/>
        <v>木</v>
      </c>
      <c r="AH14" s="106" t="str">
        <f t="shared" si="0"/>
        <v>金</v>
      </c>
      <c r="AI14" s="106" t="str">
        <f t="shared" si="0"/>
        <v>土</v>
      </c>
      <c r="AJ14" s="107" t="str">
        <f t="shared" si="0"/>
        <v>日</v>
      </c>
      <c r="AK14" s="108" t="str">
        <f>IF(AK13=1,"日",IF(AK13=2,"月",IF(AK13=3,"火",IF(AK13=4,"水",IF(AK13=5,"木",IF(AK13=6,"金","土"))))))</f>
        <v>月</v>
      </c>
      <c r="AL14" s="106" t="str">
        <f t="shared" si="0"/>
        <v>火</v>
      </c>
      <c r="AM14" s="106" t="str">
        <f t="shared" si="0"/>
        <v>水</v>
      </c>
      <c r="AN14" s="106" t="str">
        <f t="shared" si="0"/>
        <v>木</v>
      </c>
      <c r="AO14" s="106" t="str">
        <f t="shared" si="0"/>
        <v>金</v>
      </c>
      <c r="AP14" s="106" t="str">
        <f t="shared" si="0"/>
        <v>土</v>
      </c>
      <c r="AQ14" s="107" t="str">
        <f t="shared" si="0"/>
        <v>日</v>
      </c>
      <c r="AR14" s="108" t="str">
        <f>IF(AR13=1,"日",IF(AR13=2,"月",IF(AR13=3,"火",IF(AR13=4,"水",IF(AR13=5,"木",IF(AR13=6,"金","土"))))))</f>
        <v>月</v>
      </c>
      <c r="AS14" s="106" t="str">
        <f t="shared" si="0"/>
        <v>火</v>
      </c>
      <c r="AT14" s="106" t="str">
        <f t="shared" si="0"/>
        <v>水</v>
      </c>
      <c r="AU14" s="106" t="str">
        <f t="shared" si="0"/>
        <v>木</v>
      </c>
      <c r="AV14" s="106" t="str">
        <f t="shared" si="0"/>
        <v>金</v>
      </c>
      <c r="AW14" s="106" t="str">
        <f t="shared" si="0"/>
        <v>土</v>
      </c>
      <c r="AX14" s="107" t="str">
        <f t="shared" si="0"/>
        <v>日</v>
      </c>
      <c r="AY14" s="106" t="str">
        <f>IF(AY13=1,"日",IF(AY13=2,"月",IF(AY13=3,"火",IF(AY13=4,"水",IF(AY13=5,"木",IF(AY13=6,"金",IF(AY13=0,"","土")))))))</f>
        <v/>
      </c>
      <c r="AZ14" s="106" t="str">
        <f>IF(AZ13=1,"日",IF(AZ13=2,"月",IF(AZ13=3,"火",IF(AZ13=4,"水",IF(AZ13=5,"木",IF(AZ13=6,"金",IF(AZ13=0,"","土")))))))</f>
        <v/>
      </c>
      <c r="BA14" s="106" t="str">
        <f>IF(BA13=1,"日",IF(BA13=2,"月",IF(BA13=3,"火",IF(BA13=4,"水",IF(BA13=5,"木",IF(BA13=6,"金",IF(BA13=0,"","土")))))))</f>
        <v/>
      </c>
      <c r="BB14" s="808"/>
      <c r="BC14" s="809"/>
      <c r="BD14" s="814"/>
      <c r="BE14" s="815"/>
      <c r="BF14" s="820"/>
      <c r="BG14" s="777"/>
      <c r="BH14" s="777"/>
      <c r="BI14" s="777"/>
      <c r="BJ14" s="821"/>
    </row>
    <row r="15" spans="2:67" ht="20.25" customHeight="1" x14ac:dyDescent="0.2">
      <c r="B15" s="729">
        <f>B13+1</f>
        <v>1</v>
      </c>
      <c r="C15" s="793"/>
      <c r="D15" s="794"/>
      <c r="E15" s="109"/>
      <c r="F15" s="110"/>
      <c r="G15" s="109"/>
      <c r="H15" s="110"/>
      <c r="I15" s="795"/>
      <c r="J15" s="796"/>
      <c r="K15" s="797"/>
      <c r="L15" s="798"/>
      <c r="M15" s="798"/>
      <c r="N15" s="794"/>
      <c r="O15" s="799"/>
      <c r="P15" s="800"/>
      <c r="Q15" s="800"/>
      <c r="R15" s="800"/>
      <c r="S15" s="801"/>
      <c r="T15" s="111" t="s">
        <v>378</v>
      </c>
      <c r="U15" s="112"/>
      <c r="V15" s="113"/>
      <c r="W15" s="114"/>
      <c r="X15" s="115"/>
      <c r="Y15" s="115"/>
      <c r="Z15" s="115"/>
      <c r="AA15" s="115"/>
      <c r="AB15" s="115"/>
      <c r="AC15" s="116"/>
      <c r="AD15" s="114"/>
      <c r="AE15" s="115"/>
      <c r="AF15" s="115"/>
      <c r="AG15" s="115"/>
      <c r="AH15" s="115"/>
      <c r="AI15" s="115"/>
      <c r="AJ15" s="116"/>
      <c r="AK15" s="114"/>
      <c r="AL15" s="115"/>
      <c r="AM15" s="115"/>
      <c r="AN15" s="115"/>
      <c r="AO15" s="115"/>
      <c r="AP15" s="115"/>
      <c r="AQ15" s="116"/>
      <c r="AR15" s="114"/>
      <c r="AS15" s="115"/>
      <c r="AT15" s="115"/>
      <c r="AU15" s="115"/>
      <c r="AV15" s="115"/>
      <c r="AW15" s="115"/>
      <c r="AX15" s="116"/>
      <c r="AY15" s="114"/>
      <c r="AZ15" s="115"/>
      <c r="BA15" s="115"/>
      <c r="BB15" s="802"/>
      <c r="BC15" s="803"/>
      <c r="BD15" s="788"/>
      <c r="BE15" s="789"/>
      <c r="BF15" s="790"/>
      <c r="BG15" s="791"/>
      <c r="BH15" s="791"/>
      <c r="BI15" s="791"/>
      <c r="BJ15" s="792"/>
    </row>
    <row r="16" spans="2:67" ht="20.25" customHeight="1" x14ac:dyDescent="0.2">
      <c r="B16" s="751"/>
      <c r="C16" s="764"/>
      <c r="D16" s="765"/>
      <c r="E16" s="117"/>
      <c r="F16" s="118"/>
      <c r="G16" s="117"/>
      <c r="H16" s="118"/>
      <c r="I16" s="766"/>
      <c r="J16" s="767"/>
      <c r="K16" s="768"/>
      <c r="L16" s="769"/>
      <c r="M16" s="769"/>
      <c r="N16" s="765"/>
      <c r="O16" s="743"/>
      <c r="P16" s="744"/>
      <c r="Q16" s="744"/>
      <c r="R16" s="744"/>
      <c r="S16" s="745"/>
      <c r="T16" s="119" t="s">
        <v>244</v>
      </c>
      <c r="U16" s="120"/>
      <c r="V16" s="121"/>
      <c r="W16" s="122" t="str">
        <f>IF(W15="","",VLOOKUP(W15,シフト記号表!$C$6:$L$47,10,FALSE))</f>
        <v/>
      </c>
      <c r="X16" s="123" t="str">
        <f>IF(X15="","",VLOOKUP(X15,シフト記号表!$C$6:$L$47,10,FALSE))</f>
        <v/>
      </c>
      <c r="Y16" s="123" t="str">
        <f>IF(Y15="","",VLOOKUP(Y15,シフト記号表!$C$6:$L$47,10,FALSE))</f>
        <v/>
      </c>
      <c r="Z16" s="123" t="str">
        <f>IF(Z15="","",VLOOKUP(Z15,シフト記号表!$C$6:$L$47,10,FALSE))</f>
        <v/>
      </c>
      <c r="AA16" s="123" t="str">
        <f>IF(AA15="","",VLOOKUP(AA15,シフト記号表!$C$6:$L$47,10,FALSE))</f>
        <v/>
      </c>
      <c r="AB16" s="123" t="str">
        <f>IF(AB15="","",VLOOKUP(AB15,シフト記号表!$C$6:$L$47,10,FALSE))</f>
        <v/>
      </c>
      <c r="AC16" s="124" t="str">
        <f>IF(AC15="","",VLOOKUP(AC15,シフト記号表!$C$6:$L$47,10,FALSE))</f>
        <v/>
      </c>
      <c r="AD16" s="122" t="str">
        <f>IF(AD15="","",VLOOKUP(AD15,シフト記号表!$C$6:$L$47,10,FALSE))</f>
        <v/>
      </c>
      <c r="AE16" s="123" t="str">
        <f>IF(AE15="","",VLOOKUP(AE15,シフト記号表!$C$6:$L$47,10,FALSE))</f>
        <v/>
      </c>
      <c r="AF16" s="123" t="str">
        <f>IF(AF15="","",VLOOKUP(AF15,シフト記号表!$C$6:$L$47,10,FALSE))</f>
        <v/>
      </c>
      <c r="AG16" s="123" t="str">
        <f>IF(AG15="","",VLOOKUP(AG15,シフト記号表!$C$6:$L$47,10,FALSE))</f>
        <v/>
      </c>
      <c r="AH16" s="123" t="str">
        <f>IF(AH15="","",VLOOKUP(AH15,シフト記号表!$C$6:$L$47,10,FALSE))</f>
        <v/>
      </c>
      <c r="AI16" s="123" t="str">
        <f>IF(AI15="","",VLOOKUP(AI15,シフト記号表!$C$6:$L$47,10,FALSE))</f>
        <v/>
      </c>
      <c r="AJ16" s="124" t="str">
        <f>IF(AJ15="","",VLOOKUP(AJ15,シフト記号表!$C$6:$L$47,10,FALSE))</f>
        <v/>
      </c>
      <c r="AK16" s="122" t="str">
        <f>IF(AK15="","",VLOOKUP(AK15,シフト記号表!$C$6:$L$47,10,FALSE))</f>
        <v/>
      </c>
      <c r="AL16" s="123" t="str">
        <f>IF(AL15="","",VLOOKUP(AL15,シフト記号表!$C$6:$L$47,10,FALSE))</f>
        <v/>
      </c>
      <c r="AM16" s="123" t="str">
        <f>IF(AM15="","",VLOOKUP(AM15,シフト記号表!$C$6:$L$47,10,FALSE))</f>
        <v/>
      </c>
      <c r="AN16" s="123" t="str">
        <f>IF(AN15="","",VLOOKUP(AN15,シフト記号表!$C$6:$L$47,10,FALSE))</f>
        <v/>
      </c>
      <c r="AO16" s="123" t="str">
        <f>IF(AO15="","",VLOOKUP(AO15,シフト記号表!$C$6:$L$47,10,FALSE))</f>
        <v/>
      </c>
      <c r="AP16" s="123" t="str">
        <f>IF(AP15="","",VLOOKUP(AP15,シフト記号表!$C$6:$L$47,10,FALSE))</f>
        <v/>
      </c>
      <c r="AQ16" s="124" t="str">
        <f>IF(AQ15="","",VLOOKUP(AQ15,シフト記号表!$C$6:$L$47,10,FALSE))</f>
        <v/>
      </c>
      <c r="AR16" s="122" t="str">
        <f>IF(AR15="","",VLOOKUP(AR15,シフト記号表!$C$6:$L$47,10,FALSE))</f>
        <v/>
      </c>
      <c r="AS16" s="123" t="str">
        <f>IF(AS15="","",VLOOKUP(AS15,シフト記号表!$C$6:$L$47,10,FALSE))</f>
        <v/>
      </c>
      <c r="AT16" s="123" t="str">
        <f>IF(AT15="","",VLOOKUP(AT15,シフト記号表!$C$6:$L$47,10,FALSE))</f>
        <v/>
      </c>
      <c r="AU16" s="123" t="str">
        <f>IF(AU15="","",VLOOKUP(AU15,シフト記号表!$C$6:$L$47,10,FALSE))</f>
        <v/>
      </c>
      <c r="AV16" s="123" t="str">
        <f>IF(AV15="","",VLOOKUP(AV15,シフト記号表!$C$6:$L$47,10,FALSE))</f>
        <v/>
      </c>
      <c r="AW16" s="123" t="str">
        <f>IF(AW15="","",VLOOKUP(AW15,シフト記号表!$C$6:$L$47,10,FALSE))</f>
        <v/>
      </c>
      <c r="AX16" s="124" t="str">
        <f>IF(AX15="","",VLOOKUP(AX15,シフト記号表!$C$6:$L$47,10,FALSE))</f>
        <v/>
      </c>
      <c r="AY16" s="122" t="str">
        <f>IF(AY15="","",VLOOKUP(AY15,シフト記号表!$C$6:$L$47,10,FALSE))</f>
        <v/>
      </c>
      <c r="AZ16" s="123" t="str">
        <f>IF(AZ15="","",VLOOKUP(AZ15,シフト記号表!$C$6:$L$47,10,FALSE))</f>
        <v/>
      </c>
      <c r="BA16" s="123" t="str">
        <f>IF(BA15="","",VLOOKUP(BA15,シフト記号表!$C$6:$L$47,10,FALSE))</f>
        <v/>
      </c>
      <c r="BB16" s="761">
        <f>IF($BE$3="４週",SUM(W16:AX16),IF($BE$3="暦月",SUM(W16:BA16),""))</f>
        <v>0</v>
      </c>
      <c r="BC16" s="762"/>
      <c r="BD16" s="763">
        <f>IF($BE$3="４週",BB16/4,IF($BE$3="暦月",(BB16/($BE$8/7)),""))</f>
        <v>0</v>
      </c>
      <c r="BE16" s="762"/>
      <c r="BF16" s="758"/>
      <c r="BG16" s="759"/>
      <c r="BH16" s="759"/>
      <c r="BI16" s="759"/>
      <c r="BJ16" s="760"/>
    </row>
    <row r="17" spans="2:62" ht="20.25" customHeight="1" x14ac:dyDescent="0.2">
      <c r="B17" s="729">
        <f>B15+1</f>
        <v>2</v>
      </c>
      <c r="C17" s="731"/>
      <c r="D17" s="732"/>
      <c r="E17" s="125"/>
      <c r="F17" s="126"/>
      <c r="G17" s="125"/>
      <c r="H17" s="126"/>
      <c r="I17" s="735"/>
      <c r="J17" s="736"/>
      <c r="K17" s="739"/>
      <c r="L17" s="740"/>
      <c r="M17" s="740"/>
      <c r="N17" s="732"/>
      <c r="O17" s="743"/>
      <c r="P17" s="744"/>
      <c r="Q17" s="744"/>
      <c r="R17" s="744"/>
      <c r="S17" s="745"/>
      <c r="T17" s="127" t="s">
        <v>378</v>
      </c>
      <c r="U17" s="128"/>
      <c r="V17" s="129"/>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1"/>
      <c r="AU17" s="131"/>
      <c r="AV17" s="131"/>
      <c r="AW17" s="131"/>
      <c r="AX17" s="132"/>
      <c r="AY17" s="130"/>
      <c r="AZ17" s="131"/>
      <c r="BA17" s="133"/>
      <c r="BB17" s="749"/>
      <c r="BC17" s="750"/>
      <c r="BD17" s="712"/>
      <c r="BE17" s="713"/>
      <c r="BF17" s="714"/>
      <c r="BG17" s="715"/>
      <c r="BH17" s="715"/>
      <c r="BI17" s="715"/>
      <c r="BJ17" s="716"/>
    </row>
    <row r="18" spans="2:62" ht="20.25" customHeight="1" x14ac:dyDescent="0.2">
      <c r="B18" s="751"/>
      <c r="C18" s="764"/>
      <c r="D18" s="765"/>
      <c r="E18" s="117"/>
      <c r="F18" s="118">
        <f>C17</f>
        <v>0</v>
      </c>
      <c r="G18" s="117"/>
      <c r="H18" s="118">
        <f>I17</f>
        <v>0</v>
      </c>
      <c r="I18" s="766"/>
      <c r="J18" s="767"/>
      <c r="K18" s="768"/>
      <c r="L18" s="769"/>
      <c r="M18" s="769"/>
      <c r="N18" s="765"/>
      <c r="O18" s="743"/>
      <c r="P18" s="744"/>
      <c r="Q18" s="744"/>
      <c r="R18" s="744"/>
      <c r="S18" s="745"/>
      <c r="T18" s="119" t="s">
        <v>244</v>
      </c>
      <c r="U18" s="120"/>
      <c r="V18" s="121"/>
      <c r="W18" s="122" t="str">
        <f>IF(W17="","",VLOOKUP(W17,シフト記号表!$C$6:$L$47,10,FALSE))</f>
        <v/>
      </c>
      <c r="X18" s="123" t="str">
        <f>IF(X17="","",VLOOKUP(X17,シフト記号表!$C$6:$L$47,10,FALSE))</f>
        <v/>
      </c>
      <c r="Y18" s="123" t="str">
        <f>IF(Y17="","",VLOOKUP(Y17,シフト記号表!$C$6:$L$47,10,FALSE))</f>
        <v/>
      </c>
      <c r="Z18" s="123" t="str">
        <f>IF(Z17="","",VLOOKUP(Z17,シフト記号表!$C$6:$L$47,10,FALSE))</f>
        <v/>
      </c>
      <c r="AA18" s="123" t="str">
        <f>IF(AA17="","",VLOOKUP(AA17,シフト記号表!$C$6:$L$47,10,FALSE))</f>
        <v/>
      </c>
      <c r="AB18" s="123" t="str">
        <f>IF(AB17="","",VLOOKUP(AB17,シフト記号表!$C$6:$L$47,10,FALSE))</f>
        <v/>
      </c>
      <c r="AC18" s="124" t="str">
        <f>IF(AC17="","",VLOOKUP(AC17,シフト記号表!$C$6:$L$47,10,FALSE))</f>
        <v/>
      </c>
      <c r="AD18" s="122" t="str">
        <f>IF(AD17="","",VLOOKUP(AD17,シフト記号表!$C$6:$L$47,10,FALSE))</f>
        <v/>
      </c>
      <c r="AE18" s="123" t="str">
        <f>IF(AE17="","",VLOOKUP(AE17,シフト記号表!$C$6:$L$47,10,FALSE))</f>
        <v/>
      </c>
      <c r="AF18" s="123" t="str">
        <f>IF(AF17="","",VLOOKUP(AF17,シフト記号表!$C$6:$L$47,10,FALSE))</f>
        <v/>
      </c>
      <c r="AG18" s="123" t="str">
        <f>IF(AG17="","",VLOOKUP(AG17,シフト記号表!$C$6:$L$47,10,FALSE))</f>
        <v/>
      </c>
      <c r="AH18" s="123" t="str">
        <f>IF(AH17="","",VLOOKUP(AH17,シフト記号表!$C$6:$L$47,10,FALSE))</f>
        <v/>
      </c>
      <c r="AI18" s="123" t="str">
        <f>IF(AI17="","",VLOOKUP(AI17,シフト記号表!$C$6:$L$47,10,FALSE))</f>
        <v/>
      </c>
      <c r="AJ18" s="124" t="str">
        <f>IF(AJ17="","",VLOOKUP(AJ17,シフト記号表!$C$6:$L$47,10,FALSE))</f>
        <v/>
      </c>
      <c r="AK18" s="122" t="str">
        <f>IF(AK17="","",VLOOKUP(AK17,シフト記号表!$C$6:$L$47,10,FALSE))</f>
        <v/>
      </c>
      <c r="AL18" s="123" t="str">
        <f>IF(AL17="","",VLOOKUP(AL17,シフト記号表!$C$6:$L$47,10,FALSE))</f>
        <v/>
      </c>
      <c r="AM18" s="123" t="str">
        <f>IF(AM17="","",VLOOKUP(AM17,シフト記号表!$C$6:$L$47,10,FALSE))</f>
        <v/>
      </c>
      <c r="AN18" s="123" t="str">
        <f>IF(AN17="","",VLOOKUP(AN17,シフト記号表!$C$6:$L$47,10,FALSE))</f>
        <v/>
      </c>
      <c r="AO18" s="123" t="str">
        <f>IF(AO17="","",VLOOKUP(AO17,シフト記号表!$C$6:$L$47,10,FALSE))</f>
        <v/>
      </c>
      <c r="AP18" s="123" t="str">
        <f>IF(AP17="","",VLOOKUP(AP17,シフト記号表!$C$6:$L$47,10,FALSE))</f>
        <v/>
      </c>
      <c r="AQ18" s="124" t="str">
        <f>IF(AQ17="","",VLOOKUP(AQ17,シフト記号表!$C$6:$L$47,10,FALSE))</f>
        <v/>
      </c>
      <c r="AR18" s="122" t="str">
        <f>IF(AR17="","",VLOOKUP(AR17,シフト記号表!$C$6:$L$47,10,FALSE))</f>
        <v/>
      </c>
      <c r="AS18" s="123" t="str">
        <f>IF(AS17="","",VLOOKUP(AS17,シフト記号表!$C$6:$L$47,10,FALSE))</f>
        <v/>
      </c>
      <c r="AT18" s="123" t="str">
        <f>IF(AT17="","",VLOOKUP(AT17,シフト記号表!$C$6:$L$47,10,FALSE))</f>
        <v/>
      </c>
      <c r="AU18" s="123" t="str">
        <f>IF(AU17="","",VLOOKUP(AU17,シフト記号表!$C$6:$L$47,10,FALSE))</f>
        <v/>
      </c>
      <c r="AV18" s="123" t="str">
        <f>IF(AV17="","",VLOOKUP(AV17,シフト記号表!$C$6:$L$47,10,FALSE))</f>
        <v/>
      </c>
      <c r="AW18" s="123" t="str">
        <f>IF(AW17="","",VLOOKUP(AW17,シフト記号表!$C$6:$L$47,10,FALSE))</f>
        <v/>
      </c>
      <c r="AX18" s="124" t="str">
        <f>IF(AX17="","",VLOOKUP(AX17,シフト記号表!$C$6:$L$47,10,FALSE))</f>
        <v/>
      </c>
      <c r="AY18" s="122" t="str">
        <f>IF(AY17="","",VLOOKUP(AY17,シフト記号表!$C$6:$L$47,10,FALSE))</f>
        <v/>
      </c>
      <c r="AZ18" s="123" t="str">
        <f>IF(AZ17="","",VLOOKUP(AZ17,シフト記号表!$C$6:$L$47,10,FALSE))</f>
        <v/>
      </c>
      <c r="BA18" s="123" t="str">
        <f>IF(BA17="","",VLOOKUP(BA17,シフト記号表!$C$6:$L$47,10,FALSE))</f>
        <v/>
      </c>
      <c r="BB18" s="761">
        <f>IF($BE$3="４週",SUM(W18:AX18),IF($BE$3="暦月",SUM(W18:BA18),""))</f>
        <v>0</v>
      </c>
      <c r="BC18" s="762"/>
      <c r="BD18" s="763">
        <f>IF($BE$3="４週",BB18/4,IF($BE$3="暦月",(BB18/($BE$8/7)),""))</f>
        <v>0</v>
      </c>
      <c r="BE18" s="762"/>
      <c r="BF18" s="758"/>
      <c r="BG18" s="759"/>
      <c r="BH18" s="759"/>
      <c r="BI18" s="759"/>
      <c r="BJ18" s="760"/>
    </row>
    <row r="19" spans="2:62" ht="20.25" customHeight="1" x14ac:dyDescent="0.2">
      <c r="B19" s="729">
        <f>B17+1</f>
        <v>3</v>
      </c>
      <c r="C19" s="731"/>
      <c r="D19" s="732"/>
      <c r="E19" s="117"/>
      <c r="F19" s="118"/>
      <c r="G19" s="117"/>
      <c r="H19" s="118"/>
      <c r="I19" s="735"/>
      <c r="J19" s="736"/>
      <c r="K19" s="739"/>
      <c r="L19" s="740"/>
      <c r="M19" s="740"/>
      <c r="N19" s="732"/>
      <c r="O19" s="743"/>
      <c r="P19" s="744"/>
      <c r="Q19" s="744"/>
      <c r="R19" s="744"/>
      <c r="S19" s="745"/>
      <c r="T19" s="127" t="s">
        <v>378</v>
      </c>
      <c r="U19" s="128"/>
      <c r="V19" s="129"/>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1"/>
      <c r="AU19" s="131"/>
      <c r="AV19" s="131"/>
      <c r="AW19" s="131"/>
      <c r="AX19" s="132"/>
      <c r="AY19" s="130"/>
      <c r="AZ19" s="131"/>
      <c r="BA19" s="133"/>
      <c r="BB19" s="749"/>
      <c r="BC19" s="750"/>
      <c r="BD19" s="712"/>
      <c r="BE19" s="713"/>
      <c r="BF19" s="714"/>
      <c r="BG19" s="715"/>
      <c r="BH19" s="715"/>
      <c r="BI19" s="715"/>
      <c r="BJ19" s="716"/>
    </row>
    <row r="20" spans="2:62" ht="20.25" customHeight="1" x14ac:dyDescent="0.2">
      <c r="B20" s="751"/>
      <c r="C20" s="764"/>
      <c r="D20" s="765"/>
      <c r="E20" s="117"/>
      <c r="F20" s="118">
        <f>C19</f>
        <v>0</v>
      </c>
      <c r="G20" s="117"/>
      <c r="H20" s="118">
        <f>I19</f>
        <v>0</v>
      </c>
      <c r="I20" s="766"/>
      <c r="J20" s="767"/>
      <c r="K20" s="768"/>
      <c r="L20" s="769"/>
      <c r="M20" s="769"/>
      <c r="N20" s="765"/>
      <c r="O20" s="743"/>
      <c r="P20" s="744"/>
      <c r="Q20" s="744"/>
      <c r="R20" s="744"/>
      <c r="S20" s="745"/>
      <c r="T20" s="119" t="s">
        <v>244</v>
      </c>
      <c r="U20" s="120"/>
      <c r="V20" s="121"/>
      <c r="W20" s="122" t="str">
        <f>IF(W19="","",VLOOKUP(W19,シフト記号表!$C$6:$L$47,10,FALSE))</f>
        <v/>
      </c>
      <c r="X20" s="123" t="str">
        <f>IF(X19="","",VLOOKUP(X19,シフト記号表!$C$6:$L$47,10,FALSE))</f>
        <v/>
      </c>
      <c r="Y20" s="123" t="str">
        <f>IF(Y19="","",VLOOKUP(Y19,シフト記号表!$C$6:$L$47,10,FALSE))</f>
        <v/>
      </c>
      <c r="Z20" s="123" t="str">
        <f>IF(Z19="","",VLOOKUP(Z19,シフト記号表!$C$6:$L$47,10,FALSE))</f>
        <v/>
      </c>
      <c r="AA20" s="123" t="str">
        <f>IF(AA19="","",VLOOKUP(AA19,シフト記号表!$C$6:$L$47,10,FALSE))</f>
        <v/>
      </c>
      <c r="AB20" s="123" t="str">
        <f>IF(AB19="","",VLOOKUP(AB19,シフト記号表!$C$6:$L$47,10,FALSE))</f>
        <v/>
      </c>
      <c r="AC20" s="124" t="str">
        <f>IF(AC19="","",VLOOKUP(AC19,シフト記号表!$C$6:$L$47,10,FALSE))</f>
        <v/>
      </c>
      <c r="AD20" s="122" t="str">
        <f>IF(AD19="","",VLOOKUP(AD19,シフト記号表!$C$6:$L$47,10,FALSE))</f>
        <v/>
      </c>
      <c r="AE20" s="123" t="str">
        <f>IF(AE19="","",VLOOKUP(AE19,シフト記号表!$C$6:$L$47,10,FALSE))</f>
        <v/>
      </c>
      <c r="AF20" s="123" t="str">
        <f>IF(AF19="","",VLOOKUP(AF19,シフト記号表!$C$6:$L$47,10,FALSE))</f>
        <v/>
      </c>
      <c r="AG20" s="123" t="str">
        <f>IF(AG19="","",VLOOKUP(AG19,シフト記号表!$C$6:$L$47,10,FALSE))</f>
        <v/>
      </c>
      <c r="AH20" s="123" t="str">
        <f>IF(AH19="","",VLOOKUP(AH19,シフト記号表!$C$6:$L$47,10,FALSE))</f>
        <v/>
      </c>
      <c r="AI20" s="123" t="str">
        <f>IF(AI19="","",VLOOKUP(AI19,シフト記号表!$C$6:$L$47,10,FALSE))</f>
        <v/>
      </c>
      <c r="AJ20" s="124" t="str">
        <f>IF(AJ19="","",VLOOKUP(AJ19,シフト記号表!$C$6:$L$47,10,FALSE))</f>
        <v/>
      </c>
      <c r="AK20" s="122" t="str">
        <f>IF(AK19="","",VLOOKUP(AK19,シフト記号表!$C$6:$L$47,10,FALSE))</f>
        <v/>
      </c>
      <c r="AL20" s="123" t="str">
        <f>IF(AL19="","",VLOOKUP(AL19,シフト記号表!$C$6:$L$47,10,FALSE))</f>
        <v/>
      </c>
      <c r="AM20" s="123" t="str">
        <f>IF(AM19="","",VLOOKUP(AM19,シフト記号表!$C$6:$L$47,10,FALSE))</f>
        <v/>
      </c>
      <c r="AN20" s="123" t="str">
        <f>IF(AN19="","",VLOOKUP(AN19,シフト記号表!$C$6:$L$47,10,FALSE))</f>
        <v/>
      </c>
      <c r="AO20" s="123" t="str">
        <f>IF(AO19="","",VLOOKUP(AO19,シフト記号表!$C$6:$L$47,10,FALSE))</f>
        <v/>
      </c>
      <c r="AP20" s="123" t="str">
        <f>IF(AP19="","",VLOOKUP(AP19,シフト記号表!$C$6:$L$47,10,FALSE))</f>
        <v/>
      </c>
      <c r="AQ20" s="124" t="str">
        <f>IF(AQ19="","",VLOOKUP(AQ19,シフト記号表!$C$6:$L$47,10,FALSE))</f>
        <v/>
      </c>
      <c r="AR20" s="122" t="str">
        <f>IF(AR19="","",VLOOKUP(AR19,シフト記号表!$C$6:$L$47,10,FALSE))</f>
        <v/>
      </c>
      <c r="AS20" s="123" t="str">
        <f>IF(AS19="","",VLOOKUP(AS19,シフト記号表!$C$6:$L$47,10,FALSE))</f>
        <v/>
      </c>
      <c r="AT20" s="123" t="str">
        <f>IF(AT19="","",VLOOKUP(AT19,シフト記号表!$C$6:$L$47,10,FALSE))</f>
        <v/>
      </c>
      <c r="AU20" s="123" t="str">
        <f>IF(AU19="","",VLOOKUP(AU19,シフト記号表!$C$6:$L$47,10,FALSE))</f>
        <v/>
      </c>
      <c r="AV20" s="123" t="str">
        <f>IF(AV19="","",VLOOKUP(AV19,シフト記号表!$C$6:$L$47,10,FALSE))</f>
        <v/>
      </c>
      <c r="AW20" s="123" t="str">
        <f>IF(AW19="","",VLOOKUP(AW19,シフト記号表!$C$6:$L$47,10,FALSE))</f>
        <v/>
      </c>
      <c r="AX20" s="124" t="str">
        <f>IF(AX19="","",VLOOKUP(AX19,シフト記号表!$C$6:$L$47,10,FALSE))</f>
        <v/>
      </c>
      <c r="AY20" s="122" t="str">
        <f>IF(AY19="","",VLOOKUP(AY19,シフト記号表!$C$6:$L$47,10,FALSE))</f>
        <v/>
      </c>
      <c r="AZ20" s="123" t="str">
        <f>IF(AZ19="","",VLOOKUP(AZ19,シフト記号表!$C$6:$L$47,10,FALSE))</f>
        <v/>
      </c>
      <c r="BA20" s="123" t="str">
        <f>IF(BA19="","",VLOOKUP(BA19,シフト記号表!$C$6:$L$47,10,FALSE))</f>
        <v/>
      </c>
      <c r="BB20" s="761">
        <f>IF($BE$3="４週",SUM(W20:AX20),IF($BE$3="暦月",SUM(W20:BA20),""))</f>
        <v>0</v>
      </c>
      <c r="BC20" s="762"/>
      <c r="BD20" s="763">
        <f>IF($BE$3="４週",BB20/4,IF($BE$3="暦月",(BB20/($BE$8/7)),""))</f>
        <v>0</v>
      </c>
      <c r="BE20" s="762"/>
      <c r="BF20" s="758"/>
      <c r="BG20" s="759"/>
      <c r="BH20" s="759"/>
      <c r="BI20" s="759"/>
      <c r="BJ20" s="760"/>
    </row>
    <row r="21" spans="2:62" ht="20.25" customHeight="1" x14ac:dyDescent="0.2">
      <c r="B21" s="729">
        <f>B19+1</f>
        <v>4</v>
      </c>
      <c r="C21" s="731"/>
      <c r="D21" s="732"/>
      <c r="E21" s="117"/>
      <c r="F21" s="118"/>
      <c r="G21" s="117"/>
      <c r="H21" s="118"/>
      <c r="I21" s="735"/>
      <c r="J21" s="736"/>
      <c r="K21" s="739"/>
      <c r="L21" s="740"/>
      <c r="M21" s="740"/>
      <c r="N21" s="732"/>
      <c r="O21" s="743"/>
      <c r="P21" s="744"/>
      <c r="Q21" s="744"/>
      <c r="R21" s="744"/>
      <c r="S21" s="745"/>
      <c r="T21" s="127" t="s">
        <v>378</v>
      </c>
      <c r="U21" s="128"/>
      <c r="V21" s="129"/>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1"/>
      <c r="AU21" s="131"/>
      <c r="AV21" s="131"/>
      <c r="AW21" s="131"/>
      <c r="AX21" s="132"/>
      <c r="AY21" s="130"/>
      <c r="AZ21" s="131"/>
      <c r="BA21" s="133"/>
      <c r="BB21" s="749"/>
      <c r="BC21" s="750"/>
      <c r="BD21" s="712"/>
      <c r="BE21" s="713"/>
      <c r="BF21" s="714"/>
      <c r="BG21" s="715"/>
      <c r="BH21" s="715"/>
      <c r="BI21" s="715"/>
      <c r="BJ21" s="716"/>
    </row>
    <row r="22" spans="2:62" ht="20.25" customHeight="1" x14ac:dyDescent="0.2">
      <c r="B22" s="751"/>
      <c r="C22" s="764"/>
      <c r="D22" s="765"/>
      <c r="E22" s="117"/>
      <c r="F22" s="118">
        <f>C21</f>
        <v>0</v>
      </c>
      <c r="G22" s="117"/>
      <c r="H22" s="118">
        <f>I21</f>
        <v>0</v>
      </c>
      <c r="I22" s="766"/>
      <c r="J22" s="767"/>
      <c r="K22" s="768"/>
      <c r="L22" s="769"/>
      <c r="M22" s="769"/>
      <c r="N22" s="765"/>
      <c r="O22" s="743"/>
      <c r="P22" s="744"/>
      <c r="Q22" s="744"/>
      <c r="R22" s="744"/>
      <c r="S22" s="745"/>
      <c r="T22" s="119" t="s">
        <v>244</v>
      </c>
      <c r="U22" s="120"/>
      <c r="V22" s="121"/>
      <c r="W22" s="122" t="str">
        <f>IF(W21="","",VLOOKUP(W21,シフト記号表!$C$6:$L$47,10,FALSE))</f>
        <v/>
      </c>
      <c r="X22" s="123" t="str">
        <f>IF(X21="","",VLOOKUP(X21,シフト記号表!$C$6:$L$47,10,FALSE))</f>
        <v/>
      </c>
      <c r="Y22" s="123" t="str">
        <f>IF(Y21="","",VLOOKUP(Y21,シフト記号表!$C$6:$L$47,10,FALSE))</f>
        <v/>
      </c>
      <c r="Z22" s="123" t="str">
        <f>IF(Z21="","",VLOOKUP(Z21,シフト記号表!$C$6:$L$47,10,FALSE))</f>
        <v/>
      </c>
      <c r="AA22" s="123" t="str">
        <f>IF(AA21="","",VLOOKUP(AA21,シフト記号表!$C$6:$L$47,10,FALSE))</f>
        <v/>
      </c>
      <c r="AB22" s="123" t="str">
        <f>IF(AB21="","",VLOOKUP(AB21,シフト記号表!$C$6:$L$47,10,FALSE))</f>
        <v/>
      </c>
      <c r="AC22" s="124" t="str">
        <f>IF(AC21="","",VLOOKUP(AC21,シフト記号表!$C$6:$L$47,10,FALSE))</f>
        <v/>
      </c>
      <c r="AD22" s="122" t="str">
        <f>IF(AD21="","",VLOOKUP(AD21,シフト記号表!$C$6:$L$47,10,FALSE))</f>
        <v/>
      </c>
      <c r="AE22" s="123" t="str">
        <f>IF(AE21="","",VLOOKUP(AE21,シフト記号表!$C$6:$L$47,10,FALSE))</f>
        <v/>
      </c>
      <c r="AF22" s="123" t="str">
        <f>IF(AF21="","",VLOOKUP(AF21,シフト記号表!$C$6:$L$47,10,FALSE))</f>
        <v/>
      </c>
      <c r="AG22" s="123" t="str">
        <f>IF(AG21="","",VLOOKUP(AG21,シフト記号表!$C$6:$L$47,10,FALSE))</f>
        <v/>
      </c>
      <c r="AH22" s="123" t="str">
        <f>IF(AH21="","",VLOOKUP(AH21,シフト記号表!$C$6:$L$47,10,FALSE))</f>
        <v/>
      </c>
      <c r="AI22" s="123" t="str">
        <f>IF(AI21="","",VLOOKUP(AI21,シフト記号表!$C$6:$L$47,10,FALSE))</f>
        <v/>
      </c>
      <c r="AJ22" s="124" t="str">
        <f>IF(AJ21="","",VLOOKUP(AJ21,シフト記号表!$C$6:$L$47,10,FALSE))</f>
        <v/>
      </c>
      <c r="AK22" s="122" t="str">
        <f>IF(AK21="","",VLOOKUP(AK21,シフト記号表!$C$6:$L$47,10,FALSE))</f>
        <v/>
      </c>
      <c r="AL22" s="123" t="str">
        <f>IF(AL21="","",VLOOKUP(AL21,シフト記号表!$C$6:$L$47,10,FALSE))</f>
        <v/>
      </c>
      <c r="AM22" s="123" t="str">
        <f>IF(AM21="","",VLOOKUP(AM21,シフト記号表!$C$6:$L$47,10,FALSE))</f>
        <v/>
      </c>
      <c r="AN22" s="123" t="str">
        <f>IF(AN21="","",VLOOKUP(AN21,シフト記号表!$C$6:$L$47,10,FALSE))</f>
        <v/>
      </c>
      <c r="AO22" s="123" t="str">
        <f>IF(AO21="","",VLOOKUP(AO21,シフト記号表!$C$6:$L$47,10,FALSE))</f>
        <v/>
      </c>
      <c r="AP22" s="123" t="str">
        <f>IF(AP21="","",VLOOKUP(AP21,シフト記号表!$C$6:$L$47,10,FALSE))</f>
        <v/>
      </c>
      <c r="AQ22" s="124" t="str">
        <f>IF(AQ21="","",VLOOKUP(AQ21,シフト記号表!$C$6:$L$47,10,FALSE))</f>
        <v/>
      </c>
      <c r="AR22" s="122" t="str">
        <f>IF(AR21="","",VLOOKUP(AR21,シフト記号表!$C$6:$L$47,10,FALSE))</f>
        <v/>
      </c>
      <c r="AS22" s="123" t="str">
        <f>IF(AS21="","",VLOOKUP(AS21,シフト記号表!$C$6:$L$47,10,FALSE))</f>
        <v/>
      </c>
      <c r="AT22" s="123" t="str">
        <f>IF(AT21="","",VLOOKUP(AT21,シフト記号表!$C$6:$L$47,10,FALSE))</f>
        <v/>
      </c>
      <c r="AU22" s="123" t="str">
        <f>IF(AU21="","",VLOOKUP(AU21,シフト記号表!$C$6:$L$47,10,FALSE))</f>
        <v/>
      </c>
      <c r="AV22" s="123" t="str">
        <f>IF(AV21="","",VLOOKUP(AV21,シフト記号表!$C$6:$L$47,10,FALSE))</f>
        <v/>
      </c>
      <c r="AW22" s="123" t="str">
        <f>IF(AW21="","",VLOOKUP(AW21,シフト記号表!$C$6:$L$47,10,FALSE))</f>
        <v/>
      </c>
      <c r="AX22" s="124" t="str">
        <f>IF(AX21="","",VLOOKUP(AX21,シフト記号表!$C$6:$L$47,10,FALSE))</f>
        <v/>
      </c>
      <c r="AY22" s="122" t="str">
        <f>IF(AY21="","",VLOOKUP(AY21,シフト記号表!$C$6:$L$47,10,FALSE))</f>
        <v/>
      </c>
      <c r="AZ22" s="123" t="str">
        <f>IF(AZ21="","",VLOOKUP(AZ21,シフト記号表!$C$6:$L$47,10,FALSE))</f>
        <v/>
      </c>
      <c r="BA22" s="123" t="str">
        <f>IF(BA21="","",VLOOKUP(BA21,シフト記号表!$C$6:$L$47,10,FALSE))</f>
        <v/>
      </c>
      <c r="BB22" s="761">
        <f>IF($BE$3="４週",SUM(W22:AX22),IF($BE$3="暦月",SUM(W22:BA22),""))</f>
        <v>0</v>
      </c>
      <c r="BC22" s="762"/>
      <c r="BD22" s="763">
        <f>IF($BE$3="４週",BB22/4,IF($BE$3="暦月",(BB22/($BE$8/7)),""))</f>
        <v>0</v>
      </c>
      <c r="BE22" s="762"/>
      <c r="BF22" s="758"/>
      <c r="BG22" s="759"/>
      <c r="BH22" s="759"/>
      <c r="BI22" s="759"/>
      <c r="BJ22" s="760"/>
    </row>
    <row r="23" spans="2:62" ht="20.25" customHeight="1" x14ac:dyDescent="0.2">
      <c r="B23" s="729">
        <f>B21+1</f>
        <v>5</v>
      </c>
      <c r="C23" s="731"/>
      <c r="D23" s="732"/>
      <c r="E23" s="117"/>
      <c r="F23" s="118"/>
      <c r="G23" s="117"/>
      <c r="H23" s="118"/>
      <c r="I23" s="735"/>
      <c r="J23" s="736"/>
      <c r="K23" s="739"/>
      <c r="L23" s="740"/>
      <c r="M23" s="740"/>
      <c r="N23" s="732"/>
      <c r="O23" s="743"/>
      <c r="P23" s="744"/>
      <c r="Q23" s="744"/>
      <c r="R23" s="744"/>
      <c r="S23" s="745"/>
      <c r="T23" s="127" t="s">
        <v>378</v>
      </c>
      <c r="U23" s="128"/>
      <c r="V23" s="129"/>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1"/>
      <c r="AU23" s="131"/>
      <c r="AV23" s="131"/>
      <c r="AW23" s="131"/>
      <c r="AX23" s="132"/>
      <c r="AY23" s="130"/>
      <c r="AZ23" s="131"/>
      <c r="BA23" s="133"/>
      <c r="BB23" s="749"/>
      <c r="BC23" s="750"/>
      <c r="BD23" s="712"/>
      <c r="BE23" s="713"/>
      <c r="BF23" s="714"/>
      <c r="BG23" s="715"/>
      <c r="BH23" s="715"/>
      <c r="BI23" s="715"/>
      <c r="BJ23" s="716"/>
    </row>
    <row r="24" spans="2:62" ht="20.25" customHeight="1" x14ac:dyDescent="0.2">
      <c r="B24" s="751"/>
      <c r="C24" s="764"/>
      <c r="D24" s="765"/>
      <c r="E24" s="117"/>
      <c r="F24" s="118">
        <f>C23</f>
        <v>0</v>
      </c>
      <c r="G24" s="117"/>
      <c r="H24" s="118">
        <f>I23</f>
        <v>0</v>
      </c>
      <c r="I24" s="766"/>
      <c r="J24" s="767"/>
      <c r="K24" s="768"/>
      <c r="L24" s="769"/>
      <c r="M24" s="769"/>
      <c r="N24" s="765"/>
      <c r="O24" s="743"/>
      <c r="P24" s="744"/>
      <c r="Q24" s="744"/>
      <c r="R24" s="744"/>
      <c r="S24" s="745"/>
      <c r="T24" s="134" t="s">
        <v>244</v>
      </c>
      <c r="U24" s="135"/>
      <c r="V24" s="136"/>
      <c r="W24" s="122" t="str">
        <f>IF(W23="","",VLOOKUP(W23,シフト記号表!$C$6:$L$47,10,FALSE))</f>
        <v/>
      </c>
      <c r="X24" s="123" t="str">
        <f>IF(X23="","",VLOOKUP(X23,シフト記号表!$C$6:$L$47,10,FALSE))</f>
        <v/>
      </c>
      <c r="Y24" s="123" t="str">
        <f>IF(Y23="","",VLOOKUP(Y23,シフト記号表!$C$6:$L$47,10,FALSE))</f>
        <v/>
      </c>
      <c r="Z24" s="123" t="str">
        <f>IF(Z23="","",VLOOKUP(Z23,シフト記号表!$C$6:$L$47,10,FALSE))</f>
        <v/>
      </c>
      <c r="AA24" s="123" t="str">
        <f>IF(AA23="","",VLOOKUP(AA23,シフト記号表!$C$6:$L$47,10,FALSE))</f>
        <v/>
      </c>
      <c r="AB24" s="123" t="str">
        <f>IF(AB23="","",VLOOKUP(AB23,シフト記号表!$C$6:$L$47,10,FALSE))</f>
        <v/>
      </c>
      <c r="AC24" s="124" t="str">
        <f>IF(AC23="","",VLOOKUP(AC23,シフト記号表!$C$6:$L$47,10,FALSE))</f>
        <v/>
      </c>
      <c r="AD24" s="122" t="str">
        <f>IF(AD23="","",VLOOKUP(AD23,シフト記号表!$C$6:$L$47,10,FALSE))</f>
        <v/>
      </c>
      <c r="AE24" s="123" t="str">
        <f>IF(AE23="","",VLOOKUP(AE23,シフト記号表!$C$6:$L$47,10,FALSE))</f>
        <v/>
      </c>
      <c r="AF24" s="123" t="str">
        <f>IF(AF23="","",VLOOKUP(AF23,シフト記号表!$C$6:$L$47,10,FALSE))</f>
        <v/>
      </c>
      <c r="AG24" s="123" t="str">
        <f>IF(AG23="","",VLOOKUP(AG23,シフト記号表!$C$6:$L$47,10,FALSE))</f>
        <v/>
      </c>
      <c r="AH24" s="123" t="str">
        <f>IF(AH23="","",VLOOKUP(AH23,シフト記号表!$C$6:$L$47,10,FALSE))</f>
        <v/>
      </c>
      <c r="AI24" s="123" t="str">
        <f>IF(AI23="","",VLOOKUP(AI23,シフト記号表!$C$6:$L$47,10,FALSE))</f>
        <v/>
      </c>
      <c r="AJ24" s="124" t="str">
        <f>IF(AJ23="","",VLOOKUP(AJ23,シフト記号表!$C$6:$L$47,10,FALSE))</f>
        <v/>
      </c>
      <c r="AK24" s="122" t="str">
        <f>IF(AK23="","",VLOOKUP(AK23,シフト記号表!$C$6:$L$47,10,FALSE))</f>
        <v/>
      </c>
      <c r="AL24" s="123" t="str">
        <f>IF(AL23="","",VLOOKUP(AL23,シフト記号表!$C$6:$L$47,10,FALSE))</f>
        <v/>
      </c>
      <c r="AM24" s="123" t="str">
        <f>IF(AM23="","",VLOOKUP(AM23,シフト記号表!$C$6:$L$47,10,FALSE))</f>
        <v/>
      </c>
      <c r="AN24" s="123" t="str">
        <f>IF(AN23="","",VLOOKUP(AN23,シフト記号表!$C$6:$L$47,10,FALSE))</f>
        <v/>
      </c>
      <c r="AO24" s="123" t="str">
        <f>IF(AO23="","",VLOOKUP(AO23,シフト記号表!$C$6:$L$47,10,FALSE))</f>
        <v/>
      </c>
      <c r="AP24" s="123" t="str">
        <f>IF(AP23="","",VLOOKUP(AP23,シフト記号表!$C$6:$L$47,10,FALSE))</f>
        <v/>
      </c>
      <c r="AQ24" s="124" t="str">
        <f>IF(AQ23="","",VLOOKUP(AQ23,シフト記号表!$C$6:$L$47,10,FALSE))</f>
        <v/>
      </c>
      <c r="AR24" s="122" t="str">
        <f>IF(AR23="","",VLOOKUP(AR23,シフト記号表!$C$6:$L$47,10,FALSE))</f>
        <v/>
      </c>
      <c r="AS24" s="123" t="str">
        <f>IF(AS23="","",VLOOKUP(AS23,シフト記号表!$C$6:$L$47,10,FALSE))</f>
        <v/>
      </c>
      <c r="AT24" s="123" t="str">
        <f>IF(AT23="","",VLOOKUP(AT23,シフト記号表!$C$6:$L$47,10,FALSE))</f>
        <v/>
      </c>
      <c r="AU24" s="123" t="str">
        <f>IF(AU23="","",VLOOKUP(AU23,シフト記号表!$C$6:$L$47,10,FALSE))</f>
        <v/>
      </c>
      <c r="AV24" s="123" t="str">
        <f>IF(AV23="","",VLOOKUP(AV23,シフト記号表!$C$6:$L$47,10,FALSE))</f>
        <v/>
      </c>
      <c r="AW24" s="123" t="str">
        <f>IF(AW23="","",VLOOKUP(AW23,シフト記号表!$C$6:$L$47,10,FALSE))</f>
        <v/>
      </c>
      <c r="AX24" s="124" t="str">
        <f>IF(AX23="","",VLOOKUP(AX23,シフト記号表!$C$6:$L$47,10,FALSE))</f>
        <v/>
      </c>
      <c r="AY24" s="122" t="str">
        <f>IF(AY23="","",VLOOKUP(AY23,シフト記号表!$C$6:$L$47,10,FALSE))</f>
        <v/>
      </c>
      <c r="AZ24" s="123" t="str">
        <f>IF(AZ23="","",VLOOKUP(AZ23,シフト記号表!$C$6:$L$47,10,FALSE))</f>
        <v/>
      </c>
      <c r="BA24" s="123" t="str">
        <f>IF(BA23="","",VLOOKUP(BA23,シフト記号表!$C$6:$L$47,10,FALSE))</f>
        <v/>
      </c>
      <c r="BB24" s="761">
        <f>IF($BE$3="４週",SUM(W24:AX24),IF($BE$3="暦月",SUM(W24:BA24),""))</f>
        <v>0</v>
      </c>
      <c r="BC24" s="762"/>
      <c r="BD24" s="763">
        <f>IF($BE$3="４週",BB24/4,IF($BE$3="暦月",(BB24/($BE$8/7)),""))</f>
        <v>0</v>
      </c>
      <c r="BE24" s="762"/>
      <c r="BF24" s="758"/>
      <c r="BG24" s="759"/>
      <c r="BH24" s="759"/>
      <c r="BI24" s="759"/>
      <c r="BJ24" s="760"/>
    </row>
    <row r="25" spans="2:62" ht="20.25" customHeight="1" x14ac:dyDescent="0.2">
      <c r="B25" s="729">
        <f>B23+1</f>
        <v>6</v>
      </c>
      <c r="C25" s="731"/>
      <c r="D25" s="732"/>
      <c r="E25" s="117"/>
      <c r="F25" s="118"/>
      <c r="G25" s="117"/>
      <c r="H25" s="118"/>
      <c r="I25" s="735"/>
      <c r="J25" s="736"/>
      <c r="K25" s="739"/>
      <c r="L25" s="740"/>
      <c r="M25" s="740"/>
      <c r="N25" s="732"/>
      <c r="O25" s="743"/>
      <c r="P25" s="744"/>
      <c r="Q25" s="744"/>
      <c r="R25" s="744"/>
      <c r="S25" s="745"/>
      <c r="T25" s="137" t="s">
        <v>378</v>
      </c>
      <c r="U25" s="138"/>
      <c r="V25" s="139"/>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1"/>
      <c r="AU25" s="131"/>
      <c r="AV25" s="131"/>
      <c r="AW25" s="131"/>
      <c r="AX25" s="132"/>
      <c r="AY25" s="130"/>
      <c r="AZ25" s="131"/>
      <c r="BA25" s="133"/>
      <c r="BB25" s="749"/>
      <c r="BC25" s="750"/>
      <c r="BD25" s="712"/>
      <c r="BE25" s="713"/>
      <c r="BF25" s="714"/>
      <c r="BG25" s="715"/>
      <c r="BH25" s="715"/>
      <c r="BI25" s="715"/>
      <c r="BJ25" s="716"/>
    </row>
    <row r="26" spans="2:62" ht="20.25" customHeight="1" x14ac:dyDescent="0.2">
      <c r="B26" s="751"/>
      <c r="C26" s="764"/>
      <c r="D26" s="765"/>
      <c r="E26" s="117"/>
      <c r="F26" s="118">
        <f>C25</f>
        <v>0</v>
      </c>
      <c r="G26" s="117"/>
      <c r="H26" s="118">
        <f>I25</f>
        <v>0</v>
      </c>
      <c r="I26" s="766"/>
      <c r="J26" s="767"/>
      <c r="K26" s="768"/>
      <c r="L26" s="769"/>
      <c r="M26" s="769"/>
      <c r="N26" s="765"/>
      <c r="O26" s="743"/>
      <c r="P26" s="744"/>
      <c r="Q26" s="744"/>
      <c r="R26" s="744"/>
      <c r="S26" s="745"/>
      <c r="T26" s="119" t="s">
        <v>244</v>
      </c>
      <c r="U26" s="120"/>
      <c r="V26" s="121"/>
      <c r="W26" s="122" t="str">
        <f>IF(W25="","",VLOOKUP(W25,シフト記号表!$C$6:$L$47,10,FALSE))</f>
        <v/>
      </c>
      <c r="X26" s="123" t="str">
        <f>IF(X25="","",VLOOKUP(X25,シフト記号表!$C$6:$L$47,10,FALSE))</f>
        <v/>
      </c>
      <c r="Y26" s="123" t="str">
        <f>IF(Y25="","",VLOOKUP(Y25,シフト記号表!$C$6:$L$47,10,FALSE))</f>
        <v/>
      </c>
      <c r="Z26" s="123" t="str">
        <f>IF(Z25="","",VLOOKUP(Z25,シフト記号表!$C$6:$L$47,10,FALSE))</f>
        <v/>
      </c>
      <c r="AA26" s="123" t="str">
        <f>IF(AA25="","",VLOOKUP(AA25,シフト記号表!$C$6:$L$47,10,FALSE))</f>
        <v/>
      </c>
      <c r="AB26" s="123" t="str">
        <f>IF(AB25="","",VLOOKUP(AB25,シフト記号表!$C$6:$L$47,10,FALSE))</f>
        <v/>
      </c>
      <c r="AC26" s="124" t="str">
        <f>IF(AC25="","",VLOOKUP(AC25,シフト記号表!$C$6:$L$47,10,FALSE))</f>
        <v/>
      </c>
      <c r="AD26" s="122" t="str">
        <f>IF(AD25="","",VLOOKUP(AD25,シフト記号表!$C$6:$L$47,10,FALSE))</f>
        <v/>
      </c>
      <c r="AE26" s="123" t="str">
        <f>IF(AE25="","",VLOOKUP(AE25,シフト記号表!$C$6:$L$47,10,FALSE))</f>
        <v/>
      </c>
      <c r="AF26" s="123" t="str">
        <f>IF(AF25="","",VLOOKUP(AF25,シフト記号表!$C$6:$L$47,10,FALSE))</f>
        <v/>
      </c>
      <c r="AG26" s="123" t="str">
        <f>IF(AG25="","",VLOOKUP(AG25,シフト記号表!$C$6:$L$47,10,FALSE))</f>
        <v/>
      </c>
      <c r="AH26" s="123" t="str">
        <f>IF(AH25="","",VLOOKUP(AH25,シフト記号表!$C$6:$L$47,10,FALSE))</f>
        <v/>
      </c>
      <c r="AI26" s="123" t="str">
        <f>IF(AI25="","",VLOOKUP(AI25,シフト記号表!$C$6:$L$47,10,FALSE))</f>
        <v/>
      </c>
      <c r="AJ26" s="124" t="str">
        <f>IF(AJ25="","",VLOOKUP(AJ25,シフト記号表!$C$6:$L$47,10,FALSE))</f>
        <v/>
      </c>
      <c r="AK26" s="122" t="str">
        <f>IF(AK25="","",VLOOKUP(AK25,シフト記号表!$C$6:$L$47,10,FALSE))</f>
        <v/>
      </c>
      <c r="AL26" s="123" t="str">
        <f>IF(AL25="","",VLOOKUP(AL25,シフト記号表!$C$6:$L$47,10,FALSE))</f>
        <v/>
      </c>
      <c r="AM26" s="123" t="str">
        <f>IF(AM25="","",VLOOKUP(AM25,シフト記号表!$C$6:$L$47,10,FALSE))</f>
        <v/>
      </c>
      <c r="AN26" s="123" t="str">
        <f>IF(AN25="","",VLOOKUP(AN25,シフト記号表!$C$6:$L$47,10,FALSE))</f>
        <v/>
      </c>
      <c r="AO26" s="123" t="str">
        <f>IF(AO25="","",VLOOKUP(AO25,シフト記号表!$C$6:$L$47,10,FALSE))</f>
        <v/>
      </c>
      <c r="AP26" s="123" t="str">
        <f>IF(AP25="","",VLOOKUP(AP25,シフト記号表!$C$6:$L$47,10,FALSE))</f>
        <v/>
      </c>
      <c r="AQ26" s="124" t="str">
        <f>IF(AQ25="","",VLOOKUP(AQ25,シフト記号表!$C$6:$L$47,10,FALSE))</f>
        <v/>
      </c>
      <c r="AR26" s="122" t="str">
        <f>IF(AR25="","",VLOOKUP(AR25,シフト記号表!$C$6:$L$47,10,FALSE))</f>
        <v/>
      </c>
      <c r="AS26" s="123" t="str">
        <f>IF(AS25="","",VLOOKUP(AS25,シフト記号表!$C$6:$L$47,10,FALSE))</f>
        <v/>
      </c>
      <c r="AT26" s="123" t="str">
        <f>IF(AT25="","",VLOOKUP(AT25,シフト記号表!$C$6:$L$47,10,FALSE))</f>
        <v/>
      </c>
      <c r="AU26" s="123" t="str">
        <f>IF(AU25="","",VLOOKUP(AU25,シフト記号表!$C$6:$L$47,10,FALSE))</f>
        <v/>
      </c>
      <c r="AV26" s="123" t="str">
        <f>IF(AV25="","",VLOOKUP(AV25,シフト記号表!$C$6:$L$47,10,FALSE))</f>
        <v/>
      </c>
      <c r="AW26" s="123" t="str">
        <f>IF(AW25="","",VLOOKUP(AW25,シフト記号表!$C$6:$L$47,10,FALSE))</f>
        <v/>
      </c>
      <c r="AX26" s="124" t="str">
        <f>IF(AX25="","",VLOOKUP(AX25,シフト記号表!$C$6:$L$47,10,FALSE))</f>
        <v/>
      </c>
      <c r="AY26" s="122" t="str">
        <f>IF(AY25="","",VLOOKUP(AY25,シフト記号表!$C$6:$L$47,10,FALSE))</f>
        <v/>
      </c>
      <c r="AZ26" s="123" t="str">
        <f>IF(AZ25="","",VLOOKUP(AZ25,シフト記号表!$C$6:$L$47,10,FALSE))</f>
        <v/>
      </c>
      <c r="BA26" s="123" t="str">
        <f>IF(BA25="","",VLOOKUP(BA25,シフト記号表!$C$6:$L$47,10,FALSE))</f>
        <v/>
      </c>
      <c r="BB26" s="761">
        <f>IF($BE$3="４週",SUM(W26:AX26),IF($BE$3="暦月",SUM(W26:BA26),""))</f>
        <v>0</v>
      </c>
      <c r="BC26" s="762"/>
      <c r="BD26" s="763">
        <f>IF($BE$3="４週",BB26/4,IF($BE$3="暦月",(BB26/($BE$8/7)),""))</f>
        <v>0</v>
      </c>
      <c r="BE26" s="762"/>
      <c r="BF26" s="758"/>
      <c r="BG26" s="759"/>
      <c r="BH26" s="759"/>
      <c r="BI26" s="759"/>
      <c r="BJ26" s="760"/>
    </row>
    <row r="27" spans="2:62" ht="20.25" customHeight="1" x14ac:dyDescent="0.2">
      <c r="B27" s="729">
        <f>B25+1</f>
        <v>7</v>
      </c>
      <c r="C27" s="731"/>
      <c r="D27" s="732"/>
      <c r="E27" s="117"/>
      <c r="F27" s="118"/>
      <c r="G27" s="117"/>
      <c r="H27" s="118"/>
      <c r="I27" s="735"/>
      <c r="J27" s="736"/>
      <c r="K27" s="739"/>
      <c r="L27" s="740"/>
      <c r="M27" s="740"/>
      <c r="N27" s="732"/>
      <c r="O27" s="743"/>
      <c r="P27" s="744"/>
      <c r="Q27" s="744"/>
      <c r="R27" s="744"/>
      <c r="S27" s="745"/>
      <c r="T27" s="127" t="s">
        <v>378</v>
      </c>
      <c r="U27" s="128"/>
      <c r="V27" s="129"/>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1"/>
      <c r="AU27" s="131"/>
      <c r="AV27" s="131"/>
      <c r="AW27" s="131"/>
      <c r="AX27" s="132"/>
      <c r="AY27" s="130"/>
      <c r="AZ27" s="131"/>
      <c r="BA27" s="133"/>
      <c r="BB27" s="749"/>
      <c r="BC27" s="750"/>
      <c r="BD27" s="712"/>
      <c r="BE27" s="713"/>
      <c r="BF27" s="714"/>
      <c r="BG27" s="715"/>
      <c r="BH27" s="715"/>
      <c r="BI27" s="715"/>
      <c r="BJ27" s="716"/>
    </row>
    <row r="28" spans="2:62" ht="20.25" customHeight="1" x14ac:dyDescent="0.2">
      <c r="B28" s="751"/>
      <c r="C28" s="764"/>
      <c r="D28" s="765"/>
      <c r="E28" s="117"/>
      <c r="F28" s="118">
        <f>C27</f>
        <v>0</v>
      </c>
      <c r="G28" s="117"/>
      <c r="H28" s="118">
        <f>I27</f>
        <v>0</v>
      </c>
      <c r="I28" s="766"/>
      <c r="J28" s="767"/>
      <c r="K28" s="768"/>
      <c r="L28" s="769"/>
      <c r="M28" s="769"/>
      <c r="N28" s="765"/>
      <c r="O28" s="743"/>
      <c r="P28" s="744"/>
      <c r="Q28" s="744"/>
      <c r="R28" s="744"/>
      <c r="S28" s="745"/>
      <c r="T28" s="119" t="s">
        <v>244</v>
      </c>
      <c r="U28" s="120"/>
      <c r="V28" s="121"/>
      <c r="W28" s="122" t="str">
        <f>IF(W27="","",VLOOKUP(W27,シフト記号表!$C$6:$L$47,10,FALSE))</f>
        <v/>
      </c>
      <c r="X28" s="123" t="str">
        <f>IF(X27="","",VLOOKUP(X27,シフト記号表!$C$6:$L$47,10,FALSE))</f>
        <v/>
      </c>
      <c r="Y28" s="123" t="str">
        <f>IF(Y27="","",VLOOKUP(Y27,シフト記号表!$C$6:$L$47,10,FALSE))</f>
        <v/>
      </c>
      <c r="Z28" s="123" t="str">
        <f>IF(Z27="","",VLOOKUP(Z27,シフト記号表!$C$6:$L$47,10,FALSE))</f>
        <v/>
      </c>
      <c r="AA28" s="123" t="str">
        <f>IF(AA27="","",VLOOKUP(AA27,シフト記号表!$C$6:$L$47,10,FALSE))</f>
        <v/>
      </c>
      <c r="AB28" s="123" t="str">
        <f>IF(AB27="","",VLOOKUP(AB27,シフト記号表!$C$6:$L$47,10,FALSE))</f>
        <v/>
      </c>
      <c r="AC28" s="124" t="str">
        <f>IF(AC27="","",VLOOKUP(AC27,シフト記号表!$C$6:$L$47,10,FALSE))</f>
        <v/>
      </c>
      <c r="AD28" s="122" t="str">
        <f>IF(AD27="","",VLOOKUP(AD27,シフト記号表!$C$6:$L$47,10,FALSE))</f>
        <v/>
      </c>
      <c r="AE28" s="123" t="str">
        <f>IF(AE27="","",VLOOKUP(AE27,シフト記号表!$C$6:$L$47,10,FALSE))</f>
        <v/>
      </c>
      <c r="AF28" s="123" t="str">
        <f>IF(AF27="","",VLOOKUP(AF27,シフト記号表!$C$6:$L$47,10,FALSE))</f>
        <v/>
      </c>
      <c r="AG28" s="123" t="str">
        <f>IF(AG27="","",VLOOKUP(AG27,シフト記号表!$C$6:$L$47,10,FALSE))</f>
        <v/>
      </c>
      <c r="AH28" s="123" t="str">
        <f>IF(AH27="","",VLOOKUP(AH27,シフト記号表!$C$6:$L$47,10,FALSE))</f>
        <v/>
      </c>
      <c r="AI28" s="123" t="str">
        <f>IF(AI27="","",VLOOKUP(AI27,シフト記号表!$C$6:$L$47,10,FALSE))</f>
        <v/>
      </c>
      <c r="AJ28" s="124" t="str">
        <f>IF(AJ27="","",VLOOKUP(AJ27,シフト記号表!$C$6:$L$47,10,FALSE))</f>
        <v/>
      </c>
      <c r="AK28" s="122" t="str">
        <f>IF(AK27="","",VLOOKUP(AK27,シフト記号表!$C$6:$L$47,10,FALSE))</f>
        <v/>
      </c>
      <c r="AL28" s="123" t="str">
        <f>IF(AL27="","",VLOOKUP(AL27,シフト記号表!$C$6:$L$47,10,FALSE))</f>
        <v/>
      </c>
      <c r="AM28" s="123" t="str">
        <f>IF(AM27="","",VLOOKUP(AM27,シフト記号表!$C$6:$L$47,10,FALSE))</f>
        <v/>
      </c>
      <c r="AN28" s="123" t="str">
        <f>IF(AN27="","",VLOOKUP(AN27,シフト記号表!$C$6:$L$47,10,FALSE))</f>
        <v/>
      </c>
      <c r="AO28" s="123" t="str">
        <f>IF(AO27="","",VLOOKUP(AO27,シフト記号表!$C$6:$L$47,10,FALSE))</f>
        <v/>
      </c>
      <c r="AP28" s="123" t="str">
        <f>IF(AP27="","",VLOOKUP(AP27,シフト記号表!$C$6:$L$47,10,FALSE))</f>
        <v/>
      </c>
      <c r="AQ28" s="124" t="str">
        <f>IF(AQ27="","",VLOOKUP(AQ27,シフト記号表!$C$6:$L$47,10,FALSE))</f>
        <v/>
      </c>
      <c r="AR28" s="122" t="str">
        <f>IF(AR27="","",VLOOKUP(AR27,シフト記号表!$C$6:$L$47,10,FALSE))</f>
        <v/>
      </c>
      <c r="AS28" s="123" t="str">
        <f>IF(AS27="","",VLOOKUP(AS27,シフト記号表!$C$6:$L$47,10,FALSE))</f>
        <v/>
      </c>
      <c r="AT28" s="123" t="str">
        <f>IF(AT27="","",VLOOKUP(AT27,シフト記号表!$C$6:$L$47,10,FALSE))</f>
        <v/>
      </c>
      <c r="AU28" s="123" t="str">
        <f>IF(AU27="","",VLOOKUP(AU27,シフト記号表!$C$6:$L$47,10,FALSE))</f>
        <v/>
      </c>
      <c r="AV28" s="123" t="str">
        <f>IF(AV27="","",VLOOKUP(AV27,シフト記号表!$C$6:$L$47,10,FALSE))</f>
        <v/>
      </c>
      <c r="AW28" s="123" t="str">
        <f>IF(AW27="","",VLOOKUP(AW27,シフト記号表!$C$6:$L$47,10,FALSE))</f>
        <v/>
      </c>
      <c r="AX28" s="124" t="str">
        <f>IF(AX27="","",VLOOKUP(AX27,シフト記号表!$C$6:$L$47,10,FALSE))</f>
        <v/>
      </c>
      <c r="AY28" s="122" t="str">
        <f>IF(AY27="","",VLOOKUP(AY27,シフト記号表!$C$6:$L$47,10,FALSE))</f>
        <v/>
      </c>
      <c r="AZ28" s="123" t="str">
        <f>IF(AZ27="","",VLOOKUP(AZ27,シフト記号表!$C$6:$L$47,10,FALSE))</f>
        <v/>
      </c>
      <c r="BA28" s="123" t="str">
        <f>IF(BA27="","",VLOOKUP(BA27,シフト記号表!$C$6:$L$47,10,FALSE))</f>
        <v/>
      </c>
      <c r="BB28" s="761">
        <f>IF($BE$3="４週",SUM(W28:AX28),IF($BE$3="暦月",SUM(W28:BA28),""))</f>
        <v>0</v>
      </c>
      <c r="BC28" s="762"/>
      <c r="BD28" s="763">
        <f>IF($BE$3="４週",BB28/4,IF($BE$3="暦月",(BB28/($BE$8/7)),""))</f>
        <v>0</v>
      </c>
      <c r="BE28" s="762"/>
      <c r="BF28" s="758"/>
      <c r="BG28" s="759"/>
      <c r="BH28" s="759"/>
      <c r="BI28" s="759"/>
      <c r="BJ28" s="760"/>
    </row>
    <row r="29" spans="2:62" ht="20.25" customHeight="1" x14ac:dyDescent="0.2">
      <c r="B29" s="729">
        <f>B27+1</f>
        <v>8</v>
      </c>
      <c r="C29" s="731"/>
      <c r="D29" s="732"/>
      <c r="E29" s="117"/>
      <c r="F29" s="118"/>
      <c r="G29" s="117"/>
      <c r="H29" s="118"/>
      <c r="I29" s="735"/>
      <c r="J29" s="736"/>
      <c r="K29" s="739"/>
      <c r="L29" s="740"/>
      <c r="M29" s="740"/>
      <c r="N29" s="732"/>
      <c r="O29" s="743"/>
      <c r="P29" s="744"/>
      <c r="Q29" s="744"/>
      <c r="R29" s="744"/>
      <c r="S29" s="745"/>
      <c r="T29" s="127" t="s">
        <v>378</v>
      </c>
      <c r="U29" s="128"/>
      <c r="V29" s="129"/>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1"/>
      <c r="AU29" s="131"/>
      <c r="AV29" s="131"/>
      <c r="AW29" s="131"/>
      <c r="AX29" s="132"/>
      <c r="AY29" s="130"/>
      <c r="AZ29" s="131"/>
      <c r="BA29" s="133"/>
      <c r="BB29" s="749"/>
      <c r="BC29" s="750"/>
      <c r="BD29" s="712"/>
      <c r="BE29" s="713"/>
      <c r="BF29" s="714"/>
      <c r="BG29" s="715"/>
      <c r="BH29" s="715"/>
      <c r="BI29" s="715"/>
      <c r="BJ29" s="716"/>
    </row>
    <row r="30" spans="2:62" ht="20.25" customHeight="1" x14ac:dyDescent="0.2">
      <c r="B30" s="751"/>
      <c r="C30" s="764"/>
      <c r="D30" s="765"/>
      <c r="E30" s="117"/>
      <c r="F30" s="118">
        <f>C29</f>
        <v>0</v>
      </c>
      <c r="G30" s="117"/>
      <c r="H30" s="118">
        <f>I29</f>
        <v>0</v>
      </c>
      <c r="I30" s="766"/>
      <c r="J30" s="767"/>
      <c r="K30" s="768"/>
      <c r="L30" s="769"/>
      <c r="M30" s="769"/>
      <c r="N30" s="765"/>
      <c r="O30" s="743"/>
      <c r="P30" s="744"/>
      <c r="Q30" s="744"/>
      <c r="R30" s="744"/>
      <c r="S30" s="745"/>
      <c r="T30" s="119" t="s">
        <v>244</v>
      </c>
      <c r="U30" s="120"/>
      <c r="V30" s="121"/>
      <c r="W30" s="122" t="str">
        <f>IF(W29="","",VLOOKUP(W29,シフト記号表!$C$6:$L$47,10,FALSE))</f>
        <v/>
      </c>
      <c r="X30" s="123" t="str">
        <f>IF(X29="","",VLOOKUP(X29,シフト記号表!$C$6:$L$47,10,FALSE))</f>
        <v/>
      </c>
      <c r="Y30" s="123" t="str">
        <f>IF(Y29="","",VLOOKUP(Y29,シフト記号表!$C$6:$L$47,10,FALSE))</f>
        <v/>
      </c>
      <c r="Z30" s="123" t="str">
        <f>IF(Z29="","",VLOOKUP(Z29,シフト記号表!$C$6:$L$47,10,FALSE))</f>
        <v/>
      </c>
      <c r="AA30" s="123" t="str">
        <f>IF(AA29="","",VLOOKUP(AA29,シフト記号表!$C$6:$L$47,10,FALSE))</f>
        <v/>
      </c>
      <c r="AB30" s="123" t="str">
        <f>IF(AB29="","",VLOOKUP(AB29,シフト記号表!$C$6:$L$47,10,FALSE))</f>
        <v/>
      </c>
      <c r="AC30" s="124" t="str">
        <f>IF(AC29="","",VLOOKUP(AC29,シフト記号表!$C$6:$L$47,10,FALSE))</f>
        <v/>
      </c>
      <c r="AD30" s="122" t="str">
        <f>IF(AD29="","",VLOOKUP(AD29,シフト記号表!$C$6:$L$47,10,FALSE))</f>
        <v/>
      </c>
      <c r="AE30" s="123" t="str">
        <f>IF(AE29="","",VLOOKUP(AE29,シフト記号表!$C$6:$L$47,10,FALSE))</f>
        <v/>
      </c>
      <c r="AF30" s="123" t="str">
        <f>IF(AF29="","",VLOOKUP(AF29,シフト記号表!$C$6:$L$47,10,FALSE))</f>
        <v/>
      </c>
      <c r="AG30" s="123" t="str">
        <f>IF(AG29="","",VLOOKUP(AG29,シフト記号表!$C$6:$L$47,10,FALSE))</f>
        <v/>
      </c>
      <c r="AH30" s="123" t="str">
        <f>IF(AH29="","",VLOOKUP(AH29,シフト記号表!$C$6:$L$47,10,FALSE))</f>
        <v/>
      </c>
      <c r="AI30" s="123" t="str">
        <f>IF(AI29="","",VLOOKUP(AI29,シフト記号表!$C$6:$L$47,10,FALSE))</f>
        <v/>
      </c>
      <c r="AJ30" s="124" t="str">
        <f>IF(AJ29="","",VLOOKUP(AJ29,シフト記号表!$C$6:$L$47,10,FALSE))</f>
        <v/>
      </c>
      <c r="AK30" s="122" t="str">
        <f>IF(AK29="","",VLOOKUP(AK29,シフト記号表!$C$6:$L$47,10,FALSE))</f>
        <v/>
      </c>
      <c r="AL30" s="123" t="str">
        <f>IF(AL29="","",VLOOKUP(AL29,シフト記号表!$C$6:$L$47,10,FALSE))</f>
        <v/>
      </c>
      <c r="AM30" s="123" t="str">
        <f>IF(AM29="","",VLOOKUP(AM29,シフト記号表!$C$6:$L$47,10,FALSE))</f>
        <v/>
      </c>
      <c r="AN30" s="123" t="str">
        <f>IF(AN29="","",VLOOKUP(AN29,シフト記号表!$C$6:$L$47,10,FALSE))</f>
        <v/>
      </c>
      <c r="AO30" s="123" t="str">
        <f>IF(AO29="","",VLOOKUP(AO29,シフト記号表!$C$6:$L$47,10,FALSE))</f>
        <v/>
      </c>
      <c r="AP30" s="123" t="str">
        <f>IF(AP29="","",VLOOKUP(AP29,シフト記号表!$C$6:$L$47,10,FALSE))</f>
        <v/>
      </c>
      <c r="AQ30" s="124" t="str">
        <f>IF(AQ29="","",VLOOKUP(AQ29,シフト記号表!$C$6:$L$47,10,FALSE))</f>
        <v/>
      </c>
      <c r="AR30" s="122" t="str">
        <f>IF(AR29="","",VLOOKUP(AR29,シフト記号表!$C$6:$L$47,10,FALSE))</f>
        <v/>
      </c>
      <c r="AS30" s="123" t="str">
        <f>IF(AS29="","",VLOOKUP(AS29,シフト記号表!$C$6:$L$47,10,FALSE))</f>
        <v/>
      </c>
      <c r="AT30" s="123" t="str">
        <f>IF(AT29="","",VLOOKUP(AT29,シフト記号表!$C$6:$L$47,10,FALSE))</f>
        <v/>
      </c>
      <c r="AU30" s="123" t="str">
        <f>IF(AU29="","",VLOOKUP(AU29,シフト記号表!$C$6:$L$47,10,FALSE))</f>
        <v/>
      </c>
      <c r="AV30" s="123" t="str">
        <f>IF(AV29="","",VLOOKUP(AV29,シフト記号表!$C$6:$L$47,10,FALSE))</f>
        <v/>
      </c>
      <c r="AW30" s="123" t="str">
        <f>IF(AW29="","",VLOOKUP(AW29,シフト記号表!$C$6:$L$47,10,FALSE))</f>
        <v/>
      </c>
      <c r="AX30" s="124" t="str">
        <f>IF(AX29="","",VLOOKUP(AX29,シフト記号表!$C$6:$L$47,10,FALSE))</f>
        <v/>
      </c>
      <c r="AY30" s="122" t="str">
        <f>IF(AY29="","",VLOOKUP(AY29,シフト記号表!$C$6:$L$47,10,FALSE))</f>
        <v/>
      </c>
      <c r="AZ30" s="123" t="str">
        <f>IF(AZ29="","",VLOOKUP(AZ29,シフト記号表!$C$6:$L$47,10,FALSE))</f>
        <v/>
      </c>
      <c r="BA30" s="123" t="str">
        <f>IF(BA29="","",VLOOKUP(BA29,シフト記号表!$C$6:$L$47,10,FALSE))</f>
        <v/>
      </c>
      <c r="BB30" s="761">
        <f>IF($BE$3="４週",SUM(W30:AX30),IF($BE$3="暦月",SUM(W30:BA30),""))</f>
        <v>0</v>
      </c>
      <c r="BC30" s="762"/>
      <c r="BD30" s="763">
        <f>IF($BE$3="４週",BB30/4,IF($BE$3="暦月",(BB30/($BE$8/7)),""))</f>
        <v>0</v>
      </c>
      <c r="BE30" s="762"/>
      <c r="BF30" s="758"/>
      <c r="BG30" s="759"/>
      <c r="BH30" s="759"/>
      <c r="BI30" s="759"/>
      <c r="BJ30" s="760"/>
    </row>
    <row r="31" spans="2:62" ht="20.25" customHeight="1" x14ac:dyDescent="0.2">
      <c r="B31" s="729">
        <f>B29+1</f>
        <v>9</v>
      </c>
      <c r="C31" s="731"/>
      <c r="D31" s="732"/>
      <c r="E31" s="117"/>
      <c r="F31" s="118"/>
      <c r="G31" s="117"/>
      <c r="H31" s="118"/>
      <c r="I31" s="735"/>
      <c r="J31" s="736"/>
      <c r="K31" s="739"/>
      <c r="L31" s="740"/>
      <c r="M31" s="740"/>
      <c r="N31" s="732"/>
      <c r="O31" s="743"/>
      <c r="P31" s="744"/>
      <c r="Q31" s="744"/>
      <c r="R31" s="744"/>
      <c r="S31" s="745"/>
      <c r="T31" s="127" t="s">
        <v>378</v>
      </c>
      <c r="U31" s="128"/>
      <c r="V31" s="129"/>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1"/>
      <c r="AU31" s="131"/>
      <c r="AV31" s="131"/>
      <c r="AW31" s="131"/>
      <c r="AX31" s="132"/>
      <c r="AY31" s="130"/>
      <c r="AZ31" s="131"/>
      <c r="BA31" s="133"/>
      <c r="BB31" s="749"/>
      <c r="BC31" s="750"/>
      <c r="BD31" s="712"/>
      <c r="BE31" s="713"/>
      <c r="BF31" s="714"/>
      <c r="BG31" s="715"/>
      <c r="BH31" s="715"/>
      <c r="BI31" s="715"/>
      <c r="BJ31" s="716"/>
    </row>
    <row r="32" spans="2:62" ht="20.25" customHeight="1" x14ac:dyDescent="0.2">
      <c r="B32" s="751"/>
      <c r="C32" s="764"/>
      <c r="D32" s="765"/>
      <c r="E32" s="117"/>
      <c r="F32" s="118">
        <f>C31</f>
        <v>0</v>
      </c>
      <c r="G32" s="117"/>
      <c r="H32" s="118">
        <f>I31</f>
        <v>0</v>
      </c>
      <c r="I32" s="766"/>
      <c r="J32" s="767"/>
      <c r="K32" s="768"/>
      <c r="L32" s="769"/>
      <c r="M32" s="769"/>
      <c r="N32" s="765"/>
      <c r="O32" s="743"/>
      <c r="P32" s="744"/>
      <c r="Q32" s="744"/>
      <c r="R32" s="744"/>
      <c r="S32" s="745"/>
      <c r="T32" s="134" t="s">
        <v>244</v>
      </c>
      <c r="U32" s="135"/>
      <c r="V32" s="136"/>
      <c r="W32" s="122" t="str">
        <f>IF(W31="","",VLOOKUP(W31,シフト記号表!$C$6:$L$47,10,FALSE))</f>
        <v/>
      </c>
      <c r="X32" s="123" t="str">
        <f>IF(X31="","",VLOOKUP(X31,シフト記号表!$C$6:$L$47,10,FALSE))</f>
        <v/>
      </c>
      <c r="Y32" s="123" t="str">
        <f>IF(Y31="","",VLOOKUP(Y31,シフト記号表!$C$6:$L$47,10,FALSE))</f>
        <v/>
      </c>
      <c r="Z32" s="123" t="str">
        <f>IF(Z31="","",VLOOKUP(Z31,シフト記号表!$C$6:$L$47,10,FALSE))</f>
        <v/>
      </c>
      <c r="AA32" s="123" t="str">
        <f>IF(AA31="","",VLOOKUP(AA31,シフト記号表!$C$6:$L$47,10,FALSE))</f>
        <v/>
      </c>
      <c r="AB32" s="123" t="str">
        <f>IF(AB31="","",VLOOKUP(AB31,シフト記号表!$C$6:$L$47,10,FALSE))</f>
        <v/>
      </c>
      <c r="AC32" s="124" t="str">
        <f>IF(AC31="","",VLOOKUP(AC31,シフト記号表!$C$6:$L$47,10,FALSE))</f>
        <v/>
      </c>
      <c r="AD32" s="122" t="str">
        <f>IF(AD31="","",VLOOKUP(AD31,シフト記号表!$C$6:$L$47,10,FALSE))</f>
        <v/>
      </c>
      <c r="AE32" s="123" t="str">
        <f>IF(AE31="","",VLOOKUP(AE31,シフト記号表!$C$6:$L$47,10,FALSE))</f>
        <v/>
      </c>
      <c r="AF32" s="123" t="str">
        <f>IF(AF31="","",VLOOKUP(AF31,シフト記号表!$C$6:$L$47,10,FALSE))</f>
        <v/>
      </c>
      <c r="AG32" s="123" t="str">
        <f>IF(AG31="","",VLOOKUP(AG31,シフト記号表!$C$6:$L$47,10,FALSE))</f>
        <v/>
      </c>
      <c r="AH32" s="123" t="str">
        <f>IF(AH31="","",VLOOKUP(AH31,シフト記号表!$C$6:$L$47,10,FALSE))</f>
        <v/>
      </c>
      <c r="AI32" s="123" t="str">
        <f>IF(AI31="","",VLOOKUP(AI31,シフト記号表!$C$6:$L$47,10,FALSE))</f>
        <v/>
      </c>
      <c r="AJ32" s="124" t="str">
        <f>IF(AJ31="","",VLOOKUP(AJ31,シフト記号表!$C$6:$L$47,10,FALSE))</f>
        <v/>
      </c>
      <c r="AK32" s="122" t="str">
        <f>IF(AK31="","",VLOOKUP(AK31,シフト記号表!$C$6:$L$47,10,FALSE))</f>
        <v/>
      </c>
      <c r="AL32" s="123" t="str">
        <f>IF(AL31="","",VLOOKUP(AL31,シフト記号表!$C$6:$L$47,10,FALSE))</f>
        <v/>
      </c>
      <c r="AM32" s="123" t="str">
        <f>IF(AM31="","",VLOOKUP(AM31,シフト記号表!$C$6:$L$47,10,FALSE))</f>
        <v/>
      </c>
      <c r="AN32" s="123" t="str">
        <f>IF(AN31="","",VLOOKUP(AN31,シフト記号表!$C$6:$L$47,10,FALSE))</f>
        <v/>
      </c>
      <c r="AO32" s="123" t="str">
        <f>IF(AO31="","",VLOOKUP(AO31,シフト記号表!$C$6:$L$47,10,FALSE))</f>
        <v/>
      </c>
      <c r="AP32" s="123" t="str">
        <f>IF(AP31="","",VLOOKUP(AP31,シフト記号表!$C$6:$L$47,10,FALSE))</f>
        <v/>
      </c>
      <c r="AQ32" s="124" t="str">
        <f>IF(AQ31="","",VLOOKUP(AQ31,シフト記号表!$C$6:$L$47,10,FALSE))</f>
        <v/>
      </c>
      <c r="AR32" s="122" t="str">
        <f>IF(AR31="","",VLOOKUP(AR31,シフト記号表!$C$6:$L$47,10,FALSE))</f>
        <v/>
      </c>
      <c r="AS32" s="123" t="str">
        <f>IF(AS31="","",VLOOKUP(AS31,シフト記号表!$C$6:$L$47,10,FALSE))</f>
        <v/>
      </c>
      <c r="AT32" s="123" t="str">
        <f>IF(AT31="","",VLOOKUP(AT31,シフト記号表!$C$6:$L$47,10,FALSE))</f>
        <v/>
      </c>
      <c r="AU32" s="123" t="str">
        <f>IF(AU31="","",VLOOKUP(AU31,シフト記号表!$C$6:$L$47,10,FALSE))</f>
        <v/>
      </c>
      <c r="AV32" s="123" t="str">
        <f>IF(AV31="","",VLOOKUP(AV31,シフト記号表!$C$6:$L$47,10,FALSE))</f>
        <v/>
      </c>
      <c r="AW32" s="123" t="str">
        <f>IF(AW31="","",VLOOKUP(AW31,シフト記号表!$C$6:$L$47,10,FALSE))</f>
        <v/>
      </c>
      <c r="AX32" s="124" t="str">
        <f>IF(AX31="","",VLOOKUP(AX31,シフト記号表!$C$6:$L$47,10,FALSE))</f>
        <v/>
      </c>
      <c r="AY32" s="122" t="str">
        <f>IF(AY31="","",VLOOKUP(AY31,シフト記号表!$C$6:$L$47,10,FALSE))</f>
        <v/>
      </c>
      <c r="AZ32" s="123" t="str">
        <f>IF(AZ31="","",VLOOKUP(AZ31,シフト記号表!$C$6:$L$47,10,FALSE))</f>
        <v/>
      </c>
      <c r="BA32" s="123" t="str">
        <f>IF(BA31="","",VLOOKUP(BA31,シフト記号表!$C$6:$L$47,10,FALSE))</f>
        <v/>
      </c>
      <c r="BB32" s="761">
        <f>IF($BE$3="４週",SUM(W32:AX32),IF($BE$3="暦月",SUM(W32:BA32),""))</f>
        <v>0</v>
      </c>
      <c r="BC32" s="762"/>
      <c r="BD32" s="763">
        <f>IF($BE$3="４週",BB32/4,IF($BE$3="暦月",(BB32/($BE$8/7)),""))</f>
        <v>0</v>
      </c>
      <c r="BE32" s="762"/>
      <c r="BF32" s="758"/>
      <c r="BG32" s="759"/>
      <c r="BH32" s="759"/>
      <c r="BI32" s="759"/>
      <c r="BJ32" s="760"/>
    </row>
    <row r="33" spans="2:62" ht="20.25" customHeight="1" x14ac:dyDescent="0.2">
      <c r="B33" s="729">
        <f>B31+1</f>
        <v>10</v>
      </c>
      <c r="C33" s="731"/>
      <c r="D33" s="732"/>
      <c r="E33" s="117"/>
      <c r="F33" s="118"/>
      <c r="G33" s="117"/>
      <c r="H33" s="118"/>
      <c r="I33" s="735"/>
      <c r="J33" s="736"/>
      <c r="K33" s="739"/>
      <c r="L33" s="740"/>
      <c r="M33" s="740"/>
      <c r="N33" s="732"/>
      <c r="O33" s="743"/>
      <c r="P33" s="744"/>
      <c r="Q33" s="744"/>
      <c r="R33" s="744"/>
      <c r="S33" s="745"/>
      <c r="T33" s="137" t="s">
        <v>378</v>
      </c>
      <c r="U33" s="138"/>
      <c r="V33" s="139"/>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1"/>
      <c r="AU33" s="131"/>
      <c r="AV33" s="131"/>
      <c r="AW33" s="131"/>
      <c r="AX33" s="132"/>
      <c r="AY33" s="130"/>
      <c r="AZ33" s="131"/>
      <c r="BA33" s="133"/>
      <c r="BB33" s="749"/>
      <c r="BC33" s="750"/>
      <c r="BD33" s="712"/>
      <c r="BE33" s="713"/>
      <c r="BF33" s="714"/>
      <c r="BG33" s="715"/>
      <c r="BH33" s="715"/>
      <c r="BI33" s="715"/>
      <c r="BJ33" s="716"/>
    </row>
    <row r="34" spans="2:62" ht="20.25" customHeight="1" x14ac:dyDescent="0.2">
      <c r="B34" s="751"/>
      <c r="C34" s="764"/>
      <c r="D34" s="765"/>
      <c r="E34" s="117"/>
      <c r="F34" s="118">
        <f>C33</f>
        <v>0</v>
      </c>
      <c r="G34" s="117"/>
      <c r="H34" s="118">
        <f>I33</f>
        <v>0</v>
      </c>
      <c r="I34" s="766"/>
      <c r="J34" s="767"/>
      <c r="K34" s="768"/>
      <c r="L34" s="769"/>
      <c r="M34" s="769"/>
      <c r="N34" s="765"/>
      <c r="O34" s="743"/>
      <c r="P34" s="744"/>
      <c r="Q34" s="744"/>
      <c r="R34" s="744"/>
      <c r="S34" s="745"/>
      <c r="T34" s="134" t="s">
        <v>244</v>
      </c>
      <c r="U34" s="135"/>
      <c r="V34" s="136"/>
      <c r="W34" s="122" t="str">
        <f>IF(W33="","",VLOOKUP(W33,シフト記号表!$C$6:$L$47,10,FALSE))</f>
        <v/>
      </c>
      <c r="X34" s="123" t="str">
        <f>IF(X33="","",VLOOKUP(X33,シフト記号表!$C$6:$L$47,10,FALSE))</f>
        <v/>
      </c>
      <c r="Y34" s="123" t="str">
        <f>IF(Y33="","",VLOOKUP(Y33,シフト記号表!$C$6:$L$47,10,FALSE))</f>
        <v/>
      </c>
      <c r="Z34" s="123" t="str">
        <f>IF(Z33="","",VLOOKUP(Z33,シフト記号表!$C$6:$L$47,10,FALSE))</f>
        <v/>
      </c>
      <c r="AA34" s="123" t="str">
        <f>IF(AA33="","",VLOOKUP(AA33,シフト記号表!$C$6:$L$47,10,FALSE))</f>
        <v/>
      </c>
      <c r="AB34" s="123" t="str">
        <f>IF(AB33="","",VLOOKUP(AB33,シフト記号表!$C$6:$L$47,10,FALSE))</f>
        <v/>
      </c>
      <c r="AC34" s="124" t="str">
        <f>IF(AC33="","",VLOOKUP(AC33,シフト記号表!$C$6:$L$47,10,FALSE))</f>
        <v/>
      </c>
      <c r="AD34" s="122" t="str">
        <f>IF(AD33="","",VLOOKUP(AD33,シフト記号表!$C$6:$L$47,10,FALSE))</f>
        <v/>
      </c>
      <c r="AE34" s="123" t="str">
        <f>IF(AE33="","",VLOOKUP(AE33,シフト記号表!$C$6:$L$47,10,FALSE))</f>
        <v/>
      </c>
      <c r="AF34" s="123" t="str">
        <f>IF(AF33="","",VLOOKUP(AF33,シフト記号表!$C$6:$L$47,10,FALSE))</f>
        <v/>
      </c>
      <c r="AG34" s="123" t="str">
        <f>IF(AG33="","",VLOOKUP(AG33,シフト記号表!$C$6:$L$47,10,FALSE))</f>
        <v/>
      </c>
      <c r="AH34" s="123" t="str">
        <f>IF(AH33="","",VLOOKUP(AH33,シフト記号表!$C$6:$L$47,10,FALSE))</f>
        <v/>
      </c>
      <c r="AI34" s="123" t="str">
        <f>IF(AI33="","",VLOOKUP(AI33,シフト記号表!$C$6:$L$47,10,FALSE))</f>
        <v/>
      </c>
      <c r="AJ34" s="124" t="str">
        <f>IF(AJ33="","",VLOOKUP(AJ33,シフト記号表!$C$6:$L$47,10,FALSE))</f>
        <v/>
      </c>
      <c r="AK34" s="122" t="str">
        <f>IF(AK33="","",VLOOKUP(AK33,シフト記号表!$C$6:$L$47,10,FALSE))</f>
        <v/>
      </c>
      <c r="AL34" s="123" t="str">
        <f>IF(AL33="","",VLOOKUP(AL33,シフト記号表!$C$6:$L$47,10,FALSE))</f>
        <v/>
      </c>
      <c r="AM34" s="123" t="str">
        <f>IF(AM33="","",VLOOKUP(AM33,シフト記号表!$C$6:$L$47,10,FALSE))</f>
        <v/>
      </c>
      <c r="AN34" s="123" t="str">
        <f>IF(AN33="","",VLOOKUP(AN33,シフト記号表!$C$6:$L$47,10,FALSE))</f>
        <v/>
      </c>
      <c r="AO34" s="123" t="str">
        <f>IF(AO33="","",VLOOKUP(AO33,シフト記号表!$C$6:$L$47,10,FALSE))</f>
        <v/>
      </c>
      <c r="AP34" s="123" t="str">
        <f>IF(AP33="","",VLOOKUP(AP33,シフト記号表!$C$6:$L$47,10,FALSE))</f>
        <v/>
      </c>
      <c r="AQ34" s="124" t="str">
        <f>IF(AQ33="","",VLOOKUP(AQ33,シフト記号表!$C$6:$L$47,10,FALSE))</f>
        <v/>
      </c>
      <c r="AR34" s="122" t="str">
        <f>IF(AR33="","",VLOOKUP(AR33,シフト記号表!$C$6:$L$47,10,FALSE))</f>
        <v/>
      </c>
      <c r="AS34" s="123" t="str">
        <f>IF(AS33="","",VLOOKUP(AS33,シフト記号表!$C$6:$L$47,10,FALSE))</f>
        <v/>
      </c>
      <c r="AT34" s="123" t="str">
        <f>IF(AT33="","",VLOOKUP(AT33,シフト記号表!$C$6:$L$47,10,FALSE))</f>
        <v/>
      </c>
      <c r="AU34" s="123" t="str">
        <f>IF(AU33="","",VLOOKUP(AU33,シフト記号表!$C$6:$L$47,10,FALSE))</f>
        <v/>
      </c>
      <c r="AV34" s="123" t="str">
        <f>IF(AV33="","",VLOOKUP(AV33,シフト記号表!$C$6:$L$47,10,FALSE))</f>
        <v/>
      </c>
      <c r="AW34" s="123" t="str">
        <f>IF(AW33="","",VLOOKUP(AW33,シフト記号表!$C$6:$L$47,10,FALSE))</f>
        <v/>
      </c>
      <c r="AX34" s="124" t="str">
        <f>IF(AX33="","",VLOOKUP(AX33,シフト記号表!$C$6:$L$47,10,FALSE))</f>
        <v/>
      </c>
      <c r="AY34" s="122" t="str">
        <f>IF(AY33="","",VLOOKUP(AY33,シフト記号表!$C$6:$L$47,10,FALSE))</f>
        <v/>
      </c>
      <c r="AZ34" s="123" t="str">
        <f>IF(AZ33="","",VLOOKUP(AZ33,シフト記号表!$C$6:$L$47,10,FALSE))</f>
        <v/>
      </c>
      <c r="BA34" s="123" t="str">
        <f>IF(BA33="","",VLOOKUP(BA33,シフト記号表!$C$6:$L$47,10,FALSE))</f>
        <v/>
      </c>
      <c r="BB34" s="761">
        <f>IF($BE$3="４週",SUM(W34:AX34),IF($BE$3="暦月",SUM(W34:BA34),""))</f>
        <v>0</v>
      </c>
      <c r="BC34" s="762"/>
      <c r="BD34" s="763">
        <f>IF($BE$3="４週",BB34/4,IF($BE$3="暦月",(BB34/($BE$8/7)),""))</f>
        <v>0</v>
      </c>
      <c r="BE34" s="762"/>
      <c r="BF34" s="758"/>
      <c r="BG34" s="759"/>
      <c r="BH34" s="759"/>
      <c r="BI34" s="759"/>
      <c r="BJ34" s="760"/>
    </row>
    <row r="35" spans="2:62" ht="20.25" customHeight="1" x14ac:dyDescent="0.2">
      <c r="B35" s="729">
        <f>B33+1</f>
        <v>11</v>
      </c>
      <c r="C35" s="731"/>
      <c r="D35" s="732"/>
      <c r="E35" s="117"/>
      <c r="F35" s="118"/>
      <c r="G35" s="117"/>
      <c r="H35" s="118"/>
      <c r="I35" s="735"/>
      <c r="J35" s="736"/>
      <c r="K35" s="739"/>
      <c r="L35" s="740"/>
      <c r="M35" s="740"/>
      <c r="N35" s="732"/>
      <c r="O35" s="743"/>
      <c r="P35" s="744"/>
      <c r="Q35" s="744"/>
      <c r="R35" s="744"/>
      <c r="S35" s="745"/>
      <c r="T35" s="137" t="s">
        <v>378</v>
      </c>
      <c r="U35" s="138"/>
      <c r="V35" s="139"/>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1"/>
      <c r="AU35" s="131"/>
      <c r="AV35" s="131"/>
      <c r="AW35" s="131"/>
      <c r="AX35" s="132"/>
      <c r="AY35" s="130"/>
      <c r="AZ35" s="131"/>
      <c r="BA35" s="133"/>
      <c r="BB35" s="749"/>
      <c r="BC35" s="750"/>
      <c r="BD35" s="712"/>
      <c r="BE35" s="713"/>
      <c r="BF35" s="714"/>
      <c r="BG35" s="715"/>
      <c r="BH35" s="715"/>
      <c r="BI35" s="715"/>
      <c r="BJ35" s="716"/>
    </row>
    <row r="36" spans="2:62" ht="20.25" customHeight="1" x14ac:dyDescent="0.2">
      <c r="B36" s="751"/>
      <c r="C36" s="764"/>
      <c r="D36" s="765"/>
      <c r="E36" s="117"/>
      <c r="F36" s="118">
        <f>C35</f>
        <v>0</v>
      </c>
      <c r="G36" s="117"/>
      <c r="H36" s="118">
        <f>I35</f>
        <v>0</v>
      </c>
      <c r="I36" s="766"/>
      <c r="J36" s="767"/>
      <c r="K36" s="768"/>
      <c r="L36" s="769"/>
      <c r="M36" s="769"/>
      <c r="N36" s="765"/>
      <c r="O36" s="743"/>
      <c r="P36" s="744"/>
      <c r="Q36" s="744"/>
      <c r="R36" s="744"/>
      <c r="S36" s="745"/>
      <c r="T36" s="134" t="s">
        <v>244</v>
      </c>
      <c r="U36" s="135"/>
      <c r="V36" s="136"/>
      <c r="W36" s="122" t="str">
        <f>IF(W35="","",VLOOKUP(W35,シフト記号表!$C$6:$L$47,10,FALSE))</f>
        <v/>
      </c>
      <c r="X36" s="123" t="str">
        <f>IF(X35="","",VLOOKUP(X35,シフト記号表!$C$6:$L$47,10,FALSE))</f>
        <v/>
      </c>
      <c r="Y36" s="123" t="str">
        <f>IF(Y35="","",VLOOKUP(Y35,シフト記号表!$C$6:$L$47,10,FALSE))</f>
        <v/>
      </c>
      <c r="Z36" s="123" t="str">
        <f>IF(Z35="","",VLOOKUP(Z35,シフト記号表!$C$6:$L$47,10,FALSE))</f>
        <v/>
      </c>
      <c r="AA36" s="123" t="str">
        <f>IF(AA35="","",VLOOKUP(AA35,シフト記号表!$C$6:$L$47,10,FALSE))</f>
        <v/>
      </c>
      <c r="AB36" s="123" t="str">
        <f>IF(AB35="","",VLOOKUP(AB35,シフト記号表!$C$6:$L$47,10,FALSE))</f>
        <v/>
      </c>
      <c r="AC36" s="124" t="str">
        <f>IF(AC35="","",VLOOKUP(AC35,シフト記号表!$C$6:$L$47,10,FALSE))</f>
        <v/>
      </c>
      <c r="AD36" s="122" t="str">
        <f>IF(AD35="","",VLOOKUP(AD35,シフト記号表!$C$6:$L$47,10,FALSE))</f>
        <v/>
      </c>
      <c r="AE36" s="123" t="str">
        <f>IF(AE35="","",VLOOKUP(AE35,シフト記号表!$C$6:$L$47,10,FALSE))</f>
        <v/>
      </c>
      <c r="AF36" s="123" t="str">
        <f>IF(AF35="","",VLOOKUP(AF35,シフト記号表!$C$6:$L$47,10,FALSE))</f>
        <v/>
      </c>
      <c r="AG36" s="123" t="str">
        <f>IF(AG35="","",VLOOKUP(AG35,シフト記号表!$C$6:$L$47,10,FALSE))</f>
        <v/>
      </c>
      <c r="AH36" s="123" t="str">
        <f>IF(AH35="","",VLOOKUP(AH35,シフト記号表!$C$6:$L$47,10,FALSE))</f>
        <v/>
      </c>
      <c r="AI36" s="123" t="str">
        <f>IF(AI35="","",VLOOKUP(AI35,シフト記号表!$C$6:$L$47,10,FALSE))</f>
        <v/>
      </c>
      <c r="AJ36" s="124" t="str">
        <f>IF(AJ35="","",VLOOKUP(AJ35,シフト記号表!$C$6:$L$47,10,FALSE))</f>
        <v/>
      </c>
      <c r="AK36" s="122" t="str">
        <f>IF(AK35="","",VLOOKUP(AK35,シフト記号表!$C$6:$L$47,10,FALSE))</f>
        <v/>
      </c>
      <c r="AL36" s="123" t="str">
        <f>IF(AL35="","",VLOOKUP(AL35,シフト記号表!$C$6:$L$47,10,FALSE))</f>
        <v/>
      </c>
      <c r="AM36" s="123" t="str">
        <f>IF(AM35="","",VLOOKUP(AM35,シフト記号表!$C$6:$L$47,10,FALSE))</f>
        <v/>
      </c>
      <c r="AN36" s="123" t="str">
        <f>IF(AN35="","",VLOOKUP(AN35,シフト記号表!$C$6:$L$47,10,FALSE))</f>
        <v/>
      </c>
      <c r="AO36" s="123" t="str">
        <f>IF(AO35="","",VLOOKUP(AO35,シフト記号表!$C$6:$L$47,10,FALSE))</f>
        <v/>
      </c>
      <c r="AP36" s="123" t="str">
        <f>IF(AP35="","",VLOOKUP(AP35,シフト記号表!$C$6:$L$47,10,FALSE))</f>
        <v/>
      </c>
      <c r="AQ36" s="124" t="str">
        <f>IF(AQ35="","",VLOOKUP(AQ35,シフト記号表!$C$6:$L$47,10,FALSE))</f>
        <v/>
      </c>
      <c r="AR36" s="122" t="str">
        <f>IF(AR35="","",VLOOKUP(AR35,シフト記号表!$C$6:$L$47,10,FALSE))</f>
        <v/>
      </c>
      <c r="AS36" s="123" t="str">
        <f>IF(AS35="","",VLOOKUP(AS35,シフト記号表!$C$6:$L$47,10,FALSE))</f>
        <v/>
      </c>
      <c r="AT36" s="123" t="str">
        <f>IF(AT35="","",VLOOKUP(AT35,シフト記号表!$C$6:$L$47,10,FALSE))</f>
        <v/>
      </c>
      <c r="AU36" s="123" t="str">
        <f>IF(AU35="","",VLOOKUP(AU35,シフト記号表!$C$6:$L$47,10,FALSE))</f>
        <v/>
      </c>
      <c r="AV36" s="123" t="str">
        <f>IF(AV35="","",VLOOKUP(AV35,シフト記号表!$C$6:$L$47,10,FALSE))</f>
        <v/>
      </c>
      <c r="AW36" s="123" t="str">
        <f>IF(AW35="","",VLOOKUP(AW35,シフト記号表!$C$6:$L$47,10,FALSE))</f>
        <v/>
      </c>
      <c r="AX36" s="124" t="str">
        <f>IF(AX35="","",VLOOKUP(AX35,シフト記号表!$C$6:$L$47,10,FALSE))</f>
        <v/>
      </c>
      <c r="AY36" s="122" t="str">
        <f>IF(AY35="","",VLOOKUP(AY35,シフト記号表!$C$6:$L$47,10,FALSE))</f>
        <v/>
      </c>
      <c r="AZ36" s="123" t="str">
        <f>IF(AZ35="","",VLOOKUP(AZ35,シフト記号表!$C$6:$L$47,10,FALSE))</f>
        <v/>
      </c>
      <c r="BA36" s="123" t="str">
        <f>IF(BA35="","",VLOOKUP(BA35,シフト記号表!$C$6:$L$47,10,FALSE))</f>
        <v/>
      </c>
      <c r="BB36" s="761">
        <f>IF($BE$3="４週",SUM(W36:AX36),IF($BE$3="暦月",SUM(W36:BA36),""))</f>
        <v>0</v>
      </c>
      <c r="BC36" s="762"/>
      <c r="BD36" s="763">
        <f>IF($BE$3="４週",BB36/4,IF($BE$3="暦月",(BB36/($BE$8/7)),""))</f>
        <v>0</v>
      </c>
      <c r="BE36" s="762"/>
      <c r="BF36" s="758"/>
      <c r="BG36" s="759"/>
      <c r="BH36" s="759"/>
      <c r="BI36" s="759"/>
      <c r="BJ36" s="760"/>
    </row>
    <row r="37" spans="2:62" ht="20.25" customHeight="1" x14ac:dyDescent="0.2">
      <c r="B37" s="729">
        <f>B35+1</f>
        <v>12</v>
      </c>
      <c r="C37" s="731"/>
      <c r="D37" s="732"/>
      <c r="E37" s="117"/>
      <c r="F37" s="118"/>
      <c r="G37" s="117"/>
      <c r="H37" s="118"/>
      <c r="I37" s="735"/>
      <c r="J37" s="736"/>
      <c r="K37" s="739"/>
      <c r="L37" s="740"/>
      <c r="M37" s="740"/>
      <c r="N37" s="732"/>
      <c r="O37" s="743"/>
      <c r="P37" s="744"/>
      <c r="Q37" s="744"/>
      <c r="R37" s="744"/>
      <c r="S37" s="745"/>
      <c r="T37" s="137" t="s">
        <v>378</v>
      </c>
      <c r="U37" s="138"/>
      <c r="V37" s="139"/>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1"/>
      <c r="AU37" s="131"/>
      <c r="AV37" s="131"/>
      <c r="AW37" s="131"/>
      <c r="AX37" s="132"/>
      <c r="AY37" s="130"/>
      <c r="AZ37" s="131"/>
      <c r="BA37" s="133"/>
      <c r="BB37" s="749"/>
      <c r="BC37" s="750"/>
      <c r="BD37" s="712"/>
      <c r="BE37" s="713"/>
      <c r="BF37" s="714"/>
      <c r="BG37" s="715"/>
      <c r="BH37" s="715"/>
      <c r="BI37" s="715"/>
      <c r="BJ37" s="716"/>
    </row>
    <row r="38" spans="2:62" ht="20.25" customHeight="1" x14ac:dyDescent="0.2">
      <c r="B38" s="751"/>
      <c r="C38" s="764"/>
      <c r="D38" s="765"/>
      <c r="E38" s="117"/>
      <c r="F38" s="118">
        <f>C37</f>
        <v>0</v>
      </c>
      <c r="G38" s="117"/>
      <c r="H38" s="118">
        <f>I37</f>
        <v>0</v>
      </c>
      <c r="I38" s="766"/>
      <c r="J38" s="767"/>
      <c r="K38" s="768"/>
      <c r="L38" s="769"/>
      <c r="M38" s="769"/>
      <c r="N38" s="765"/>
      <c r="O38" s="743"/>
      <c r="P38" s="744"/>
      <c r="Q38" s="744"/>
      <c r="R38" s="744"/>
      <c r="S38" s="745"/>
      <c r="T38" s="134" t="s">
        <v>244</v>
      </c>
      <c r="U38" s="135"/>
      <c r="V38" s="136"/>
      <c r="W38" s="122" t="str">
        <f>IF(W37="","",VLOOKUP(W37,シフト記号表!$C$6:$L$47,10,FALSE))</f>
        <v/>
      </c>
      <c r="X38" s="123" t="str">
        <f>IF(X37="","",VLOOKUP(X37,シフト記号表!$C$6:$L$47,10,FALSE))</f>
        <v/>
      </c>
      <c r="Y38" s="123" t="str">
        <f>IF(Y37="","",VLOOKUP(Y37,シフト記号表!$C$6:$L$47,10,FALSE))</f>
        <v/>
      </c>
      <c r="Z38" s="123" t="str">
        <f>IF(Z37="","",VLOOKUP(Z37,シフト記号表!$C$6:$L$47,10,FALSE))</f>
        <v/>
      </c>
      <c r="AA38" s="123" t="str">
        <f>IF(AA37="","",VLOOKUP(AA37,シフト記号表!$C$6:$L$47,10,FALSE))</f>
        <v/>
      </c>
      <c r="AB38" s="123" t="str">
        <f>IF(AB37="","",VLOOKUP(AB37,シフト記号表!$C$6:$L$47,10,FALSE))</f>
        <v/>
      </c>
      <c r="AC38" s="124" t="str">
        <f>IF(AC37="","",VLOOKUP(AC37,シフト記号表!$C$6:$L$47,10,FALSE))</f>
        <v/>
      </c>
      <c r="AD38" s="122" t="str">
        <f>IF(AD37="","",VLOOKUP(AD37,シフト記号表!$C$6:$L$47,10,FALSE))</f>
        <v/>
      </c>
      <c r="AE38" s="123" t="str">
        <f>IF(AE37="","",VLOOKUP(AE37,シフト記号表!$C$6:$L$47,10,FALSE))</f>
        <v/>
      </c>
      <c r="AF38" s="123" t="str">
        <f>IF(AF37="","",VLOOKUP(AF37,シフト記号表!$C$6:$L$47,10,FALSE))</f>
        <v/>
      </c>
      <c r="AG38" s="123" t="str">
        <f>IF(AG37="","",VLOOKUP(AG37,シフト記号表!$C$6:$L$47,10,FALSE))</f>
        <v/>
      </c>
      <c r="AH38" s="123" t="str">
        <f>IF(AH37="","",VLOOKUP(AH37,シフト記号表!$C$6:$L$47,10,FALSE))</f>
        <v/>
      </c>
      <c r="AI38" s="123" t="str">
        <f>IF(AI37="","",VLOOKUP(AI37,シフト記号表!$C$6:$L$47,10,FALSE))</f>
        <v/>
      </c>
      <c r="AJ38" s="124" t="str">
        <f>IF(AJ37="","",VLOOKUP(AJ37,シフト記号表!$C$6:$L$47,10,FALSE))</f>
        <v/>
      </c>
      <c r="AK38" s="122" t="str">
        <f>IF(AK37="","",VLOOKUP(AK37,シフト記号表!$C$6:$L$47,10,FALSE))</f>
        <v/>
      </c>
      <c r="AL38" s="123" t="str">
        <f>IF(AL37="","",VLOOKUP(AL37,シフト記号表!$C$6:$L$47,10,FALSE))</f>
        <v/>
      </c>
      <c r="AM38" s="123" t="str">
        <f>IF(AM37="","",VLOOKUP(AM37,シフト記号表!$C$6:$L$47,10,FALSE))</f>
        <v/>
      </c>
      <c r="AN38" s="123" t="str">
        <f>IF(AN37="","",VLOOKUP(AN37,シフト記号表!$C$6:$L$47,10,FALSE))</f>
        <v/>
      </c>
      <c r="AO38" s="123" t="str">
        <f>IF(AO37="","",VLOOKUP(AO37,シフト記号表!$C$6:$L$47,10,FALSE))</f>
        <v/>
      </c>
      <c r="AP38" s="123" t="str">
        <f>IF(AP37="","",VLOOKUP(AP37,シフト記号表!$C$6:$L$47,10,FALSE))</f>
        <v/>
      </c>
      <c r="AQ38" s="124" t="str">
        <f>IF(AQ37="","",VLOOKUP(AQ37,シフト記号表!$C$6:$L$47,10,FALSE))</f>
        <v/>
      </c>
      <c r="AR38" s="122" t="str">
        <f>IF(AR37="","",VLOOKUP(AR37,シフト記号表!$C$6:$L$47,10,FALSE))</f>
        <v/>
      </c>
      <c r="AS38" s="123" t="str">
        <f>IF(AS37="","",VLOOKUP(AS37,シフト記号表!$C$6:$L$47,10,FALSE))</f>
        <v/>
      </c>
      <c r="AT38" s="123" t="str">
        <f>IF(AT37="","",VLOOKUP(AT37,シフト記号表!$C$6:$L$47,10,FALSE))</f>
        <v/>
      </c>
      <c r="AU38" s="123" t="str">
        <f>IF(AU37="","",VLOOKUP(AU37,シフト記号表!$C$6:$L$47,10,FALSE))</f>
        <v/>
      </c>
      <c r="AV38" s="123" t="str">
        <f>IF(AV37="","",VLOOKUP(AV37,シフト記号表!$C$6:$L$47,10,FALSE))</f>
        <v/>
      </c>
      <c r="AW38" s="123" t="str">
        <f>IF(AW37="","",VLOOKUP(AW37,シフト記号表!$C$6:$L$47,10,FALSE))</f>
        <v/>
      </c>
      <c r="AX38" s="124" t="str">
        <f>IF(AX37="","",VLOOKUP(AX37,シフト記号表!$C$6:$L$47,10,FALSE))</f>
        <v/>
      </c>
      <c r="AY38" s="122" t="str">
        <f>IF(AY37="","",VLOOKUP(AY37,シフト記号表!$C$6:$L$47,10,FALSE))</f>
        <v/>
      </c>
      <c r="AZ38" s="123" t="str">
        <f>IF(AZ37="","",VLOOKUP(AZ37,シフト記号表!$C$6:$L$47,10,FALSE))</f>
        <v/>
      </c>
      <c r="BA38" s="123" t="str">
        <f>IF(BA37="","",VLOOKUP(BA37,シフト記号表!$C$6:$L$47,10,FALSE))</f>
        <v/>
      </c>
      <c r="BB38" s="761">
        <f>IF($BE$3="４週",SUM(W38:AX38),IF($BE$3="暦月",SUM(W38:BA38),""))</f>
        <v>0</v>
      </c>
      <c r="BC38" s="762"/>
      <c r="BD38" s="763">
        <f>IF($BE$3="４週",BB38/4,IF($BE$3="暦月",(BB38/($BE$8/7)),""))</f>
        <v>0</v>
      </c>
      <c r="BE38" s="762"/>
      <c r="BF38" s="758"/>
      <c r="BG38" s="759"/>
      <c r="BH38" s="759"/>
      <c r="BI38" s="759"/>
      <c r="BJ38" s="760"/>
    </row>
    <row r="39" spans="2:62" ht="20.25" customHeight="1" x14ac:dyDescent="0.2">
      <c r="B39" s="729">
        <f>B37+1</f>
        <v>13</v>
      </c>
      <c r="C39" s="731"/>
      <c r="D39" s="732"/>
      <c r="E39" s="117"/>
      <c r="F39" s="118"/>
      <c r="G39" s="117"/>
      <c r="H39" s="118"/>
      <c r="I39" s="735"/>
      <c r="J39" s="736"/>
      <c r="K39" s="739"/>
      <c r="L39" s="740"/>
      <c r="M39" s="740"/>
      <c r="N39" s="732"/>
      <c r="O39" s="743"/>
      <c r="P39" s="744"/>
      <c r="Q39" s="744"/>
      <c r="R39" s="744"/>
      <c r="S39" s="745"/>
      <c r="T39" s="137" t="s">
        <v>378</v>
      </c>
      <c r="U39" s="138"/>
      <c r="V39" s="139"/>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1"/>
      <c r="AU39" s="131"/>
      <c r="AV39" s="131"/>
      <c r="AW39" s="131"/>
      <c r="AX39" s="132"/>
      <c r="AY39" s="130"/>
      <c r="AZ39" s="131"/>
      <c r="BA39" s="133"/>
      <c r="BB39" s="749"/>
      <c r="BC39" s="750"/>
      <c r="BD39" s="712"/>
      <c r="BE39" s="713"/>
      <c r="BF39" s="714"/>
      <c r="BG39" s="715"/>
      <c r="BH39" s="715"/>
      <c r="BI39" s="715"/>
      <c r="BJ39" s="716"/>
    </row>
    <row r="40" spans="2:62" ht="20.25" customHeight="1" x14ac:dyDescent="0.2">
      <c r="B40" s="751"/>
      <c r="C40" s="764"/>
      <c r="D40" s="765"/>
      <c r="E40" s="117"/>
      <c r="F40" s="118">
        <f>C39</f>
        <v>0</v>
      </c>
      <c r="G40" s="117"/>
      <c r="H40" s="118">
        <f>I39</f>
        <v>0</v>
      </c>
      <c r="I40" s="766"/>
      <c r="J40" s="767"/>
      <c r="K40" s="768"/>
      <c r="L40" s="769"/>
      <c r="M40" s="769"/>
      <c r="N40" s="765"/>
      <c r="O40" s="743"/>
      <c r="P40" s="744"/>
      <c r="Q40" s="744"/>
      <c r="R40" s="744"/>
      <c r="S40" s="745"/>
      <c r="T40" s="134" t="s">
        <v>244</v>
      </c>
      <c r="U40" s="135"/>
      <c r="V40" s="136"/>
      <c r="W40" s="122" t="str">
        <f>IF(W39="","",VLOOKUP(W39,シフト記号表!$C$6:$L$47,10,FALSE))</f>
        <v/>
      </c>
      <c r="X40" s="123" t="str">
        <f>IF(X39="","",VLOOKUP(X39,シフト記号表!$C$6:$L$47,10,FALSE))</f>
        <v/>
      </c>
      <c r="Y40" s="123" t="str">
        <f>IF(Y39="","",VLOOKUP(Y39,シフト記号表!$C$6:$L$47,10,FALSE))</f>
        <v/>
      </c>
      <c r="Z40" s="123" t="str">
        <f>IF(Z39="","",VLOOKUP(Z39,シフト記号表!$C$6:$L$47,10,FALSE))</f>
        <v/>
      </c>
      <c r="AA40" s="123" t="str">
        <f>IF(AA39="","",VLOOKUP(AA39,シフト記号表!$C$6:$L$47,10,FALSE))</f>
        <v/>
      </c>
      <c r="AB40" s="123" t="str">
        <f>IF(AB39="","",VLOOKUP(AB39,シフト記号表!$C$6:$L$47,10,FALSE))</f>
        <v/>
      </c>
      <c r="AC40" s="124" t="str">
        <f>IF(AC39="","",VLOOKUP(AC39,シフト記号表!$C$6:$L$47,10,FALSE))</f>
        <v/>
      </c>
      <c r="AD40" s="122" t="str">
        <f>IF(AD39="","",VLOOKUP(AD39,シフト記号表!$C$6:$L$47,10,FALSE))</f>
        <v/>
      </c>
      <c r="AE40" s="123" t="str">
        <f>IF(AE39="","",VLOOKUP(AE39,シフト記号表!$C$6:$L$47,10,FALSE))</f>
        <v/>
      </c>
      <c r="AF40" s="123" t="str">
        <f>IF(AF39="","",VLOOKUP(AF39,シフト記号表!$C$6:$L$47,10,FALSE))</f>
        <v/>
      </c>
      <c r="AG40" s="123" t="str">
        <f>IF(AG39="","",VLOOKUP(AG39,シフト記号表!$C$6:$L$47,10,FALSE))</f>
        <v/>
      </c>
      <c r="AH40" s="123" t="str">
        <f>IF(AH39="","",VLOOKUP(AH39,シフト記号表!$C$6:$L$47,10,FALSE))</f>
        <v/>
      </c>
      <c r="AI40" s="123" t="str">
        <f>IF(AI39="","",VLOOKUP(AI39,シフト記号表!$C$6:$L$47,10,FALSE))</f>
        <v/>
      </c>
      <c r="AJ40" s="124" t="str">
        <f>IF(AJ39="","",VLOOKUP(AJ39,シフト記号表!$C$6:$L$47,10,FALSE))</f>
        <v/>
      </c>
      <c r="AK40" s="122" t="str">
        <f>IF(AK39="","",VLOOKUP(AK39,シフト記号表!$C$6:$L$47,10,FALSE))</f>
        <v/>
      </c>
      <c r="AL40" s="123" t="str">
        <f>IF(AL39="","",VLOOKUP(AL39,シフト記号表!$C$6:$L$47,10,FALSE))</f>
        <v/>
      </c>
      <c r="AM40" s="123" t="str">
        <f>IF(AM39="","",VLOOKUP(AM39,シフト記号表!$C$6:$L$47,10,FALSE))</f>
        <v/>
      </c>
      <c r="AN40" s="123" t="str">
        <f>IF(AN39="","",VLOOKUP(AN39,シフト記号表!$C$6:$L$47,10,FALSE))</f>
        <v/>
      </c>
      <c r="AO40" s="123" t="str">
        <f>IF(AO39="","",VLOOKUP(AO39,シフト記号表!$C$6:$L$47,10,FALSE))</f>
        <v/>
      </c>
      <c r="AP40" s="123" t="str">
        <f>IF(AP39="","",VLOOKUP(AP39,シフト記号表!$C$6:$L$47,10,FALSE))</f>
        <v/>
      </c>
      <c r="AQ40" s="124" t="str">
        <f>IF(AQ39="","",VLOOKUP(AQ39,シフト記号表!$C$6:$L$47,10,FALSE))</f>
        <v/>
      </c>
      <c r="AR40" s="122" t="str">
        <f>IF(AR39="","",VLOOKUP(AR39,シフト記号表!$C$6:$L$47,10,FALSE))</f>
        <v/>
      </c>
      <c r="AS40" s="123" t="str">
        <f>IF(AS39="","",VLOOKUP(AS39,シフト記号表!$C$6:$L$47,10,FALSE))</f>
        <v/>
      </c>
      <c r="AT40" s="123" t="str">
        <f>IF(AT39="","",VLOOKUP(AT39,シフト記号表!$C$6:$L$47,10,FALSE))</f>
        <v/>
      </c>
      <c r="AU40" s="123" t="str">
        <f>IF(AU39="","",VLOOKUP(AU39,シフト記号表!$C$6:$L$47,10,FALSE))</f>
        <v/>
      </c>
      <c r="AV40" s="123" t="str">
        <f>IF(AV39="","",VLOOKUP(AV39,シフト記号表!$C$6:$L$47,10,FALSE))</f>
        <v/>
      </c>
      <c r="AW40" s="123" t="str">
        <f>IF(AW39="","",VLOOKUP(AW39,シフト記号表!$C$6:$L$47,10,FALSE))</f>
        <v/>
      </c>
      <c r="AX40" s="124" t="str">
        <f>IF(AX39="","",VLOOKUP(AX39,シフト記号表!$C$6:$L$47,10,FALSE))</f>
        <v/>
      </c>
      <c r="AY40" s="122" t="str">
        <f>IF(AY39="","",VLOOKUP(AY39,シフト記号表!$C$6:$L$47,10,FALSE))</f>
        <v/>
      </c>
      <c r="AZ40" s="123" t="str">
        <f>IF(AZ39="","",VLOOKUP(AZ39,シフト記号表!$C$6:$L$47,10,FALSE))</f>
        <v/>
      </c>
      <c r="BA40" s="123" t="str">
        <f>IF(BA39="","",VLOOKUP(BA39,シフト記号表!$C$6:$L$47,10,FALSE))</f>
        <v/>
      </c>
      <c r="BB40" s="761">
        <f>IF($BE$3="４週",SUM(W40:AX40),IF($BE$3="暦月",SUM(W40:BA40),""))</f>
        <v>0</v>
      </c>
      <c r="BC40" s="762"/>
      <c r="BD40" s="763">
        <f>IF($BE$3="４週",BB40/4,IF($BE$3="暦月",(BB40/($BE$8/7)),""))</f>
        <v>0</v>
      </c>
      <c r="BE40" s="762"/>
      <c r="BF40" s="758"/>
      <c r="BG40" s="759"/>
      <c r="BH40" s="759"/>
      <c r="BI40" s="759"/>
      <c r="BJ40" s="760"/>
    </row>
    <row r="41" spans="2:62" ht="20.25" customHeight="1" x14ac:dyDescent="0.2">
      <c r="B41" s="729">
        <f>B39+1</f>
        <v>14</v>
      </c>
      <c r="C41" s="731"/>
      <c r="D41" s="732"/>
      <c r="E41" s="117"/>
      <c r="F41" s="118"/>
      <c r="G41" s="117"/>
      <c r="H41" s="118"/>
      <c r="I41" s="735"/>
      <c r="J41" s="736"/>
      <c r="K41" s="739"/>
      <c r="L41" s="740"/>
      <c r="M41" s="740"/>
      <c r="N41" s="732"/>
      <c r="O41" s="743"/>
      <c r="P41" s="744"/>
      <c r="Q41" s="744"/>
      <c r="R41" s="744"/>
      <c r="S41" s="745"/>
      <c r="T41" s="137" t="s">
        <v>378</v>
      </c>
      <c r="U41" s="138"/>
      <c r="V41" s="139"/>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1"/>
      <c r="AU41" s="131"/>
      <c r="AV41" s="131"/>
      <c r="AW41" s="131"/>
      <c r="AX41" s="132"/>
      <c r="AY41" s="130"/>
      <c r="AZ41" s="131"/>
      <c r="BA41" s="133"/>
      <c r="BB41" s="749"/>
      <c r="BC41" s="750"/>
      <c r="BD41" s="712"/>
      <c r="BE41" s="713"/>
      <c r="BF41" s="714"/>
      <c r="BG41" s="715"/>
      <c r="BH41" s="715"/>
      <c r="BI41" s="715"/>
      <c r="BJ41" s="716"/>
    </row>
    <row r="42" spans="2:62" ht="20.25" customHeight="1" x14ac:dyDescent="0.2">
      <c r="B42" s="751"/>
      <c r="C42" s="764"/>
      <c r="D42" s="765"/>
      <c r="E42" s="117"/>
      <c r="F42" s="118">
        <f>C41</f>
        <v>0</v>
      </c>
      <c r="G42" s="117"/>
      <c r="H42" s="118">
        <f>I41</f>
        <v>0</v>
      </c>
      <c r="I42" s="766"/>
      <c r="J42" s="767"/>
      <c r="K42" s="768"/>
      <c r="L42" s="769"/>
      <c r="M42" s="769"/>
      <c r="N42" s="765"/>
      <c r="O42" s="743"/>
      <c r="P42" s="744"/>
      <c r="Q42" s="744"/>
      <c r="R42" s="744"/>
      <c r="S42" s="745"/>
      <c r="T42" s="134" t="s">
        <v>244</v>
      </c>
      <c r="U42" s="135"/>
      <c r="V42" s="136"/>
      <c r="W42" s="122" t="str">
        <f>IF(W41="","",VLOOKUP(W41,シフト記号表!$C$6:$L$47,10,FALSE))</f>
        <v/>
      </c>
      <c r="X42" s="123" t="str">
        <f>IF(X41="","",VLOOKUP(X41,シフト記号表!$C$6:$L$47,10,FALSE))</f>
        <v/>
      </c>
      <c r="Y42" s="123" t="str">
        <f>IF(Y41="","",VLOOKUP(Y41,シフト記号表!$C$6:$L$47,10,FALSE))</f>
        <v/>
      </c>
      <c r="Z42" s="123" t="str">
        <f>IF(Z41="","",VLOOKUP(Z41,シフト記号表!$C$6:$L$47,10,FALSE))</f>
        <v/>
      </c>
      <c r="AA42" s="123" t="str">
        <f>IF(AA41="","",VLOOKUP(AA41,シフト記号表!$C$6:$L$47,10,FALSE))</f>
        <v/>
      </c>
      <c r="AB42" s="123" t="str">
        <f>IF(AB41="","",VLOOKUP(AB41,シフト記号表!$C$6:$L$47,10,FALSE))</f>
        <v/>
      </c>
      <c r="AC42" s="124" t="str">
        <f>IF(AC41="","",VLOOKUP(AC41,シフト記号表!$C$6:$L$47,10,FALSE))</f>
        <v/>
      </c>
      <c r="AD42" s="122" t="str">
        <f>IF(AD41="","",VLOOKUP(AD41,シフト記号表!$C$6:$L$47,10,FALSE))</f>
        <v/>
      </c>
      <c r="AE42" s="123" t="str">
        <f>IF(AE41="","",VLOOKUP(AE41,シフト記号表!$C$6:$L$47,10,FALSE))</f>
        <v/>
      </c>
      <c r="AF42" s="123" t="str">
        <f>IF(AF41="","",VLOOKUP(AF41,シフト記号表!$C$6:$L$47,10,FALSE))</f>
        <v/>
      </c>
      <c r="AG42" s="123" t="str">
        <f>IF(AG41="","",VLOOKUP(AG41,シフト記号表!$C$6:$L$47,10,FALSE))</f>
        <v/>
      </c>
      <c r="AH42" s="123" t="str">
        <f>IF(AH41="","",VLOOKUP(AH41,シフト記号表!$C$6:$L$47,10,FALSE))</f>
        <v/>
      </c>
      <c r="AI42" s="123" t="str">
        <f>IF(AI41="","",VLOOKUP(AI41,シフト記号表!$C$6:$L$47,10,FALSE))</f>
        <v/>
      </c>
      <c r="AJ42" s="124" t="str">
        <f>IF(AJ41="","",VLOOKUP(AJ41,シフト記号表!$C$6:$L$47,10,FALSE))</f>
        <v/>
      </c>
      <c r="AK42" s="122" t="str">
        <f>IF(AK41="","",VLOOKUP(AK41,シフト記号表!$C$6:$L$47,10,FALSE))</f>
        <v/>
      </c>
      <c r="AL42" s="123" t="str">
        <f>IF(AL41="","",VLOOKUP(AL41,シフト記号表!$C$6:$L$47,10,FALSE))</f>
        <v/>
      </c>
      <c r="AM42" s="123" t="str">
        <f>IF(AM41="","",VLOOKUP(AM41,シフト記号表!$C$6:$L$47,10,FALSE))</f>
        <v/>
      </c>
      <c r="AN42" s="123" t="str">
        <f>IF(AN41="","",VLOOKUP(AN41,シフト記号表!$C$6:$L$47,10,FALSE))</f>
        <v/>
      </c>
      <c r="AO42" s="123" t="str">
        <f>IF(AO41="","",VLOOKUP(AO41,シフト記号表!$C$6:$L$47,10,FALSE))</f>
        <v/>
      </c>
      <c r="AP42" s="123" t="str">
        <f>IF(AP41="","",VLOOKUP(AP41,シフト記号表!$C$6:$L$47,10,FALSE))</f>
        <v/>
      </c>
      <c r="AQ42" s="124" t="str">
        <f>IF(AQ41="","",VLOOKUP(AQ41,シフト記号表!$C$6:$L$47,10,FALSE))</f>
        <v/>
      </c>
      <c r="AR42" s="122" t="str">
        <f>IF(AR41="","",VLOOKUP(AR41,シフト記号表!$C$6:$L$47,10,FALSE))</f>
        <v/>
      </c>
      <c r="AS42" s="123" t="str">
        <f>IF(AS41="","",VLOOKUP(AS41,シフト記号表!$C$6:$L$47,10,FALSE))</f>
        <v/>
      </c>
      <c r="AT42" s="123" t="str">
        <f>IF(AT41="","",VLOOKUP(AT41,シフト記号表!$C$6:$L$47,10,FALSE))</f>
        <v/>
      </c>
      <c r="AU42" s="123" t="str">
        <f>IF(AU41="","",VLOOKUP(AU41,シフト記号表!$C$6:$L$47,10,FALSE))</f>
        <v/>
      </c>
      <c r="AV42" s="123" t="str">
        <f>IF(AV41="","",VLOOKUP(AV41,シフト記号表!$C$6:$L$47,10,FALSE))</f>
        <v/>
      </c>
      <c r="AW42" s="123" t="str">
        <f>IF(AW41="","",VLOOKUP(AW41,シフト記号表!$C$6:$L$47,10,FALSE))</f>
        <v/>
      </c>
      <c r="AX42" s="124" t="str">
        <f>IF(AX41="","",VLOOKUP(AX41,シフト記号表!$C$6:$L$47,10,FALSE))</f>
        <v/>
      </c>
      <c r="AY42" s="122" t="str">
        <f>IF(AY41="","",VLOOKUP(AY41,シフト記号表!$C$6:$L$47,10,FALSE))</f>
        <v/>
      </c>
      <c r="AZ42" s="123" t="str">
        <f>IF(AZ41="","",VLOOKUP(AZ41,シフト記号表!$C$6:$L$47,10,FALSE))</f>
        <v/>
      </c>
      <c r="BA42" s="123" t="str">
        <f>IF(BA41="","",VLOOKUP(BA41,シフト記号表!$C$6:$L$47,10,FALSE))</f>
        <v/>
      </c>
      <c r="BB42" s="761">
        <f>IF($BE$3="４週",SUM(W42:AX42),IF($BE$3="暦月",SUM(W42:BA42),""))</f>
        <v>0</v>
      </c>
      <c r="BC42" s="762"/>
      <c r="BD42" s="763">
        <f>IF($BE$3="４週",BB42/4,IF($BE$3="暦月",(BB42/($BE$8/7)),""))</f>
        <v>0</v>
      </c>
      <c r="BE42" s="762"/>
      <c r="BF42" s="758"/>
      <c r="BG42" s="759"/>
      <c r="BH42" s="759"/>
      <c r="BI42" s="759"/>
      <c r="BJ42" s="760"/>
    </row>
    <row r="43" spans="2:62" ht="20.25" customHeight="1" x14ac:dyDescent="0.2">
      <c r="B43" s="729">
        <f>B41+1</f>
        <v>15</v>
      </c>
      <c r="C43" s="731"/>
      <c r="D43" s="732"/>
      <c r="E43" s="117"/>
      <c r="F43" s="118"/>
      <c r="G43" s="117"/>
      <c r="H43" s="118"/>
      <c r="I43" s="735"/>
      <c r="J43" s="736"/>
      <c r="K43" s="739"/>
      <c r="L43" s="740"/>
      <c r="M43" s="740"/>
      <c r="N43" s="732"/>
      <c r="O43" s="743"/>
      <c r="P43" s="744"/>
      <c r="Q43" s="744"/>
      <c r="R43" s="744"/>
      <c r="S43" s="745"/>
      <c r="T43" s="137" t="s">
        <v>378</v>
      </c>
      <c r="U43" s="138"/>
      <c r="V43" s="139"/>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1"/>
      <c r="AU43" s="131"/>
      <c r="AV43" s="131"/>
      <c r="AW43" s="131"/>
      <c r="AX43" s="132"/>
      <c r="AY43" s="130"/>
      <c r="AZ43" s="131"/>
      <c r="BA43" s="133"/>
      <c r="BB43" s="749"/>
      <c r="BC43" s="750"/>
      <c r="BD43" s="712"/>
      <c r="BE43" s="713"/>
      <c r="BF43" s="714"/>
      <c r="BG43" s="715"/>
      <c r="BH43" s="715"/>
      <c r="BI43" s="715"/>
      <c r="BJ43" s="716"/>
    </row>
    <row r="44" spans="2:62" ht="20.25" customHeight="1" x14ac:dyDescent="0.2">
      <c r="B44" s="751"/>
      <c r="C44" s="764"/>
      <c r="D44" s="765"/>
      <c r="E44" s="117"/>
      <c r="F44" s="118">
        <f>C43</f>
        <v>0</v>
      </c>
      <c r="G44" s="117"/>
      <c r="H44" s="118">
        <f>I43</f>
        <v>0</v>
      </c>
      <c r="I44" s="766"/>
      <c r="J44" s="767"/>
      <c r="K44" s="768"/>
      <c r="L44" s="769"/>
      <c r="M44" s="769"/>
      <c r="N44" s="765"/>
      <c r="O44" s="743"/>
      <c r="P44" s="744"/>
      <c r="Q44" s="744"/>
      <c r="R44" s="744"/>
      <c r="S44" s="745"/>
      <c r="T44" s="134" t="s">
        <v>244</v>
      </c>
      <c r="U44" s="135"/>
      <c r="V44" s="136"/>
      <c r="W44" s="122" t="str">
        <f>IF(W43="","",VLOOKUP(W43,シフト記号表!$C$6:$L$47,10,FALSE))</f>
        <v/>
      </c>
      <c r="X44" s="123" t="str">
        <f>IF(X43="","",VLOOKUP(X43,シフト記号表!$C$6:$L$47,10,FALSE))</f>
        <v/>
      </c>
      <c r="Y44" s="123" t="str">
        <f>IF(Y43="","",VLOOKUP(Y43,シフト記号表!$C$6:$L$47,10,FALSE))</f>
        <v/>
      </c>
      <c r="Z44" s="123" t="str">
        <f>IF(Z43="","",VLOOKUP(Z43,シフト記号表!$C$6:$L$47,10,FALSE))</f>
        <v/>
      </c>
      <c r="AA44" s="123" t="str">
        <f>IF(AA43="","",VLOOKUP(AA43,シフト記号表!$C$6:$L$47,10,FALSE))</f>
        <v/>
      </c>
      <c r="AB44" s="123" t="str">
        <f>IF(AB43="","",VLOOKUP(AB43,シフト記号表!$C$6:$L$47,10,FALSE))</f>
        <v/>
      </c>
      <c r="AC44" s="124" t="str">
        <f>IF(AC43="","",VLOOKUP(AC43,シフト記号表!$C$6:$L$47,10,FALSE))</f>
        <v/>
      </c>
      <c r="AD44" s="122" t="str">
        <f>IF(AD43="","",VLOOKUP(AD43,シフト記号表!$C$6:$L$47,10,FALSE))</f>
        <v/>
      </c>
      <c r="AE44" s="123" t="str">
        <f>IF(AE43="","",VLOOKUP(AE43,シフト記号表!$C$6:$L$47,10,FALSE))</f>
        <v/>
      </c>
      <c r="AF44" s="123" t="str">
        <f>IF(AF43="","",VLOOKUP(AF43,シフト記号表!$C$6:$L$47,10,FALSE))</f>
        <v/>
      </c>
      <c r="AG44" s="123" t="str">
        <f>IF(AG43="","",VLOOKUP(AG43,シフト記号表!$C$6:$L$47,10,FALSE))</f>
        <v/>
      </c>
      <c r="AH44" s="123" t="str">
        <f>IF(AH43="","",VLOOKUP(AH43,シフト記号表!$C$6:$L$47,10,FALSE))</f>
        <v/>
      </c>
      <c r="AI44" s="123" t="str">
        <f>IF(AI43="","",VLOOKUP(AI43,シフト記号表!$C$6:$L$47,10,FALSE))</f>
        <v/>
      </c>
      <c r="AJ44" s="124" t="str">
        <f>IF(AJ43="","",VLOOKUP(AJ43,シフト記号表!$C$6:$L$47,10,FALSE))</f>
        <v/>
      </c>
      <c r="AK44" s="122" t="str">
        <f>IF(AK43="","",VLOOKUP(AK43,シフト記号表!$C$6:$L$47,10,FALSE))</f>
        <v/>
      </c>
      <c r="AL44" s="123" t="str">
        <f>IF(AL43="","",VLOOKUP(AL43,シフト記号表!$C$6:$L$47,10,FALSE))</f>
        <v/>
      </c>
      <c r="AM44" s="123" t="str">
        <f>IF(AM43="","",VLOOKUP(AM43,シフト記号表!$C$6:$L$47,10,FALSE))</f>
        <v/>
      </c>
      <c r="AN44" s="123" t="str">
        <f>IF(AN43="","",VLOOKUP(AN43,シフト記号表!$C$6:$L$47,10,FALSE))</f>
        <v/>
      </c>
      <c r="AO44" s="123" t="str">
        <f>IF(AO43="","",VLOOKUP(AO43,シフト記号表!$C$6:$L$47,10,FALSE))</f>
        <v/>
      </c>
      <c r="AP44" s="123" t="str">
        <f>IF(AP43="","",VLOOKUP(AP43,シフト記号表!$C$6:$L$47,10,FALSE))</f>
        <v/>
      </c>
      <c r="AQ44" s="124" t="str">
        <f>IF(AQ43="","",VLOOKUP(AQ43,シフト記号表!$C$6:$L$47,10,FALSE))</f>
        <v/>
      </c>
      <c r="AR44" s="122" t="str">
        <f>IF(AR43="","",VLOOKUP(AR43,シフト記号表!$C$6:$L$47,10,FALSE))</f>
        <v/>
      </c>
      <c r="AS44" s="123" t="str">
        <f>IF(AS43="","",VLOOKUP(AS43,シフト記号表!$C$6:$L$47,10,FALSE))</f>
        <v/>
      </c>
      <c r="AT44" s="123" t="str">
        <f>IF(AT43="","",VLOOKUP(AT43,シフト記号表!$C$6:$L$47,10,FALSE))</f>
        <v/>
      </c>
      <c r="AU44" s="123" t="str">
        <f>IF(AU43="","",VLOOKUP(AU43,シフト記号表!$C$6:$L$47,10,FALSE))</f>
        <v/>
      </c>
      <c r="AV44" s="123" t="str">
        <f>IF(AV43="","",VLOOKUP(AV43,シフト記号表!$C$6:$L$47,10,FALSE))</f>
        <v/>
      </c>
      <c r="AW44" s="123" t="str">
        <f>IF(AW43="","",VLOOKUP(AW43,シフト記号表!$C$6:$L$47,10,FALSE))</f>
        <v/>
      </c>
      <c r="AX44" s="124" t="str">
        <f>IF(AX43="","",VLOOKUP(AX43,シフト記号表!$C$6:$L$47,10,FALSE))</f>
        <v/>
      </c>
      <c r="AY44" s="122" t="str">
        <f>IF(AY43="","",VLOOKUP(AY43,シフト記号表!$C$6:$L$47,10,FALSE))</f>
        <v/>
      </c>
      <c r="AZ44" s="123" t="str">
        <f>IF(AZ43="","",VLOOKUP(AZ43,シフト記号表!$C$6:$L$47,10,FALSE))</f>
        <v/>
      </c>
      <c r="BA44" s="123" t="str">
        <f>IF(BA43="","",VLOOKUP(BA43,シフト記号表!$C$6:$L$47,10,FALSE))</f>
        <v/>
      </c>
      <c r="BB44" s="761">
        <f>IF($BE$3="４週",SUM(W44:AX44),IF($BE$3="暦月",SUM(W44:BA44),""))</f>
        <v>0</v>
      </c>
      <c r="BC44" s="762"/>
      <c r="BD44" s="763">
        <f>IF($BE$3="４週",BB44/4,IF($BE$3="暦月",(BB44/($BE$8/7)),""))</f>
        <v>0</v>
      </c>
      <c r="BE44" s="762"/>
      <c r="BF44" s="758"/>
      <c r="BG44" s="759"/>
      <c r="BH44" s="759"/>
      <c r="BI44" s="759"/>
      <c r="BJ44" s="760"/>
    </row>
    <row r="45" spans="2:62" ht="20.25" customHeight="1" x14ac:dyDescent="0.2">
      <c r="B45" s="729">
        <f>B43+1</f>
        <v>16</v>
      </c>
      <c r="C45" s="731"/>
      <c r="D45" s="732"/>
      <c r="E45" s="117"/>
      <c r="F45" s="118"/>
      <c r="G45" s="117"/>
      <c r="H45" s="118"/>
      <c r="I45" s="735"/>
      <c r="J45" s="736"/>
      <c r="K45" s="739"/>
      <c r="L45" s="740"/>
      <c r="M45" s="740"/>
      <c r="N45" s="732"/>
      <c r="O45" s="743"/>
      <c r="P45" s="744"/>
      <c r="Q45" s="744"/>
      <c r="R45" s="744"/>
      <c r="S45" s="745"/>
      <c r="T45" s="137" t="s">
        <v>378</v>
      </c>
      <c r="U45" s="138"/>
      <c r="V45" s="139"/>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1"/>
      <c r="AU45" s="131"/>
      <c r="AV45" s="131"/>
      <c r="AW45" s="131"/>
      <c r="AX45" s="132"/>
      <c r="AY45" s="130"/>
      <c r="AZ45" s="131"/>
      <c r="BA45" s="133"/>
      <c r="BB45" s="749"/>
      <c r="BC45" s="750"/>
      <c r="BD45" s="712"/>
      <c r="BE45" s="713"/>
      <c r="BF45" s="714"/>
      <c r="BG45" s="715"/>
      <c r="BH45" s="715"/>
      <c r="BI45" s="715"/>
      <c r="BJ45" s="716"/>
    </row>
    <row r="46" spans="2:62" ht="20.25" customHeight="1" x14ac:dyDescent="0.2">
      <c r="B46" s="751"/>
      <c r="C46" s="764"/>
      <c r="D46" s="765"/>
      <c r="E46" s="117"/>
      <c r="F46" s="118">
        <f>C45</f>
        <v>0</v>
      </c>
      <c r="G46" s="117"/>
      <c r="H46" s="118">
        <f>I45</f>
        <v>0</v>
      </c>
      <c r="I46" s="766"/>
      <c r="J46" s="767"/>
      <c r="K46" s="768"/>
      <c r="L46" s="769"/>
      <c r="M46" s="769"/>
      <c r="N46" s="765"/>
      <c r="O46" s="743"/>
      <c r="P46" s="744"/>
      <c r="Q46" s="744"/>
      <c r="R46" s="744"/>
      <c r="S46" s="745"/>
      <c r="T46" s="134" t="s">
        <v>244</v>
      </c>
      <c r="U46" s="135"/>
      <c r="V46" s="136"/>
      <c r="W46" s="122" t="str">
        <f>IF(W45="","",VLOOKUP(W45,シフト記号表!$C$6:$L$47,10,FALSE))</f>
        <v/>
      </c>
      <c r="X46" s="123" t="str">
        <f>IF(X45="","",VLOOKUP(X45,シフト記号表!$C$6:$L$47,10,FALSE))</f>
        <v/>
      </c>
      <c r="Y46" s="123" t="str">
        <f>IF(Y45="","",VLOOKUP(Y45,シフト記号表!$C$6:$L$47,10,FALSE))</f>
        <v/>
      </c>
      <c r="Z46" s="123" t="str">
        <f>IF(Z45="","",VLOOKUP(Z45,シフト記号表!$C$6:$L$47,10,FALSE))</f>
        <v/>
      </c>
      <c r="AA46" s="123" t="str">
        <f>IF(AA45="","",VLOOKUP(AA45,シフト記号表!$C$6:$L$47,10,FALSE))</f>
        <v/>
      </c>
      <c r="AB46" s="123" t="str">
        <f>IF(AB45="","",VLOOKUP(AB45,シフト記号表!$C$6:$L$47,10,FALSE))</f>
        <v/>
      </c>
      <c r="AC46" s="124" t="str">
        <f>IF(AC45="","",VLOOKUP(AC45,シフト記号表!$C$6:$L$47,10,FALSE))</f>
        <v/>
      </c>
      <c r="AD46" s="122" t="str">
        <f>IF(AD45="","",VLOOKUP(AD45,シフト記号表!$C$6:$L$47,10,FALSE))</f>
        <v/>
      </c>
      <c r="AE46" s="123" t="str">
        <f>IF(AE45="","",VLOOKUP(AE45,シフト記号表!$C$6:$L$47,10,FALSE))</f>
        <v/>
      </c>
      <c r="AF46" s="123" t="str">
        <f>IF(AF45="","",VLOOKUP(AF45,シフト記号表!$C$6:$L$47,10,FALSE))</f>
        <v/>
      </c>
      <c r="AG46" s="123" t="str">
        <f>IF(AG45="","",VLOOKUP(AG45,シフト記号表!$C$6:$L$47,10,FALSE))</f>
        <v/>
      </c>
      <c r="AH46" s="123" t="str">
        <f>IF(AH45="","",VLOOKUP(AH45,シフト記号表!$C$6:$L$47,10,FALSE))</f>
        <v/>
      </c>
      <c r="AI46" s="123" t="str">
        <f>IF(AI45="","",VLOOKUP(AI45,シフト記号表!$C$6:$L$47,10,FALSE))</f>
        <v/>
      </c>
      <c r="AJ46" s="124" t="str">
        <f>IF(AJ45="","",VLOOKUP(AJ45,シフト記号表!$C$6:$L$47,10,FALSE))</f>
        <v/>
      </c>
      <c r="AK46" s="122" t="str">
        <f>IF(AK45="","",VLOOKUP(AK45,シフト記号表!$C$6:$L$47,10,FALSE))</f>
        <v/>
      </c>
      <c r="AL46" s="123" t="str">
        <f>IF(AL45="","",VLOOKUP(AL45,シフト記号表!$C$6:$L$47,10,FALSE))</f>
        <v/>
      </c>
      <c r="AM46" s="123" t="str">
        <f>IF(AM45="","",VLOOKUP(AM45,シフト記号表!$C$6:$L$47,10,FALSE))</f>
        <v/>
      </c>
      <c r="AN46" s="123" t="str">
        <f>IF(AN45="","",VLOOKUP(AN45,シフト記号表!$C$6:$L$47,10,FALSE))</f>
        <v/>
      </c>
      <c r="AO46" s="123" t="str">
        <f>IF(AO45="","",VLOOKUP(AO45,シフト記号表!$C$6:$L$47,10,FALSE))</f>
        <v/>
      </c>
      <c r="AP46" s="123" t="str">
        <f>IF(AP45="","",VLOOKUP(AP45,シフト記号表!$C$6:$L$47,10,FALSE))</f>
        <v/>
      </c>
      <c r="AQ46" s="124" t="str">
        <f>IF(AQ45="","",VLOOKUP(AQ45,シフト記号表!$C$6:$L$47,10,FALSE))</f>
        <v/>
      </c>
      <c r="AR46" s="122" t="str">
        <f>IF(AR45="","",VLOOKUP(AR45,シフト記号表!$C$6:$L$47,10,FALSE))</f>
        <v/>
      </c>
      <c r="AS46" s="123" t="str">
        <f>IF(AS45="","",VLOOKUP(AS45,シフト記号表!$C$6:$L$47,10,FALSE))</f>
        <v/>
      </c>
      <c r="AT46" s="123" t="str">
        <f>IF(AT45="","",VLOOKUP(AT45,シフト記号表!$C$6:$L$47,10,FALSE))</f>
        <v/>
      </c>
      <c r="AU46" s="123" t="str">
        <f>IF(AU45="","",VLOOKUP(AU45,シフト記号表!$C$6:$L$47,10,FALSE))</f>
        <v/>
      </c>
      <c r="AV46" s="123" t="str">
        <f>IF(AV45="","",VLOOKUP(AV45,シフト記号表!$C$6:$L$47,10,FALSE))</f>
        <v/>
      </c>
      <c r="AW46" s="123" t="str">
        <f>IF(AW45="","",VLOOKUP(AW45,シフト記号表!$C$6:$L$47,10,FALSE))</f>
        <v/>
      </c>
      <c r="AX46" s="124" t="str">
        <f>IF(AX45="","",VLOOKUP(AX45,シフト記号表!$C$6:$L$47,10,FALSE))</f>
        <v/>
      </c>
      <c r="AY46" s="122" t="str">
        <f>IF(AY45="","",VLOOKUP(AY45,シフト記号表!$C$6:$L$47,10,FALSE))</f>
        <v/>
      </c>
      <c r="AZ46" s="123" t="str">
        <f>IF(AZ45="","",VLOOKUP(AZ45,シフト記号表!$C$6:$L$47,10,FALSE))</f>
        <v/>
      </c>
      <c r="BA46" s="123" t="str">
        <f>IF(BA45="","",VLOOKUP(BA45,シフト記号表!$C$6:$L$47,10,FALSE))</f>
        <v/>
      </c>
      <c r="BB46" s="761">
        <f>IF($BE$3="４週",SUM(W46:AX46),IF($BE$3="暦月",SUM(W46:BA46),""))</f>
        <v>0</v>
      </c>
      <c r="BC46" s="762"/>
      <c r="BD46" s="763">
        <f>IF($BE$3="４週",BB46/4,IF($BE$3="暦月",(BB46/($BE$8/7)),""))</f>
        <v>0</v>
      </c>
      <c r="BE46" s="762"/>
      <c r="BF46" s="758"/>
      <c r="BG46" s="759"/>
      <c r="BH46" s="759"/>
      <c r="BI46" s="759"/>
      <c r="BJ46" s="760"/>
    </row>
    <row r="47" spans="2:62" ht="20.25" customHeight="1" x14ac:dyDescent="0.2">
      <c r="B47" s="729">
        <f>B45+1</f>
        <v>17</v>
      </c>
      <c r="C47" s="731"/>
      <c r="D47" s="732"/>
      <c r="E47" s="117"/>
      <c r="F47" s="118"/>
      <c r="G47" s="117"/>
      <c r="H47" s="118"/>
      <c r="I47" s="735"/>
      <c r="J47" s="736"/>
      <c r="K47" s="739"/>
      <c r="L47" s="740"/>
      <c r="M47" s="740"/>
      <c r="N47" s="732"/>
      <c r="O47" s="743"/>
      <c r="P47" s="744"/>
      <c r="Q47" s="744"/>
      <c r="R47" s="744"/>
      <c r="S47" s="745"/>
      <c r="T47" s="137" t="s">
        <v>378</v>
      </c>
      <c r="U47" s="138"/>
      <c r="V47" s="139"/>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1"/>
      <c r="AU47" s="131"/>
      <c r="AV47" s="131"/>
      <c r="AW47" s="131"/>
      <c r="AX47" s="132"/>
      <c r="AY47" s="130"/>
      <c r="AZ47" s="131"/>
      <c r="BA47" s="133"/>
      <c r="BB47" s="749"/>
      <c r="BC47" s="750"/>
      <c r="BD47" s="712"/>
      <c r="BE47" s="713"/>
      <c r="BF47" s="714"/>
      <c r="BG47" s="715"/>
      <c r="BH47" s="715"/>
      <c r="BI47" s="715"/>
      <c r="BJ47" s="716"/>
    </row>
    <row r="48" spans="2:62" ht="20.25" customHeight="1" x14ac:dyDescent="0.2">
      <c r="B48" s="751"/>
      <c r="C48" s="764"/>
      <c r="D48" s="765"/>
      <c r="E48" s="117"/>
      <c r="F48" s="118">
        <f>C47</f>
        <v>0</v>
      </c>
      <c r="G48" s="117"/>
      <c r="H48" s="118">
        <f>I47</f>
        <v>0</v>
      </c>
      <c r="I48" s="766"/>
      <c r="J48" s="767"/>
      <c r="K48" s="768"/>
      <c r="L48" s="769"/>
      <c r="M48" s="769"/>
      <c r="N48" s="765"/>
      <c r="O48" s="743"/>
      <c r="P48" s="744"/>
      <c r="Q48" s="744"/>
      <c r="R48" s="744"/>
      <c r="S48" s="745"/>
      <c r="T48" s="134" t="s">
        <v>244</v>
      </c>
      <c r="U48" s="135"/>
      <c r="V48" s="136"/>
      <c r="W48" s="122" t="str">
        <f>IF(W47="","",VLOOKUP(W47,シフト記号表!$C$6:$L$47,10,FALSE))</f>
        <v/>
      </c>
      <c r="X48" s="123" t="str">
        <f>IF(X47="","",VLOOKUP(X47,シフト記号表!$C$6:$L$47,10,FALSE))</f>
        <v/>
      </c>
      <c r="Y48" s="123" t="str">
        <f>IF(Y47="","",VLOOKUP(Y47,シフト記号表!$C$6:$L$47,10,FALSE))</f>
        <v/>
      </c>
      <c r="Z48" s="123" t="str">
        <f>IF(Z47="","",VLOOKUP(Z47,シフト記号表!$C$6:$L$47,10,FALSE))</f>
        <v/>
      </c>
      <c r="AA48" s="123" t="str">
        <f>IF(AA47="","",VLOOKUP(AA47,シフト記号表!$C$6:$L$47,10,FALSE))</f>
        <v/>
      </c>
      <c r="AB48" s="123" t="str">
        <f>IF(AB47="","",VLOOKUP(AB47,シフト記号表!$C$6:$L$47,10,FALSE))</f>
        <v/>
      </c>
      <c r="AC48" s="124" t="str">
        <f>IF(AC47="","",VLOOKUP(AC47,シフト記号表!$C$6:$L$47,10,FALSE))</f>
        <v/>
      </c>
      <c r="AD48" s="122" t="str">
        <f>IF(AD47="","",VLOOKUP(AD47,シフト記号表!$C$6:$L$47,10,FALSE))</f>
        <v/>
      </c>
      <c r="AE48" s="123" t="str">
        <f>IF(AE47="","",VLOOKUP(AE47,シフト記号表!$C$6:$L$47,10,FALSE))</f>
        <v/>
      </c>
      <c r="AF48" s="123" t="str">
        <f>IF(AF47="","",VLOOKUP(AF47,シフト記号表!$C$6:$L$47,10,FALSE))</f>
        <v/>
      </c>
      <c r="AG48" s="123" t="str">
        <f>IF(AG47="","",VLOOKUP(AG47,シフト記号表!$C$6:$L$47,10,FALSE))</f>
        <v/>
      </c>
      <c r="AH48" s="123" t="str">
        <f>IF(AH47="","",VLOOKUP(AH47,シフト記号表!$C$6:$L$47,10,FALSE))</f>
        <v/>
      </c>
      <c r="AI48" s="123" t="str">
        <f>IF(AI47="","",VLOOKUP(AI47,シフト記号表!$C$6:$L$47,10,FALSE))</f>
        <v/>
      </c>
      <c r="AJ48" s="124" t="str">
        <f>IF(AJ47="","",VLOOKUP(AJ47,シフト記号表!$C$6:$L$47,10,FALSE))</f>
        <v/>
      </c>
      <c r="AK48" s="122" t="str">
        <f>IF(AK47="","",VLOOKUP(AK47,シフト記号表!$C$6:$L$47,10,FALSE))</f>
        <v/>
      </c>
      <c r="AL48" s="123" t="str">
        <f>IF(AL47="","",VLOOKUP(AL47,シフト記号表!$C$6:$L$47,10,FALSE))</f>
        <v/>
      </c>
      <c r="AM48" s="123" t="str">
        <f>IF(AM47="","",VLOOKUP(AM47,シフト記号表!$C$6:$L$47,10,FALSE))</f>
        <v/>
      </c>
      <c r="AN48" s="123" t="str">
        <f>IF(AN47="","",VLOOKUP(AN47,シフト記号表!$C$6:$L$47,10,FALSE))</f>
        <v/>
      </c>
      <c r="AO48" s="123" t="str">
        <f>IF(AO47="","",VLOOKUP(AO47,シフト記号表!$C$6:$L$47,10,FALSE))</f>
        <v/>
      </c>
      <c r="AP48" s="123" t="str">
        <f>IF(AP47="","",VLOOKUP(AP47,シフト記号表!$C$6:$L$47,10,FALSE))</f>
        <v/>
      </c>
      <c r="AQ48" s="124" t="str">
        <f>IF(AQ47="","",VLOOKUP(AQ47,シフト記号表!$C$6:$L$47,10,FALSE))</f>
        <v/>
      </c>
      <c r="AR48" s="122" t="str">
        <f>IF(AR47="","",VLOOKUP(AR47,シフト記号表!$C$6:$L$47,10,FALSE))</f>
        <v/>
      </c>
      <c r="AS48" s="123" t="str">
        <f>IF(AS47="","",VLOOKUP(AS47,シフト記号表!$C$6:$L$47,10,FALSE))</f>
        <v/>
      </c>
      <c r="AT48" s="123" t="str">
        <f>IF(AT47="","",VLOOKUP(AT47,シフト記号表!$C$6:$L$47,10,FALSE))</f>
        <v/>
      </c>
      <c r="AU48" s="123" t="str">
        <f>IF(AU47="","",VLOOKUP(AU47,シフト記号表!$C$6:$L$47,10,FALSE))</f>
        <v/>
      </c>
      <c r="AV48" s="123" t="str">
        <f>IF(AV47="","",VLOOKUP(AV47,シフト記号表!$C$6:$L$47,10,FALSE))</f>
        <v/>
      </c>
      <c r="AW48" s="123" t="str">
        <f>IF(AW47="","",VLOOKUP(AW47,シフト記号表!$C$6:$L$47,10,FALSE))</f>
        <v/>
      </c>
      <c r="AX48" s="124" t="str">
        <f>IF(AX47="","",VLOOKUP(AX47,シフト記号表!$C$6:$L$47,10,FALSE))</f>
        <v/>
      </c>
      <c r="AY48" s="122" t="str">
        <f>IF(AY47="","",VLOOKUP(AY47,シフト記号表!$C$6:$L$47,10,FALSE))</f>
        <v/>
      </c>
      <c r="AZ48" s="123" t="str">
        <f>IF(AZ47="","",VLOOKUP(AZ47,シフト記号表!$C$6:$L$47,10,FALSE))</f>
        <v/>
      </c>
      <c r="BA48" s="123" t="str">
        <f>IF(BA47="","",VLOOKUP(BA47,シフト記号表!$C$6:$L$47,10,FALSE))</f>
        <v/>
      </c>
      <c r="BB48" s="761">
        <f>IF($BE$3="４週",SUM(W48:AX48),IF($BE$3="暦月",SUM(W48:BA48),""))</f>
        <v>0</v>
      </c>
      <c r="BC48" s="762"/>
      <c r="BD48" s="763">
        <f>IF($BE$3="４週",BB48/4,IF($BE$3="暦月",(BB48/($BE$8/7)),""))</f>
        <v>0</v>
      </c>
      <c r="BE48" s="762"/>
      <c r="BF48" s="758"/>
      <c r="BG48" s="759"/>
      <c r="BH48" s="759"/>
      <c r="BI48" s="759"/>
      <c r="BJ48" s="760"/>
    </row>
    <row r="49" spans="2:62" ht="20.25" customHeight="1" x14ac:dyDescent="0.2">
      <c r="B49" s="729">
        <f>B47+1</f>
        <v>18</v>
      </c>
      <c r="C49" s="731"/>
      <c r="D49" s="732"/>
      <c r="E49" s="117"/>
      <c r="F49" s="118"/>
      <c r="G49" s="117"/>
      <c r="H49" s="118"/>
      <c r="I49" s="735"/>
      <c r="J49" s="736"/>
      <c r="K49" s="739"/>
      <c r="L49" s="740"/>
      <c r="M49" s="740"/>
      <c r="N49" s="732"/>
      <c r="O49" s="743"/>
      <c r="P49" s="744"/>
      <c r="Q49" s="744"/>
      <c r="R49" s="744"/>
      <c r="S49" s="745"/>
      <c r="T49" s="137" t="s">
        <v>378</v>
      </c>
      <c r="U49" s="138"/>
      <c r="V49" s="139"/>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1"/>
      <c r="AU49" s="131"/>
      <c r="AV49" s="131"/>
      <c r="AW49" s="131"/>
      <c r="AX49" s="132"/>
      <c r="AY49" s="130"/>
      <c r="AZ49" s="131"/>
      <c r="BA49" s="133"/>
      <c r="BB49" s="749"/>
      <c r="BC49" s="750"/>
      <c r="BD49" s="712"/>
      <c r="BE49" s="713"/>
      <c r="BF49" s="714"/>
      <c r="BG49" s="715"/>
      <c r="BH49" s="715"/>
      <c r="BI49" s="715"/>
      <c r="BJ49" s="716"/>
    </row>
    <row r="50" spans="2:62" ht="20.25" customHeight="1" x14ac:dyDescent="0.2">
      <c r="B50" s="751"/>
      <c r="C50" s="764"/>
      <c r="D50" s="765"/>
      <c r="E50" s="117"/>
      <c r="F50" s="118">
        <f>C49</f>
        <v>0</v>
      </c>
      <c r="G50" s="117"/>
      <c r="H50" s="118">
        <f>I49</f>
        <v>0</v>
      </c>
      <c r="I50" s="766"/>
      <c r="J50" s="767"/>
      <c r="K50" s="768"/>
      <c r="L50" s="769"/>
      <c r="M50" s="769"/>
      <c r="N50" s="765"/>
      <c r="O50" s="743"/>
      <c r="P50" s="744"/>
      <c r="Q50" s="744"/>
      <c r="R50" s="744"/>
      <c r="S50" s="745"/>
      <c r="T50" s="134" t="s">
        <v>244</v>
      </c>
      <c r="U50" s="135"/>
      <c r="V50" s="136"/>
      <c r="W50" s="122" t="str">
        <f>IF(W49="","",VLOOKUP(W49,シフト記号表!$C$6:$L$47,10,FALSE))</f>
        <v/>
      </c>
      <c r="X50" s="123" t="str">
        <f>IF(X49="","",VLOOKUP(X49,シフト記号表!$C$6:$L$47,10,FALSE))</f>
        <v/>
      </c>
      <c r="Y50" s="123" t="str">
        <f>IF(Y49="","",VLOOKUP(Y49,シフト記号表!$C$6:$L$47,10,FALSE))</f>
        <v/>
      </c>
      <c r="Z50" s="123" t="str">
        <f>IF(Z49="","",VLOOKUP(Z49,シフト記号表!$C$6:$L$47,10,FALSE))</f>
        <v/>
      </c>
      <c r="AA50" s="123" t="str">
        <f>IF(AA49="","",VLOOKUP(AA49,シフト記号表!$C$6:$L$47,10,FALSE))</f>
        <v/>
      </c>
      <c r="AB50" s="123" t="str">
        <f>IF(AB49="","",VLOOKUP(AB49,シフト記号表!$C$6:$L$47,10,FALSE))</f>
        <v/>
      </c>
      <c r="AC50" s="124" t="str">
        <f>IF(AC49="","",VLOOKUP(AC49,シフト記号表!$C$6:$L$47,10,FALSE))</f>
        <v/>
      </c>
      <c r="AD50" s="122" t="str">
        <f>IF(AD49="","",VLOOKUP(AD49,シフト記号表!$C$6:$L$47,10,FALSE))</f>
        <v/>
      </c>
      <c r="AE50" s="123" t="str">
        <f>IF(AE49="","",VLOOKUP(AE49,シフト記号表!$C$6:$L$47,10,FALSE))</f>
        <v/>
      </c>
      <c r="AF50" s="123" t="str">
        <f>IF(AF49="","",VLOOKUP(AF49,シフト記号表!$C$6:$L$47,10,FALSE))</f>
        <v/>
      </c>
      <c r="AG50" s="123" t="str">
        <f>IF(AG49="","",VLOOKUP(AG49,シフト記号表!$C$6:$L$47,10,FALSE))</f>
        <v/>
      </c>
      <c r="AH50" s="123" t="str">
        <f>IF(AH49="","",VLOOKUP(AH49,シフト記号表!$C$6:$L$47,10,FALSE))</f>
        <v/>
      </c>
      <c r="AI50" s="123" t="str">
        <f>IF(AI49="","",VLOOKUP(AI49,シフト記号表!$C$6:$L$47,10,FALSE))</f>
        <v/>
      </c>
      <c r="AJ50" s="124" t="str">
        <f>IF(AJ49="","",VLOOKUP(AJ49,シフト記号表!$C$6:$L$47,10,FALSE))</f>
        <v/>
      </c>
      <c r="AK50" s="122" t="str">
        <f>IF(AK49="","",VLOOKUP(AK49,シフト記号表!$C$6:$L$47,10,FALSE))</f>
        <v/>
      </c>
      <c r="AL50" s="123" t="str">
        <f>IF(AL49="","",VLOOKUP(AL49,シフト記号表!$C$6:$L$47,10,FALSE))</f>
        <v/>
      </c>
      <c r="AM50" s="123" t="str">
        <f>IF(AM49="","",VLOOKUP(AM49,シフト記号表!$C$6:$L$47,10,FALSE))</f>
        <v/>
      </c>
      <c r="AN50" s="123" t="str">
        <f>IF(AN49="","",VLOOKUP(AN49,シフト記号表!$C$6:$L$47,10,FALSE))</f>
        <v/>
      </c>
      <c r="AO50" s="123" t="str">
        <f>IF(AO49="","",VLOOKUP(AO49,シフト記号表!$C$6:$L$47,10,FALSE))</f>
        <v/>
      </c>
      <c r="AP50" s="123" t="str">
        <f>IF(AP49="","",VLOOKUP(AP49,シフト記号表!$C$6:$L$47,10,FALSE))</f>
        <v/>
      </c>
      <c r="AQ50" s="124" t="str">
        <f>IF(AQ49="","",VLOOKUP(AQ49,シフト記号表!$C$6:$L$47,10,FALSE))</f>
        <v/>
      </c>
      <c r="AR50" s="122" t="str">
        <f>IF(AR49="","",VLOOKUP(AR49,シフト記号表!$C$6:$L$47,10,FALSE))</f>
        <v/>
      </c>
      <c r="AS50" s="123" t="str">
        <f>IF(AS49="","",VLOOKUP(AS49,シフト記号表!$C$6:$L$47,10,FALSE))</f>
        <v/>
      </c>
      <c r="AT50" s="123" t="str">
        <f>IF(AT49="","",VLOOKUP(AT49,シフト記号表!$C$6:$L$47,10,FALSE))</f>
        <v/>
      </c>
      <c r="AU50" s="123" t="str">
        <f>IF(AU49="","",VLOOKUP(AU49,シフト記号表!$C$6:$L$47,10,FALSE))</f>
        <v/>
      </c>
      <c r="AV50" s="123" t="str">
        <f>IF(AV49="","",VLOOKUP(AV49,シフト記号表!$C$6:$L$47,10,FALSE))</f>
        <v/>
      </c>
      <c r="AW50" s="123" t="str">
        <f>IF(AW49="","",VLOOKUP(AW49,シフト記号表!$C$6:$L$47,10,FALSE))</f>
        <v/>
      </c>
      <c r="AX50" s="124" t="str">
        <f>IF(AX49="","",VLOOKUP(AX49,シフト記号表!$C$6:$L$47,10,FALSE))</f>
        <v/>
      </c>
      <c r="AY50" s="122" t="str">
        <f>IF(AY49="","",VLOOKUP(AY49,シフト記号表!$C$6:$L$47,10,FALSE))</f>
        <v/>
      </c>
      <c r="AZ50" s="123" t="str">
        <f>IF(AZ49="","",VLOOKUP(AZ49,シフト記号表!$C$6:$L$47,10,FALSE))</f>
        <v/>
      </c>
      <c r="BA50" s="123" t="str">
        <f>IF(BA49="","",VLOOKUP(BA49,シフト記号表!$C$6:$L$47,10,FALSE))</f>
        <v/>
      </c>
      <c r="BB50" s="761">
        <f>IF($BE$3="４週",SUM(W50:AX50),IF($BE$3="暦月",SUM(W50:BA50),""))</f>
        <v>0</v>
      </c>
      <c r="BC50" s="762"/>
      <c r="BD50" s="763">
        <f>IF($BE$3="４週",BB50/4,IF($BE$3="暦月",(BB50/($BE$8/7)),""))</f>
        <v>0</v>
      </c>
      <c r="BE50" s="762"/>
      <c r="BF50" s="758"/>
      <c r="BG50" s="759"/>
      <c r="BH50" s="759"/>
      <c r="BI50" s="759"/>
      <c r="BJ50" s="760"/>
    </row>
    <row r="51" spans="2:62" ht="20.25" customHeight="1" x14ac:dyDescent="0.2">
      <c r="B51" s="729">
        <f>B49+1</f>
        <v>19</v>
      </c>
      <c r="C51" s="731"/>
      <c r="D51" s="732"/>
      <c r="E51" s="125"/>
      <c r="F51" s="126"/>
      <c r="G51" s="125"/>
      <c r="H51" s="126"/>
      <c r="I51" s="735"/>
      <c r="J51" s="736"/>
      <c r="K51" s="739"/>
      <c r="L51" s="740"/>
      <c r="M51" s="740"/>
      <c r="N51" s="732"/>
      <c r="O51" s="743"/>
      <c r="P51" s="744"/>
      <c r="Q51" s="744"/>
      <c r="R51" s="744"/>
      <c r="S51" s="745"/>
      <c r="T51" s="127" t="s">
        <v>378</v>
      </c>
      <c r="U51" s="128"/>
      <c r="V51" s="129"/>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1"/>
      <c r="AU51" s="131"/>
      <c r="AV51" s="131"/>
      <c r="AW51" s="131"/>
      <c r="AX51" s="132"/>
      <c r="AY51" s="130"/>
      <c r="AZ51" s="131"/>
      <c r="BA51" s="133"/>
      <c r="BB51" s="749"/>
      <c r="BC51" s="750"/>
      <c r="BD51" s="712"/>
      <c r="BE51" s="713"/>
      <c r="BF51" s="714"/>
      <c r="BG51" s="715"/>
      <c r="BH51" s="715"/>
      <c r="BI51" s="715"/>
      <c r="BJ51" s="716"/>
    </row>
    <row r="52" spans="2:62" ht="20.25" customHeight="1" x14ac:dyDescent="0.2">
      <c r="B52" s="751"/>
      <c r="C52" s="764"/>
      <c r="D52" s="765"/>
      <c r="E52" s="117"/>
      <c r="F52" s="118">
        <f>C51</f>
        <v>0</v>
      </c>
      <c r="G52" s="117"/>
      <c r="H52" s="118">
        <f>I51</f>
        <v>0</v>
      </c>
      <c r="I52" s="766"/>
      <c r="J52" s="767"/>
      <c r="K52" s="768"/>
      <c r="L52" s="769"/>
      <c r="M52" s="769"/>
      <c r="N52" s="765"/>
      <c r="O52" s="743"/>
      <c r="P52" s="744"/>
      <c r="Q52" s="744"/>
      <c r="R52" s="744"/>
      <c r="S52" s="745"/>
      <c r="T52" s="134" t="s">
        <v>244</v>
      </c>
      <c r="U52" s="120"/>
      <c r="V52" s="121"/>
      <c r="W52" s="122" t="str">
        <f>IF(W51="","",VLOOKUP(W51,シフト記号表!$C$6:$L$47,10,FALSE))</f>
        <v/>
      </c>
      <c r="X52" s="123" t="str">
        <f>IF(X51="","",VLOOKUP(X51,シフト記号表!$C$6:$L$47,10,FALSE))</f>
        <v/>
      </c>
      <c r="Y52" s="123" t="str">
        <f>IF(Y51="","",VLOOKUP(Y51,シフト記号表!$C$6:$L$47,10,FALSE))</f>
        <v/>
      </c>
      <c r="Z52" s="123" t="str">
        <f>IF(Z51="","",VLOOKUP(Z51,シフト記号表!$C$6:$L$47,10,FALSE))</f>
        <v/>
      </c>
      <c r="AA52" s="123" t="str">
        <f>IF(AA51="","",VLOOKUP(AA51,シフト記号表!$C$6:$L$47,10,FALSE))</f>
        <v/>
      </c>
      <c r="AB52" s="123" t="str">
        <f>IF(AB51="","",VLOOKUP(AB51,シフト記号表!$C$6:$L$47,10,FALSE))</f>
        <v/>
      </c>
      <c r="AC52" s="124" t="str">
        <f>IF(AC51="","",VLOOKUP(AC51,シフト記号表!$C$6:$L$47,10,FALSE))</f>
        <v/>
      </c>
      <c r="AD52" s="122" t="str">
        <f>IF(AD51="","",VLOOKUP(AD51,シフト記号表!$C$6:$L$47,10,FALSE))</f>
        <v/>
      </c>
      <c r="AE52" s="123" t="str">
        <f>IF(AE51="","",VLOOKUP(AE51,シフト記号表!$C$6:$L$47,10,FALSE))</f>
        <v/>
      </c>
      <c r="AF52" s="123" t="str">
        <f>IF(AF51="","",VLOOKUP(AF51,シフト記号表!$C$6:$L$47,10,FALSE))</f>
        <v/>
      </c>
      <c r="AG52" s="123" t="str">
        <f>IF(AG51="","",VLOOKUP(AG51,シフト記号表!$C$6:$L$47,10,FALSE))</f>
        <v/>
      </c>
      <c r="AH52" s="123" t="str">
        <f>IF(AH51="","",VLOOKUP(AH51,シフト記号表!$C$6:$L$47,10,FALSE))</f>
        <v/>
      </c>
      <c r="AI52" s="123" t="str">
        <f>IF(AI51="","",VLOOKUP(AI51,シフト記号表!$C$6:$L$47,10,FALSE))</f>
        <v/>
      </c>
      <c r="AJ52" s="124" t="str">
        <f>IF(AJ51="","",VLOOKUP(AJ51,シフト記号表!$C$6:$L$47,10,FALSE))</f>
        <v/>
      </c>
      <c r="AK52" s="122" t="str">
        <f>IF(AK51="","",VLOOKUP(AK51,シフト記号表!$C$6:$L$47,10,FALSE))</f>
        <v/>
      </c>
      <c r="AL52" s="123" t="str">
        <f>IF(AL51="","",VLOOKUP(AL51,シフト記号表!$C$6:$L$47,10,FALSE))</f>
        <v/>
      </c>
      <c r="AM52" s="123" t="str">
        <f>IF(AM51="","",VLOOKUP(AM51,シフト記号表!$C$6:$L$47,10,FALSE))</f>
        <v/>
      </c>
      <c r="AN52" s="123" t="str">
        <f>IF(AN51="","",VLOOKUP(AN51,シフト記号表!$C$6:$L$47,10,FALSE))</f>
        <v/>
      </c>
      <c r="AO52" s="123" t="str">
        <f>IF(AO51="","",VLOOKUP(AO51,シフト記号表!$C$6:$L$47,10,FALSE))</f>
        <v/>
      </c>
      <c r="AP52" s="123" t="str">
        <f>IF(AP51="","",VLOOKUP(AP51,シフト記号表!$C$6:$L$47,10,FALSE))</f>
        <v/>
      </c>
      <c r="AQ52" s="124" t="str">
        <f>IF(AQ51="","",VLOOKUP(AQ51,シフト記号表!$C$6:$L$47,10,FALSE))</f>
        <v/>
      </c>
      <c r="AR52" s="122" t="str">
        <f>IF(AR51="","",VLOOKUP(AR51,シフト記号表!$C$6:$L$47,10,FALSE))</f>
        <v/>
      </c>
      <c r="AS52" s="123" t="str">
        <f>IF(AS51="","",VLOOKUP(AS51,シフト記号表!$C$6:$L$47,10,FALSE))</f>
        <v/>
      </c>
      <c r="AT52" s="123" t="str">
        <f>IF(AT51="","",VLOOKUP(AT51,シフト記号表!$C$6:$L$47,10,FALSE))</f>
        <v/>
      </c>
      <c r="AU52" s="123" t="str">
        <f>IF(AU51="","",VLOOKUP(AU51,シフト記号表!$C$6:$L$47,10,FALSE))</f>
        <v/>
      </c>
      <c r="AV52" s="123" t="str">
        <f>IF(AV51="","",VLOOKUP(AV51,シフト記号表!$C$6:$L$47,10,FALSE))</f>
        <v/>
      </c>
      <c r="AW52" s="123" t="str">
        <f>IF(AW51="","",VLOOKUP(AW51,シフト記号表!$C$6:$L$47,10,FALSE))</f>
        <v/>
      </c>
      <c r="AX52" s="124" t="str">
        <f>IF(AX51="","",VLOOKUP(AX51,シフト記号表!$C$6:$L$47,10,FALSE))</f>
        <v/>
      </c>
      <c r="AY52" s="122" t="str">
        <f>IF(AY51="","",VLOOKUP(AY51,シフト記号表!$C$6:$L$47,10,FALSE))</f>
        <v/>
      </c>
      <c r="AZ52" s="123" t="str">
        <f>IF(AZ51="","",VLOOKUP(AZ51,シフト記号表!$C$6:$L$47,10,FALSE))</f>
        <v/>
      </c>
      <c r="BA52" s="123" t="str">
        <f>IF(BA51="","",VLOOKUP(BA51,シフト記号表!$C$6:$L$47,10,FALSE))</f>
        <v/>
      </c>
      <c r="BB52" s="761">
        <f>IF($BE$3="４週",SUM(W52:AX52),IF($BE$3="暦月",SUM(W52:BA52),""))</f>
        <v>0</v>
      </c>
      <c r="BC52" s="762"/>
      <c r="BD52" s="763">
        <f>IF($BE$3="４週",BB52/4,IF($BE$3="暦月",(BB52/($BE$8/7)),""))</f>
        <v>0</v>
      </c>
      <c r="BE52" s="762"/>
      <c r="BF52" s="758"/>
      <c r="BG52" s="759"/>
      <c r="BH52" s="759"/>
      <c r="BI52" s="759"/>
      <c r="BJ52" s="760"/>
    </row>
    <row r="53" spans="2:62" ht="20.25" customHeight="1" x14ac:dyDescent="0.2">
      <c r="B53" s="729">
        <f>B51+1</f>
        <v>20</v>
      </c>
      <c r="C53" s="731"/>
      <c r="D53" s="732"/>
      <c r="E53" s="125"/>
      <c r="F53" s="126"/>
      <c r="G53" s="125"/>
      <c r="H53" s="126"/>
      <c r="I53" s="735"/>
      <c r="J53" s="736"/>
      <c r="K53" s="739"/>
      <c r="L53" s="740"/>
      <c r="M53" s="740"/>
      <c r="N53" s="732"/>
      <c r="O53" s="743"/>
      <c r="P53" s="744"/>
      <c r="Q53" s="744"/>
      <c r="R53" s="744"/>
      <c r="S53" s="745"/>
      <c r="T53" s="127" t="s">
        <v>378</v>
      </c>
      <c r="U53" s="128"/>
      <c r="V53" s="129"/>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1"/>
      <c r="AU53" s="131"/>
      <c r="AV53" s="131"/>
      <c r="AW53" s="131"/>
      <c r="AX53" s="132"/>
      <c r="AY53" s="130"/>
      <c r="AZ53" s="131"/>
      <c r="BA53" s="133"/>
      <c r="BB53" s="749"/>
      <c r="BC53" s="750"/>
      <c r="BD53" s="712"/>
      <c r="BE53" s="713"/>
      <c r="BF53" s="714"/>
      <c r="BG53" s="715"/>
      <c r="BH53" s="715"/>
      <c r="BI53" s="715"/>
      <c r="BJ53" s="716"/>
    </row>
    <row r="54" spans="2:62" ht="20.25" customHeight="1" x14ac:dyDescent="0.2">
      <c r="B54" s="751"/>
      <c r="C54" s="764"/>
      <c r="D54" s="765"/>
      <c r="E54" s="117"/>
      <c r="F54" s="118">
        <f>C53</f>
        <v>0</v>
      </c>
      <c r="G54" s="117"/>
      <c r="H54" s="118">
        <f>I53</f>
        <v>0</v>
      </c>
      <c r="I54" s="766"/>
      <c r="J54" s="767"/>
      <c r="K54" s="768"/>
      <c r="L54" s="769"/>
      <c r="M54" s="769"/>
      <c r="N54" s="765"/>
      <c r="O54" s="743"/>
      <c r="P54" s="744"/>
      <c r="Q54" s="744"/>
      <c r="R54" s="744"/>
      <c r="S54" s="745"/>
      <c r="T54" s="134" t="s">
        <v>244</v>
      </c>
      <c r="U54" s="135"/>
      <c r="V54" s="136"/>
      <c r="W54" s="122" t="str">
        <f>IF(W53="","",VLOOKUP(W53,シフト記号表!$C$6:$L$47,10,FALSE))</f>
        <v/>
      </c>
      <c r="X54" s="123" t="str">
        <f>IF(X53="","",VLOOKUP(X53,シフト記号表!$C$6:$L$47,10,FALSE))</f>
        <v/>
      </c>
      <c r="Y54" s="123" t="str">
        <f>IF(Y53="","",VLOOKUP(Y53,シフト記号表!$C$6:$L$47,10,FALSE))</f>
        <v/>
      </c>
      <c r="Z54" s="123" t="str">
        <f>IF(Z53="","",VLOOKUP(Z53,シフト記号表!$C$6:$L$47,10,FALSE))</f>
        <v/>
      </c>
      <c r="AA54" s="123" t="str">
        <f>IF(AA53="","",VLOOKUP(AA53,シフト記号表!$C$6:$L$47,10,FALSE))</f>
        <v/>
      </c>
      <c r="AB54" s="123" t="str">
        <f>IF(AB53="","",VLOOKUP(AB53,シフト記号表!$C$6:$L$47,10,FALSE))</f>
        <v/>
      </c>
      <c r="AC54" s="124" t="str">
        <f>IF(AC53="","",VLOOKUP(AC53,シフト記号表!$C$6:$L$47,10,FALSE))</f>
        <v/>
      </c>
      <c r="AD54" s="122" t="str">
        <f>IF(AD53="","",VLOOKUP(AD53,シフト記号表!$C$6:$L$47,10,FALSE))</f>
        <v/>
      </c>
      <c r="AE54" s="123" t="str">
        <f>IF(AE53="","",VLOOKUP(AE53,シフト記号表!$C$6:$L$47,10,FALSE))</f>
        <v/>
      </c>
      <c r="AF54" s="123" t="str">
        <f>IF(AF53="","",VLOOKUP(AF53,シフト記号表!$C$6:$L$47,10,FALSE))</f>
        <v/>
      </c>
      <c r="AG54" s="123" t="str">
        <f>IF(AG53="","",VLOOKUP(AG53,シフト記号表!$C$6:$L$47,10,FALSE))</f>
        <v/>
      </c>
      <c r="AH54" s="123" t="str">
        <f>IF(AH53="","",VLOOKUP(AH53,シフト記号表!$C$6:$L$47,10,FALSE))</f>
        <v/>
      </c>
      <c r="AI54" s="123" t="str">
        <f>IF(AI53="","",VLOOKUP(AI53,シフト記号表!$C$6:$L$47,10,FALSE))</f>
        <v/>
      </c>
      <c r="AJ54" s="124" t="str">
        <f>IF(AJ53="","",VLOOKUP(AJ53,シフト記号表!$C$6:$L$47,10,FALSE))</f>
        <v/>
      </c>
      <c r="AK54" s="122" t="str">
        <f>IF(AK53="","",VLOOKUP(AK53,シフト記号表!$C$6:$L$47,10,FALSE))</f>
        <v/>
      </c>
      <c r="AL54" s="123" t="str">
        <f>IF(AL53="","",VLOOKUP(AL53,シフト記号表!$C$6:$L$47,10,FALSE))</f>
        <v/>
      </c>
      <c r="AM54" s="123" t="str">
        <f>IF(AM53="","",VLOOKUP(AM53,シフト記号表!$C$6:$L$47,10,FALSE))</f>
        <v/>
      </c>
      <c r="AN54" s="123" t="str">
        <f>IF(AN53="","",VLOOKUP(AN53,シフト記号表!$C$6:$L$47,10,FALSE))</f>
        <v/>
      </c>
      <c r="AO54" s="123" t="str">
        <f>IF(AO53="","",VLOOKUP(AO53,シフト記号表!$C$6:$L$47,10,FALSE))</f>
        <v/>
      </c>
      <c r="AP54" s="123" t="str">
        <f>IF(AP53="","",VLOOKUP(AP53,シフト記号表!$C$6:$L$47,10,FALSE))</f>
        <v/>
      </c>
      <c r="AQ54" s="124" t="str">
        <f>IF(AQ53="","",VLOOKUP(AQ53,シフト記号表!$C$6:$L$47,10,FALSE))</f>
        <v/>
      </c>
      <c r="AR54" s="122" t="str">
        <f>IF(AR53="","",VLOOKUP(AR53,シフト記号表!$C$6:$L$47,10,FALSE))</f>
        <v/>
      </c>
      <c r="AS54" s="123" t="str">
        <f>IF(AS53="","",VLOOKUP(AS53,シフト記号表!$C$6:$L$47,10,FALSE))</f>
        <v/>
      </c>
      <c r="AT54" s="123" t="str">
        <f>IF(AT53="","",VLOOKUP(AT53,シフト記号表!$C$6:$L$47,10,FALSE))</f>
        <v/>
      </c>
      <c r="AU54" s="123" t="str">
        <f>IF(AU53="","",VLOOKUP(AU53,シフト記号表!$C$6:$L$47,10,FALSE))</f>
        <v/>
      </c>
      <c r="AV54" s="123" t="str">
        <f>IF(AV53="","",VLOOKUP(AV53,シフト記号表!$C$6:$L$47,10,FALSE))</f>
        <v/>
      </c>
      <c r="AW54" s="123" t="str">
        <f>IF(AW53="","",VLOOKUP(AW53,シフト記号表!$C$6:$L$47,10,FALSE))</f>
        <v/>
      </c>
      <c r="AX54" s="124" t="str">
        <f>IF(AX53="","",VLOOKUP(AX53,シフト記号表!$C$6:$L$47,10,FALSE))</f>
        <v/>
      </c>
      <c r="AY54" s="122" t="str">
        <f>IF(AY53="","",VLOOKUP(AY53,シフト記号表!$C$6:$L$47,10,FALSE))</f>
        <v/>
      </c>
      <c r="AZ54" s="123" t="str">
        <f>IF(AZ53="","",VLOOKUP(AZ53,シフト記号表!$C$6:$L$47,10,FALSE))</f>
        <v/>
      </c>
      <c r="BA54" s="123" t="str">
        <f>IF(BA53="","",VLOOKUP(BA53,シフト記号表!$C$6:$L$47,10,FALSE))</f>
        <v/>
      </c>
      <c r="BB54" s="761">
        <f>IF($BE$3="４週",SUM(W54:AX54),IF($BE$3="暦月",SUM(W54:BA54),""))</f>
        <v>0</v>
      </c>
      <c r="BC54" s="762"/>
      <c r="BD54" s="763">
        <f>IF($BE$3="４週",BB54/4,IF($BE$3="暦月",(BB54/($BE$8/7)),""))</f>
        <v>0</v>
      </c>
      <c r="BE54" s="762"/>
      <c r="BF54" s="758"/>
      <c r="BG54" s="759"/>
      <c r="BH54" s="759"/>
      <c r="BI54" s="759"/>
      <c r="BJ54" s="760"/>
    </row>
    <row r="55" spans="2:62" ht="20.25" customHeight="1" x14ac:dyDescent="0.2">
      <c r="B55" s="729">
        <f>B53+1</f>
        <v>21</v>
      </c>
      <c r="C55" s="731"/>
      <c r="D55" s="732"/>
      <c r="E55" s="117"/>
      <c r="F55" s="118"/>
      <c r="G55" s="117"/>
      <c r="H55" s="118"/>
      <c r="I55" s="735"/>
      <c r="J55" s="736"/>
      <c r="K55" s="739"/>
      <c r="L55" s="740"/>
      <c r="M55" s="740"/>
      <c r="N55" s="732"/>
      <c r="O55" s="743"/>
      <c r="P55" s="744"/>
      <c r="Q55" s="744"/>
      <c r="R55" s="744"/>
      <c r="S55" s="745"/>
      <c r="T55" s="137" t="s">
        <v>378</v>
      </c>
      <c r="U55" s="138"/>
      <c r="V55" s="139"/>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1"/>
      <c r="AU55" s="131"/>
      <c r="AV55" s="131"/>
      <c r="AW55" s="131"/>
      <c r="AX55" s="132"/>
      <c r="AY55" s="130"/>
      <c r="AZ55" s="131"/>
      <c r="BA55" s="133"/>
      <c r="BB55" s="749"/>
      <c r="BC55" s="750"/>
      <c r="BD55" s="712"/>
      <c r="BE55" s="713"/>
      <c r="BF55" s="714"/>
      <c r="BG55" s="715"/>
      <c r="BH55" s="715"/>
      <c r="BI55" s="715"/>
      <c r="BJ55" s="716"/>
    </row>
    <row r="56" spans="2:62" ht="20.25" customHeight="1" x14ac:dyDescent="0.2">
      <c r="B56" s="751"/>
      <c r="C56" s="764"/>
      <c r="D56" s="765"/>
      <c r="E56" s="117"/>
      <c r="F56" s="118">
        <f>C55</f>
        <v>0</v>
      </c>
      <c r="G56" s="117"/>
      <c r="H56" s="118">
        <f>I55</f>
        <v>0</v>
      </c>
      <c r="I56" s="766"/>
      <c r="J56" s="767"/>
      <c r="K56" s="768"/>
      <c r="L56" s="769"/>
      <c r="M56" s="769"/>
      <c r="N56" s="765"/>
      <c r="O56" s="743"/>
      <c r="P56" s="744"/>
      <c r="Q56" s="744"/>
      <c r="R56" s="744"/>
      <c r="S56" s="745"/>
      <c r="T56" s="134" t="s">
        <v>244</v>
      </c>
      <c r="U56" s="135"/>
      <c r="V56" s="136"/>
      <c r="W56" s="122" t="str">
        <f>IF(W55="","",VLOOKUP(W55,シフト記号表!$C$6:$L$47,10,FALSE))</f>
        <v/>
      </c>
      <c r="X56" s="123" t="str">
        <f>IF(X55="","",VLOOKUP(X55,シフト記号表!$C$6:$L$47,10,FALSE))</f>
        <v/>
      </c>
      <c r="Y56" s="123" t="str">
        <f>IF(Y55="","",VLOOKUP(Y55,シフト記号表!$C$6:$L$47,10,FALSE))</f>
        <v/>
      </c>
      <c r="Z56" s="123" t="str">
        <f>IF(Z55="","",VLOOKUP(Z55,シフト記号表!$C$6:$L$47,10,FALSE))</f>
        <v/>
      </c>
      <c r="AA56" s="123" t="str">
        <f>IF(AA55="","",VLOOKUP(AA55,シフト記号表!$C$6:$L$47,10,FALSE))</f>
        <v/>
      </c>
      <c r="AB56" s="123" t="str">
        <f>IF(AB55="","",VLOOKUP(AB55,シフト記号表!$C$6:$L$47,10,FALSE))</f>
        <v/>
      </c>
      <c r="AC56" s="124" t="str">
        <f>IF(AC55="","",VLOOKUP(AC55,シフト記号表!$C$6:$L$47,10,FALSE))</f>
        <v/>
      </c>
      <c r="AD56" s="122" t="str">
        <f>IF(AD55="","",VLOOKUP(AD55,シフト記号表!$C$6:$L$47,10,FALSE))</f>
        <v/>
      </c>
      <c r="AE56" s="123" t="str">
        <f>IF(AE55="","",VLOOKUP(AE55,シフト記号表!$C$6:$L$47,10,FALSE))</f>
        <v/>
      </c>
      <c r="AF56" s="123" t="str">
        <f>IF(AF55="","",VLOOKUP(AF55,シフト記号表!$C$6:$L$47,10,FALSE))</f>
        <v/>
      </c>
      <c r="AG56" s="123" t="str">
        <f>IF(AG55="","",VLOOKUP(AG55,シフト記号表!$C$6:$L$47,10,FALSE))</f>
        <v/>
      </c>
      <c r="AH56" s="123" t="str">
        <f>IF(AH55="","",VLOOKUP(AH55,シフト記号表!$C$6:$L$47,10,FALSE))</f>
        <v/>
      </c>
      <c r="AI56" s="123" t="str">
        <f>IF(AI55="","",VLOOKUP(AI55,シフト記号表!$C$6:$L$47,10,FALSE))</f>
        <v/>
      </c>
      <c r="AJ56" s="124" t="str">
        <f>IF(AJ55="","",VLOOKUP(AJ55,シフト記号表!$C$6:$L$47,10,FALSE))</f>
        <v/>
      </c>
      <c r="AK56" s="122" t="str">
        <f>IF(AK55="","",VLOOKUP(AK55,シフト記号表!$C$6:$L$47,10,FALSE))</f>
        <v/>
      </c>
      <c r="AL56" s="123" t="str">
        <f>IF(AL55="","",VLOOKUP(AL55,シフト記号表!$C$6:$L$47,10,FALSE))</f>
        <v/>
      </c>
      <c r="AM56" s="123" t="str">
        <f>IF(AM55="","",VLOOKUP(AM55,シフト記号表!$C$6:$L$47,10,FALSE))</f>
        <v/>
      </c>
      <c r="AN56" s="123" t="str">
        <f>IF(AN55="","",VLOOKUP(AN55,シフト記号表!$C$6:$L$47,10,FALSE))</f>
        <v/>
      </c>
      <c r="AO56" s="123" t="str">
        <f>IF(AO55="","",VLOOKUP(AO55,シフト記号表!$C$6:$L$47,10,FALSE))</f>
        <v/>
      </c>
      <c r="AP56" s="123" t="str">
        <f>IF(AP55="","",VLOOKUP(AP55,シフト記号表!$C$6:$L$47,10,FALSE))</f>
        <v/>
      </c>
      <c r="AQ56" s="124" t="str">
        <f>IF(AQ55="","",VLOOKUP(AQ55,シフト記号表!$C$6:$L$47,10,FALSE))</f>
        <v/>
      </c>
      <c r="AR56" s="122" t="str">
        <f>IF(AR55="","",VLOOKUP(AR55,シフト記号表!$C$6:$L$47,10,FALSE))</f>
        <v/>
      </c>
      <c r="AS56" s="123" t="str">
        <f>IF(AS55="","",VLOOKUP(AS55,シフト記号表!$C$6:$L$47,10,FALSE))</f>
        <v/>
      </c>
      <c r="AT56" s="123" t="str">
        <f>IF(AT55="","",VLOOKUP(AT55,シフト記号表!$C$6:$L$47,10,FALSE))</f>
        <v/>
      </c>
      <c r="AU56" s="123" t="str">
        <f>IF(AU55="","",VLOOKUP(AU55,シフト記号表!$C$6:$L$47,10,FALSE))</f>
        <v/>
      </c>
      <c r="AV56" s="123" t="str">
        <f>IF(AV55="","",VLOOKUP(AV55,シフト記号表!$C$6:$L$47,10,FALSE))</f>
        <v/>
      </c>
      <c r="AW56" s="123" t="str">
        <f>IF(AW55="","",VLOOKUP(AW55,シフト記号表!$C$6:$L$47,10,FALSE))</f>
        <v/>
      </c>
      <c r="AX56" s="124" t="str">
        <f>IF(AX55="","",VLOOKUP(AX55,シフト記号表!$C$6:$L$47,10,FALSE))</f>
        <v/>
      </c>
      <c r="AY56" s="122" t="str">
        <f>IF(AY55="","",VLOOKUP(AY55,シフト記号表!$C$6:$L$47,10,FALSE))</f>
        <v/>
      </c>
      <c r="AZ56" s="123" t="str">
        <f>IF(AZ55="","",VLOOKUP(AZ55,シフト記号表!$C$6:$L$47,10,FALSE))</f>
        <v/>
      </c>
      <c r="BA56" s="123" t="str">
        <f>IF(BA55="","",VLOOKUP(BA55,シフト記号表!$C$6:$L$47,10,FALSE))</f>
        <v/>
      </c>
      <c r="BB56" s="761">
        <f>IF($BE$3="４週",SUM(W56:AX56),IF($BE$3="暦月",SUM(W56:BA56),""))</f>
        <v>0</v>
      </c>
      <c r="BC56" s="762"/>
      <c r="BD56" s="763">
        <f>IF($BE$3="４週",BB56/4,IF($BE$3="暦月",(BB56/($BE$8/7)),""))</f>
        <v>0</v>
      </c>
      <c r="BE56" s="762"/>
      <c r="BF56" s="758"/>
      <c r="BG56" s="759"/>
      <c r="BH56" s="759"/>
      <c r="BI56" s="759"/>
      <c r="BJ56" s="760"/>
    </row>
    <row r="57" spans="2:62" ht="20.25" customHeight="1" x14ac:dyDescent="0.2">
      <c r="B57" s="729">
        <f>B55+1</f>
        <v>22</v>
      </c>
      <c r="C57" s="731"/>
      <c r="D57" s="732"/>
      <c r="E57" s="117"/>
      <c r="F57" s="118"/>
      <c r="G57" s="117"/>
      <c r="H57" s="118"/>
      <c r="I57" s="735"/>
      <c r="J57" s="736"/>
      <c r="K57" s="739"/>
      <c r="L57" s="740"/>
      <c r="M57" s="740"/>
      <c r="N57" s="732"/>
      <c r="O57" s="743"/>
      <c r="P57" s="744"/>
      <c r="Q57" s="744"/>
      <c r="R57" s="744"/>
      <c r="S57" s="745"/>
      <c r="T57" s="137" t="s">
        <v>378</v>
      </c>
      <c r="U57" s="138"/>
      <c r="V57" s="139"/>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1"/>
      <c r="AU57" s="131"/>
      <c r="AV57" s="131"/>
      <c r="AW57" s="131"/>
      <c r="AX57" s="132"/>
      <c r="AY57" s="130"/>
      <c r="AZ57" s="131"/>
      <c r="BA57" s="133"/>
      <c r="BB57" s="749"/>
      <c r="BC57" s="750"/>
      <c r="BD57" s="712"/>
      <c r="BE57" s="713"/>
      <c r="BF57" s="714"/>
      <c r="BG57" s="715"/>
      <c r="BH57" s="715"/>
      <c r="BI57" s="715"/>
      <c r="BJ57" s="716"/>
    </row>
    <row r="58" spans="2:62" ht="20.25" customHeight="1" x14ac:dyDescent="0.2">
      <c r="B58" s="751"/>
      <c r="C58" s="764"/>
      <c r="D58" s="765"/>
      <c r="E58" s="117"/>
      <c r="F58" s="118">
        <f>C57</f>
        <v>0</v>
      </c>
      <c r="G58" s="117"/>
      <c r="H58" s="118">
        <f>I57</f>
        <v>0</v>
      </c>
      <c r="I58" s="766"/>
      <c r="J58" s="767"/>
      <c r="K58" s="768"/>
      <c r="L58" s="769"/>
      <c r="M58" s="769"/>
      <c r="N58" s="765"/>
      <c r="O58" s="743"/>
      <c r="P58" s="744"/>
      <c r="Q58" s="744"/>
      <c r="R58" s="744"/>
      <c r="S58" s="745"/>
      <c r="T58" s="134" t="s">
        <v>244</v>
      </c>
      <c r="U58" s="135"/>
      <c r="V58" s="136"/>
      <c r="W58" s="122" t="str">
        <f>IF(W57="","",VLOOKUP(W57,シフト記号表!$C$6:$L$47,10,FALSE))</f>
        <v/>
      </c>
      <c r="X58" s="123" t="str">
        <f>IF(X57="","",VLOOKUP(X57,シフト記号表!$C$6:$L$47,10,FALSE))</f>
        <v/>
      </c>
      <c r="Y58" s="123" t="str">
        <f>IF(Y57="","",VLOOKUP(Y57,シフト記号表!$C$6:$L$47,10,FALSE))</f>
        <v/>
      </c>
      <c r="Z58" s="123" t="str">
        <f>IF(Z57="","",VLOOKUP(Z57,シフト記号表!$C$6:$L$47,10,FALSE))</f>
        <v/>
      </c>
      <c r="AA58" s="123" t="str">
        <f>IF(AA57="","",VLOOKUP(AA57,シフト記号表!$C$6:$L$47,10,FALSE))</f>
        <v/>
      </c>
      <c r="AB58" s="123" t="str">
        <f>IF(AB57="","",VLOOKUP(AB57,シフト記号表!$C$6:$L$47,10,FALSE))</f>
        <v/>
      </c>
      <c r="AC58" s="124" t="str">
        <f>IF(AC57="","",VLOOKUP(AC57,シフト記号表!$C$6:$L$47,10,FALSE))</f>
        <v/>
      </c>
      <c r="AD58" s="122" t="str">
        <f>IF(AD57="","",VLOOKUP(AD57,シフト記号表!$C$6:$L$47,10,FALSE))</f>
        <v/>
      </c>
      <c r="AE58" s="123" t="str">
        <f>IF(AE57="","",VLOOKUP(AE57,シフト記号表!$C$6:$L$47,10,FALSE))</f>
        <v/>
      </c>
      <c r="AF58" s="123" t="str">
        <f>IF(AF57="","",VLOOKUP(AF57,シフト記号表!$C$6:$L$47,10,FALSE))</f>
        <v/>
      </c>
      <c r="AG58" s="123" t="str">
        <f>IF(AG57="","",VLOOKUP(AG57,シフト記号表!$C$6:$L$47,10,FALSE))</f>
        <v/>
      </c>
      <c r="AH58" s="123" t="str">
        <f>IF(AH57="","",VLOOKUP(AH57,シフト記号表!$C$6:$L$47,10,FALSE))</f>
        <v/>
      </c>
      <c r="AI58" s="123" t="str">
        <f>IF(AI57="","",VLOOKUP(AI57,シフト記号表!$C$6:$L$47,10,FALSE))</f>
        <v/>
      </c>
      <c r="AJ58" s="124" t="str">
        <f>IF(AJ57="","",VLOOKUP(AJ57,シフト記号表!$C$6:$L$47,10,FALSE))</f>
        <v/>
      </c>
      <c r="AK58" s="122" t="str">
        <f>IF(AK57="","",VLOOKUP(AK57,シフト記号表!$C$6:$L$47,10,FALSE))</f>
        <v/>
      </c>
      <c r="AL58" s="123" t="str">
        <f>IF(AL57="","",VLOOKUP(AL57,シフト記号表!$C$6:$L$47,10,FALSE))</f>
        <v/>
      </c>
      <c r="AM58" s="123" t="str">
        <f>IF(AM57="","",VLOOKUP(AM57,シフト記号表!$C$6:$L$47,10,FALSE))</f>
        <v/>
      </c>
      <c r="AN58" s="123" t="str">
        <f>IF(AN57="","",VLOOKUP(AN57,シフト記号表!$C$6:$L$47,10,FALSE))</f>
        <v/>
      </c>
      <c r="AO58" s="123" t="str">
        <f>IF(AO57="","",VLOOKUP(AO57,シフト記号表!$C$6:$L$47,10,FALSE))</f>
        <v/>
      </c>
      <c r="AP58" s="123" t="str">
        <f>IF(AP57="","",VLOOKUP(AP57,シフト記号表!$C$6:$L$47,10,FALSE))</f>
        <v/>
      </c>
      <c r="AQ58" s="124" t="str">
        <f>IF(AQ57="","",VLOOKUP(AQ57,シフト記号表!$C$6:$L$47,10,FALSE))</f>
        <v/>
      </c>
      <c r="AR58" s="122" t="str">
        <f>IF(AR57="","",VLOOKUP(AR57,シフト記号表!$C$6:$L$47,10,FALSE))</f>
        <v/>
      </c>
      <c r="AS58" s="123" t="str">
        <f>IF(AS57="","",VLOOKUP(AS57,シフト記号表!$C$6:$L$47,10,FALSE))</f>
        <v/>
      </c>
      <c r="AT58" s="123" t="str">
        <f>IF(AT57="","",VLOOKUP(AT57,シフト記号表!$C$6:$L$47,10,FALSE))</f>
        <v/>
      </c>
      <c r="AU58" s="123" t="str">
        <f>IF(AU57="","",VLOOKUP(AU57,シフト記号表!$C$6:$L$47,10,FALSE))</f>
        <v/>
      </c>
      <c r="AV58" s="123" t="str">
        <f>IF(AV57="","",VLOOKUP(AV57,シフト記号表!$C$6:$L$47,10,FALSE))</f>
        <v/>
      </c>
      <c r="AW58" s="123" t="str">
        <f>IF(AW57="","",VLOOKUP(AW57,シフト記号表!$C$6:$L$47,10,FALSE))</f>
        <v/>
      </c>
      <c r="AX58" s="124" t="str">
        <f>IF(AX57="","",VLOOKUP(AX57,シフト記号表!$C$6:$L$47,10,FALSE))</f>
        <v/>
      </c>
      <c r="AY58" s="122" t="str">
        <f>IF(AY57="","",VLOOKUP(AY57,シフト記号表!$C$6:$L$47,10,FALSE))</f>
        <v/>
      </c>
      <c r="AZ58" s="123" t="str">
        <f>IF(AZ57="","",VLOOKUP(AZ57,シフト記号表!$C$6:$L$47,10,FALSE))</f>
        <v/>
      </c>
      <c r="BA58" s="123" t="str">
        <f>IF(BA57="","",VLOOKUP(BA57,シフト記号表!$C$6:$L$47,10,FALSE))</f>
        <v/>
      </c>
      <c r="BB58" s="761">
        <f>IF($BE$3="４週",SUM(W58:AX58),IF($BE$3="暦月",SUM(W58:BA58),""))</f>
        <v>0</v>
      </c>
      <c r="BC58" s="762"/>
      <c r="BD58" s="763">
        <f>IF($BE$3="４週",BB58/4,IF($BE$3="暦月",(BB58/($BE$8/7)),""))</f>
        <v>0</v>
      </c>
      <c r="BE58" s="762"/>
      <c r="BF58" s="758"/>
      <c r="BG58" s="759"/>
      <c r="BH58" s="759"/>
      <c r="BI58" s="759"/>
      <c r="BJ58" s="760"/>
    </row>
    <row r="59" spans="2:62" ht="20.25" customHeight="1" x14ac:dyDescent="0.2">
      <c r="B59" s="729">
        <f>B57+1</f>
        <v>23</v>
      </c>
      <c r="C59" s="731"/>
      <c r="D59" s="732"/>
      <c r="E59" s="117"/>
      <c r="F59" s="118"/>
      <c r="G59" s="117"/>
      <c r="H59" s="118"/>
      <c r="I59" s="735"/>
      <c r="J59" s="736"/>
      <c r="K59" s="739"/>
      <c r="L59" s="740"/>
      <c r="M59" s="740"/>
      <c r="N59" s="732"/>
      <c r="O59" s="743"/>
      <c r="P59" s="744"/>
      <c r="Q59" s="744"/>
      <c r="R59" s="744"/>
      <c r="S59" s="745"/>
      <c r="T59" s="137" t="s">
        <v>378</v>
      </c>
      <c r="U59" s="138"/>
      <c r="V59" s="139"/>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1"/>
      <c r="AU59" s="131"/>
      <c r="AV59" s="131"/>
      <c r="AW59" s="131"/>
      <c r="AX59" s="132"/>
      <c r="AY59" s="130"/>
      <c r="AZ59" s="131"/>
      <c r="BA59" s="133"/>
      <c r="BB59" s="749"/>
      <c r="BC59" s="750"/>
      <c r="BD59" s="712"/>
      <c r="BE59" s="713"/>
      <c r="BF59" s="714"/>
      <c r="BG59" s="715"/>
      <c r="BH59" s="715"/>
      <c r="BI59" s="715"/>
      <c r="BJ59" s="716"/>
    </row>
    <row r="60" spans="2:62" ht="20.25" customHeight="1" x14ac:dyDescent="0.2">
      <c r="B60" s="751"/>
      <c r="C60" s="764"/>
      <c r="D60" s="765"/>
      <c r="E60" s="117"/>
      <c r="F60" s="118">
        <f>C59</f>
        <v>0</v>
      </c>
      <c r="G60" s="117"/>
      <c r="H60" s="118">
        <f>I59</f>
        <v>0</v>
      </c>
      <c r="I60" s="766"/>
      <c r="J60" s="767"/>
      <c r="K60" s="768"/>
      <c r="L60" s="769"/>
      <c r="M60" s="769"/>
      <c r="N60" s="765"/>
      <c r="O60" s="743"/>
      <c r="P60" s="744"/>
      <c r="Q60" s="744"/>
      <c r="R60" s="744"/>
      <c r="S60" s="745"/>
      <c r="T60" s="134" t="s">
        <v>244</v>
      </c>
      <c r="U60" s="135"/>
      <c r="V60" s="136"/>
      <c r="W60" s="122" t="str">
        <f>IF(W59="","",VLOOKUP(W59,シフト記号表!$C$6:$L$47,10,FALSE))</f>
        <v/>
      </c>
      <c r="X60" s="123" t="str">
        <f>IF(X59="","",VLOOKUP(X59,シフト記号表!$C$6:$L$47,10,FALSE))</f>
        <v/>
      </c>
      <c r="Y60" s="123" t="str">
        <f>IF(Y59="","",VLOOKUP(Y59,シフト記号表!$C$6:$L$47,10,FALSE))</f>
        <v/>
      </c>
      <c r="Z60" s="123" t="str">
        <f>IF(Z59="","",VLOOKUP(Z59,シフト記号表!$C$6:$L$47,10,FALSE))</f>
        <v/>
      </c>
      <c r="AA60" s="123" t="str">
        <f>IF(AA59="","",VLOOKUP(AA59,シフト記号表!$C$6:$L$47,10,FALSE))</f>
        <v/>
      </c>
      <c r="AB60" s="123" t="str">
        <f>IF(AB59="","",VLOOKUP(AB59,シフト記号表!$C$6:$L$47,10,FALSE))</f>
        <v/>
      </c>
      <c r="AC60" s="124" t="str">
        <f>IF(AC59="","",VLOOKUP(AC59,シフト記号表!$C$6:$L$47,10,FALSE))</f>
        <v/>
      </c>
      <c r="AD60" s="122" t="str">
        <f>IF(AD59="","",VLOOKUP(AD59,シフト記号表!$C$6:$L$47,10,FALSE))</f>
        <v/>
      </c>
      <c r="AE60" s="123" t="str">
        <f>IF(AE59="","",VLOOKUP(AE59,シフト記号表!$C$6:$L$47,10,FALSE))</f>
        <v/>
      </c>
      <c r="AF60" s="123" t="str">
        <f>IF(AF59="","",VLOOKUP(AF59,シフト記号表!$C$6:$L$47,10,FALSE))</f>
        <v/>
      </c>
      <c r="AG60" s="123" t="str">
        <f>IF(AG59="","",VLOOKUP(AG59,シフト記号表!$C$6:$L$47,10,FALSE))</f>
        <v/>
      </c>
      <c r="AH60" s="123" t="str">
        <f>IF(AH59="","",VLOOKUP(AH59,シフト記号表!$C$6:$L$47,10,FALSE))</f>
        <v/>
      </c>
      <c r="AI60" s="123" t="str">
        <f>IF(AI59="","",VLOOKUP(AI59,シフト記号表!$C$6:$L$47,10,FALSE))</f>
        <v/>
      </c>
      <c r="AJ60" s="124" t="str">
        <f>IF(AJ59="","",VLOOKUP(AJ59,シフト記号表!$C$6:$L$47,10,FALSE))</f>
        <v/>
      </c>
      <c r="AK60" s="122" t="str">
        <f>IF(AK59="","",VLOOKUP(AK59,シフト記号表!$C$6:$L$47,10,FALSE))</f>
        <v/>
      </c>
      <c r="AL60" s="123" t="str">
        <f>IF(AL59="","",VLOOKUP(AL59,シフト記号表!$C$6:$L$47,10,FALSE))</f>
        <v/>
      </c>
      <c r="AM60" s="123" t="str">
        <f>IF(AM59="","",VLOOKUP(AM59,シフト記号表!$C$6:$L$47,10,FALSE))</f>
        <v/>
      </c>
      <c r="AN60" s="123" t="str">
        <f>IF(AN59="","",VLOOKUP(AN59,シフト記号表!$C$6:$L$47,10,FALSE))</f>
        <v/>
      </c>
      <c r="AO60" s="123" t="str">
        <f>IF(AO59="","",VLOOKUP(AO59,シフト記号表!$C$6:$L$47,10,FALSE))</f>
        <v/>
      </c>
      <c r="AP60" s="123" t="str">
        <f>IF(AP59="","",VLOOKUP(AP59,シフト記号表!$C$6:$L$47,10,FALSE))</f>
        <v/>
      </c>
      <c r="AQ60" s="124" t="str">
        <f>IF(AQ59="","",VLOOKUP(AQ59,シフト記号表!$C$6:$L$47,10,FALSE))</f>
        <v/>
      </c>
      <c r="AR60" s="122" t="str">
        <f>IF(AR59="","",VLOOKUP(AR59,シフト記号表!$C$6:$L$47,10,FALSE))</f>
        <v/>
      </c>
      <c r="AS60" s="123" t="str">
        <f>IF(AS59="","",VLOOKUP(AS59,シフト記号表!$C$6:$L$47,10,FALSE))</f>
        <v/>
      </c>
      <c r="AT60" s="123" t="str">
        <f>IF(AT59="","",VLOOKUP(AT59,シフト記号表!$C$6:$L$47,10,FALSE))</f>
        <v/>
      </c>
      <c r="AU60" s="123" t="str">
        <f>IF(AU59="","",VLOOKUP(AU59,シフト記号表!$C$6:$L$47,10,FALSE))</f>
        <v/>
      </c>
      <c r="AV60" s="123" t="str">
        <f>IF(AV59="","",VLOOKUP(AV59,シフト記号表!$C$6:$L$47,10,FALSE))</f>
        <v/>
      </c>
      <c r="AW60" s="123" t="str">
        <f>IF(AW59="","",VLOOKUP(AW59,シフト記号表!$C$6:$L$47,10,FALSE))</f>
        <v/>
      </c>
      <c r="AX60" s="124" t="str">
        <f>IF(AX59="","",VLOOKUP(AX59,シフト記号表!$C$6:$L$47,10,FALSE))</f>
        <v/>
      </c>
      <c r="AY60" s="122" t="str">
        <f>IF(AY59="","",VLOOKUP(AY59,シフト記号表!$C$6:$L$47,10,FALSE))</f>
        <v/>
      </c>
      <c r="AZ60" s="123" t="str">
        <f>IF(AZ59="","",VLOOKUP(AZ59,シフト記号表!$C$6:$L$47,10,FALSE))</f>
        <v/>
      </c>
      <c r="BA60" s="123" t="str">
        <f>IF(BA59="","",VLOOKUP(BA59,シフト記号表!$C$6:$L$47,10,FALSE))</f>
        <v/>
      </c>
      <c r="BB60" s="761">
        <f>IF($BE$3="４週",SUM(W60:AX60),IF($BE$3="暦月",SUM(W60:BA60),""))</f>
        <v>0</v>
      </c>
      <c r="BC60" s="762"/>
      <c r="BD60" s="763">
        <f>IF($BE$3="４週",BB60/4,IF($BE$3="暦月",(BB60/($BE$8/7)),""))</f>
        <v>0</v>
      </c>
      <c r="BE60" s="762"/>
      <c r="BF60" s="758"/>
      <c r="BG60" s="759"/>
      <c r="BH60" s="759"/>
      <c r="BI60" s="759"/>
      <c r="BJ60" s="760"/>
    </row>
    <row r="61" spans="2:62" ht="20.25" customHeight="1" x14ac:dyDescent="0.2">
      <c r="B61" s="729">
        <f>B59+1</f>
        <v>24</v>
      </c>
      <c r="C61" s="731"/>
      <c r="D61" s="732"/>
      <c r="E61" s="117"/>
      <c r="F61" s="118"/>
      <c r="G61" s="117"/>
      <c r="H61" s="118"/>
      <c r="I61" s="735"/>
      <c r="J61" s="736"/>
      <c r="K61" s="739"/>
      <c r="L61" s="740"/>
      <c r="M61" s="740"/>
      <c r="N61" s="732"/>
      <c r="O61" s="743"/>
      <c r="P61" s="744"/>
      <c r="Q61" s="744"/>
      <c r="R61" s="744"/>
      <c r="S61" s="745"/>
      <c r="T61" s="137" t="s">
        <v>378</v>
      </c>
      <c r="U61" s="138"/>
      <c r="V61" s="139"/>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1"/>
      <c r="AU61" s="131"/>
      <c r="AV61" s="131"/>
      <c r="AW61" s="131"/>
      <c r="AX61" s="132"/>
      <c r="AY61" s="130"/>
      <c r="AZ61" s="131"/>
      <c r="BA61" s="133"/>
      <c r="BB61" s="749"/>
      <c r="BC61" s="750"/>
      <c r="BD61" s="712"/>
      <c r="BE61" s="713"/>
      <c r="BF61" s="714"/>
      <c r="BG61" s="715"/>
      <c r="BH61" s="715"/>
      <c r="BI61" s="715"/>
      <c r="BJ61" s="716"/>
    </row>
    <row r="62" spans="2:62" ht="20.25" customHeight="1" x14ac:dyDescent="0.2">
      <c r="B62" s="751"/>
      <c r="C62" s="764"/>
      <c r="D62" s="765"/>
      <c r="E62" s="117"/>
      <c r="F62" s="118">
        <f>C61</f>
        <v>0</v>
      </c>
      <c r="G62" s="117"/>
      <c r="H62" s="118">
        <f>I61</f>
        <v>0</v>
      </c>
      <c r="I62" s="766"/>
      <c r="J62" s="767"/>
      <c r="K62" s="768"/>
      <c r="L62" s="769"/>
      <c r="M62" s="769"/>
      <c r="N62" s="765"/>
      <c r="O62" s="743"/>
      <c r="P62" s="744"/>
      <c r="Q62" s="744"/>
      <c r="R62" s="744"/>
      <c r="S62" s="745"/>
      <c r="T62" s="134" t="s">
        <v>244</v>
      </c>
      <c r="U62" s="135"/>
      <c r="V62" s="136"/>
      <c r="W62" s="122" t="str">
        <f>IF(W61="","",VLOOKUP(W61,シフト記号表!$C$6:$L$47,10,FALSE))</f>
        <v/>
      </c>
      <c r="X62" s="123" t="str">
        <f>IF(X61="","",VLOOKUP(X61,シフト記号表!$C$6:$L$47,10,FALSE))</f>
        <v/>
      </c>
      <c r="Y62" s="123" t="str">
        <f>IF(Y61="","",VLOOKUP(Y61,シフト記号表!$C$6:$L$47,10,FALSE))</f>
        <v/>
      </c>
      <c r="Z62" s="123" t="str">
        <f>IF(Z61="","",VLOOKUP(Z61,シフト記号表!$C$6:$L$47,10,FALSE))</f>
        <v/>
      </c>
      <c r="AA62" s="123" t="str">
        <f>IF(AA61="","",VLOOKUP(AA61,シフト記号表!$C$6:$L$47,10,FALSE))</f>
        <v/>
      </c>
      <c r="AB62" s="123" t="str">
        <f>IF(AB61="","",VLOOKUP(AB61,シフト記号表!$C$6:$L$47,10,FALSE))</f>
        <v/>
      </c>
      <c r="AC62" s="124" t="str">
        <f>IF(AC61="","",VLOOKUP(AC61,シフト記号表!$C$6:$L$47,10,FALSE))</f>
        <v/>
      </c>
      <c r="AD62" s="122" t="str">
        <f>IF(AD61="","",VLOOKUP(AD61,シフト記号表!$C$6:$L$47,10,FALSE))</f>
        <v/>
      </c>
      <c r="AE62" s="123" t="str">
        <f>IF(AE61="","",VLOOKUP(AE61,シフト記号表!$C$6:$L$47,10,FALSE))</f>
        <v/>
      </c>
      <c r="AF62" s="123" t="str">
        <f>IF(AF61="","",VLOOKUP(AF61,シフト記号表!$C$6:$L$47,10,FALSE))</f>
        <v/>
      </c>
      <c r="AG62" s="123" t="str">
        <f>IF(AG61="","",VLOOKUP(AG61,シフト記号表!$C$6:$L$47,10,FALSE))</f>
        <v/>
      </c>
      <c r="AH62" s="123" t="str">
        <f>IF(AH61="","",VLOOKUP(AH61,シフト記号表!$C$6:$L$47,10,FALSE))</f>
        <v/>
      </c>
      <c r="AI62" s="123" t="str">
        <f>IF(AI61="","",VLOOKUP(AI61,シフト記号表!$C$6:$L$47,10,FALSE))</f>
        <v/>
      </c>
      <c r="AJ62" s="124" t="str">
        <f>IF(AJ61="","",VLOOKUP(AJ61,シフト記号表!$C$6:$L$47,10,FALSE))</f>
        <v/>
      </c>
      <c r="AK62" s="122" t="str">
        <f>IF(AK61="","",VLOOKUP(AK61,シフト記号表!$C$6:$L$47,10,FALSE))</f>
        <v/>
      </c>
      <c r="AL62" s="123" t="str">
        <f>IF(AL61="","",VLOOKUP(AL61,シフト記号表!$C$6:$L$47,10,FALSE))</f>
        <v/>
      </c>
      <c r="AM62" s="123" t="str">
        <f>IF(AM61="","",VLOOKUP(AM61,シフト記号表!$C$6:$L$47,10,FALSE))</f>
        <v/>
      </c>
      <c r="AN62" s="123" t="str">
        <f>IF(AN61="","",VLOOKUP(AN61,シフト記号表!$C$6:$L$47,10,FALSE))</f>
        <v/>
      </c>
      <c r="AO62" s="123" t="str">
        <f>IF(AO61="","",VLOOKUP(AO61,シフト記号表!$C$6:$L$47,10,FALSE))</f>
        <v/>
      </c>
      <c r="AP62" s="123" t="str">
        <f>IF(AP61="","",VLOOKUP(AP61,シフト記号表!$C$6:$L$47,10,FALSE))</f>
        <v/>
      </c>
      <c r="AQ62" s="124" t="str">
        <f>IF(AQ61="","",VLOOKUP(AQ61,シフト記号表!$C$6:$L$47,10,FALSE))</f>
        <v/>
      </c>
      <c r="AR62" s="122" t="str">
        <f>IF(AR61="","",VLOOKUP(AR61,シフト記号表!$C$6:$L$47,10,FALSE))</f>
        <v/>
      </c>
      <c r="AS62" s="123" t="str">
        <f>IF(AS61="","",VLOOKUP(AS61,シフト記号表!$C$6:$L$47,10,FALSE))</f>
        <v/>
      </c>
      <c r="AT62" s="123" t="str">
        <f>IF(AT61="","",VLOOKUP(AT61,シフト記号表!$C$6:$L$47,10,FALSE))</f>
        <v/>
      </c>
      <c r="AU62" s="123" t="str">
        <f>IF(AU61="","",VLOOKUP(AU61,シフト記号表!$C$6:$L$47,10,FALSE))</f>
        <v/>
      </c>
      <c r="AV62" s="123" t="str">
        <f>IF(AV61="","",VLOOKUP(AV61,シフト記号表!$C$6:$L$47,10,FALSE))</f>
        <v/>
      </c>
      <c r="AW62" s="123" t="str">
        <f>IF(AW61="","",VLOOKUP(AW61,シフト記号表!$C$6:$L$47,10,FALSE))</f>
        <v/>
      </c>
      <c r="AX62" s="124" t="str">
        <f>IF(AX61="","",VLOOKUP(AX61,シフト記号表!$C$6:$L$47,10,FALSE))</f>
        <v/>
      </c>
      <c r="AY62" s="122" t="str">
        <f>IF(AY61="","",VLOOKUP(AY61,シフト記号表!$C$6:$L$47,10,FALSE))</f>
        <v/>
      </c>
      <c r="AZ62" s="123" t="str">
        <f>IF(AZ61="","",VLOOKUP(AZ61,シフト記号表!$C$6:$L$47,10,FALSE))</f>
        <v/>
      </c>
      <c r="BA62" s="123" t="str">
        <f>IF(BA61="","",VLOOKUP(BA61,シフト記号表!$C$6:$L$47,10,FALSE))</f>
        <v/>
      </c>
      <c r="BB62" s="761">
        <f>IF($BE$3="４週",SUM(W62:AX62),IF($BE$3="暦月",SUM(W62:BA62),""))</f>
        <v>0</v>
      </c>
      <c r="BC62" s="762"/>
      <c r="BD62" s="763">
        <f>IF($BE$3="４週",BB62/4,IF($BE$3="暦月",(BB62/($BE$8/7)),""))</f>
        <v>0</v>
      </c>
      <c r="BE62" s="762"/>
      <c r="BF62" s="758"/>
      <c r="BG62" s="759"/>
      <c r="BH62" s="759"/>
      <c r="BI62" s="759"/>
      <c r="BJ62" s="760"/>
    </row>
    <row r="63" spans="2:62" ht="20.25" customHeight="1" x14ac:dyDescent="0.2">
      <c r="B63" s="729">
        <f>B61+1</f>
        <v>25</v>
      </c>
      <c r="C63" s="731"/>
      <c r="D63" s="732"/>
      <c r="E63" s="117"/>
      <c r="F63" s="118"/>
      <c r="G63" s="117"/>
      <c r="H63" s="118"/>
      <c r="I63" s="735"/>
      <c r="J63" s="736"/>
      <c r="K63" s="739"/>
      <c r="L63" s="740"/>
      <c r="M63" s="740"/>
      <c r="N63" s="732"/>
      <c r="O63" s="743"/>
      <c r="P63" s="744"/>
      <c r="Q63" s="744"/>
      <c r="R63" s="744"/>
      <c r="S63" s="745"/>
      <c r="T63" s="137" t="s">
        <v>378</v>
      </c>
      <c r="U63" s="138"/>
      <c r="V63" s="139"/>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1"/>
      <c r="AU63" s="131"/>
      <c r="AV63" s="131"/>
      <c r="AW63" s="131"/>
      <c r="AX63" s="132"/>
      <c r="AY63" s="130"/>
      <c r="AZ63" s="131"/>
      <c r="BA63" s="133"/>
      <c r="BB63" s="749"/>
      <c r="BC63" s="750"/>
      <c r="BD63" s="712"/>
      <c r="BE63" s="713"/>
      <c r="BF63" s="714"/>
      <c r="BG63" s="715"/>
      <c r="BH63" s="715"/>
      <c r="BI63" s="715"/>
      <c r="BJ63" s="716"/>
    </row>
    <row r="64" spans="2:62" ht="20.25" customHeight="1" x14ac:dyDescent="0.2">
      <c r="B64" s="751"/>
      <c r="C64" s="764"/>
      <c r="D64" s="765"/>
      <c r="E64" s="117"/>
      <c r="F64" s="118">
        <f>C63</f>
        <v>0</v>
      </c>
      <c r="G64" s="117"/>
      <c r="H64" s="118">
        <f>I63</f>
        <v>0</v>
      </c>
      <c r="I64" s="766"/>
      <c r="J64" s="767"/>
      <c r="K64" s="768"/>
      <c r="L64" s="769"/>
      <c r="M64" s="769"/>
      <c r="N64" s="765"/>
      <c r="O64" s="743"/>
      <c r="P64" s="744"/>
      <c r="Q64" s="744"/>
      <c r="R64" s="744"/>
      <c r="S64" s="745"/>
      <c r="T64" s="134" t="s">
        <v>244</v>
      </c>
      <c r="U64" s="135"/>
      <c r="V64" s="136"/>
      <c r="W64" s="122" t="str">
        <f>IF(W63="","",VLOOKUP(W63,シフト記号表!$C$6:$L$47,10,FALSE))</f>
        <v/>
      </c>
      <c r="X64" s="123" t="str">
        <f>IF(X63="","",VLOOKUP(X63,シフト記号表!$C$6:$L$47,10,FALSE))</f>
        <v/>
      </c>
      <c r="Y64" s="123" t="str">
        <f>IF(Y63="","",VLOOKUP(Y63,シフト記号表!$C$6:$L$47,10,FALSE))</f>
        <v/>
      </c>
      <c r="Z64" s="123" t="str">
        <f>IF(Z63="","",VLOOKUP(Z63,シフト記号表!$C$6:$L$47,10,FALSE))</f>
        <v/>
      </c>
      <c r="AA64" s="123" t="str">
        <f>IF(AA63="","",VLOOKUP(AA63,シフト記号表!$C$6:$L$47,10,FALSE))</f>
        <v/>
      </c>
      <c r="AB64" s="123" t="str">
        <f>IF(AB63="","",VLOOKUP(AB63,シフト記号表!$C$6:$L$47,10,FALSE))</f>
        <v/>
      </c>
      <c r="AC64" s="124" t="str">
        <f>IF(AC63="","",VLOOKUP(AC63,シフト記号表!$C$6:$L$47,10,FALSE))</f>
        <v/>
      </c>
      <c r="AD64" s="122" t="str">
        <f>IF(AD63="","",VLOOKUP(AD63,シフト記号表!$C$6:$L$47,10,FALSE))</f>
        <v/>
      </c>
      <c r="AE64" s="123" t="str">
        <f>IF(AE63="","",VLOOKUP(AE63,シフト記号表!$C$6:$L$47,10,FALSE))</f>
        <v/>
      </c>
      <c r="AF64" s="123" t="str">
        <f>IF(AF63="","",VLOOKUP(AF63,シフト記号表!$C$6:$L$47,10,FALSE))</f>
        <v/>
      </c>
      <c r="AG64" s="123" t="str">
        <f>IF(AG63="","",VLOOKUP(AG63,シフト記号表!$C$6:$L$47,10,FALSE))</f>
        <v/>
      </c>
      <c r="AH64" s="123" t="str">
        <f>IF(AH63="","",VLOOKUP(AH63,シフト記号表!$C$6:$L$47,10,FALSE))</f>
        <v/>
      </c>
      <c r="AI64" s="123" t="str">
        <f>IF(AI63="","",VLOOKUP(AI63,シフト記号表!$C$6:$L$47,10,FALSE))</f>
        <v/>
      </c>
      <c r="AJ64" s="124" t="str">
        <f>IF(AJ63="","",VLOOKUP(AJ63,シフト記号表!$C$6:$L$47,10,FALSE))</f>
        <v/>
      </c>
      <c r="AK64" s="122" t="str">
        <f>IF(AK63="","",VLOOKUP(AK63,シフト記号表!$C$6:$L$47,10,FALSE))</f>
        <v/>
      </c>
      <c r="AL64" s="123" t="str">
        <f>IF(AL63="","",VLOOKUP(AL63,シフト記号表!$C$6:$L$47,10,FALSE))</f>
        <v/>
      </c>
      <c r="AM64" s="123" t="str">
        <f>IF(AM63="","",VLOOKUP(AM63,シフト記号表!$C$6:$L$47,10,FALSE))</f>
        <v/>
      </c>
      <c r="AN64" s="123" t="str">
        <f>IF(AN63="","",VLOOKUP(AN63,シフト記号表!$C$6:$L$47,10,FALSE))</f>
        <v/>
      </c>
      <c r="AO64" s="123" t="str">
        <f>IF(AO63="","",VLOOKUP(AO63,シフト記号表!$C$6:$L$47,10,FALSE))</f>
        <v/>
      </c>
      <c r="AP64" s="123" t="str">
        <f>IF(AP63="","",VLOOKUP(AP63,シフト記号表!$C$6:$L$47,10,FALSE))</f>
        <v/>
      </c>
      <c r="AQ64" s="124" t="str">
        <f>IF(AQ63="","",VLOOKUP(AQ63,シフト記号表!$C$6:$L$47,10,FALSE))</f>
        <v/>
      </c>
      <c r="AR64" s="122" t="str">
        <f>IF(AR63="","",VLOOKUP(AR63,シフト記号表!$C$6:$L$47,10,FALSE))</f>
        <v/>
      </c>
      <c r="AS64" s="123" t="str">
        <f>IF(AS63="","",VLOOKUP(AS63,シフト記号表!$C$6:$L$47,10,FALSE))</f>
        <v/>
      </c>
      <c r="AT64" s="123" t="str">
        <f>IF(AT63="","",VLOOKUP(AT63,シフト記号表!$C$6:$L$47,10,FALSE))</f>
        <v/>
      </c>
      <c r="AU64" s="123" t="str">
        <f>IF(AU63="","",VLOOKUP(AU63,シフト記号表!$C$6:$L$47,10,FALSE))</f>
        <v/>
      </c>
      <c r="AV64" s="123" t="str">
        <f>IF(AV63="","",VLOOKUP(AV63,シフト記号表!$C$6:$L$47,10,FALSE))</f>
        <v/>
      </c>
      <c r="AW64" s="123" t="str">
        <f>IF(AW63="","",VLOOKUP(AW63,シフト記号表!$C$6:$L$47,10,FALSE))</f>
        <v/>
      </c>
      <c r="AX64" s="124" t="str">
        <f>IF(AX63="","",VLOOKUP(AX63,シフト記号表!$C$6:$L$47,10,FALSE))</f>
        <v/>
      </c>
      <c r="AY64" s="122" t="str">
        <f>IF(AY63="","",VLOOKUP(AY63,シフト記号表!$C$6:$L$47,10,FALSE))</f>
        <v/>
      </c>
      <c r="AZ64" s="123" t="str">
        <f>IF(AZ63="","",VLOOKUP(AZ63,シフト記号表!$C$6:$L$47,10,FALSE))</f>
        <v/>
      </c>
      <c r="BA64" s="123" t="str">
        <f>IF(BA63="","",VLOOKUP(BA63,シフト記号表!$C$6:$L$47,10,FALSE))</f>
        <v/>
      </c>
      <c r="BB64" s="761">
        <f>IF($BE$3="４週",SUM(W64:AX64),IF($BE$3="暦月",SUM(W64:BA64),""))</f>
        <v>0</v>
      </c>
      <c r="BC64" s="762"/>
      <c r="BD64" s="763">
        <f>IF($BE$3="４週",BB64/4,IF($BE$3="暦月",(BB64/($BE$8/7)),""))</f>
        <v>0</v>
      </c>
      <c r="BE64" s="762"/>
      <c r="BF64" s="758"/>
      <c r="BG64" s="759"/>
      <c r="BH64" s="759"/>
      <c r="BI64" s="759"/>
      <c r="BJ64" s="760"/>
    </row>
    <row r="65" spans="2:62" ht="20.25" customHeight="1" x14ac:dyDescent="0.2">
      <c r="B65" s="729">
        <f>B63+1</f>
        <v>26</v>
      </c>
      <c r="C65" s="731"/>
      <c r="D65" s="732"/>
      <c r="E65" s="117"/>
      <c r="F65" s="118"/>
      <c r="G65" s="117"/>
      <c r="H65" s="118"/>
      <c r="I65" s="735"/>
      <c r="J65" s="736"/>
      <c r="K65" s="739"/>
      <c r="L65" s="740"/>
      <c r="M65" s="740"/>
      <c r="N65" s="732"/>
      <c r="O65" s="743"/>
      <c r="P65" s="744"/>
      <c r="Q65" s="744"/>
      <c r="R65" s="744"/>
      <c r="S65" s="745"/>
      <c r="T65" s="137" t="s">
        <v>378</v>
      </c>
      <c r="U65" s="138"/>
      <c r="V65" s="139"/>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1"/>
      <c r="AU65" s="131"/>
      <c r="AV65" s="131"/>
      <c r="AW65" s="131"/>
      <c r="AX65" s="132"/>
      <c r="AY65" s="130"/>
      <c r="AZ65" s="131"/>
      <c r="BA65" s="133"/>
      <c r="BB65" s="749"/>
      <c r="BC65" s="750"/>
      <c r="BD65" s="712"/>
      <c r="BE65" s="713"/>
      <c r="BF65" s="714"/>
      <c r="BG65" s="715"/>
      <c r="BH65" s="715"/>
      <c r="BI65" s="715"/>
      <c r="BJ65" s="716"/>
    </row>
    <row r="66" spans="2:62" ht="20.25" customHeight="1" x14ac:dyDescent="0.2">
      <c r="B66" s="751"/>
      <c r="C66" s="764"/>
      <c r="D66" s="765"/>
      <c r="E66" s="117"/>
      <c r="F66" s="118">
        <f>C65</f>
        <v>0</v>
      </c>
      <c r="G66" s="117"/>
      <c r="H66" s="118">
        <f>I65</f>
        <v>0</v>
      </c>
      <c r="I66" s="766"/>
      <c r="J66" s="767"/>
      <c r="K66" s="768"/>
      <c r="L66" s="769"/>
      <c r="M66" s="769"/>
      <c r="N66" s="765"/>
      <c r="O66" s="743"/>
      <c r="P66" s="744"/>
      <c r="Q66" s="744"/>
      <c r="R66" s="744"/>
      <c r="S66" s="745"/>
      <c r="T66" s="134" t="s">
        <v>244</v>
      </c>
      <c r="U66" s="135"/>
      <c r="V66" s="136"/>
      <c r="W66" s="122" t="str">
        <f>IF(W65="","",VLOOKUP(W65,シフト記号表!$C$6:$L$47,10,FALSE))</f>
        <v/>
      </c>
      <c r="X66" s="123" t="str">
        <f>IF(X65="","",VLOOKUP(X65,シフト記号表!$C$6:$L$47,10,FALSE))</f>
        <v/>
      </c>
      <c r="Y66" s="123" t="str">
        <f>IF(Y65="","",VLOOKUP(Y65,シフト記号表!$C$6:$L$47,10,FALSE))</f>
        <v/>
      </c>
      <c r="Z66" s="123" t="str">
        <f>IF(Z65="","",VLOOKUP(Z65,シフト記号表!$C$6:$L$47,10,FALSE))</f>
        <v/>
      </c>
      <c r="AA66" s="123" t="str">
        <f>IF(AA65="","",VLOOKUP(AA65,シフト記号表!$C$6:$L$47,10,FALSE))</f>
        <v/>
      </c>
      <c r="AB66" s="123" t="str">
        <f>IF(AB65="","",VLOOKUP(AB65,シフト記号表!$C$6:$L$47,10,FALSE))</f>
        <v/>
      </c>
      <c r="AC66" s="124" t="str">
        <f>IF(AC65="","",VLOOKUP(AC65,シフト記号表!$C$6:$L$47,10,FALSE))</f>
        <v/>
      </c>
      <c r="AD66" s="122" t="str">
        <f>IF(AD65="","",VLOOKUP(AD65,シフト記号表!$C$6:$L$47,10,FALSE))</f>
        <v/>
      </c>
      <c r="AE66" s="123" t="str">
        <f>IF(AE65="","",VLOOKUP(AE65,シフト記号表!$C$6:$L$47,10,FALSE))</f>
        <v/>
      </c>
      <c r="AF66" s="123" t="str">
        <f>IF(AF65="","",VLOOKUP(AF65,シフト記号表!$C$6:$L$47,10,FALSE))</f>
        <v/>
      </c>
      <c r="AG66" s="123" t="str">
        <f>IF(AG65="","",VLOOKUP(AG65,シフト記号表!$C$6:$L$47,10,FALSE))</f>
        <v/>
      </c>
      <c r="AH66" s="123" t="str">
        <f>IF(AH65="","",VLOOKUP(AH65,シフト記号表!$C$6:$L$47,10,FALSE))</f>
        <v/>
      </c>
      <c r="AI66" s="123" t="str">
        <f>IF(AI65="","",VLOOKUP(AI65,シフト記号表!$C$6:$L$47,10,FALSE))</f>
        <v/>
      </c>
      <c r="AJ66" s="124" t="str">
        <f>IF(AJ65="","",VLOOKUP(AJ65,シフト記号表!$C$6:$L$47,10,FALSE))</f>
        <v/>
      </c>
      <c r="AK66" s="122" t="str">
        <f>IF(AK65="","",VLOOKUP(AK65,シフト記号表!$C$6:$L$47,10,FALSE))</f>
        <v/>
      </c>
      <c r="AL66" s="123" t="str">
        <f>IF(AL65="","",VLOOKUP(AL65,シフト記号表!$C$6:$L$47,10,FALSE))</f>
        <v/>
      </c>
      <c r="AM66" s="123" t="str">
        <f>IF(AM65="","",VLOOKUP(AM65,シフト記号表!$C$6:$L$47,10,FALSE))</f>
        <v/>
      </c>
      <c r="AN66" s="123" t="str">
        <f>IF(AN65="","",VLOOKUP(AN65,シフト記号表!$C$6:$L$47,10,FALSE))</f>
        <v/>
      </c>
      <c r="AO66" s="123" t="str">
        <f>IF(AO65="","",VLOOKUP(AO65,シフト記号表!$C$6:$L$47,10,FALSE))</f>
        <v/>
      </c>
      <c r="AP66" s="123" t="str">
        <f>IF(AP65="","",VLOOKUP(AP65,シフト記号表!$C$6:$L$47,10,FALSE))</f>
        <v/>
      </c>
      <c r="AQ66" s="124" t="str">
        <f>IF(AQ65="","",VLOOKUP(AQ65,シフト記号表!$C$6:$L$47,10,FALSE))</f>
        <v/>
      </c>
      <c r="AR66" s="122" t="str">
        <f>IF(AR65="","",VLOOKUP(AR65,シフト記号表!$C$6:$L$47,10,FALSE))</f>
        <v/>
      </c>
      <c r="AS66" s="123" t="str">
        <f>IF(AS65="","",VLOOKUP(AS65,シフト記号表!$C$6:$L$47,10,FALSE))</f>
        <v/>
      </c>
      <c r="AT66" s="123" t="str">
        <f>IF(AT65="","",VLOOKUP(AT65,シフト記号表!$C$6:$L$47,10,FALSE))</f>
        <v/>
      </c>
      <c r="AU66" s="123" t="str">
        <f>IF(AU65="","",VLOOKUP(AU65,シフト記号表!$C$6:$L$47,10,FALSE))</f>
        <v/>
      </c>
      <c r="AV66" s="123" t="str">
        <f>IF(AV65="","",VLOOKUP(AV65,シフト記号表!$C$6:$L$47,10,FALSE))</f>
        <v/>
      </c>
      <c r="AW66" s="123" t="str">
        <f>IF(AW65="","",VLOOKUP(AW65,シフト記号表!$C$6:$L$47,10,FALSE))</f>
        <v/>
      </c>
      <c r="AX66" s="124" t="str">
        <f>IF(AX65="","",VLOOKUP(AX65,シフト記号表!$C$6:$L$47,10,FALSE))</f>
        <v/>
      </c>
      <c r="AY66" s="122" t="str">
        <f>IF(AY65="","",VLOOKUP(AY65,シフト記号表!$C$6:$L$47,10,FALSE))</f>
        <v/>
      </c>
      <c r="AZ66" s="123" t="str">
        <f>IF(AZ65="","",VLOOKUP(AZ65,シフト記号表!$C$6:$L$47,10,FALSE))</f>
        <v/>
      </c>
      <c r="BA66" s="123" t="str">
        <f>IF(BA65="","",VLOOKUP(BA65,シフト記号表!$C$6:$L$47,10,FALSE))</f>
        <v/>
      </c>
      <c r="BB66" s="761">
        <f>IF($BE$3="４週",SUM(W66:AX66),IF($BE$3="暦月",SUM(W66:BA66),""))</f>
        <v>0</v>
      </c>
      <c r="BC66" s="762"/>
      <c r="BD66" s="763">
        <f>IF($BE$3="４週",BB66/4,IF($BE$3="暦月",(BB66/($BE$8/7)),""))</f>
        <v>0</v>
      </c>
      <c r="BE66" s="762"/>
      <c r="BF66" s="758"/>
      <c r="BG66" s="759"/>
      <c r="BH66" s="759"/>
      <c r="BI66" s="759"/>
      <c r="BJ66" s="760"/>
    </row>
    <row r="67" spans="2:62" ht="20.25" customHeight="1" x14ac:dyDescent="0.2">
      <c r="B67" s="729">
        <f>B65+1</f>
        <v>27</v>
      </c>
      <c r="C67" s="731"/>
      <c r="D67" s="732"/>
      <c r="E67" s="117"/>
      <c r="F67" s="118"/>
      <c r="G67" s="117"/>
      <c r="H67" s="118"/>
      <c r="I67" s="735"/>
      <c r="J67" s="736"/>
      <c r="K67" s="739"/>
      <c r="L67" s="740"/>
      <c r="M67" s="740"/>
      <c r="N67" s="732"/>
      <c r="O67" s="743"/>
      <c r="P67" s="744"/>
      <c r="Q67" s="744"/>
      <c r="R67" s="744"/>
      <c r="S67" s="745"/>
      <c r="T67" s="137" t="s">
        <v>378</v>
      </c>
      <c r="U67" s="138"/>
      <c r="V67" s="139"/>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1"/>
      <c r="AU67" s="131"/>
      <c r="AV67" s="131"/>
      <c r="AW67" s="131"/>
      <c r="AX67" s="132"/>
      <c r="AY67" s="130"/>
      <c r="AZ67" s="131"/>
      <c r="BA67" s="133"/>
      <c r="BB67" s="749"/>
      <c r="BC67" s="750"/>
      <c r="BD67" s="712"/>
      <c r="BE67" s="713"/>
      <c r="BF67" s="714"/>
      <c r="BG67" s="715"/>
      <c r="BH67" s="715"/>
      <c r="BI67" s="715"/>
      <c r="BJ67" s="716"/>
    </row>
    <row r="68" spans="2:62" ht="20.25" customHeight="1" x14ac:dyDescent="0.2">
      <c r="B68" s="751"/>
      <c r="C68" s="764"/>
      <c r="D68" s="765"/>
      <c r="E68" s="117"/>
      <c r="F68" s="118">
        <f>C67</f>
        <v>0</v>
      </c>
      <c r="G68" s="117"/>
      <c r="H68" s="118">
        <f>I67</f>
        <v>0</v>
      </c>
      <c r="I68" s="766"/>
      <c r="J68" s="767"/>
      <c r="K68" s="768"/>
      <c r="L68" s="769"/>
      <c r="M68" s="769"/>
      <c r="N68" s="765"/>
      <c r="O68" s="743"/>
      <c r="P68" s="744"/>
      <c r="Q68" s="744"/>
      <c r="R68" s="744"/>
      <c r="S68" s="745"/>
      <c r="T68" s="134" t="s">
        <v>244</v>
      </c>
      <c r="U68" s="135"/>
      <c r="V68" s="136"/>
      <c r="W68" s="122" t="str">
        <f>IF(W67="","",VLOOKUP(W67,シフト記号表!$C$6:$L$47,10,FALSE))</f>
        <v/>
      </c>
      <c r="X68" s="123" t="str">
        <f>IF(X67="","",VLOOKUP(X67,シフト記号表!$C$6:$L$47,10,FALSE))</f>
        <v/>
      </c>
      <c r="Y68" s="123" t="str">
        <f>IF(Y67="","",VLOOKUP(Y67,シフト記号表!$C$6:$L$47,10,FALSE))</f>
        <v/>
      </c>
      <c r="Z68" s="123" t="str">
        <f>IF(Z67="","",VLOOKUP(Z67,シフト記号表!$C$6:$L$47,10,FALSE))</f>
        <v/>
      </c>
      <c r="AA68" s="123" t="str">
        <f>IF(AA67="","",VLOOKUP(AA67,シフト記号表!$C$6:$L$47,10,FALSE))</f>
        <v/>
      </c>
      <c r="AB68" s="123" t="str">
        <f>IF(AB67="","",VLOOKUP(AB67,シフト記号表!$C$6:$L$47,10,FALSE))</f>
        <v/>
      </c>
      <c r="AC68" s="124" t="str">
        <f>IF(AC67="","",VLOOKUP(AC67,シフト記号表!$C$6:$L$47,10,FALSE))</f>
        <v/>
      </c>
      <c r="AD68" s="122" t="str">
        <f>IF(AD67="","",VLOOKUP(AD67,シフト記号表!$C$6:$L$47,10,FALSE))</f>
        <v/>
      </c>
      <c r="AE68" s="123" t="str">
        <f>IF(AE67="","",VLOOKUP(AE67,シフト記号表!$C$6:$L$47,10,FALSE))</f>
        <v/>
      </c>
      <c r="AF68" s="123" t="str">
        <f>IF(AF67="","",VLOOKUP(AF67,シフト記号表!$C$6:$L$47,10,FALSE))</f>
        <v/>
      </c>
      <c r="AG68" s="123" t="str">
        <f>IF(AG67="","",VLOOKUP(AG67,シフト記号表!$C$6:$L$47,10,FALSE))</f>
        <v/>
      </c>
      <c r="AH68" s="123" t="str">
        <f>IF(AH67="","",VLOOKUP(AH67,シフト記号表!$C$6:$L$47,10,FALSE))</f>
        <v/>
      </c>
      <c r="AI68" s="123" t="str">
        <f>IF(AI67="","",VLOOKUP(AI67,シフト記号表!$C$6:$L$47,10,FALSE))</f>
        <v/>
      </c>
      <c r="AJ68" s="124" t="str">
        <f>IF(AJ67="","",VLOOKUP(AJ67,シフト記号表!$C$6:$L$47,10,FALSE))</f>
        <v/>
      </c>
      <c r="AK68" s="122" t="str">
        <f>IF(AK67="","",VLOOKUP(AK67,シフト記号表!$C$6:$L$47,10,FALSE))</f>
        <v/>
      </c>
      <c r="AL68" s="123" t="str">
        <f>IF(AL67="","",VLOOKUP(AL67,シフト記号表!$C$6:$L$47,10,FALSE))</f>
        <v/>
      </c>
      <c r="AM68" s="123" t="str">
        <f>IF(AM67="","",VLOOKUP(AM67,シフト記号表!$C$6:$L$47,10,FALSE))</f>
        <v/>
      </c>
      <c r="AN68" s="123" t="str">
        <f>IF(AN67="","",VLOOKUP(AN67,シフト記号表!$C$6:$L$47,10,FALSE))</f>
        <v/>
      </c>
      <c r="AO68" s="123" t="str">
        <f>IF(AO67="","",VLOOKUP(AO67,シフト記号表!$C$6:$L$47,10,FALSE))</f>
        <v/>
      </c>
      <c r="AP68" s="123" t="str">
        <f>IF(AP67="","",VLOOKUP(AP67,シフト記号表!$C$6:$L$47,10,FALSE))</f>
        <v/>
      </c>
      <c r="AQ68" s="124" t="str">
        <f>IF(AQ67="","",VLOOKUP(AQ67,シフト記号表!$C$6:$L$47,10,FALSE))</f>
        <v/>
      </c>
      <c r="AR68" s="122" t="str">
        <f>IF(AR67="","",VLOOKUP(AR67,シフト記号表!$C$6:$L$47,10,FALSE))</f>
        <v/>
      </c>
      <c r="AS68" s="123" t="str">
        <f>IF(AS67="","",VLOOKUP(AS67,シフト記号表!$C$6:$L$47,10,FALSE))</f>
        <v/>
      </c>
      <c r="AT68" s="123" t="str">
        <f>IF(AT67="","",VLOOKUP(AT67,シフト記号表!$C$6:$L$47,10,FALSE))</f>
        <v/>
      </c>
      <c r="AU68" s="123" t="str">
        <f>IF(AU67="","",VLOOKUP(AU67,シフト記号表!$C$6:$L$47,10,FALSE))</f>
        <v/>
      </c>
      <c r="AV68" s="123" t="str">
        <f>IF(AV67="","",VLOOKUP(AV67,シフト記号表!$C$6:$L$47,10,FALSE))</f>
        <v/>
      </c>
      <c r="AW68" s="123" t="str">
        <f>IF(AW67="","",VLOOKUP(AW67,シフト記号表!$C$6:$L$47,10,FALSE))</f>
        <v/>
      </c>
      <c r="AX68" s="124" t="str">
        <f>IF(AX67="","",VLOOKUP(AX67,シフト記号表!$C$6:$L$47,10,FALSE))</f>
        <v/>
      </c>
      <c r="AY68" s="122" t="str">
        <f>IF(AY67="","",VLOOKUP(AY67,シフト記号表!$C$6:$L$47,10,FALSE))</f>
        <v/>
      </c>
      <c r="AZ68" s="123" t="str">
        <f>IF(AZ67="","",VLOOKUP(AZ67,シフト記号表!$C$6:$L$47,10,FALSE))</f>
        <v/>
      </c>
      <c r="BA68" s="123" t="str">
        <f>IF(BA67="","",VLOOKUP(BA67,シフト記号表!$C$6:$L$47,10,FALSE))</f>
        <v/>
      </c>
      <c r="BB68" s="761">
        <f>IF($BE$3="４週",SUM(W68:AX68),IF($BE$3="暦月",SUM(W68:BA68),""))</f>
        <v>0</v>
      </c>
      <c r="BC68" s="762"/>
      <c r="BD68" s="763">
        <f>IF($BE$3="４週",BB68/4,IF($BE$3="暦月",(BB68/($BE$8/7)),""))</f>
        <v>0</v>
      </c>
      <c r="BE68" s="762"/>
      <c r="BF68" s="758"/>
      <c r="BG68" s="759"/>
      <c r="BH68" s="759"/>
      <c r="BI68" s="759"/>
      <c r="BJ68" s="760"/>
    </row>
    <row r="69" spans="2:62" ht="20.25" customHeight="1" x14ac:dyDescent="0.2">
      <c r="B69" s="729">
        <f>B67+1</f>
        <v>28</v>
      </c>
      <c r="C69" s="731"/>
      <c r="D69" s="732"/>
      <c r="E69" s="117"/>
      <c r="F69" s="118"/>
      <c r="G69" s="117"/>
      <c r="H69" s="118"/>
      <c r="I69" s="735"/>
      <c r="J69" s="736"/>
      <c r="K69" s="739"/>
      <c r="L69" s="740"/>
      <c r="M69" s="740"/>
      <c r="N69" s="732"/>
      <c r="O69" s="743"/>
      <c r="P69" s="744"/>
      <c r="Q69" s="744"/>
      <c r="R69" s="744"/>
      <c r="S69" s="745"/>
      <c r="T69" s="137" t="s">
        <v>378</v>
      </c>
      <c r="U69" s="138"/>
      <c r="V69" s="139"/>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1"/>
      <c r="AU69" s="131"/>
      <c r="AV69" s="131"/>
      <c r="AW69" s="131"/>
      <c r="AX69" s="132"/>
      <c r="AY69" s="130"/>
      <c r="AZ69" s="131"/>
      <c r="BA69" s="133"/>
      <c r="BB69" s="749"/>
      <c r="BC69" s="750"/>
      <c r="BD69" s="712"/>
      <c r="BE69" s="713"/>
      <c r="BF69" s="714"/>
      <c r="BG69" s="715"/>
      <c r="BH69" s="715"/>
      <c r="BI69" s="715"/>
      <c r="BJ69" s="716"/>
    </row>
    <row r="70" spans="2:62" ht="20.25" customHeight="1" x14ac:dyDescent="0.2">
      <c r="B70" s="751"/>
      <c r="C70" s="764"/>
      <c r="D70" s="765"/>
      <c r="E70" s="117"/>
      <c r="F70" s="118">
        <f>C69</f>
        <v>0</v>
      </c>
      <c r="G70" s="117"/>
      <c r="H70" s="118">
        <f>I69</f>
        <v>0</v>
      </c>
      <c r="I70" s="766"/>
      <c r="J70" s="767"/>
      <c r="K70" s="768"/>
      <c r="L70" s="769"/>
      <c r="M70" s="769"/>
      <c r="N70" s="765"/>
      <c r="O70" s="743"/>
      <c r="P70" s="744"/>
      <c r="Q70" s="744"/>
      <c r="R70" s="744"/>
      <c r="S70" s="745"/>
      <c r="T70" s="134" t="s">
        <v>244</v>
      </c>
      <c r="U70" s="135"/>
      <c r="V70" s="136"/>
      <c r="W70" s="122" t="str">
        <f>IF(W69="","",VLOOKUP(W69,シフト記号表!$C$6:$L$47,10,FALSE))</f>
        <v/>
      </c>
      <c r="X70" s="123" t="str">
        <f>IF(X69="","",VLOOKUP(X69,シフト記号表!$C$6:$L$47,10,FALSE))</f>
        <v/>
      </c>
      <c r="Y70" s="123" t="str">
        <f>IF(Y69="","",VLOOKUP(Y69,シフト記号表!$C$6:$L$47,10,FALSE))</f>
        <v/>
      </c>
      <c r="Z70" s="123" t="str">
        <f>IF(Z69="","",VLOOKUP(Z69,シフト記号表!$C$6:$L$47,10,FALSE))</f>
        <v/>
      </c>
      <c r="AA70" s="123" t="str">
        <f>IF(AA69="","",VLOOKUP(AA69,シフト記号表!$C$6:$L$47,10,FALSE))</f>
        <v/>
      </c>
      <c r="AB70" s="123" t="str">
        <f>IF(AB69="","",VLOOKUP(AB69,シフト記号表!$C$6:$L$47,10,FALSE))</f>
        <v/>
      </c>
      <c r="AC70" s="124" t="str">
        <f>IF(AC69="","",VLOOKUP(AC69,シフト記号表!$C$6:$L$47,10,FALSE))</f>
        <v/>
      </c>
      <c r="AD70" s="122" t="str">
        <f>IF(AD69="","",VLOOKUP(AD69,シフト記号表!$C$6:$L$47,10,FALSE))</f>
        <v/>
      </c>
      <c r="AE70" s="123" t="str">
        <f>IF(AE69="","",VLOOKUP(AE69,シフト記号表!$C$6:$L$47,10,FALSE))</f>
        <v/>
      </c>
      <c r="AF70" s="123" t="str">
        <f>IF(AF69="","",VLOOKUP(AF69,シフト記号表!$C$6:$L$47,10,FALSE))</f>
        <v/>
      </c>
      <c r="AG70" s="123" t="str">
        <f>IF(AG69="","",VLOOKUP(AG69,シフト記号表!$C$6:$L$47,10,FALSE))</f>
        <v/>
      </c>
      <c r="AH70" s="123" t="str">
        <f>IF(AH69="","",VLOOKUP(AH69,シフト記号表!$C$6:$L$47,10,FALSE))</f>
        <v/>
      </c>
      <c r="AI70" s="123" t="str">
        <f>IF(AI69="","",VLOOKUP(AI69,シフト記号表!$C$6:$L$47,10,FALSE))</f>
        <v/>
      </c>
      <c r="AJ70" s="124" t="str">
        <f>IF(AJ69="","",VLOOKUP(AJ69,シフト記号表!$C$6:$L$47,10,FALSE))</f>
        <v/>
      </c>
      <c r="AK70" s="122" t="str">
        <f>IF(AK69="","",VLOOKUP(AK69,シフト記号表!$C$6:$L$47,10,FALSE))</f>
        <v/>
      </c>
      <c r="AL70" s="123" t="str">
        <f>IF(AL69="","",VLOOKUP(AL69,シフト記号表!$C$6:$L$47,10,FALSE))</f>
        <v/>
      </c>
      <c r="AM70" s="123" t="str">
        <f>IF(AM69="","",VLOOKUP(AM69,シフト記号表!$C$6:$L$47,10,FALSE))</f>
        <v/>
      </c>
      <c r="AN70" s="123" t="str">
        <f>IF(AN69="","",VLOOKUP(AN69,シフト記号表!$C$6:$L$47,10,FALSE))</f>
        <v/>
      </c>
      <c r="AO70" s="123" t="str">
        <f>IF(AO69="","",VLOOKUP(AO69,シフト記号表!$C$6:$L$47,10,FALSE))</f>
        <v/>
      </c>
      <c r="AP70" s="123" t="str">
        <f>IF(AP69="","",VLOOKUP(AP69,シフト記号表!$C$6:$L$47,10,FALSE))</f>
        <v/>
      </c>
      <c r="AQ70" s="124" t="str">
        <f>IF(AQ69="","",VLOOKUP(AQ69,シフト記号表!$C$6:$L$47,10,FALSE))</f>
        <v/>
      </c>
      <c r="AR70" s="122" t="str">
        <f>IF(AR69="","",VLOOKUP(AR69,シフト記号表!$C$6:$L$47,10,FALSE))</f>
        <v/>
      </c>
      <c r="AS70" s="123" t="str">
        <f>IF(AS69="","",VLOOKUP(AS69,シフト記号表!$C$6:$L$47,10,FALSE))</f>
        <v/>
      </c>
      <c r="AT70" s="123" t="str">
        <f>IF(AT69="","",VLOOKUP(AT69,シフト記号表!$C$6:$L$47,10,FALSE))</f>
        <v/>
      </c>
      <c r="AU70" s="123" t="str">
        <f>IF(AU69="","",VLOOKUP(AU69,シフト記号表!$C$6:$L$47,10,FALSE))</f>
        <v/>
      </c>
      <c r="AV70" s="123" t="str">
        <f>IF(AV69="","",VLOOKUP(AV69,シフト記号表!$C$6:$L$47,10,FALSE))</f>
        <v/>
      </c>
      <c r="AW70" s="123" t="str">
        <f>IF(AW69="","",VLOOKUP(AW69,シフト記号表!$C$6:$L$47,10,FALSE))</f>
        <v/>
      </c>
      <c r="AX70" s="124" t="str">
        <f>IF(AX69="","",VLOOKUP(AX69,シフト記号表!$C$6:$L$47,10,FALSE))</f>
        <v/>
      </c>
      <c r="AY70" s="122" t="str">
        <f>IF(AY69="","",VLOOKUP(AY69,シフト記号表!$C$6:$L$47,10,FALSE))</f>
        <v/>
      </c>
      <c r="AZ70" s="123" t="str">
        <f>IF(AZ69="","",VLOOKUP(AZ69,シフト記号表!$C$6:$L$47,10,FALSE))</f>
        <v/>
      </c>
      <c r="BA70" s="123" t="str">
        <f>IF(BA69="","",VLOOKUP(BA69,シフト記号表!$C$6:$L$47,10,FALSE))</f>
        <v/>
      </c>
      <c r="BB70" s="761">
        <f>IF($BE$3="４週",SUM(W70:AX70),IF($BE$3="暦月",SUM(W70:BA70),""))</f>
        <v>0</v>
      </c>
      <c r="BC70" s="762"/>
      <c r="BD70" s="763">
        <f>IF($BE$3="４週",BB70/4,IF($BE$3="暦月",(BB70/($BE$8/7)),""))</f>
        <v>0</v>
      </c>
      <c r="BE70" s="762"/>
      <c r="BF70" s="758"/>
      <c r="BG70" s="759"/>
      <c r="BH70" s="759"/>
      <c r="BI70" s="759"/>
      <c r="BJ70" s="760"/>
    </row>
    <row r="71" spans="2:62" ht="20.25" customHeight="1" x14ac:dyDescent="0.2">
      <c r="B71" s="729">
        <f>B69+1</f>
        <v>29</v>
      </c>
      <c r="C71" s="731"/>
      <c r="D71" s="732"/>
      <c r="E71" s="117"/>
      <c r="F71" s="118"/>
      <c r="G71" s="117"/>
      <c r="H71" s="118"/>
      <c r="I71" s="735"/>
      <c r="J71" s="736"/>
      <c r="K71" s="739"/>
      <c r="L71" s="740"/>
      <c r="M71" s="740"/>
      <c r="N71" s="732"/>
      <c r="O71" s="743"/>
      <c r="P71" s="744"/>
      <c r="Q71" s="744"/>
      <c r="R71" s="744"/>
      <c r="S71" s="745"/>
      <c r="T71" s="137" t="s">
        <v>378</v>
      </c>
      <c r="U71" s="138"/>
      <c r="V71" s="139"/>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1"/>
      <c r="AU71" s="131"/>
      <c r="AV71" s="131"/>
      <c r="AW71" s="131"/>
      <c r="AX71" s="132"/>
      <c r="AY71" s="130"/>
      <c r="AZ71" s="131"/>
      <c r="BA71" s="133"/>
      <c r="BB71" s="749"/>
      <c r="BC71" s="750"/>
      <c r="BD71" s="712"/>
      <c r="BE71" s="713"/>
      <c r="BF71" s="714"/>
      <c r="BG71" s="715"/>
      <c r="BH71" s="715"/>
      <c r="BI71" s="715"/>
      <c r="BJ71" s="716"/>
    </row>
    <row r="72" spans="2:62" ht="20.25" customHeight="1" x14ac:dyDescent="0.2">
      <c r="B72" s="751"/>
      <c r="C72" s="752"/>
      <c r="D72" s="753"/>
      <c r="E72" s="140"/>
      <c r="F72" s="141">
        <f>C71</f>
        <v>0</v>
      </c>
      <c r="G72" s="140"/>
      <c r="H72" s="141">
        <f>I71</f>
        <v>0</v>
      </c>
      <c r="I72" s="754"/>
      <c r="J72" s="755"/>
      <c r="K72" s="756"/>
      <c r="L72" s="757"/>
      <c r="M72" s="757"/>
      <c r="N72" s="753"/>
      <c r="O72" s="743"/>
      <c r="P72" s="744"/>
      <c r="Q72" s="744"/>
      <c r="R72" s="744"/>
      <c r="S72" s="745"/>
      <c r="T72" s="134" t="s">
        <v>244</v>
      </c>
      <c r="U72" s="135"/>
      <c r="V72" s="136"/>
      <c r="W72" s="122" t="str">
        <f>IF(W71="","",VLOOKUP(W71,シフト記号表!$C$6:$L$47,10,FALSE))</f>
        <v/>
      </c>
      <c r="X72" s="123" t="str">
        <f>IF(X71="","",VLOOKUP(X71,シフト記号表!$C$6:$L$47,10,FALSE))</f>
        <v/>
      </c>
      <c r="Y72" s="123" t="str">
        <f>IF(Y71="","",VLOOKUP(Y71,シフト記号表!$C$6:$L$47,10,FALSE))</f>
        <v/>
      </c>
      <c r="Z72" s="123" t="str">
        <f>IF(Z71="","",VLOOKUP(Z71,シフト記号表!$C$6:$L$47,10,FALSE))</f>
        <v/>
      </c>
      <c r="AA72" s="123" t="str">
        <f>IF(AA71="","",VLOOKUP(AA71,シフト記号表!$C$6:$L$47,10,FALSE))</f>
        <v/>
      </c>
      <c r="AB72" s="123" t="str">
        <f>IF(AB71="","",VLOOKUP(AB71,シフト記号表!$C$6:$L$47,10,FALSE))</f>
        <v/>
      </c>
      <c r="AC72" s="124" t="str">
        <f>IF(AC71="","",VLOOKUP(AC71,シフト記号表!$C$6:$L$47,10,FALSE))</f>
        <v/>
      </c>
      <c r="AD72" s="122" t="str">
        <f>IF(AD71="","",VLOOKUP(AD71,シフト記号表!$C$6:$L$47,10,FALSE))</f>
        <v/>
      </c>
      <c r="AE72" s="123" t="str">
        <f>IF(AE71="","",VLOOKUP(AE71,シフト記号表!$C$6:$L$47,10,FALSE))</f>
        <v/>
      </c>
      <c r="AF72" s="123" t="str">
        <f>IF(AF71="","",VLOOKUP(AF71,シフト記号表!$C$6:$L$47,10,FALSE))</f>
        <v/>
      </c>
      <c r="AG72" s="123" t="str">
        <f>IF(AG71="","",VLOOKUP(AG71,シフト記号表!$C$6:$L$47,10,FALSE))</f>
        <v/>
      </c>
      <c r="AH72" s="123" t="str">
        <f>IF(AH71="","",VLOOKUP(AH71,シフト記号表!$C$6:$L$47,10,FALSE))</f>
        <v/>
      </c>
      <c r="AI72" s="123" t="str">
        <f>IF(AI71="","",VLOOKUP(AI71,シフト記号表!$C$6:$L$47,10,FALSE))</f>
        <v/>
      </c>
      <c r="AJ72" s="124" t="str">
        <f>IF(AJ71="","",VLOOKUP(AJ71,シフト記号表!$C$6:$L$47,10,FALSE))</f>
        <v/>
      </c>
      <c r="AK72" s="122" t="str">
        <f>IF(AK71="","",VLOOKUP(AK71,シフト記号表!$C$6:$L$47,10,FALSE))</f>
        <v/>
      </c>
      <c r="AL72" s="123" t="str">
        <f>IF(AL71="","",VLOOKUP(AL71,シフト記号表!$C$6:$L$47,10,FALSE))</f>
        <v/>
      </c>
      <c r="AM72" s="123" t="str">
        <f>IF(AM71="","",VLOOKUP(AM71,シフト記号表!$C$6:$L$47,10,FALSE))</f>
        <v/>
      </c>
      <c r="AN72" s="123" t="str">
        <f>IF(AN71="","",VLOOKUP(AN71,シフト記号表!$C$6:$L$47,10,FALSE))</f>
        <v/>
      </c>
      <c r="AO72" s="123" t="str">
        <f>IF(AO71="","",VLOOKUP(AO71,シフト記号表!$C$6:$L$47,10,FALSE))</f>
        <v/>
      </c>
      <c r="AP72" s="123" t="str">
        <f>IF(AP71="","",VLOOKUP(AP71,シフト記号表!$C$6:$L$47,10,FALSE))</f>
        <v/>
      </c>
      <c r="AQ72" s="124" t="str">
        <f>IF(AQ71="","",VLOOKUP(AQ71,シフト記号表!$C$6:$L$47,10,FALSE))</f>
        <v/>
      </c>
      <c r="AR72" s="122" t="str">
        <f>IF(AR71="","",VLOOKUP(AR71,シフト記号表!$C$6:$L$47,10,FALSE))</f>
        <v/>
      </c>
      <c r="AS72" s="123" t="str">
        <f>IF(AS71="","",VLOOKUP(AS71,シフト記号表!$C$6:$L$47,10,FALSE))</f>
        <v/>
      </c>
      <c r="AT72" s="123" t="str">
        <f>IF(AT71="","",VLOOKUP(AT71,シフト記号表!$C$6:$L$47,10,FALSE))</f>
        <v/>
      </c>
      <c r="AU72" s="123" t="str">
        <f>IF(AU71="","",VLOOKUP(AU71,シフト記号表!$C$6:$L$47,10,FALSE))</f>
        <v/>
      </c>
      <c r="AV72" s="123" t="str">
        <f>IF(AV71="","",VLOOKUP(AV71,シフト記号表!$C$6:$L$47,10,FALSE))</f>
        <v/>
      </c>
      <c r="AW72" s="123" t="str">
        <f>IF(AW71="","",VLOOKUP(AW71,シフト記号表!$C$6:$L$47,10,FALSE))</f>
        <v/>
      </c>
      <c r="AX72" s="124" t="str">
        <f>IF(AX71="","",VLOOKUP(AX71,シフト記号表!$C$6:$L$47,10,FALSE))</f>
        <v/>
      </c>
      <c r="AY72" s="122" t="str">
        <f>IF(AY71="","",VLOOKUP(AY71,シフト記号表!$C$6:$L$47,10,FALSE))</f>
        <v/>
      </c>
      <c r="AZ72" s="123" t="str">
        <f>IF(AZ71="","",VLOOKUP(AZ71,シフト記号表!$C$6:$L$47,10,FALSE))</f>
        <v/>
      </c>
      <c r="BA72" s="123" t="str">
        <f>IF(BA71="","",VLOOKUP(BA71,シフト記号表!$C$6:$L$47,10,FALSE))</f>
        <v/>
      </c>
      <c r="BB72" s="726">
        <f>IF($BE$3="４週",SUM(W72:AX72),IF($BE$3="暦月",SUM(W72:BA72),""))</f>
        <v>0</v>
      </c>
      <c r="BC72" s="727"/>
      <c r="BD72" s="728">
        <f>IF($BE$3="４週",BB72/4,IF($BE$3="暦月",(BB72/($BE$8/7)),""))</f>
        <v>0</v>
      </c>
      <c r="BE72" s="727"/>
      <c r="BF72" s="723"/>
      <c r="BG72" s="724"/>
      <c r="BH72" s="724"/>
      <c r="BI72" s="724"/>
      <c r="BJ72" s="725"/>
    </row>
    <row r="73" spans="2:62" ht="20.25" customHeight="1" x14ac:dyDescent="0.2">
      <c r="B73" s="729">
        <f>B71+1</f>
        <v>30</v>
      </c>
      <c r="C73" s="731"/>
      <c r="D73" s="732"/>
      <c r="E73" s="117"/>
      <c r="F73" s="118"/>
      <c r="G73" s="117"/>
      <c r="H73" s="118"/>
      <c r="I73" s="735"/>
      <c r="J73" s="736"/>
      <c r="K73" s="739"/>
      <c r="L73" s="740"/>
      <c r="M73" s="740"/>
      <c r="N73" s="732"/>
      <c r="O73" s="743"/>
      <c r="P73" s="744"/>
      <c r="Q73" s="744"/>
      <c r="R73" s="744"/>
      <c r="S73" s="745"/>
      <c r="T73" s="137" t="s">
        <v>378</v>
      </c>
      <c r="U73" s="138"/>
      <c r="V73" s="139"/>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1"/>
      <c r="AU73" s="131"/>
      <c r="AV73" s="131"/>
      <c r="AW73" s="131"/>
      <c r="AX73" s="132"/>
      <c r="AY73" s="130"/>
      <c r="AZ73" s="131"/>
      <c r="BA73" s="133"/>
      <c r="BB73" s="749"/>
      <c r="BC73" s="750"/>
      <c r="BD73" s="712"/>
      <c r="BE73" s="713"/>
      <c r="BF73" s="714"/>
      <c r="BG73" s="715"/>
      <c r="BH73" s="715"/>
      <c r="BI73" s="715"/>
      <c r="BJ73" s="716"/>
    </row>
    <row r="74" spans="2:62" ht="20.25" customHeight="1" x14ac:dyDescent="0.2">
      <c r="B74" s="751"/>
      <c r="C74" s="752"/>
      <c r="D74" s="753"/>
      <c r="E74" s="140"/>
      <c r="F74" s="141">
        <f>C73</f>
        <v>0</v>
      </c>
      <c r="G74" s="140"/>
      <c r="H74" s="141">
        <f>I73</f>
        <v>0</v>
      </c>
      <c r="I74" s="754"/>
      <c r="J74" s="755"/>
      <c r="K74" s="756"/>
      <c r="L74" s="757"/>
      <c r="M74" s="757"/>
      <c r="N74" s="753"/>
      <c r="O74" s="743"/>
      <c r="P74" s="744"/>
      <c r="Q74" s="744"/>
      <c r="R74" s="744"/>
      <c r="S74" s="745"/>
      <c r="T74" s="134" t="s">
        <v>244</v>
      </c>
      <c r="U74" s="135"/>
      <c r="V74" s="136"/>
      <c r="W74" s="122" t="str">
        <f>IF(W73="","",VLOOKUP(W73,シフト記号表!$C$6:$L$47,10,FALSE))</f>
        <v/>
      </c>
      <c r="X74" s="123" t="str">
        <f>IF(X73="","",VLOOKUP(X73,シフト記号表!$C$6:$L$47,10,FALSE))</f>
        <v/>
      </c>
      <c r="Y74" s="123" t="str">
        <f>IF(Y73="","",VLOOKUP(Y73,シフト記号表!$C$6:$L$47,10,FALSE))</f>
        <v/>
      </c>
      <c r="Z74" s="123" t="str">
        <f>IF(Z73="","",VLOOKUP(Z73,シフト記号表!$C$6:$L$47,10,FALSE))</f>
        <v/>
      </c>
      <c r="AA74" s="123" t="str">
        <f>IF(AA73="","",VLOOKUP(AA73,シフト記号表!$C$6:$L$47,10,FALSE))</f>
        <v/>
      </c>
      <c r="AB74" s="123" t="str">
        <f>IF(AB73="","",VLOOKUP(AB73,シフト記号表!$C$6:$L$47,10,FALSE))</f>
        <v/>
      </c>
      <c r="AC74" s="124" t="str">
        <f>IF(AC73="","",VLOOKUP(AC73,シフト記号表!$C$6:$L$47,10,FALSE))</f>
        <v/>
      </c>
      <c r="AD74" s="122" t="str">
        <f>IF(AD73="","",VLOOKUP(AD73,シフト記号表!$C$6:$L$47,10,FALSE))</f>
        <v/>
      </c>
      <c r="AE74" s="123" t="str">
        <f>IF(AE73="","",VLOOKUP(AE73,シフト記号表!$C$6:$L$47,10,FALSE))</f>
        <v/>
      </c>
      <c r="AF74" s="123" t="str">
        <f>IF(AF73="","",VLOOKUP(AF73,シフト記号表!$C$6:$L$47,10,FALSE))</f>
        <v/>
      </c>
      <c r="AG74" s="123" t="str">
        <f>IF(AG73="","",VLOOKUP(AG73,シフト記号表!$C$6:$L$47,10,FALSE))</f>
        <v/>
      </c>
      <c r="AH74" s="123" t="str">
        <f>IF(AH73="","",VLOOKUP(AH73,シフト記号表!$C$6:$L$47,10,FALSE))</f>
        <v/>
      </c>
      <c r="AI74" s="123" t="str">
        <f>IF(AI73="","",VLOOKUP(AI73,シフト記号表!$C$6:$L$47,10,FALSE))</f>
        <v/>
      </c>
      <c r="AJ74" s="124" t="str">
        <f>IF(AJ73="","",VLOOKUP(AJ73,シフト記号表!$C$6:$L$47,10,FALSE))</f>
        <v/>
      </c>
      <c r="AK74" s="122" t="str">
        <f>IF(AK73="","",VLOOKUP(AK73,シフト記号表!$C$6:$L$47,10,FALSE))</f>
        <v/>
      </c>
      <c r="AL74" s="123" t="str">
        <f>IF(AL73="","",VLOOKUP(AL73,シフト記号表!$C$6:$L$47,10,FALSE))</f>
        <v/>
      </c>
      <c r="AM74" s="123" t="str">
        <f>IF(AM73="","",VLOOKUP(AM73,シフト記号表!$C$6:$L$47,10,FALSE))</f>
        <v/>
      </c>
      <c r="AN74" s="123" t="str">
        <f>IF(AN73="","",VLOOKUP(AN73,シフト記号表!$C$6:$L$47,10,FALSE))</f>
        <v/>
      </c>
      <c r="AO74" s="123" t="str">
        <f>IF(AO73="","",VLOOKUP(AO73,シフト記号表!$C$6:$L$47,10,FALSE))</f>
        <v/>
      </c>
      <c r="AP74" s="123" t="str">
        <f>IF(AP73="","",VLOOKUP(AP73,シフト記号表!$C$6:$L$47,10,FALSE))</f>
        <v/>
      </c>
      <c r="AQ74" s="124" t="str">
        <f>IF(AQ73="","",VLOOKUP(AQ73,シフト記号表!$C$6:$L$47,10,FALSE))</f>
        <v/>
      </c>
      <c r="AR74" s="122" t="str">
        <f>IF(AR73="","",VLOOKUP(AR73,シフト記号表!$C$6:$L$47,10,FALSE))</f>
        <v/>
      </c>
      <c r="AS74" s="123" t="str">
        <f>IF(AS73="","",VLOOKUP(AS73,シフト記号表!$C$6:$L$47,10,FALSE))</f>
        <v/>
      </c>
      <c r="AT74" s="123" t="str">
        <f>IF(AT73="","",VLOOKUP(AT73,シフト記号表!$C$6:$L$47,10,FALSE))</f>
        <v/>
      </c>
      <c r="AU74" s="123" t="str">
        <f>IF(AU73="","",VLOOKUP(AU73,シフト記号表!$C$6:$L$47,10,FALSE))</f>
        <v/>
      </c>
      <c r="AV74" s="123" t="str">
        <f>IF(AV73="","",VLOOKUP(AV73,シフト記号表!$C$6:$L$47,10,FALSE))</f>
        <v/>
      </c>
      <c r="AW74" s="123" t="str">
        <f>IF(AW73="","",VLOOKUP(AW73,シフト記号表!$C$6:$L$47,10,FALSE))</f>
        <v/>
      </c>
      <c r="AX74" s="124" t="str">
        <f>IF(AX73="","",VLOOKUP(AX73,シフト記号表!$C$6:$L$47,10,FALSE))</f>
        <v/>
      </c>
      <c r="AY74" s="122" t="str">
        <f>IF(AY73="","",VLOOKUP(AY73,シフト記号表!$C$6:$L$47,10,FALSE))</f>
        <v/>
      </c>
      <c r="AZ74" s="123" t="str">
        <f>IF(AZ73="","",VLOOKUP(AZ73,シフト記号表!$C$6:$L$47,10,FALSE))</f>
        <v/>
      </c>
      <c r="BA74" s="123" t="str">
        <f>IF(BA73="","",VLOOKUP(BA73,シフト記号表!$C$6:$L$47,10,FALSE))</f>
        <v/>
      </c>
      <c r="BB74" s="726">
        <f>IF($BE$3="４週",SUM(W74:AX74),IF($BE$3="暦月",SUM(W74:BA74),""))</f>
        <v>0</v>
      </c>
      <c r="BC74" s="727"/>
      <c r="BD74" s="728">
        <f>IF($BE$3="４週",BB74/4,IF($BE$3="暦月",(BB74/($BE$8/7)),""))</f>
        <v>0</v>
      </c>
      <c r="BE74" s="727"/>
      <c r="BF74" s="723"/>
      <c r="BG74" s="724"/>
      <c r="BH74" s="724"/>
      <c r="BI74" s="724"/>
      <c r="BJ74" s="725"/>
    </row>
    <row r="75" spans="2:62" ht="20.25" customHeight="1" x14ac:dyDescent="0.2">
      <c r="B75" s="729">
        <f>B73+1</f>
        <v>31</v>
      </c>
      <c r="C75" s="731"/>
      <c r="D75" s="732"/>
      <c r="E75" s="117"/>
      <c r="F75" s="118"/>
      <c r="G75" s="117"/>
      <c r="H75" s="118"/>
      <c r="I75" s="735"/>
      <c r="J75" s="736"/>
      <c r="K75" s="739"/>
      <c r="L75" s="740"/>
      <c r="M75" s="740"/>
      <c r="N75" s="732"/>
      <c r="O75" s="743"/>
      <c r="P75" s="744"/>
      <c r="Q75" s="744"/>
      <c r="R75" s="744"/>
      <c r="S75" s="745"/>
      <c r="T75" s="137" t="s">
        <v>378</v>
      </c>
      <c r="U75" s="138"/>
      <c r="V75" s="139"/>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1"/>
      <c r="AU75" s="131"/>
      <c r="AV75" s="131"/>
      <c r="AW75" s="131"/>
      <c r="AX75" s="132"/>
      <c r="AY75" s="130"/>
      <c r="AZ75" s="131"/>
      <c r="BA75" s="133"/>
      <c r="BB75" s="749"/>
      <c r="BC75" s="750"/>
      <c r="BD75" s="712"/>
      <c r="BE75" s="713"/>
      <c r="BF75" s="714"/>
      <c r="BG75" s="715"/>
      <c r="BH75" s="715"/>
      <c r="BI75" s="715"/>
      <c r="BJ75" s="716"/>
    </row>
    <row r="76" spans="2:62" ht="20.25" customHeight="1" x14ac:dyDescent="0.2">
      <c r="B76" s="751"/>
      <c r="C76" s="752"/>
      <c r="D76" s="753"/>
      <c r="E76" s="140"/>
      <c r="F76" s="141">
        <f>C75</f>
        <v>0</v>
      </c>
      <c r="G76" s="140"/>
      <c r="H76" s="141">
        <f>I75</f>
        <v>0</v>
      </c>
      <c r="I76" s="754"/>
      <c r="J76" s="755"/>
      <c r="K76" s="756"/>
      <c r="L76" s="757"/>
      <c r="M76" s="757"/>
      <c r="N76" s="753"/>
      <c r="O76" s="743"/>
      <c r="P76" s="744"/>
      <c r="Q76" s="744"/>
      <c r="R76" s="744"/>
      <c r="S76" s="745"/>
      <c r="T76" s="134" t="s">
        <v>244</v>
      </c>
      <c r="U76" s="135"/>
      <c r="V76" s="136"/>
      <c r="W76" s="122" t="str">
        <f>IF(W75="","",VLOOKUP(W75,シフト記号表!$C$6:$L$47,10,FALSE))</f>
        <v/>
      </c>
      <c r="X76" s="123" t="str">
        <f>IF(X75="","",VLOOKUP(X75,シフト記号表!$C$6:$L$47,10,FALSE))</f>
        <v/>
      </c>
      <c r="Y76" s="123" t="str">
        <f>IF(Y75="","",VLOOKUP(Y75,シフト記号表!$C$6:$L$47,10,FALSE))</f>
        <v/>
      </c>
      <c r="Z76" s="123" t="str">
        <f>IF(Z75="","",VLOOKUP(Z75,シフト記号表!$C$6:$L$47,10,FALSE))</f>
        <v/>
      </c>
      <c r="AA76" s="123" t="str">
        <f>IF(AA75="","",VLOOKUP(AA75,シフト記号表!$C$6:$L$47,10,FALSE))</f>
        <v/>
      </c>
      <c r="AB76" s="123" t="str">
        <f>IF(AB75="","",VLOOKUP(AB75,シフト記号表!$C$6:$L$47,10,FALSE))</f>
        <v/>
      </c>
      <c r="AC76" s="124" t="str">
        <f>IF(AC75="","",VLOOKUP(AC75,シフト記号表!$C$6:$L$47,10,FALSE))</f>
        <v/>
      </c>
      <c r="AD76" s="122" t="str">
        <f>IF(AD75="","",VLOOKUP(AD75,シフト記号表!$C$6:$L$47,10,FALSE))</f>
        <v/>
      </c>
      <c r="AE76" s="123" t="str">
        <f>IF(AE75="","",VLOOKUP(AE75,シフト記号表!$C$6:$L$47,10,FALSE))</f>
        <v/>
      </c>
      <c r="AF76" s="123" t="str">
        <f>IF(AF75="","",VLOOKUP(AF75,シフト記号表!$C$6:$L$47,10,FALSE))</f>
        <v/>
      </c>
      <c r="AG76" s="123" t="str">
        <f>IF(AG75="","",VLOOKUP(AG75,シフト記号表!$C$6:$L$47,10,FALSE))</f>
        <v/>
      </c>
      <c r="AH76" s="123" t="str">
        <f>IF(AH75="","",VLOOKUP(AH75,シフト記号表!$C$6:$L$47,10,FALSE))</f>
        <v/>
      </c>
      <c r="AI76" s="123" t="str">
        <f>IF(AI75="","",VLOOKUP(AI75,シフト記号表!$C$6:$L$47,10,FALSE))</f>
        <v/>
      </c>
      <c r="AJ76" s="124" t="str">
        <f>IF(AJ75="","",VLOOKUP(AJ75,シフト記号表!$C$6:$L$47,10,FALSE))</f>
        <v/>
      </c>
      <c r="AK76" s="122" t="str">
        <f>IF(AK75="","",VLOOKUP(AK75,シフト記号表!$C$6:$L$47,10,FALSE))</f>
        <v/>
      </c>
      <c r="AL76" s="123" t="str">
        <f>IF(AL75="","",VLOOKUP(AL75,シフト記号表!$C$6:$L$47,10,FALSE))</f>
        <v/>
      </c>
      <c r="AM76" s="123" t="str">
        <f>IF(AM75="","",VLOOKUP(AM75,シフト記号表!$C$6:$L$47,10,FALSE))</f>
        <v/>
      </c>
      <c r="AN76" s="123" t="str">
        <f>IF(AN75="","",VLOOKUP(AN75,シフト記号表!$C$6:$L$47,10,FALSE))</f>
        <v/>
      </c>
      <c r="AO76" s="123" t="str">
        <f>IF(AO75="","",VLOOKUP(AO75,シフト記号表!$C$6:$L$47,10,FALSE))</f>
        <v/>
      </c>
      <c r="AP76" s="123" t="str">
        <f>IF(AP75="","",VLOOKUP(AP75,シフト記号表!$C$6:$L$47,10,FALSE))</f>
        <v/>
      </c>
      <c r="AQ76" s="124" t="str">
        <f>IF(AQ75="","",VLOOKUP(AQ75,シフト記号表!$C$6:$L$47,10,FALSE))</f>
        <v/>
      </c>
      <c r="AR76" s="122" t="str">
        <f>IF(AR75="","",VLOOKUP(AR75,シフト記号表!$C$6:$L$47,10,FALSE))</f>
        <v/>
      </c>
      <c r="AS76" s="123" t="str">
        <f>IF(AS75="","",VLOOKUP(AS75,シフト記号表!$C$6:$L$47,10,FALSE))</f>
        <v/>
      </c>
      <c r="AT76" s="123" t="str">
        <f>IF(AT75="","",VLOOKUP(AT75,シフト記号表!$C$6:$L$47,10,FALSE))</f>
        <v/>
      </c>
      <c r="AU76" s="123" t="str">
        <f>IF(AU75="","",VLOOKUP(AU75,シフト記号表!$C$6:$L$47,10,FALSE))</f>
        <v/>
      </c>
      <c r="AV76" s="123" t="str">
        <f>IF(AV75="","",VLOOKUP(AV75,シフト記号表!$C$6:$L$47,10,FALSE))</f>
        <v/>
      </c>
      <c r="AW76" s="123" t="str">
        <f>IF(AW75="","",VLOOKUP(AW75,シフト記号表!$C$6:$L$47,10,FALSE))</f>
        <v/>
      </c>
      <c r="AX76" s="124" t="str">
        <f>IF(AX75="","",VLOOKUP(AX75,シフト記号表!$C$6:$L$47,10,FALSE))</f>
        <v/>
      </c>
      <c r="AY76" s="122" t="str">
        <f>IF(AY75="","",VLOOKUP(AY75,シフト記号表!$C$6:$L$47,10,FALSE))</f>
        <v/>
      </c>
      <c r="AZ76" s="123" t="str">
        <f>IF(AZ75="","",VLOOKUP(AZ75,シフト記号表!$C$6:$L$47,10,FALSE))</f>
        <v/>
      </c>
      <c r="BA76" s="123" t="str">
        <f>IF(BA75="","",VLOOKUP(BA75,シフト記号表!$C$6:$L$47,10,FALSE))</f>
        <v/>
      </c>
      <c r="BB76" s="726">
        <f>IF($BE$3="４週",SUM(W76:AX76),IF($BE$3="暦月",SUM(W76:BA76),""))</f>
        <v>0</v>
      </c>
      <c r="BC76" s="727"/>
      <c r="BD76" s="728">
        <f>IF($BE$3="４週",BB76/4,IF($BE$3="暦月",(BB76/($BE$8/7)),""))</f>
        <v>0</v>
      </c>
      <c r="BE76" s="727"/>
      <c r="BF76" s="723"/>
      <c r="BG76" s="724"/>
      <c r="BH76" s="724"/>
      <c r="BI76" s="724"/>
      <c r="BJ76" s="725"/>
    </row>
    <row r="77" spans="2:62" ht="20.25" customHeight="1" x14ac:dyDescent="0.2">
      <c r="B77" s="729">
        <f>B75+1</f>
        <v>32</v>
      </c>
      <c r="C77" s="731"/>
      <c r="D77" s="732"/>
      <c r="E77" s="117"/>
      <c r="F77" s="118"/>
      <c r="G77" s="117"/>
      <c r="H77" s="118"/>
      <c r="I77" s="735"/>
      <c r="J77" s="736"/>
      <c r="K77" s="739"/>
      <c r="L77" s="740"/>
      <c r="M77" s="740"/>
      <c r="N77" s="732"/>
      <c r="O77" s="743"/>
      <c r="P77" s="744"/>
      <c r="Q77" s="744"/>
      <c r="R77" s="744"/>
      <c r="S77" s="745"/>
      <c r="T77" s="137" t="s">
        <v>378</v>
      </c>
      <c r="U77" s="138"/>
      <c r="V77" s="139"/>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1"/>
      <c r="AU77" s="131"/>
      <c r="AV77" s="131"/>
      <c r="AW77" s="131"/>
      <c r="AX77" s="132"/>
      <c r="AY77" s="130"/>
      <c r="AZ77" s="131"/>
      <c r="BA77" s="133"/>
      <c r="BB77" s="749"/>
      <c r="BC77" s="750"/>
      <c r="BD77" s="712"/>
      <c r="BE77" s="713"/>
      <c r="BF77" s="714"/>
      <c r="BG77" s="715"/>
      <c r="BH77" s="715"/>
      <c r="BI77" s="715"/>
      <c r="BJ77" s="716"/>
    </row>
    <row r="78" spans="2:62" ht="20.25" customHeight="1" x14ac:dyDescent="0.2">
      <c r="B78" s="751"/>
      <c r="C78" s="752"/>
      <c r="D78" s="753"/>
      <c r="E78" s="140"/>
      <c r="F78" s="141">
        <f>C77</f>
        <v>0</v>
      </c>
      <c r="G78" s="140"/>
      <c r="H78" s="141">
        <f>I77</f>
        <v>0</v>
      </c>
      <c r="I78" s="754"/>
      <c r="J78" s="755"/>
      <c r="K78" s="756"/>
      <c r="L78" s="757"/>
      <c r="M78" s="757"/>
      <c r="N78" s="753"/>
      <c r="O78" s="743"/>
      <c r="P78" s="744"/>
      <c r="Q78" s="744"/>
      <c r="R78" s="744"/>
      <c r="S78" s="745"/>
      <c r="T78" s="134" t="s">
        <v>244</v>
      </c>
      <c r="U78" s="135"/>
      <c r="V78" s="136"/>
      <c r="W78" s="122" t="str">
        <f>IF(W77="","",VLOOKUP(W77,シフト記号表!$C$6:$L$47,10,FALSE))</f>
        <v/>
      </c>
      <c r="X78" s="123" t="str">
        <f>IF(X77="","",VLOOKUP(X77,シフト記号表!$C$6:$L$47,10,FALSE))</f>
        <v/>
      </c>
      <c r="Y78" s="123" t="str">
        <f>IF(Y77="","",VLOOKUP(Y77,シフト記号表!$C$6:$L$47,10,FALSE))</f>
        <v/>
      </c>
      <c r="Z78" s="123" t="str">
        <f>IF(Z77="","",VLOOKUP(Z77,シフト記号表!$C$6:$L$47,10,FALSE))</f>
        <v/>
      </c>
      <c r="AA78" s="123" t="str">
        <f>IF(AA77="","",VLOOKUP(AA77,シフト記号表!$C$6:$L$47,10,FALSE))</f>
        <v/>
      </c>
      <c r="AB78" s="123" t="str">
        <f>IF(AB77="","",VLOOKUP(AB77,シフト記号表!$C$6:$L$47,10,FALSE))</f>
        <v/>
      </c>
      <c r="AC78" s="124" t="str">
        <f>IF(AC77="","",VLOOKUP(AC77,シフト記号表!$C$6:$L$47,10,FALSE))</f>
        <v/>
      </c>
      <c r="AD78" s="122" t="str">
        <f>IF(AD77="","",VLOOKUP(AD77,シフト記号表!$C$6:$L$47,10,FALSE))</f>
        <v/>
      </c>
      <c r="AE78" s="123" t="str">
        <f>IF(AE77="","",VLOOKUP(AE77,シフト記号表!$C$6:$L$47,10,FALSE))</f>
        <v/>
      </c>
      <c r="AF78" s="123" t="str">
        <f>IF(AF77="","",VLOOKUP(AF77,シフト記号表!$C$6:$L$47,10,FALSE))</f>
        <v/>
      </c>
      <c r="AG78" s="123" t="str">
        <f>IF(AG77="","",VLOOKUP(AG77,シフト記号表!$C$6:$L$47,10,FALSE))</f>
        <v/>
      </c>
      <c r="AH78" s="123" t="str">
        <f>IF(AH77="","",VLOOKUP(AH77,シフト記号表!$C$6:$L$47,10,FALSE))</f>
        <v/>
      </c>
      <c r="AI78" s="123" t="str">
        <f>IF(AI77="","",VLOOKUP(AI77,シフト記号表!$C$6:$L$47,10,FALSE))</f>
        <v/>
      </c>
      <c r="AJ78" s="124" t="str">
        <f>IF(AJ77="","",VLOOKUP(AJ77,シフト記号表!$C$6:$L$47,10,FALSE))</f>
        <v/>
      </c>
      <c r="AK78" s="122" t="str">
        <f>IF(AK77="","",VLOOKUP(AK77,シフト記号表!$C$6:$L$47,10,FALSE))</f>
        <v/>
      </c>
      <c r="AL78" s="123" t="str">
        <f>IF(AL77="","",VLOOKUP(AL77,シフト記号表!$C$6:$L$47,10,FALSE))</f>
        <v/>
      </c>
      <c r="AM78" s="123" t="str">
        <f>IF(AM77="","",VLOOKUP(AM77,シフト記号表!$C$6:$L$47,10,FALSE))</f>
        <v/>
      </c>
      <c r="AN78" s="123" t="str">
        <f>IF(AN77="","",VLOOKUP(AN77,シフト記号表!$C$6:$L$47,10,FALSE))</f>
        <v/>
      </c>
      <c r="AO78" s="123" t="str">
        <f>IF(AO77="","",VLOOKUP(AO77,シフト記号表!$C$6:$L$47,10,FALSE))</f>
        <v/>
      </c>
      <c r="AP78" s="123" t="str">
        <f>IF(AP77="","",VLOOKUP(AP77,シフト記号表!$C$6:$L$47,10,FALSE))</f>
        <v/>
      </c>
      <c r="AQ78" s="124" t="str">
        <f>IF(AQ77="","",VLOOKUP(AQ77,シフト記号表!$C$6:$L$47,10,FALSE))</f>
        <v/>
      </c>
      <c r="AR78" s="122" t="str">
        <f>IF(AR77="","",VLOOKUP(AR77,シフト記号表!$C$6:$L$47,10,FALSE))</f>
        <v/>
      </c>
      <c r="AS78" s="123" t="str">
        <f>IF(AS77="","",VLOOKUP(AS77,シフト記号表!$C$6:$L$47,10,FALSE))</f>
        <v/>
      </c>
      <c r="AT78" s="123" t="str">
        <f>IF(AT77="","",VLOOKUP(AT77,シフト記号表!$C$6:$L$47,10,FALSE))</f>
        <v/>
      </c>
      <c r="AU78" s="123" t="str">
        <f>IF(AU77="","",VLOOKUP(AU77,シフト記号表!$C$6:$L$47,10,FALSE))</f>
        <v/>
      </c>
      <c r="AV78" s="123" t="str">
        <f>IF(AV77="","",VLOOKUP(AV77,シフト記号表!$C$6:$L$47,10,FALSE))</f>
        <v/>
      </c>
      <c r="AW78" s="123" t="str">
        <f>IF(AW77="","",VLOOKUP(AW77,シフト記号表!$C$6:$L$47,10,FALSE))</f>
        <v/>
      </c>
      <c r="AX78" s="124" t="str">
        <f>IF(AX77="","",VLOOKUP(AX77,シフト記号表!$C$6:$L$47,10,FALSE))</f>
        <v/>
      </c>
      <c r="AY78" s="122" t="str">
        <f>IF(AY77="","",VLOOKUP(AY77,シフト記号表!$C$6:$L$47,10,FALSE))</f>
        <v/>
      </c>
      <c r="AZ78" s="123" t="str">
        <f>IF(AZ77="","",VLOOKUP(AZ77,シフト記号表!$C$6:$L$47,10,FALSE))</f>
        <v/>
      </c>
      <c r="BA78" s="123" t="str">
        <f>IF(BA77="","",VLOOKUP(BA77,シフト記号表!$C$6:$L$47,10,FALSE))</f>
        <v/>
      </c>
      <c r="BB78" s="726">
        <f>IF($BE$3="４週",SUM(W78:AX78),IF($BE$3="暦月",SUM(W78:BA78),""))</f>
        <v>0</v>
      </c>
      <c r="BC78" s="727"/>
      <c r="BD78" s="728">
        <f>IF($BE$3="４週",BB78/4,IF($BE$3="暦月",(BB78/($BE$8/7)),""))</f>
        <v>0</v>
      </c>
      <c r="BE78" s="727"/>
      <c r="BF78" s="723"/>
      <c r="BG78" s="724"/>
      <c r="BH78" s="724"/>
      <c r="BI78" s="724"/>
      <c r="BJ78" s="725"/>
    </row>
    <row r="79" spans="2:62" ht="20.25" customHeight="1" x14ac:dyDescent="0.2">
      <c r="B79" s="729">
        <f>B77+1</f>
        <v>33</v>
      </c>
      <c r="C79" s="731"/>
      <c r="D79" s="732"/>
      <c r="E79" s="117"/>
      <c r="F79" s="118"/>
      <c r="G79" s="117"/>
      <c r="H79" s="118"/>
      <c r="I79" s="735"/>
      <c r="J79" s="736"/>
      <c r="K79" s="739"/>
      <c r="L79" s="740"/>
      <c r="M79" s="740"/>
      <c r="N79" s="732"/>
      <c r="O79" s="743"/>
      <c r="P79" s="744"/>
      <c r="Q79" s="744"/>
      <c r="R79" s="744"/>
      <c r="S79" s="745"/>
      <c r="T79" s="137" t="s">
        <v>378</v>
      </c>
      <c r="U79" s="138"/>
      <c r="V79" s="139"/>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1"/>
      <c r="AU79" s="131"/>
      <c r="AV79" s="131"/>
      <c r="AW79" s="131"/>
      <c r="AX79" s="132"/>
      <c r="AY79" s="130"/>
      <c r="AZ79" s="131"/>
      <c r="BA79" s="133"/>
      <c r="BB79" s="749"/>
      <c r="BC79" s="750"/>
      <c r="BD79" s="712"/>
      <c r="BE79" s="713"/>
      <c r="BF79" s="714"/>
      <c r="BG79" s="715"/>
      <c r="BH79" s="715"/>
      <c r="BI79" s="715"/>
      <c r="BJ79" s="716"/>
    </row>
    <row r="80" spans="2:62" ht="20.25" customHeight="1" x14ac:dyDescent="0.2">
      <c r="B80" s="751"/>
      <c r="C80" s="752"/>
      <c r="D80" s="753"/>
      <c r="E80" s="140"/>
      <c r="F80" s="141">
        <f>C79</f>
        <v>0</v>
      </c>
      <c r="G80" s="140"/>
      <c r="H80" s="141">
        <f>I79</f>
        <v>0</v>
      </c>
      <c r="I80" s="754"/>
      <c r="J80" s="755"/>
      <c r="K80" s="756"/>
      <c r="L80" s="757"/>
      <c r="M80" s="757"/>
      <c r="N80" s="753"/>
      <c r="O80" s="743"/>
      <c r="P80" s="744"/>
      <c r="Q80" s="744"/>
      <c r="R80" s="744"/>
      <c r="S80" s="745"/>
      <c r="T80" s="134" t="s">
        <v>244</v>
      </c>
      <c r="U80" s="135"/>
      <c r="V80" s="136"/>
      <c r="W80" s="122" t="str">
        <f>IF(W79="","",VLOOKUP(W79,シフト記号表!$C$6:$L$47,10,FALSE))</f>
        <v/>
      </c>
      <c r="X80" s="123" t="str">
        <f>IF(X79="","",VLOOKUP(X79,シフト記号表!$C$6:$L$47,10,FALSE))</f>
        <v/>
      </c>
      <c r="Y80" s="123" t="str">
        <f>IF(Y79="","",VLOOKUP(Y79,シフト記号表!$C$6:$L$47,10,FALSE))</f>
        <v/>
      </c>
      <c r="Z80" s="123" t="str">
        <f>IF(Z79="","",VLOOKUP(Z79,シフト記号表!$C$6:$L$47,10,FALSE))</f>
        <v/>
      </c>
      <c r="AA80" s="123" t="str">
        <f>IF(AA79="","",VLOOKUP(AA79,シフト記号表!$C$6:$L$47,10,FALSE))</f>
        <v/>
      </c>
      <c r="AB80" s="123" t="str">
        <f>IF(AB79="","",VLOOKUP(AB79,シフト記号表!$C$6:$L$47,10,FALSE))</f>
        <v/>
      </c>
      <c r="AC80" s="124" t="str">
        <f>IF(AC79="","",VLOOKUP(AC79,シフト記号表!$C$6:$L$47,10,FALSE))</f>
        <v/>
      </c>
      <c r="AD80" s="122" t="str">
        <f>IF(AD79="","",VLOOKUP(AD79,シフト記号表!$C$6:$L$47,10,FALSE))</f>
        <v/>
      </c>
      <c r="AE80" s="123" t="str">
        <f>IF(AE79="","",VLOOKUP(AE79,シフト記号表!$C$6:$L$47,10,FALSE))</f>
        <v/>
      </c>
      <c r="AF80" s="123" t="str">
        <f>IF(AF79="","",VLOOKUP(AF79,シフト記号表!$C$6:$L$47,10,FALSE))</f>
        <v/>
      </c>
      <c r="AG80" s="123" t="str">
        <f>IF(AG79="","",VLOOKUP(AG79,シフト記号表!$C$6:$L$47,10,FALSE))</f>
        <v/>
      </c>
      <c r="AH80" s="123" t="str">
        <f>IF(AH79="","",VLOOKUP(AH79,シフト記号表!$C$6:$L$47,10,FALSE))</f>
        <v/>
      </c>
      <c r="AI80" s="123" t="str">
        <f>IF(AI79="","",VLOOKUP(AI79,シフト記号表!$C$6:$L$47,10,FALSE))</f>
        <v/>
      </c>
      <c r="AJ80" s="124" t="str">
        <f>IF(AJ79="","",VLOOKUP(AJ79,シフト記号表!$C$6:$L$47,10,FALSE))</f>
        <v/>
      </c>
      <c r="AK80" s="122" t="str">
        <f>IF(AK79="","",VLOOKUP(AK79,シフト記号表!$C$6:$L$47,10,FALSE))</f>
        <v/>
      </c>
      <c r="AL80" s="123" t="str">
        <f>IF(AL79="","",VLOOKUP(AL79,シフト記号表!$C$6:$L$47,10,FALSE))</f>
        <v/>
      </c>
      <c r="AM80" s="123" t="str">
        <f>IF(AM79="","",VLOOKUP(AM79,シフト記号表!$C$6:$L$47,10,FALSE))</f>
        <v/>
      </c>
      <c r="AN80" s="123" t="str">
        <f>IF(AN79="","",VLOOKUP(AN79,シフト記号表!$C$6:$L$47,10,FALSE))</f>
        <v/>
      </c>
      <c r="AO80" s="123" t="str">
        <f>IF(AO79="","",VLOOKUP(AO79,シフト記号表!$C$6:$L$47,10,FALSE))</f>
        <v/>
      </c>
      <c r="AP80" s="123" t="str">
        <f>IF(AP79="","",VLOOKUP(AP79,シフト記号表!$C$6:$L$47,10,FALSE))</f>
        <v/>
      </c>
      <c r="AQ80" s="124" t="str">
        <f>IF(AQ79="","",VLOOKUP(AQ79,シフト記号表!$C$6:$L$47,10,FALSE))</f>
        <v/>
      </c>
      <c r="AR80" s="122" t="str">
        <f>IF(AR79="","",VLOOKUP(AR79,シフト記号表!$C$6:$L$47,10,FALSE))</f>
        <v/>
      </c>
      <c r="AS80" s="123" t="str">
        <f>IF(AS79="","",VLOOKUP(AS79,シフト記号表!$C$6:$L$47,10,FALSE))</f>
        <v/>
      </c>
      <c r="AT80" s="123" t="str">
        <f>IF(AT79="","",VLOOKUP(AT79,シフト記号表!$C$6:$L$47,10,FALSE))</f>
        <v/>
      </c>
      <c r="AU80" s="123" t="str">
        <f>IF(AU79="","",VLOOKUP(AU79,シフト記号表!$C$6:$L$47,10,FALSE))</f>
        <v/>
      </c>
      <c r="AV80" s="123" t="str">
        <f>IF(AV79="","",VLOOKUP(AV79,シフト記号表!$C$6:$L$47,10,FALSE))</f>
        <v/>
      </c>
      <c r="AW80" s="123" t="str">
        <f>IF(AW79="","",VLOOKUP(AW79,シフト記号表!$C$6:$L$47,10,FALSE))</f>
        <v/>
      </c>
      <c r="AX80" s="124" t="str">
        <f>IF(AX79="","",VLOOKUP(AX79,シフト記号表!$C$6:$L$47,10,FALSE))</f>
        <v/>
      </c>
      <c r="AY80" s="122" t="str">
        <f>IF(AY79="","",VLOOKUP(AY79,シフト記号表!$C$6:$L$47,10,FALSE))</f>
        <v/>
      </c>
      <c r="AZ80" s="123" t="str">
        <f>IF(AZ79="","",VLOOKUP(AZ79,シフト記号表!$C$6:$L$47,10,FALSE))</f>
        <v/>
      </c>
      <c r="BA80" s="123" t="str">
        <f>IF(BA79="","",VLOOKUP(BA79,シフト記号表!$C$6:$L$47,10,FALSE))</f>
        <v/>
      </c>
      <c r="BB80" s="726">
        <f>IF($BE$3="４週",SUM(W80:AX80),IF($BE$3="暦月",SUM(W80:BA80),""))</f>
        <v>0</v>
      </c>
      <c r="BC80" s="727"/>
      <c r="BD80" s="728">
        <f>IF($BE$3="４週",BB80/4,IF($BE$3="暦月",(BB80/($BE$8/7)),""))</f>
        <v>0</v>
      </c>
      <c r="BE80" s="727"/>
      <c r="BF80" s="723"/>
      <c r="BG80" s="724"/>
      <c r="BH80" s="724"/>
      <c r="BI80" s="724"/>
      <c r="BJ80" s="725"/>
    </row>
    <row r="81" spans="2:62" ht="20.25" customHeight="1" x14ac:dyDescent="0.2">
      <c r="B81" s="729">
        <f>B79+1</f>
        <v>34</v>
      </c>
      <c r="C81" s="731"/>
      <c r="D81" s="732"/>
      <c r="E81" s="117"/>
      <c r="F81" s="118"/>
      <c r="G81" s="117"/>
      <c r="H81" s="118"/>
      <c r="I81" s="735"/>
      <c r="J81" s="736"/>
      <c r="K81" s="739"/>
      <c r="L81" s="740"/>
      <c r="M81" s="740"/>
      <c r="N81" s="732"/>
      <c r="O81" s="743"/>
      <c r="P81" s="744"/>
      <c r="Q81" s="744"/>
      <c r="R81" s="744"/>
      <c r="S81" s="745"/>
      <c r="T81" s="137" t="s">
        <v>378</v>
      </c>
      <c r="U81" s="138"/>
      <c r="V81" s="139"/>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1"/>
      <c r="AU81" s="131"/>
      <c r="AV81" s="131"/>
      <c r="AW81" s="131"/>
      <c r="AX81" s="132"/>
      <c r="AY81" s="130"/>
      <c r="AZ81" s="131"/>
      <c r="BA81" s="133"/>
      <c r="BB81" s="749"/>
      <c r="BC81" s="750"/>
      <c r="BD81" s="712"/>
      <c r="BE81" s="713"/>
      <c r="BF81" s="714"/>
      <c r="BG81" s="715"/>
      <c r="BH81" s="715"/>
      <c r="BI81" s="715"/>
      <c r="BJ81" s="716"/>
    </row>
    <row r="82" spans="2:62" ht="20.25" customHeight="1" x14ac:dyDescent="0.2">
      <c r="B82" s="751"/>
      <c r="C82" s="752"/>
      <c r="D82" s="753"/>
      <c r="E82" s="140"/>
      <c r="F82" s="141">
        <f>C81</f>
        <v>0</v>
      </c>
      <c r="G82" s="140"/>
      <c r="H82" s="141">
        <f>I81</f>
        <v>0</v>
      </c>
      <c r="I82" s="754"/>
      <c r="J82" s="755"/>
      <c r="K82" s="756"/>
      <c r="L82" s="757"/>
      <c r="M82" s="757"/>
      <c r="N82" s="753"/>
      <c r="O82" s="743"/>
      <c r="P82" s="744"/>
      <c r="Q82" s="744"/>
      <c r="R82" s="744"/>
      <c r="S82" s="745"/>
      <c r="T82" s="134" t="s">
        <v>244</v>
      </c>
      <c r="U82" s="135"/>
      <c r="V82" s="136"/>
      <c r="W82" s="122" t="str">
        <f>IF(W81="","",VLOOKUP(W81,シフト記号表!$C$6:$L$47,10,FALSE))</f>
        <v/>
      </c>
      <c r="X82" s="123" t="str">
        <f>IF(X81="","",VLOOKUP(X81,シフト記号表!$C$6:$L$47,10,FALSE))</f>
        <v/>
      </c>
      <c r="Y82" s="123" t="str">
        <f>IF(Y81="","",VLOOKUP(Y81,シフト記号表!$C$6:$L$47,10,FALSE))</f>
        <v/>
      </c>
      <c r="Z82" s="123" t="str">
        <f>IF(Z81="","",VLOOKUP(Z81,シフト記号表!$C$6:$L$47,10,FALSE))</f>
        <v/>
      </c>
      <c r="AA82" s="123" t="str">
        <f>IF(AA81="","",VLOOKUP(AA81,シフト記号表!$C$6:$L$47,10,FALSE))</f>
        <v/>
      </c>
      <c r="AB82" s="123" t="str">
        <f>IF(AB81="","",VLOOKUP(AB81,シフト記号表!$C$6:$L$47,10,FALSE))</f>
        <v/>
      </c>
      <c r="AC82" s="124" t="str">
        <f>IF(AC81="","",VLOOKUP(AC81,シフト記号表!$C$6:$L$47,10,FALSE))</f>
        <v/>
      </c>
      <c r="AD82" s="122" t="str">
        <f>IF(AD81="","",VLOOKUP(AD81,シフト記号表!$C$6:$L$47,10,FALSE))</f>
        <v/>
      </c>
      <c r="AE82" s="123" t="str">
        <f>IF(AE81="","",VLOOKUP(AE81,シフト記号表!$C$6:$L$47,10,FALSE))</f>
        <v/>
      </c>
      <c r="AF82" s="123" t="str">
        <f>IF(AF81="","",VLOOKUP(AF81,シフト記号表!$C$6:$L$47,10,FALSE))</f>
        <v/>
      </c>
      <c r="AG82" s="123" t="str">
        <f>IF(AG81="","",VLOOKUP(AG81,シフト記号表!$C$6:$L$47,10,FALSE))</f>
        <v/>
      </c>
      <c r="AH82" s="123" t="str">
        <f>IF(AH81="","",VLOOKUP(AH81,シフト記号表!$C$6:$L$47,10,FALSE))</f>
        <v/>
      </c>
      <c r="AI82" s="123" t="str">
        <f>IF(AI81="","",VLOOKUP(AI81,シフト記号表!$C$6:$L$47,10,FALSE))</f>
        <v/>
      </c>
      <c r="AJ82" s="124" t="str">
        <f>IF(AJ81="","",VLOOKUP(AJ81,シフト記号表!$C$6:$L$47,10,FALSE))</f>
        <v/>
      </c>
      <c r="AK82" s="122" t="str">
        <f>IF(AK81="","",VLOOKUP(AK81,シフト記号表!$C$6:$L$47,10,FALSE))</f>
        <v/>
      </c>
      <c r="AL82" s="123" t="str">
        <f>IF(AL81="","",VLOOKUP(AL81,シフト記号表!$C$6:$L$47,10,FALSE))</f>
        <v/>
      </c>
      <c r="AM82" s="123" t="str">
        <f>IF(AM81="","",VLOOKUP(AM81,シフト記号表!$C$6:$L$47,10,FALSE))</f>
        <v/>
      </c>
      <c r="AN82" s="123" t="str">
        <f>IF(AN81="","",VLOOKUP(AN81,シフト記号表!$C$6:$L$47,10,FALSE))</f>
        <v/>
      </c>
      <c r="AO82" s="123" t="str">
        <f>IF(AO81="","",VLOOKUP(AO81,シフト記号表!$C$6:$L$47,10,FALSE))</f>
        <v/>
      </c>
      <c r="AP82" s="123" t="str">
        <f>IF(AP81="","",VLOOKUP(AP81,シフト記号表!$C$6:$L$47,10,FALSE))</f>
        <v/>
      </c>
      <c r="AQ82" s="124" t="str">
        <f>IF(AQ81="","",VLOOKUP(AQ81,シフト記号表!$C$6:$L$47,10,FALSE))</f>
        <v/>
      </c>
      <c r="AR82" s="122" t="str">
        <f>IF(AR81="","",VLOOKUP(AR81,シフト記号表!$C$6:$L$47,10,FALSE))</f>
        <v/>
      </c>
      <c r="AS82" s="123" t="str">
        <f>IF(AS81="","",VLOOKUP(AS81,シフト記号表!$C$6:$L$47,10,FALSE))</f>
        <v/>
      </c>
      <c r="AT82" s="123" t="str">
        <f>IF(AT81="","",VLOOKUP(AT81,シフト記号表!$C$6:$L$47,10,FALSE))</f>
        <v/>
      </c>
      <c r="AU82" s="123" t="str">
        <f>IF(AU81="","",VLOOKUP(AU81,シフト記号表!$C$6:$L$47,10,FALSE))</f>
        <v/>
      </c>
      <c r="AV82" s="123" t="str">
        <f>IF(AV81="","",VLOOKUP(AV81,シフト記号表!$C$6:$L$47,10,FALSE))</f>
        <v/>
      </c>
      <c r="AW82" s="123" t="str">
        <f>IF(AW81="","",VLOOKUP(AW81,シフト記号表!$C$6:$L$47,10,FALSE))</f>
        <v/>
      </c>
      <c r="AX82" s="124" t="str">
        <f>IF(AX81="","",VLOOKUP(AX81,シフト記号表!$C$6:$L$47,10,FALSE))</f>
        <v/>
      </c>
      <c r="AY82" s="122" t="str">
        <f>IF(AY81="","",VLOOKUP(AY81,シフト記号表!$C$6:$L$47,10,FALSE))</f>
        <v/>
      </c>
      <c r="AZ82" s="123" t="str">
        <f>IF(AZ81="","",VLOOKUP(AZ81,シフト記号表!$C$6:$L$47,10,FALSE))</f>
        <v/>
      </c>
      <c r="BA82" s="123" t="str">
        <f>IF(BA81="","",VLOOKUP(BA81,シフト記号表!$C$6:$L$47,10,FALSE))</f>
        <v/>
      </c>
      <c r="BB82" s="726">
        <f>IF($BE$3="４週",SUM(W82:AX82),IF($BE$3="暦月",SUM(W82:BA82),""))</f>
        <v>0</v>
      </c>
      <c r="BC82" s="727"/>
      <c r="BD82" s="728">
        <f>IF($BE$3="４週",BB82/4,IF($BE$3="暦月",(BB82/($BE$8/7)),""))</f>
        <v>0</v>
      </c>
      <c r="BE82" s="727"/>
      <c r="BF82" s="723"/>
      <c r="BG82" s="724"/>
      <c r="BH82" s="724"/>
      <c r="BI82" s="724"/>
      <c r="BJ82" s="725"/>
    </row>
    <row r="83" spans="2:62" ht="20.25" customHeight="1" x14ac:dyDescent="0.2">
      <c r="B83" s="729">
        <f>B81+1</f>
        <v>35</v>
      </c>
      <c r="C83" s="731"/>
      <c r="D83" s="732"/>
      <c r="E83" s="117"/>
      <c r="F83" s="118"/>
      <c r="G83" s="117"/>
      <c r="H83" s="118"/>
      <c r="I83" s="735"/>
      <c r="J83" s="736"/>
      <c r="K83" s="739"/>
      <c r="L83" s="740"/>
      <c r="M83" s="740"/>
      <c r="N83" s="732"/>
      <c r="O83" s="743"/>
      <c r="P83" s="744"/>
      <c r="Q83" s="744"/>
      <c r="R83" s="744"/>
      <c r="S83" s="745"/>
      <c r="T83" s="137" t="s">
        <v>378</v>
      </c>
      <c r="U83" s="138"/>
      <c r="V83" s="139"/>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1"/>
      <c r="AU83" s="131"/>
      <c r="AV83" s="131"/>
      <c r="AW83" s="131"/>
      <c r="AX83" s="132"/>
      <c r="AY83" s="130"/>
      <c r="AZ83" s="131"/>
      <c r="BA83" s="133"/>
      <c r="BB83" s="749"/>
      <c r="BC83" s="750"/>
      <c r="BD83" s="712"/>
      <c r="BE83" s="713"/>
      <c r="BF83" s="714"/>
      <c r="BG83" s="715"/>
      <c r="BH83" s="715"/>
      <c r="BI83" s="715"/>
      <c r="BJ83" s="716"/>
    </row>
    <row r="84" spans="2:62" ht="20.25" customHeight="1" x14ac:dyDescent="0.2">
      <c r="B84" s="751"/>
      <c r="C84" s="752"/>
      <c r="D84" s="753"/>
      <c r="E84" s="140"/>
      <c r="F84" s="141">
        <f>C83</f>
        <v>0</v>
      </c>
      <c r="G84" s="140"/>
      <c r="H84" s="141">
        <f>I83</f>
        <v>0</v>
      </c>
      <c r="I84" s="754"/>
      <c r="J84" s="755"/>
      <c r="K84" s="756"/>
      <c r="L84" s="757"/>
      <c r="M84" s="757"/>
      <c r="N84" s="753"/>
      <c r="O84" s="743"/>
      <c r="P84" s="744"/>
      <c r="Q84" s="744"/>
      <c r="R84" s="744"/>
      <c r="S84" s="745"/>
      <c r="T84" s="134" t="s">
        <v>244</v>
      </c>
      <c r="U84" s="135"/>
      <c r="V84" s="136"/>
      <c r="W84" s="122" t="str">
        <f>IF(W83="","",VLOOKUP(W83,シフト記号表!$C$6:$L$47,10,FALSE))</f>
        <v/>
      </c>
      <c r="X84" s="123" t="str">
        <f>IF(X83="","",VLOOKUP(X83,シフト記号表!$C$6:$L$47,10,FALSE))</f>
        <v/>
      </c>
      <c r="Y84" s="123" t="str">
        <f>IF(Y83="","",VLOOKUP(Y83,シフト記号表!$C$6:$L$47,10,FALSE))</f>
        <v/>
      </c>
      <c r="Z84" s="123" t="str">
        <f>IF(Z83="","",VLOOKUP(Z83,シフト記号表!$C$6:$L$47,10,FALSE))</f>
        <v/>
      </c>
      <c r="AA84" s="123" t="str">
        <f>IF(AA83="","",VLOOKUP(AA83,シフト記号表!$C$6:$L$47,10,FALSE))</f>
        <v/>
      </c>
      <c r="AB84" s="123" t="str">
        <f>IF(AB83="","",VLOOKUP(AB83,シフト記号表!$C$6:$L$47,10,FALSE))</f>
        <v/>
      </c>
      <c r="AC84" s="124" t="str">
        <f>IF(AC83="","",VLOOKUP(AC83,シフト記号表!$C$6:$L$47,10,FALSE))</f>
        <v/>
      </c>
      <c r="AD84" s="122" t="str">
        <f>IF(AD83="","",VLOOKUP(AD83,シフト記号表!$C$6:$L$47,10,FALSE))</f>
        <v/>
      </c>
      <c r="AE84" s="123" t="str">
        <f>IF(AE83="","",VLOOKUP(AE83,シフト記号表!$C$6:$L$47,10,FALSE))</f>
        <v/>
      </c>
      <c r="AF84" s="123" t="str">
        <f>IF(AF83="","",VLOOKUP(AF83,シフト記号表!$C$6:$L$47,10,FALSE))</f>
        <v/>
      </c>
      <c r="AG84" s="123" t="str">
        <f>IF(AG83="","",VLOOKUP(AG83,シフト記号表!$C$6:$L$47,10,FALSE))</f>
        <v/>
      </c>
      <c r="AH84" s="123" t="str">
        <f>IF(AH83="","",VLOOKUP(AH83,シフト記号表!$C$6:$L$47,10,FALSE))</f>
        <v/>
      </c>
      <c r="AI84" s="123" t="str">
        <f>IF(AI83="","",VLOOKUP(AI83,シフト記号表!$C$6:$L$47,10,FALSE))</f>
        <v/>
      </c>
      <c r="AJ84" s="124" t="str">
        <f>IF(AJ83="","",VLOOKUP(AJ83,シフト記号表!$C$6:$L$47,10,FALSE))</f>
        <v/>
      </c>
      <c r="AK84" s="122" t="str">
        <f>IF(AK83="","",VLOOKUP(AK83,シフト記号表!$C$6:$L$47,10,FALSE))</f>
        <v/>
      </c>
      <c r="AL84" s="123" t="str">
        <f>IF(AL83="","",VLOOKUP(AL83,シフト記号表!$C$6:$L$47,10,FALSE))</f>
        <v/>
      </c>
      <c r="AM84" s="123" t="str">
        <f>IF(AM83="","",VLOOKUP(AM83,シフト記号表!$C$6:$L$47,10,FALSE))</f>
        <v/>
      </c>
      <c r="AN84" s="123" t="str">
        <f>IF(AN83="","",VLOOKUP(AN83,シフト記号表!$C$6:$L$47,10,FALSE))</f>
        <v/>
      </c>
      <c r="AO84" s="123" t="str">
        <f>IF(AO83="","",VLOOKUP(AO83,シフト記号表!$C$6:$L$47,10,FALSE))</f>
        <v/>
      </c>
      <c r="AP84" s="123" t="str">
        <f>IF(AP83="","",VLOOKUP(AP83,シフト記号表!$C$6:$L$47,10,FALSE))</f>
        <v/>
      </c>
      <c r="AQ84" s="124" t="str">
        <f>IF(AQ83="","",VLOOKUP(AQ83,シフト記号表!$C$6:$L$47,10,FALSE))</f>
        <v/>
      </c>
      <c r="AR84" s="122" t="str">
        <f>IF(AR83="","",VLOOKUP(AR83,シフト記号表!$C$6:$L$47,10,FALSE))</f>
        <v/>
      </c>
      <c r="AS84" s="123" t="str">
        <f>IF(AS83="","",VLOOKUP(AS83,シフト記号表!$C$6:$L$47,10,FALSE))</f>
        <v/>
      </c>
      <c r="AT84" s="123" t="str">
        <f>IF(AT83="","",VLOOKUP(AT83,シフト記号表!$C$6:$L$47,10,FALSE))</f>
        <v/>
      </c>
      <c r="AU84" s="123" t="str">
        <f>IF(AU83="","",VLOOKUP(AU83,シフト記号表!$C$6:$L$47,10,FALSE))</f>
        <v/>
      </c>
      <c r="AV84" s="123" t="str">
        <f>IF(AV83="","",VLOOKUP(AV83,シフト記号表!$C$6:$L$47,10,FALSE))</f>
        <v/>
      </c>
      <c r="AW84" s="123" t="str">
        <f>IF(AW83="","",VLOOKUP(AW83,シフト記号表!$C$6:$L$47,10,FALSE))</f>
        <v/>
      </c>
      <c r="AX84" s="124" t="str">
        <f>IF(AX83="","",VLOOKUP(AX83,シフト記号表!$C$6:$L$47,10,FALSE))</f>
        <v/>
      </c>
      <c r="AY84" s="122" t="str">
        <f>IF(AY83="","",VLOOKUP(AY83,シフト記号表!$C$6:$L$47,10,FALSE))</f>
        <v/>
      </c>
      <c r="AZ84" s="123" t="str">
        <f>IF(AZ83="","",VLOOKUP(AZ83,シフト記号表!$C$6:$L$47,10,FALSE))</f>
        <v/>
      </c>
      <c r="BA84" s="123" t="str">
        <f>IF(BA83="","",VLOOKUP(BA83,シフト記号表!$C$6:$L$47,10,FALSE))</f>
        <v/>
      </c>
      <c r="BB84" s="726">
        <f>IF($BE$3="４週",SUM(W84:AX84),IF($BE$3="暦月",SUM(W84:BA84),""))</f>
        <v>0</v>
      </c>
      <c r="BC84" s="727"/>
      <c r="BD84" s="728">
        <f>IF($BE$3="４週",BB84/4,IF($BE$3="暦月",(BB84/($BE$8/7)),""))</f>
        <v>0</v>
      </c>
      <c r="BE84" s="727"/>
      <c r="BF84" s="723"/>
      <c r="BG84" s="724"/>
      <c r="BH84" s="724"/>
      <c r="BI84" s="724"/>
      <c r="BJ84" s="725"/>
    </row>
    <row r="85" spans="2:62" ht="20.25" customHeight="1" x14ac:dyDescent="0.2">
      <c r="B85" s="729">
        <f>B83+1</f>
        <v>36</v>
      </c>
      <c r="C85" s="731"/>
      <c r="D85" s="732"/>
      <c r="E85" s="117"/>
      <c r="F85" s="118"/>
      <c r="G85" s="117"/>
      <c r="H85" s="118"/>
      <c r="I85" s="735"/>
      <c r="J85" s="736"/>
      <c r="K85" s="739"/>
      <c r="L85" s="740"/>
      <c r="M85" s="740"/>
      <c r="N85" s="732"/>
      <c r="O85" s="743"/>
      <c r="P85" s="744"/>
      <c r="Q85" s="744"/>
      <c r="R85" s="744"/>
      <c r="S85" s="745"/>
      <c r="T85" s="137" t="s">
        <v>378</v>
      </c>
      <c r="U85" s="138"/>
      <c r="V85" s="139"/>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1"/>
      <c r="AU85" s="131"/>
      <c r="AV85" s="131"/>
      <c r="AW85" s="131"/>
      <c r="AX85" s="132"/>
      <c r="AY85" s="130"/>
      <c r="AZ85" s="131"/>
      <c r="BA85" s="133"/>
      <c r="BB85" s="749"/>
      <c r="BC85" s="750"/>
      <c r="BD85" s="712"/>
      <c r="BE85" s="713"/>
      <c r="BF85" s="714"/>
      <c r="BG85" s="715"/>
      <c r="BH85" s="715"/>
      <c r="BI85" s="715"/>
      <c r="BJ85" s="716"/>
    </row>
    <row r="86" spans="2:62" ht="20.25" customHeight="1" x14ac:dyDescent="0.2">
      <c r="B86" s="751"/>
      <c r="C86" s="752"/>
      <c r="D86" s="753"/>
      <c r="E86" s="140"/>
      <c r="F86" s="141">
        <f>C85</f>
        <v>0</v>
      </c>
      <c r="G86" s="140"/>
      <c r="H86" s="141">
        <f>I85</f>
        <v>0</v>
      </c>
      <c r="I86" s="754"/>
      <c r="J86" s="755"/>
      <c r="K86" s="756"/>
      <c r="L86" s="757"/>
      <c r="M86" s="757"/>
      <c r="N86" s="753"/>
      <c r="O86" s="743"/>
      <c r="P86" s="744"/>
      <c r="Q86" s="744"/>
      <c r="R86" s="744"/>
      <c r="S86" s="745"/>
      <c r="T86" s="134" t="s">
        <v>244</v>
      </c>
      <c r="U86" s="135"/>
      <c r="V86" s="136"/>
      <c r="W86" s="122" t="str">
        <f>IF(W85="","",VLOOKUP(W85,シフト記号表!$C$6:$L$47,10,FALSE))</f>
        <v/>
      </c>
      <c r="X86" s="123" t="str">
        <f>IF(X85="","",VLOOKUP(X85,シフト記号表!$C$6:$L$47,10,FALSE))</f>
        <v/>
      </c>
      <c r="Y86" s="123" t="str">
        <f>IF(Y85="","",VLOOKUP(Y85,シフト記号表!$C$6:$L$47,10,FALSE))</f>
        <v/>
      </c>
      <c r="Z86" s="123" t="str">
        <f>IF(Z85="","",VLOOKUP(Z85,シフト記号表!$C$6:$L$47,10,FALSE))</f>
        <v/>
      </c>
      <c r="AA86" s="123" t="str">
        <f>IF(AA85="","",VLOOKUP(AA85,シフト記号表!$C$6:$L$47,10,FALSE))</f>
        <v/>
      </c>
      <c r="AB86" s="123" t="str">
        <f>IF(AB85="","",VLOOKUP(AB85,シフト記号表!$C$6:$L$47,10,FALSE))</f>
        <v/>
      </c>
      <c r="AC86" s="124" t="str">
        <f>IF(AC85="","",VLOOKUP(AC85,シフト記号表!$C$6:$L$47,10,FALSE))</f>
        <v/>
      </c>
      <c r="AD86" s="122" t="str">
        <f>IF(AD85="","",VLOOKUP(AD85,シフト記号表!$C$6:$L$47,10,FALSE))</f>
        <v/>
      </c>
      <c r="AE86" s="123" t="str">
        <f>IF(AE85="","",VLOOKUP(AE85,シフト記号表!$C$6:$L$47,10,FALSE))</f>
        <v/>
      </c>
      <c r="AF86" s="123" t="str">
        <f>IF(AF85="","",VLOOKUP(AF85,シフト記号表!$C$6:$L$47,10,FALSE))</f>
        <v/>
      </c>
      <c r="AG86" s="123" t="str">
        <f>IF(AG85="","",VLOOKUP(AG85,シフト記号表!$C$6:$L$47,10,FALSE))</f>
        <v/>
      </c>
      <c r="AH86" s="123" t="str">
        <f>IF(AH85="","",VLOOKUP(AH85,シフト記号表!$C$6:$L$47,10,FALSE))</f>
        <v/>
      </c>
      <c r="AI86" s="123" t="str">
        <f>IF(AI85="","",VLOOKUP(AI85,シフト記号表!$C$6:$L$47,10,FALSE))</f>
        <v/>
      </c>
      <c r="AJ86" s="124" t="str">
        <f>IF(AJ85="","",VLOOKUP(AJ85,シフト記号表!$C$6:$L$47,10,FALSE))</f>
        <v/>
      </c>
      <c r="AK86" s="122" t="str">
        <f>IF(AK85="","",VLOOKUP(AK85,シフト記号表!$C$6:$L$47,10,FALSE))</f>
        <v/>
      </c>
      <c r="AL86" s="123" t="str">
        <f>IF(AL85="","",VLOOKUP(AL85,シフト記号表!$C$6:$L$47,10,FALSE))</f>
        <v/>
      </c>
      <c r="AM86" s="123" t="str">
        <f>IF(AM85="","",VLOOKUP(AM85,シフト記号表!$C$6:$L$47,10,FALSE))</f>
        <v/>
      </c>
      <c r="AN86" s="123" t="str">
        <f>IF(AN85="","",VLOOKUP(AN85,シフト記号表!$C$6:$L$47,10,FALSE))</f>
        <v/>
      </c>
      <c r="AO86" s="123" t="str">
        <f>IF(AO85="","",VLOOKUP(AO85,シフト記号表!$C$6:$L$47,10,FALSE))</f>
        <v/>
      </c>
      <c r="AP86" s="123" t="str">
        <f>IF(AP85="","",VLOOKUP(AP85,シフト記号表!$C$6:$L$47,10,FALSE))</f>
        <v/>
      </c>
      <c r="AQ86" s="124" t="str">
        <f>IF(AQ85="","",VLOOKUP(AQ85,シフト記号表!$C$6:$L$47,10,FALSE))</f>
        <v/>
      </c>
      <c r="AR86" s="122" t="str">
        <f>IF(AR85="","",VLOOKUP(AR85,シフト記号表!$C$6:$L$47,10,FALSE))</f>
        <v/>
      </c>
      <c r="AS86" s="123" t="str">
        <f>IF(AS85="","",VLOOKUP(AS85,シフト記号表!$C$6:$L$47,10,FALSE))</f>
        <v/>
      </c>
      <c r="AT86" s="123" t="str">
        <f>IF(AT85="","",VLOOKUP(AT85,シフト記号表!$C$6:$L$47,10,FALSE))</f>
        <v/>
      </c>
      <c r="AU86" s="123" t="str">
        <f>IF(AU85="","",VLOOKUP(AU85,シフト記号表!$C$6:$L$47,10,FALSE))</f>
        <v/>
      </c>
      <c r="AV86" s="123" t="str">
        <f>IF(AV85="","",VLOOKUP(AV85,シフト記号表!$C$6:$L$47,10,FALSE))</f>
        <v/>
      </c>
      <c r="AW86" s="123" t="str">
        <f>IF(AW85="","",VLOOKUP(AW85,シフト記号表!$C$6:$L$47,10,FALSE))</f>
        <v/>
      </c>
      <c r="AX86" s="124" t="str">
        <f>IF(AX85="","",VLOOKUP(AX85,シフト記号表!$C$6:$L$47,10,FALSE))</f>
        <v/>
      </c>
      <c r="AY86" s="122" t="str">
        <f>IF(AY85="","",VLOOKUP(AY85,シフト記号表!$C$6:$L$47,10,FALSE))</f>
        <v/>
      </c>
      <c r="AZ86" s="123" t="str">
        <f>IF(AZ85="","",VLOOKUP(AZ85,シフト記号表!$C$6:$L$47,10,FALSE))</f>
        <v/>
      </c>
      <c r="BA86" s="123" t="str">
        <f>IF(BA85="","",VLOOKUP(BA85,シフト記号表!$C$6:$L$47,10,FALSE))</f>
        <v/>
      </c>
      <c r="BB86" s="726">
        <f>IF($BE$3="４週",SUM(W86:AX86),IF($BE$3="暦月",SUM(W86:BA86),""))</f>
        <v>0</v>
      </c>
      <c r="BC86" s="727"/>
      <c r="BD86" s="728">
        <f>IF($BE$3="４週",BB86/4,IF($BE$3="暦月",(BB86/($BE$8/7)),""))</f>
        <v>0</v>
      </c>
      <c r="BE86" s="727"/>
      <c r="BF86" s="723"/>
      <c r="BG86" s="724"/>
      <c r="BH86" s="724"/>
      <c r="BI86" s="724"/>
      <c r="BJ86" s="725"/>
    </row>
    <row r="87" spans="2:62" ht="20.25" customHeight="1" x14ac:dyDescent="0.2">
      <c r="B87" s="729">
        <f>B85+1</f>
        <v>37</v>
      </c>
      <c r="C87" s="731"/>
      <c r="D87" s="732"/>
      <c r="E87" s="117"/>
      <c r="F87" s="118"/>
      <c r="G87" s="117"/>
      <c r="H87" s="118"/>
      <c r="I87" s="735"/>
      <c r="J87" s="736"/>
      <c r="K87" s="739"/>
      <c r="L87" s="740"/>
      <c r="M87" s="740"/>
      <c r="N87" s="732"/>
      <c r="O87" s="743"/>
      <c r="P87" s="744"/>
      <c r="Q87" s="744"/>
      <c r="R87" s="744"/>
      <c r="S87" s="745"/>
      <c r="T87" s="137" t="s">
        <v>378</v>
      </c>
      <c r="U87" s="138"/>
      <c r="V87" s="139"/>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1"/>
      <c r="AU87" s="131"/>
      <c r="AV87" s="131"/>
      <c r="AW87" s="131"/>
      <c r="AX87" s="132"/>
      <c r="AY87" s="130"/>
      <c r="AZ87" s="131"/>
      <c r="BA87" s="133"/>
      <c r="BB87" s="749"/>
      <c r="BC87" s="750"/>
      <c r="BD87" s="712"/>
      <c r="BE87" s="713"/>
      <c r="BF87" s="714"/>
      <c r="BG87" s="715"/>
      <c r="BH87" s="715"/>
      <c r="BI87" s="715"/>
      <c r="BJ87" s="716"/>
    </row>
    <row r="88" spans="2:62" ht="20.25" customHeight="1" x14ac:dyDescent="0.2">
      <c r="B88" s="751"/>
      <c r="C88" s="752"/>
      <c r="D88" s="753"/>
      <c r="E88" s="140"/>
      <c r="F88" s="141">
        <f>C87</f>
        <v>0</v>
      </c>
      <c r="G88" s="140"/>
      <c r="H88" s="141">
        <f>I87</f>
        <v>0</v>
      </c>
      <c r="I88" s="754"/>
      <c r="J88" s="755"/>
      <c r="K88" s="756"/>
      <c r="L88" s="757"/>
      <c r="M88" s="757"/>
      <c r="N88" s="753"/>
      <c r="O88" s="743"/>
      <c r="P88" s="744"/>
      <c r="Q88" s="744"/>
      <c r="R88" s="744"/>
      <c r="S88" s="745"/>
      <c r="T88" s="134" t="s">
        <v>244</v>
      </c>
      <c r="U88" s="135"/>
      <c r="V88" s="136"/>
      <c r="W88" s="122" t="str">
        <f>IF(W87="","",VLOOKUP(W87,シフト記号表!$C$6:$L$47,10,FALSE))</f>
        <v/>
      </c>
      <c r="X88" s="123" t="str">
        <f>IF(X87="","",VLOOKUP(X87,シフト記号表!$C$6:$L$47,10,FALSE))</f>
        <v/>
      </c>
      <c r="Y88" s="123" t="str">
        <f>IF(Y87="","",VLOOKUP(Y87,シフト記号表!$C$6:$L$47,10,FALSE))</f>
        <v/>
      </c>
      <c r="Z88" s="123" t="str">
        <f>IF(Z87="","",VLOOKUP(Z87,シフト記号表!$C$6:$L$47,10,FALSE))</f>
        <v/>
      </c>
      <c r="AA88" s="123" t="str">
        <f>IF(AA87="","",VLOOKUP(AA87,シフト記号表!$C$6:$L$47,10,FALSE))</f>
        <v/>
      </c>
      <c r="AB88" s="123" t="str">
        <f>IF(AB87="","",VLOOKUP(AB87,シフト記号表!$C$6:$L$47,10,FALSE))</f>
        <v/>
      </c>
      <c r="AC88" s="124" t="str">
        <f>IF(AC87="","",VLOOKUP(AC87,シフト記号表!$C$6:$L$47,10,FALSE))</f>
        <v/>
      </c>
      <c r="AD88" s="122" t="str">
        <f>IF(AD87="","",VLOOKUP(AD87,シフト記号表!$C$6:$L$47,10,FALSE))</f>
        <v/>
      </c>
      <c r="AE88" s="123" t="str">
        <f>IF(AE87="","",VLOOKUP(AE87,シフト記号表!$C$6:$L$47,10,FALSE))</f>
        <v/>
      </c>
      <c r="AF88" s="123" t="str">
        <f>IF(AF87="","",VLOOKUP(AF87,シフト記号表!$C$6:$L$47,10,FALSE))</f>
        <v/>
      </c>
      <c r="AG88" s="123" t="str">
        <f>IF(AG87="","",VLOOKUP(AG87,シフト記号表!$C$6:$L$47,10,FALSE))</f>
        <v/>
      </c>
      <c r="AH88" s="123" t="str">
        <f>IF(AH87="","",VLOOKUP(AH87,シフト記号表!$C$6:$L$47,10,FALSE))</f>
        <v/>
      </c>
      <c r="AI88" s="123" t="str">
        <f>IF(AI87="","",VLOOKUP(AI87,シフト記号表!$C$6:$L$47,10,FALSE))</f>
        <v/>
      </c>
      <c r="AJ88" s="124" t="str">
        <f>IF(AJ87="","",VLOOKUP(AJ87,シフト記号表!$C$6:$L$47,10,FALSE))</f>
        <v/>
      </c>
      <c r="AK88" s="122" t="str">
        <f>IF(AK87="","",VLOOKUP(AK87,シフト記号表!$C$6:$L$47,10,FALSE))</f>
        <v/>
      </c>
      <c r="AL88" s="123" t="str">
        <f>IF(AL87="","",VLOOKUP(AL87,シフト記号表!$C$6:$L$47,10,FALSE))</f>
        <v/>
      </c>
      <c r="AM88" s="123" t="str">
        <f>IF(AM87="","",VLOOKUP(AM87,シフト記号表!$C$6:$L$47,10,FALSE))</f>
        <v/>
      </c>
      <c r="AN88" s="123" t="str">
        <f>IF(AN87="","",VLOOKUP(AN87,シフト記号表!$C$6:$L$47,10,FALSE))</f>
        <v/>
      </c>
      <c r="AO88" s="123" t="str">
        <f>IF(AO87="","",VLOOKUP(AO87,シフト記号表!$C$6:$L$47,10,FALSE))</f>
        <v/>
      </c>
      <c r="AP88" s="123" t="str">
        <f>IF(AP87="","",VLOOKUP(AP87,シフト記号表!$C$6:$L$47,10,FALSE))</f>
        <v/>
      </c>
      <c r="AQ88" s="124" t="str">
        <f>IF(AQ87="","",VLOOKUP(AQ87,シフト記号表!$C$6:$L$47,10,FALSE))</f>
        <v/>
      </c>
      <c r="AR88" s="122" t="str">
        <f>IF(AR87="","",VLOOKUP(AR87,シフト記号表!$C$6:$L$47,10,FALSE))</f>
        <v/>
      </c>
      <c r="AS88" s="123" t="str">
        <f>IF(AS87="","",VLOOKUP(AS87,シフト記号表!$C$6:$L$47,10,FALSE))</f>
        <v/>
      </c>
      <c r="AT88" s="123" t="str">
        <f>IF(AT87="","",VLOOKUP(AT87,シフト記号表!$C$6:$L$47,10,FALSE))</f>
        <v/>
      </c>
      <c r="AU88" s="123" t="str">
        <f>IF(AU87="","",VLOOKUP(AU87,シフト記号表!$C$6:$L$47,10,FALSE))</f>
        <v/>
      </c>
      <c r="AV88" s="123" t="str">
        <f>IF(AV87="","",VLOOKUP(AV87,シフト記号表!$C$6:$L$47,10,FALSE))</f>
        <v/>
      </c>
      <c r="AW88" s="123" t="str">
        <f>IF(AW87="","",VLOOKUP(AW87,シフト記号表!$C$6:$L$47,10,FALSE))</f>
        <v/>
      </c>
      <c r="AX88" s="124" t="str">
        <f>IF(AX87="","",VLOOKUP(AX87,シフト記号表!$C$6:$L$47,10,FALSE))</f>
        <v/>
      </c>
      <c r="AY88" s="122" t="str">
        <f>IF(AY87="","",VLOOKUP(AY87,シフト記号表!$C$6:$L$47,10,FALSE))</f>
        <v/>
      </c>
      <c r="AZ88" s="123" t="str">
        <f>IF(AZ87="","",VLOOKUP(AZ87,シフト記号表!$C$6:$L$47,10,FALSE))</f>
        <v/>
      </c>
      <c r="BA88" s="123" t="str">
        <f>IF(BA87="","",VLOOKUP(BA87,シフト記号表!$C$6:$L$47,10,FALSE))</f>
        <v/>
      </c>
      <c r="BB88" s="726">
        <f>IF($BE$3="４週",SUM(W88:AX88),IF($BE$3="暦月",SUM(W88:BA88),""))</f>
        <v>0</v>
      </c>
      <c r="BC88" s="727"/>
      <c r="BD88" s="728">
        <f>IF($BE$3="４週",BB88/4,IF($BE$3="暦月",(BB88/($BE$8/7)),""))</f>
        <v>0</v>
      </c>
      <c r="BE88" s="727"/>
      <c r="BF88" s="723"/>
      <c r="BG88" s="724"/>
      <c r="BH88" s="724"/>
      <c r="BI88" s="724"/>
      <c r="BJ88" s="725"/>
    </row>
    <row r="89" spans="2:62" ht="20.25" customHeight="1" x14ac:dyDescent="0.2">
      <c r="B89" s="729">
        <f>B87+1</f>
        <v>38</v>
      </c>
      <c r="C89" s="731"/>
      <c r="D89" s="732"/>
      <c r="E89" s="117"/>
      <c r="F89" s="118"/>
      <c r="G89" s="117"/>
      <c r="H89" s="118"/>
      <c r="I89" s="735"/>
      <c r="J89" s="736"/>
      <c r="K89" s="739"/>
      <c r="L89" s="740"/>
      <c r="M89" s="740"/>
      <c r="N89" s="732"/>
      <c r="O89" s="743"/>
      <c r="P89" s="744"/>
      <c r="Q89" s="744"/>
      <c r="R89" s="744"/>
      <c r="S89" s="745"/>
      <c r="T89" s="137" t="s">
        <v>378</v>
      </c>
      <c r="U89" s="138"/>
      <c r="V89" s="139"/>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1"/>
      <c r="AU89" s="131"/>
      <c r="AV89" s="131"/>
      <c r="AW89" s="131"/>
      <c r="AX89" s="132"/>
      <c r="AY89" s="130"/>
      <c r="AZ89" s="131"/>
      <c r="BA89" s="133"/>
      <c r="BB89" s="749"/>
      <c r="BC89" s="750"/>
      <c r="BD89" s="712"/>
      <c r="BE89" s="713"/>
      <c r="BF89" s="714"/>
      <c r="BG89" s="715"/>
      <c r="BH89" s="715"/>
      <c r="BI89" s="715"/>
      <c r="BJ89" s="716"/>
    </row>
    <row r="90" spans="2:62" ht="20.25" customHeight="1" x14ac:dyDescent="0.2">
      <c r="B90" s="751"/>
      <c r="C90" s="752"/>
      <c r="D90" s="753"/>
      <c r="E90" s="140"/>
      <c r="F90" s="141">
        <f>C89</f>
        <v>0</v>
      </c>
      <c r="G90" s="140"/>
      <c r="H90" s="141">
        <f>I89</f>
        <v>0</v>
      </c>
      <c r="I90" s="754"/>
      <c r="J90" s="755"/>
      <c r="K90" s="756"/>
      <c r="L90" s="757"/>
      <c r="M90" s="757"/>
      <c r="N90" s="753"/>
      <c r="O90" s="743"/>
      <c r="P90" s="744"/>
      <c r="Q90" s="744"/>
      <c r="R90" s="744"/>
      <c r="S90" s="745"/>
      <c r="T90" s="134" t="s">
        <v>244</v>
      </c>
      <c r="U90" s="135"/>
      <c r="V90" s="136"/>
      <c r="W90" s="122" t="str">
        <f>IF(W89="","",VLOOKUP(W89,シフト記号表!$C$6:$L$47,10,FALSE))</f>
        <v/>
      </c>
      <c r="X90" s="123" t="str">
        <f>IF(X89="","",VLOOKUP(X89,シフト記号表!$C$6:$L$47,10,FALSE))</f>
        <v/>
      </c>
      <c r="Y90" s="123" t="str">
        <f>IF(Y89="","",VLOOKUP(Y89,シフト記号表!$C$6:$L$47,10,FALSE))</f>
        <v/>
      </c>
      <c r="Z90" s="123" t="str">
        <f>IF(Z89="","",VLOOKUP(Z89,シフト記号表!$C$6:$L$47,10,FALSE))</f>
        <v/>
      </c>
      <c r="AA90" s="123" t="str">
        <f>IF(AA89="","",VLOOKUP(AA89,シフト記号表!$C$6:$L$47,10,FALSE))</f>
        <v/>
      </c>
      <c r="AB90" s="123" t="str">
        <f>IF(AB89="","",VLOOKUP(AB89,シフト記号表!$C$6:$L$47,10,FALSE))</f>
        <v/>
      </c>
      <c r="AC90" s="124" t="str">
        <f>IF(AC89="","",VLOOKUP(AC89,シフト記号表!$C$6:$L$47,10,FALSE))</f>
        <v/>
      </c>
      <c r="AD90" s="122" t="str">
        <f>IF(AD89="","",VLOOKUP(AD89,シフト記号表!$C$6:$L$47,10,FALSE))</f>
        <v/>
      </c>
      <c r="AE90" s="123" t="str">
        <f>IF(AE89="","",VLOOKUP(AE89,シフト記号表!$C$6:$L$47,10,FALSE))</f>
        <v/>
      </c>
      <c r="AF90" s="123" t="str">
        <f>IF(AF89="","",VLOOKUP(AF89,シフト記号表!$C$6:$L$47,10,FALSE))</f>
        <v/>
      </c>
      <c r="AG90" s="123" t="str">
        <f>IF(AG89="","",VLOOKUP(AG89,シフト記号表!$C$6:$L$47,10,FALSE))</f>
        <v/>
      </c>
      <c r="AH90" s="123" t="str">
        <f>IF(AH89="","",VLOOKUP(AH89,シフト記号表!$C$6:$L$47,10,FALSE))</f>
        <v/>
      </c>
      <c r="AI90" s="123" t="str">
        <f>IF(AI89="","",VLOOKUP(AI89,シフト記号表!$C$6:$L$47,10,FALSE))</f>
        <v/>
      </c>
      <c r="AJ90" s="124" t="str">
        <f>IF(AJ89="","",VLOOKUP(AJ89,シフト記号表!$C$6:$L$47,10,FALSE))</f>
        <v/>
      </c>
      <c r="AK90" s="122" t="str">
        <f>IF(AK89="","",VLOOKUP(AK89,シフト記号表!$C$6:$L$47,10,FALSE))</f>
        <v/>
      </c>
      <c r="AL90" s="123" t="str">
        <f>IF(AL89="","",VLOOKUP(AL89,シフト記号表!$C$6:$L$47,10,FALSE))</f>
        <v/>
      </c>
      <c r="AM90" s="123" t="str">
        <f>IF(AM89="","",VLOOKUP(AM89,シフト記号表!$C$6:$L$47,10,FALSE))</f>
        <v/>
      </c>
      <c r="AN90" s="123" t="str">
        <f>IF(AN89="","",VLOOKUP(AN89,シフト記号表!$C$6:$L$47,10,FALSE))</f>
        <v/>
      </c>
      <c r="AO90" s="123" t="str">
        <f>IF(AO89="","",VLOOKUP(AO89,シフト記号表!$C$6:$L$47,10,FALSE))</f>
        <v/>
      </c>
      <c r="AP90" s="123" t="str">
        <f>IF(AP89="","",VLOOKUP(AP89,シフト記号表!$C$6:$L$47,10,FALSE))</f>
        <v/>
      </c>
      <c r="AQ90" s="124" t="str">
        <f>IF(AQ89="","",VLOOKUP(AQ89,シフト記号表!$C$6:$L$47,10,FALSE))</f>
        <v/>
      </c>
      <c r="AR90" s="122" t="str">
        <f>IF(AR89="","",VLOOKUP(AR89,シフト記号表!$C$6:$L$47,10,FALSE))</f>
        <v/>
      </c>
      <c r="AS90" s="123" t="str">
        <f>IF(AS89="","",VLOOKUP(AS89,シフト記号表!$C$6:$L$47,10,FALSE))</f>
        <v/>
      </c>
      <c r="AT90" s="123" t="str">
        <f>IF(AT89="","",VLOOKUP(AT89,シフト記号表!$C$6:$L$47,10,FALSE))</f>
        <v/>
      </c>
      <c r="AU90" s="123" t="str">
        <f>IF(AU89="","",VLOOKUP(AU89,シフト記号表!$C$6:$L$47,10,FALSE))</f>
        <v/>
      </c>
      <c r="AV90" s="123" t="str">
        <f>IF(AV89="","",VLOOKUP(AV89,シフト記号表!$C$6:$L$47,10,FALSE))</f>
        <v/>
      </c>
      <c r="AW90" s="123" t="str">
        <f>IF(AW89="","",VLOOKUP(AW89,シフト記号表!$C$6:$L$47,10,FALSE))</f>
        <v/>
      </c>
      <c r="AX90" s="124" t="str">
        <f>IF(AX89="","",VLOOKUP(AX89,シフト記号表!$C$6:$L$47,10,FALSE))</f>
        <v/>
      </c>
      <c r="AY90" s="122" t="str">
        <f>IF(AY89="","",VLOOKUP(AY89,シフト記号表!$C$6:$L$47,10,FALSE))</f>
        <v/>
      </c>
      <c r="AZ90" s="123" t="str">
        <f>IF(AZ89="","",VLOOKUP(AZ89,シフト記号表!$C$6:$L$47,10,FALSE))</f>
        <v/>
      </c>
      <c r="BA90" s="123" t="str">
        <f>IF(BA89="","",VLOOKUP(BA89,シフト記号表!$C$6:$L$47,10,FALSE))</f>
        <v/>
      </c>
      <c r="BB90" s="726">
        <f>IF($BE$3="４週",SUM(W90:AX90),IF($BE$3="暦月",SUM(W90:BA90),""))</f>
        <v>0</v>
      </c>
      <c r="BC90" s="727"/>
      <c r="BD90" s="728">
        <f>IF($BE$3="４週",BB90/4,IF($BE$3="暦月",(BB90/($BE$8/7)),""))</f>
        <v>0</v>
      </c>
      <c r="BE90" s="727"/>
      <c r="BF90" s="723"/>
      <c r="BG90" s="724"/>
      <c r="BH90" s="724"/>
      <c r="BI90" s="724"/>
      <c r="BJ90" s="725"/>
    </row>
    <row r="91" spans="2:62" ht="20.25" customHeight="1" x14ac:dyDescent="0.2">
      <c r="B91" s="729">
        <f>B89+1</f>
        <v>39</v>
      </c>
      <c r="C91" s="731"/>
      <c r="D91" s="732"/>
      <c r="E91" s="117"/>
      <c r="F91" s="118"/>
      <c r="G91" s="117"/>
      <c r="H91" s="118"/>
      <c r="I91" s="735"/>
      <c r="J91" s="736"/>
      <c r="K91" s="739"/>
      <c r="L91" s="740"/>
      <c r="M91" s="740"/>
      <c r="N91" s="732"/>
      <c r="O91" s="743"/>
      <c r="P91" s="744"/>
      <c r="Q91" s="744"/>
      <c r="R91" s="744"/>
      <c r="S91" s="745"/>
      <c r="T91" s="137" t="s">
        <v>378</v>
      </c>
      <c r="U91" s="138"/>
      <c r="V91" s="139"/>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1"/>
      <c r="AU91" s="131"/>
      <c r="AV91" s="131"/>
      <c r="AW91" s="131"/>
      <c r="AX91" s="132"/>
      <c r="AY91" s="130"/>
      <c r="AZ91" s="131"/>
      <c r="BA91" s="133"/>
      <c r="BB91" s="749"/>
      <c r="BC91" s="750"/>
      <c r="BD91" s="712"/>
      <c r="BE91" s="713"/>
      <c r="BF91" s="714"/>
      <c r="BG91" s="715"/>
      <c r="BH91" s="715"/>
      <c r="BI91" s="715"/>
      <c r="BJ91" s="716"/>
    </row>
    <row r="92" spans="2:62" ht="20.25" customHeight="1" x14ac:dyDescent="0.2">
      <c r="B92" s="751"/>
      <c r="C92" s="752"/>
      <c r="D92" s="753"/>
      <c r="E92" s="140"/>
      <c r="F92" s="141">
        <f>C91</f>
        <v>0</v>
      </c>
      <c r="G92" s="140"/>
      <c r="H92" s="141">
        <f>I91</f>
        <v>0</v>
      </c>
      <c r="I92" s="754"/>
      <c r="J92" s="755"/>
      <c r="K92" s="756"/>
      <c r="L92" s="757"/>
      <c r="M92" s="757"/>
      <c r="N92" s="753"/>
      <c r="O92" s="743"/>
      <c r="P92" s="744"/>
      <c r="Q92" s="744"/>
      <c r="R92" s="744"/>
      <c r="S92" s="745"/>
      <c r="T92" s="134" t="s">
        <v>244</v>
      </c>
      <c r="U92" s="135"/>
      <c r="V92" s="136"/>
      <c r="W92" s="122" t="str">
        <f>IF(W91="","",VLOOKUP(W91,シフト記号表!$C$6:$L$47,10,FALSE))</f>
        <v/>
      </c>
      <c r="X92" s="123" t="str">
        <f>IF(X91="","",VLOOKUP(X91,シフト記号表!$C$6:$L$47,10,FALSE))</f>
        <v/>
      </c>
      <c r="Y92" s="123" t="str">
        <f>IF(Y91="","",VLOOKUP(Y91,シフト記号表!$C$6:$L$47,10,FALSE))</f>
        <v/>
      </c>
      <c r="Z92" s="123" t="str">
        <f>IF(Z91="","",VLOOKUP(Z91,シフト記号表!$C$6:$L$47,10,FALSE))</f>
        <v/>
      </c>
      <c r="AA92" s="123" t="str">
        <f>IF(AA91="","",VLOOKUP(AA91,シフト記号表!$C$6:$L$47,10,FALSE))</f>
        <v/>
      </c>
      <c r="AB92" s="123" t="str">
        <f>IF(AB91="","",VLOOKUP(AB91,シフト記号表!$C$6:$L$47,10,FALSE))</f>
        <v/>
      </c>
      <c r="AC92" s="124" t="str">
        <f>IF(AC91="","",VLOOKUP(AC91,シフト記号表!$C$6:$L$47,10,FALSE))</f>
        <v/>
      </c>
      <c r="AD92" s="122" t="str">
        <f>IF(AD91="","",VLOOKUP(AD91,シフト記号表!$C$6:$L$47,10,FALSE))</f>
        <v/>
      </c>
      <c r="AE92" s="123" t="str">
        <f>IF(AE91="","",VLOOKUP(AE91,シフト記号表!$C$6:$L$47,10,FALSE))</f>
        <v/>
      </c>
      <c r="AF92" s="123" t="str">
        <f>IF(AF91="","",VLOOKUP(AF91,シフト記号表!$C$6:$L$47,10,FALSE))</f>
        <v/>
      </c>
      <c r="AG92" s="123" t="str">
        <f>IF(AG91="","",VLOOKUP(AG91,シフト記号表!$C$6:$L$47,10,FALSE))</f>
        <v/>
      </c>
      <c r="AH92" s="123" t="str">
        <f>IF(AH91="","",VLOOKUP(AH91,シフト記号表!$C$6:$L$47,10,FALSE))</f>
        <v/>
      </c>
      <c r="AI92" s="123" t="str">
        <f>IF(AI91="","",VLOOKUP(AI91,シフト記号表!$C$6:$L$47,10,FALSE))</f>
        <v/>
      </c>
      <c r="AJ92" s="124" t="str">
        <f>IF(AJ91="","",VLOOKUP(AJ91,シフト記号表!$C$6:$L$47,10,FALSE))</f>
        <v/>
      </c>
      <c r="AK92" s="122" t="str">
        <f>IF(AK91="","",VLOOKUP(AK91,シフト記号表!$C$6:$L$47,10,FALSE))</f>
        <v/>
      </c>
      <c r="AL92" s="123" t="str">
        <f>IF(AL91="","",VLOOKUP(AL91,シフト記号表!$C$6:$L$47,10,FALSE))</f>
        <v/>
      </c>
      <c r="AM92" s="123" t="str">
        <f>IF(AM91="","",VLOOKUP(AM91,シフト記号表!$C$6:$L$47,10,FALSE))</f>
        <v/>
      </c>
      <c r="AN92" s="123" t="str">
        <f>IF(AN91="","",VLOOKUP(AN91,シフト記号表!$C$6:$L$47,10,FALSE))</f>
        <v/>
      </c>
      <c r="AO92" s="123" t="str">
        <f>IF(AO91="","",VLOOKUP(AO91,シフト記号表!$C$6:$L$47,10,FALSE))</f>
        <v/>
      </c>
      <c r="AP92" s="123" t="str">
        <f>IF(AP91="","",VLOOKUP(AP91,シフト記号表!$C$6:$L$47,10,FALSE))</f>
        <v/>
      </c>
      <c r="AQ92" s="124" t="str">
        <f>IF(AQ91="","",VLOOKUP(AQ91,シフト記号表!$C$6:$L$47,10,FALSE))</f>
        <v/>
      </c>
      <c r="AR92" s="122" t="str">
        <f>IF(AR91="","",VLOOKUP(AR91,シフト記号表!$C$6:$L$47,10,FALSE))</f>
        <v/>
      </c>
      <c r="AS92" s="123" t="str">
        <f>IF(AS91="","",VLOOKUP(AS91,シフト記号表!$C$6:$L$47,10,FALSE))</f>
        <v/>
      </c>
      <c r="AT92" s="123" t="str">
        <f>IF(AT91="","",VLOOKUP(AT91,シフト記号表!$C$6:$L$47,10,FALSE))</f>
        <v/>
      </c>
      <c r="AU92" s="123" t="str">
        <f>IF(AU91="","",VLOOKUP(AU91,シフト記号表!$C$6:$L$47,10,FALSE))</f>
        <v/>
      </c>
      <c r="AV92" s="123" t="str">
        <f>IF(AV91="","",VLOOKUP(AV91,シフト記号表!$C$6:$L$47,10,FALSE))</f>
        <v/>
      </c>
      <c r="AW92" s="123" t="str">
        <f>IF(AW91="","",VLOOKUP(AW91,シフト記号表!$C$6:$L$47,10,FALSE))</f>
        <v/>
      </c>
      <c r="AX92" s="124" t="str">
        <f>IF(AX91="","",VLOOKUP(AX91,シフト記号表!$C$6:$L$47,10,FALSE))</f>
        <v/>
      </c>
      <c r="AY92" s="122" t="str">
        <f>IF(AY91="","",VLOOKUP(AY91,シフト記号表!$C$6:$L$47,10,FALSE))</f>
        <v/>
      </c>
      <c r="AZ92" s="123" t="str">
        <f>IF(AZ91="","",VLOOKUP(AZ91,シフト記号表!$C$6:$L$47,10,FALSE))</f>
        <v/>
      </c>
      <c r="BA92" s="123" t="str">
        <f>IF(BA91="","",VLOOKUP(BA91,シフト記号表!$C$6:$L$47,10,FALSE))</f>
        <v/>
      </c>
      <c r="BB92" s="726">
        <f>IF($BE$3="４週",SUM(W92:AX92),IF($BE$3="暦月",SUM(W92:BA92),""))</f>
        <v>0</v>
      </c>
      <c r="BC92" s="727"/>
      <c r="BD92" s="728">
        <f>IF($BE$3="４週",BB92/4,IF($BE$3="暦月",(BB92/($BE$8/7)),""))</f>
        <v>0</v>
      </c>
      <c r="BE92" s="727"/>
      <c r="BF92" s="723"/>
      <c r="BG92" s="724"/>
      <c r="BH92" s="724"/>
      <c r="BI92" s="724"/>
      <c r="BJ92" s="725"/>
    </row>
    <row r="93" spans="2:62" ht="20.25" customHeight="1" x14ac:dyDescent="0.2">
      <c r="B93" s="729">
        <f>B91+1</f>
        <v>40</v>
      </c>
      <c r="C93" s="731"/>
      <c r="D93" s="732"/>
      <c r="E93" s="117"/>
      <c r="F93" s="118"/>
      <c r="G93" s="117"/>
      <c r="H93" s="118"/>
      <c r="I93" s="735"/>
      <c r="J93" s="736"/>
      <c r="K93" s="739"/>
      <c r="L93" s="740"/>
      <c r="M93" s="740"/>
      <c r="N93" s="732"/>
      <c r="O93" s="743"/>
      <c r="P93" s="744"/>
      <c r="Q93" s="744"/>
      <c r="R93" s="744"/>
      <c r="S93" s="745"/>
      <c r="T93" s="137" t="s">
        <v>378</v>
      </c>
      <c r="U93" s="138"/>
      <c r="V93" s="139"/>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1"/>
      <c r="AU93" s="131"/>
      <c r="AV93" s="131"/>
      <c r="AW93" s="131"/>
      <c r="AX93" s="132"/>
      <c r="AY93" s="130"/>
      <c r="AZ93" s="131"/>
      <c r="BA93" s="133"/>
      <c r="BB93" s="749"/>
      <c r="BC93" s="750"/>
      <c r="BD93" s="712"/>
      <c r="BE93" s="713"/>
      <c r="BF93" s="714"/>
      <c r="BG93" s="715"/>
      <c r="BH93" s="715"/>
      <c r="BI93" s="715"/>
      <c r="BJ93" s="716"/>
    </row>
    <row r="94" spans="2:62" ht="20.25" customHeight="1" x14ac:dyDescent="0.2">
      <c r="B94" s="751"/>
      <c r="C94" s="752"/>
      <c r="D94" s="753"/>
      <c r="E94" s="140"/>
      <c r="F94" s="141">
        <f>C93</f>
        <v>0</v>
      </c>
      <c r="G94" s="140"/>
      <c r="H94" s="141">
        <f>I93</f>
        <v>0</v>
      </c>
      <c r="I94" s="754"/>
      <c r="J94" s="755"/>
      <c r="K94" s="756"/>
      <c r="L94" s="757"/>
      <c r="M94" s="757"/>
      <c r="N94" s="753"/>
      <c r="O94" s="743"/>
      <c r="P94" s="744"/>
      <c r="Q94" s="744"/>
      <c r="R94" s="744"/>
      <c r="S94" s="745"/>
      <c r="T94" s="134" t="s">
        <v>244</v>
      </c>
      <c r="U94" s="135"/>
      <c r="V94" s="136"/>
      <c r="W94" s="122" t="str">
        <f>IF(W93="","",VLOOKUP(W93,シフト記号表!$C$6:$L$47,10,FALSE))</f>
        <v/>
      </c>
      <c r="X94" s="123" t="str">
        <f>IF(X93="","",VLOOKUP(X93,シフト記号表!$C$6:$L$47,10,FALSE))</f>
        <v/>
      </c>
      <c r="Y94" s="123" t="str">
        <f>IF(Y93="","",VLOOKUP(Y93,シフト記号表!$C$6:$L$47,10,FALSE))</f>
        <v/>
      </c>
      <c r="Z94" s="123" t="str">
        <f>IF(Z93="","",VLOOKUP(Z93,シフト記号表!$C$6:$L$47,10,FALSE))</f>
        <v/>
      </c>
      <c r="AA94" s="123" t="str">
        <f>IF(AA93="","",VLOOKUP(AA93,シフト記号表!$C$6:$L$47,10,FALSE))</f>
        <v/>
      </c>
      <c r="AB94" s="123" t="str">
        <f>IF(AB93="","",VLOOKUP(AB93,シフト記号表!$C$6:$L$47,10,FALSE))</f>
        <v/>
      </c>
      <c r="AC94" s="124" t="str">
        <f>IF(AC93="","",VLOOKUP(AC93,シフト記号表!$C$6:$L$47,10,FALSE))</f>
        <v/>
      </c>
      <c r="AD94" s="122" t="str">
        <f>IF(AD93="","",VLOOKUP(AD93,シフト記号表!$C$6:$L$47,10,FALSE))</f>
        <v/>
      </c>
      <c r="AE94" s="123" t="str">
        <f>IF(AE93="","",VLOOKUP(AE93,シフト記号表!$C$6:$L$47,10,FALSE))</f>
        <v/>
      </c>
      <c r="AF94" s="123" t="str">
        <f>IF(AF93="","",VLOOKUP(AF93,シフト記号表!$C$6:$L$47,10,FALSE))</f>
        <v/>
      </c>
      <c r="AG94" s="123" t="str">
        <f>IF(AG93="","",VLOOKUP(AG93,シフト記号表!$C$6:$L$47,10,FALSE))</f>
        <v/>
      </c>
      <c r="AH94" s="123" t="str">
        <f>IF(AH93="","",VLOOKUP(AH93,シフト記号表!$C$6:$L$47,10,FALSE))</f>
        <v/>
      </c>
      <c r="AI94" s="123" t="str">
        <f>IF(AI93="","",VLOOKUP(AI93,シフト記号表!$C$6:$L$47,10,FALSE))</f>
        <v/>
      </c>
      <c r="AJ94" s="124" t="str">
        <f>IF(AJ93="","",VLOOKUP(AJ93,シフト記号表!$C$6:$L$47,10,FALSE))</f>
        <v/>
      </c>
      <c r="AK94" s="122" t="str">
        <f>IF(AK93="","",VLOOKUP(AK93,シフト記号表!$C$6:$L$47,10,FALSE))</f>
        <v/>
      </c>
      <c r="AL94" s="123" t="str">
        <f>IF(AL93="","",VLOOKUP(AL93,シフト記号表!$C$6:$L$47,10,FALSE))</f>
        <v/>
      </c>
      <c r="AM94" s="123" t="str">
        <f>IF(AM93="","",VLOOKUP(AM93,シフト記号表!$C$6:$L$47,10,FALSE))</f>
        <v/>
      </c>
      <c r="AN94" s="123" t="str">
        <f>IF(AN93="","",VLOOKUP(AN93,シフト記号表!$C$6:$L$47,10,FALSE))</f>
        <v/>
      </c>
      <c r="AO94" s="123" t="str">
        <f>IF(AO93="","",VLOOKUP(AO93,シフト記号表!$C$6:$L$47,10,FALSE))</f>
        <v/>
      </c>
      <c r="AP94" s="123" t="str">
        <f>IF(AP93="","",VLOOKUP(AP93,シフト記号表!$C$6:$L$47,10,FALSE))</f>
        <v/>
      </c>
      <c r="AQ94" s="124" t="str">
        <f>IF(AQ93="","",VLOOKUP(AQ93,シフト記号表!$C$6:$L$47,10,FALSE))</f>
        <v/>
      </c>
      <c r="AR94" s="122" t="str">
        <f>IF(AR93="","",VLOOKUP(AR93,シフト記号表!$C$6:$L$47,10,FALSE))</f>
        <v/>
      </c>
      <c r="AS94" s="123" t="str">
        <f>IF(AS93="","",VLOOKUP(AS93,シフト記号表!$C$6:$L$47,10,FALSE))</f>
        <v/>
      </c>
      <c r="AT94" s="123" t="str">
        <f>IF(AT93="","",VLOOKUP(AT93,シフト記号表!$C$6:$L$47,10,FALSE))</f>
        <v/>
      </c>
      <c r="AU94" s="123" t="str">
        <f>IF(AU93="","",VLOOKUP(AU93,シフト記号表!$C$6:$L$47,10,FALSE))</f>
        <v/>
      </c>
      <c r="AV94" s="123" t="str">
        <f>IF(AV93="","",VLOOKUP(AV93,シフト記号表!$C$6:$L$47,10,FALSE))</f>
        <v/>
      </c>
      <c r="AW94" s="123" t="str">
        <f>IF(AW93="","",VLOOKUP(AW93,シフト記号表!$C$6:$L$47,10,FALSE))</f>
        <v/>
      </c>
      <c r="AX94" s="124" t="str">
        <f>IF(AX93="","",VLOOKUP(AX93,シフト記号表!$C$6:$L$47,10,FALSE))</f>
        <v/>
      </c>
      <c r="AY94" s="122" t="str">
        <f>IF(AY93="","",VLOOKUP(AY93,シフト記号表!$C$6:$L$47,10,FALSE))</f>
        <v/>
      </c>
      <c r="AZ94" s="123" t="str">
        <f>IF(AZ93="","",VLOOKUP(AZ93,シフト記号表!$C$6:$L$47,10,FALSE))</f>
        <v/>
      </c>
      <c r="BA94" s="123" t="str">
        <f>IF(BA93="","",VLOOKUP(BA93,シフト記号表!$C$6:$L$47,10,FALSE))</f>
        <v/>
      </c>
      <c r="BB94" s="726">
        <f>IF($BE$3="４週",SUM(W94:AX94),IF($BE$3="暦月",SUM(W94:BA94),""))</f>
        <v>0</v>
      </c>
      <c r="BC94" s="727"/>
      <c r="BD94" s="728">
        <f>IF($BE$3="４週",BB94/4,IF($BE$3="暦月",(BB94/($BE$8/7)),""))</f>
        <v>0</v>
      </c>
      <c r="BE94" s="727"/>
      <c r="BF94" s="723"/>
      <c r="BG94" s="724"/>
      <c r="BH94" s="724"/>
      <c r="BI94" s="724"/>
      <c r="BJ94" s="725"/>
    </row>
    <row r="95" spans="2:62" ht="20.25" customHeight="1" x14ac:dyDescent="0.2">
      <c r="B95" s="729">
        <f>B93+1</f>
        <v>41</v>
      </c>
      <c r="C95" s="731"/>
      <c r="D95" s="732"/>
      <c r="E95" s="117"/>
      <c r="F95" s="118"/>
      <c r="G95" s="117"/>
      <c r="H95" s="118"/>
      <c r="I95" s="735"/>
      <c r="J95" s="736"/>
      <c r="K95" s="739"/>
      <c r="L95" s="740"/>
      <c r="M95" s="740"/>
      <c r="N95" s="732"/>
      <c r="O95" s="743"/>
      <c r="P95" s="744"/>
      <c r="Q95" s="744"/>
      <c r="R95" s="744"/>
      <c r="S95" s="745"/>
      <c r="T95" s="137" t="s">
        <v>378</v>
      </c>
      <c r="U95" s="138"/>
      <c r="V95" s="139"/>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1"/>
      <c r="AU95" s="131"/>
      <c r="AV95" s="131"/>
      <c r="AW95" s="131"/>
      <c r="AX95" s="132"/>
      <c r="AY95" s="130"/>
      <c r="AZ95" s="131"/>
      <c r="BA95" s="133"/>
      <c r="BB95" s="749"/>
      <c r="BC95" s="750"/>
      <c r="BD95" s="712"/>
      <c r="BE95" s="713"/>
      <c r="BF95" s="714"/>
      <c r="BG95" s="715"/>
      <c r="BH95" s="715"/>
      <c r="BI95" s="715"/>
      <c r="BJ95" s="716"/>
    </row>
    <row r="96" spans="2:62" ht="20.25" customHeight="1" x14ac:dyDescent="0.2">
      <c r="B96" s="751"/>
      <c r="C96" s="752"/>
      <c r="D96" s="753"/>
      <c r="E96" s="140"/>
      <c r="F96" s="141">
        <f>C95</f>
        <v>0</v>
      </c>
      <c r="G96" s="140"/>
      <c r="H96" s="141">
        <f>I95</f>
        <v>0</v>
      </c>
      <c r="I96" s="754"/>
      <c r="J96" s="755"/>
      <c r="K96" s="756"/>
      <c r="L96" s="757"/>
      <c r="M96" s="757"/>
      <c r="N96" s="753"/>
      <c r="O96" s="743"/>
      <c r="P96" s="744"/>
      <c r="Q96" s="744"/>
      <c r="R96" s="744"/>
      <c r="S96" s="745"/>
      <c r="T96" s="134" t="s">
        <v>244</v>
      </c>
      <c r="U96" s="135"/>
      <c r="V96" s="136"/>
      <c r="W96" s="122" t="str">
        <f>IF(W95="","",VLOOKUP(W95,シフト記号表!$C$6:$L$47,10,FALSE))</f>
        <v/>
      </c>
      <c r="X96" s="123" t="str">
        <f>IF(X95="","",VLOOKUP(X95,シフト記号表!$C$6:$L$47,10,FALSE))</f>
        <v/>
      </c>
      <c r="Y96" s="123" t="str">
        <f>IF(Y95="","",VLOOKUP(Y95,シフト記号表!$C$6:$L$47,10,FALSE))</f>
        <v/>
      </c>
      <c r="Z96" s="123" t="str">
        <f>IF(Z95="","",VLOOKUP(Z95,シフト記号表!$C$6:$L$47,10,FALSE))</f>
        <v/>
      </c>
      <c r="AA96" s="123" t="str">
        <f>IF(AA95="","",VLOOKUP(AA95,シフト記号表!$C$6:$L$47,10,FALSE))</f>
        <v/>
      </c>
      <c r="AB96" s="123" t="str">
        <f>IF(AB95="","",VLOOKUP(AB95,シフト記号表!$C$6:$L$47,10,FALSE))</f>
        <v/>
      </c>
      <c r="AC96" s="124" t="str">
        <f>IF(AC95="","",VLOOKUP(AC95,シフト記号表!$C$6:$L$47,10,FALSE))</f>
        <v/>
      </c>
      <c r="AD96" s="122" t="str">
        <f>IF(AD95="","",VLOOKUP(AD95,シフト記号表!$C$6:$L$47,10,FALSE))</f>
        <v/>
      </c>
      <c r="AE96" s="123" t="str">
        <f>IF(AE95="","",VLOOKUP(AE95,シフト記号表!$C$6:$L$47,10,FALSE))</f>
        <v/>
      </c>
      <c r="AF96" s="123" t="str">
        <f>IF(AF95="","",VLOOKUP(AF95,シフト記号表!$C$6:$L$47,10,FALSE))</f>
        <v/>
      </c>
      <c r="AG96" s="123" t="str">
        <f>IF(AG95="","",VLOOKUP(AG95,シフト記号表!$C$6:$L$47,10,FALSE))</f>
        <v/>
      </c>
      <c r="AH96" s="123" t="str">
        <f>IF(AH95="","",VLOOKUP(AH95,シフト記号表!$C$6:$L$47,10,FALSE))</f>
        <v/>
      </c>
      <c r="AI96" s="123" t="str">
        <f>IF(AI95="","",VLOOKUP(AI95,シフト記号表!$C$6:$L$47,10,FALSE))</f>
        <v/>
      </c>
      <c r="AJ96" s="124" t="str">
        <f>IF(AJ95="","",VLOOKUP(AJ95,シフト記号表!$C$6:$L$47,10,FALSE))</f>
        <v/>
      </c>
      <c r="AK96" s="122" t="str">
        <f>IF(AK95="","",VLOOKUP(AK95,シフト記号表!$C$6:$L$47,10,FALSE))</f>
        <v/>
      </c>
      <c r="AL96" s="123" t="str">
        <f>IF(AL95="","",VLOOKUP(AL95,シフト記号表!$C$6:$L$47,10,FALSE))</f>
        <v/>
      </c>
      <c r="AM96" s="123" t="str">
        <f>IF(AM95="","",VLOOKUP(AM95,シフト記号表!$C$6:$L$47,10,FALSE))</f>
        <v/>
      </c>
      <c r="AN96" s="123" t="str">
        <f>IF(AN95="","",VLOOKUP(AN95,シフト記号表!$C$6:$L$47,10,FALSE))</f>
        <v/>
      </c>
      <c r="AO96" s="123" t="str">
        <f>IF(AO95="","",VLOOKUP(AO95,シフト記号表!$C$6:$L$47,10,FALSE))</f>
        <v/>
      </c>
      <c r="AP96" s="123" t="str">
        <f>IF(AP95="","",VLOOKUP(AP95,シフト記号表!$C$6:$L$47,10,FALSE))</f>
        <v/>
      </c>
      <c r="AQ96" s="124" t="str">
        <f>IF(AQ95="","",VLOOKUP(AQ95,シフト記号表!$C$6:$L$47,10,FALSE))</f>
        <v/>
      </c>
      <c r="AR96" s="122" t="str">
        <f>IF(AR95="","",VLOOKUP(AR95,シフト記号表!$C$6:$L$47,10,FALSE))</f>
        <v/>
      </c>
      <c r="AS96" s="123" t="str">
        <f>IF(AS95="","",VLOOKUP(AS95,シフト記号表!$C$6:$L$47,10,FALSE))</f>
        <v/>
      </c>
      <c r="AT96" s="123" t="str">
        <f>IF(AT95="","",VLOOKUP(AT95,シフト記号表!$C$6:$L$47,10,FALSE))</f>
        <v/>
      </c>
      <c r="AU96" s="123" t="str">
        <f>IF(AU95="","",VLOOKUP(AU95,シフト記号表!$C$6:$L$47,10,FALSE))</f>
        <v/>
      </c>
      <c r="AV96" s="123" t="str">
        <f>IF(AV95="","",VLOOKUP(AV95,シフト記号表!$C$6:$L$47,10,FALSE))</f>
        <v/>
      </c>
      <c r="AW96" s="123" t="str">
        <f>IF(AW95="","",VLOOKUP(AW95,シフト記号表!$C$6:$L$47,10,FALSE))</f>
        <v/>
      </c>
      <c r="AX96" s="124" t="str">
        <f>IF(AX95="","",VLOOKUP(AX95,シフト記号表!$C$6:$L$47,10,FALSE))</f>
        <v/>
      </c>
      <c r="AY96" s="122" t="str">
        <f>IF(AY95="","",VLOOKUP(AY95,シフト記号表!$C$6:$L$47,10,FALSE))</f>
        <v/>
      </c>
      <c r="AZ96" s="123" t="str">
        <f>IF(AZ95="","",VLOOKUP(AZ95,シフト記号表!$C$6:$L$47,10,FALSE))</f>
        <v/>
      </c>
      <c r="BA96" s="123" t="str">
        <f>IF(BA95="","",VLOOKUP(BA95,シフト記号表!$C$6:$L$47,10,FALSE))</f>
        <v/>
      </c>
      <c r="BB96" s="726">
        <f>IF($BE$3="４週",SUM(W96:AX96),IF($BE$3="暦月",SUM(W96:BA96),""))</f>
        <v>0</v>
      </c>
      <c r="BC96" s="727"/>
      <c r="BD96" s="728">
        <f>IF($BE$3="４週",BB96/4,IF($BE$3="暦月",(BB96/($BE$8/7)),""))</f>
        <v>0</v>
      </c>
      <c r="BE96" s="727"/>
      <c r="BF96" s="723"/>
      <c r="BG96" s="724"/>
      <c r="BH96" s="724"/>
      <c r="BI96" s="724"/>
      <c r="BJ96" s="725"/>
    </row>
    <row r="97" spans="2:62" ht="20.25" customHeight="1" x14ac:dyDescent="0.2">
      <c r="B97" s="729">
        <f>B95+1</f>
        <v>42</v>
      </c>
      <c r="C97" s="731"/>
      <c r="D97" s="732"/>
      <c r="E97" s="117"/>
      <c r="F97" s="118"/>
      <c r="G97" s="117"/>
      <c r="H97" s="118"/>
      <c r="I97" s="735"/>
      <c r="J97" s="736"/>
      <c r="K97" s="739"/>
      <c r="L97" s="740"/>
      <c r="M97" s="740"/>
      <c r="N97" s="732"/>
      <c r="O97" s="743"/>
      <c r="P97" s="744"/>
      <c r="Q97" s="744"/>
      <c r="R97" s="744"/>
      <c r="S97" s="745"/>
      <c r="T97" s="137" t="s">
        <v>378</v>
      </c>
      <c r="U97" s="138"/>
      <c r="V97" s="139"/>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1"/>
      <c r="AU97" s="131"/>
      <c r="AV97" s="131"/>
      <c r="AW97" s="131"/>
      <c r="AX97" s="132"/>
      <c r="AY97" s="130"/>
      <c r="AZ97" s="131"/>
      <c r="BA97" s="133"/>
      <c r="BB97" s="749"/>
      <c r="BC97" s="750"/>
      <c r="BD97" s="712"/>
      <c r="BE97" s="713"/>
      <c r="BF97" s="714"/>
      <c r="BG97" s="715"/>
      <c r="BH97" s="715"/>
      <c r="BI97" s="715"/>
      <c r="BJ97" s="716"/>
    </row>
    <row r="98" spans="2:62" ht="20.25" customHeight="1" x14ac:dyDescent="0.2">
      <c r="B98" s="751"/>
      <c r="C98" s="752"/>
      <c r="D98" s="753"/>
      <c r="E98" s="140"/>
      <c r="F98" s="141">
        <f>C97</f>
        <v>0</v>
      </c>
      <c r="G98" s="140"/>
      <c r="H98" s="141">
        <f>I97</f>
        <v>0</v>
      </c>
      <c r="I98" s="754"/>
      <c r="J98" s="755"/>
      <c r="K98" s="756"/>
      <c r="L98" s="757"/>
      <c r="M98" s="757"/>
      <c r="N98" s="753"/>
      <c r="O98" s="743"/>
      <c r="P98" s="744"/>
      <c r="Q98" s="744"/>
      <c r="R98" s="744"/>
      <c r="S98" s="745"/>
      <c r="T98" s="134" t="s">
        <v>244</v>
      </c>
      <c r="U98" s="135"/>
      <c r="V98" s="136"/>
      <c r="W98" s="122" t="str">
        <f>IF(W97="","",VLOOKUP(W97,シフト記号表!$C$6:$L$47,10,FALSE))</f>
        <v/>
      </c>
      <c r="X98" s="123" t="str">
        <f>IF(X97="","",VLOOKUP(X97,シフト記号表!$C$6:$L$47,10,FALSE))</f>
        <v/>
      </c>
      <c r="Y98" s="123" t="str">
        <f>IF(Y97="","",VLOOKUP(Y97,シフト記号表!$C$6:$L$47,10,FALSE))</f>
        <v/>
      </c>
      <c r="Z98" s="123" t="str">
        <f>IF(Z97="","",VLOOKUP(Z97,シフト記号表!$C$6:$L$47,10,FALSE))</f>
        <v/>
      </c>
      <c r="AA98" s="123" t="str">
        <f>IF(AA97="","",VLOOKUP(AA97,シフト記号表!$C$6:$L$47,10,FALSE))</f>
        <v/>
      </c>
      <c r="AB98" s="123" t="str">
        <f>IF(AB97="","",VLOOKUP(AB97,シフト記号表!$C$6:$L$47,10,FALSE))</f>
        <v/>
      </c>
      <c r="AC98" s="124" t="str">
        <f>IF(AC97="","",VLOOKUP(AC97,シフト記号表!$C$6:$L$47,10,FALSE))</f>
        <v/>
      </c>
      <c r="AD98" s="122" t="str">
        <f>IF(AD97="","",VLOOKUP(AD97,シフト記号表!$C$6:$L$47,10,FALSE))</f>
        <v/>
      </c>
      <c r="AE98" s="123" t="str">
        <f>IF(AE97="","",VLOOKUP(AE97,シフト記号表!$C$6:$L$47,10,FALSE))</f>
        <v/>
      </c>
      <c r="AF98" s="123" t="str">
        <f>IF(AF97="","",VLOOKUP(AF97,シフト記号表!$C$6:$L$47,10,FALSE))</f>
        <v/>
      </c>
      <c r="AG98" s="123" t="str">
        <f>IF(AG97="","",VLOOKUP(AG97,シフト記号表!$C$6:$L$47,10,FALSE))</f>
        <v/>
      </c>
      <c r="AH98" s="123" t="str">
        <f>IF(AH97="","",VLOOKUP(AH97,シフト記号表!$C$6:$L$47,10,FALSE))</f>
        <v/>
      </c>
      <c r="AI98" s="123" t="str">
        <f>IF(AI97="","",VLOOKUP(AI97,シフト記号表!$C$6:$L$47,10,FALSE))</f>
        <v/>
      </c>
      <c r="AJ98" s="124" t="str">
        <f>IF(AJ97="","",VLOOKUP(AJ97,シフト記号表!$C$6:$L$47,10,FALSE))</f>
        <v/>
      </c>
      <c r="AK98" s="122" t="str">
        <f>IF(AK97="","",VLOOKUP(AK97,シフト記号表!$C$6:$L$47,10,FALSE))</f>
        <v/>
      </c>
      <c r="AL98" s="123" t="str">
        <f>IF(AL97="","",VLOOKUP(AL97,シフト記号表!$C$6:$L$47,10,FALSE))</f>
        <v/>
      </c>
      <c r="AM98" s="123" t="str">
        <f>IF(AM97="","",VLOOKUP(AM97,シフト記号表!$C$6:$L$47,10,FALSE))</f>
        <v/>
      </c>
      <c r="AN98" s="123" t="str">
        <f>IF(AN97="","",VLOOKUP(AN97,シフト記号表!$C$6:$L$47,10,FALSE))</f>
        <v/>
      </c>
      <c r="AO98" s="123" t="str">
        <f>IF(AO97="","",VLOOKUP(AO97,シフト記号表!$C$6:$L$47,10,FALSE))</f>
        <v/>
      </c>
      <c r="AP98" s="123" t="str">
        <f>IF(AP97="","",VLOOKUP(AP97,シフト記号表!$C$6:$L$47,10,FALSE))</f>
        <v/>
      </c>
      <c r="AQ98" s="124" t="str">
        <f>IF(AQ97="","",VLOOKUP(AQ97,シフト記号表!$C$6:$L$47,10,FALSE))</f>
        <v/>
      </c>
      <c r="AR98" s="122" t="str">
        <f>IF(AR97="","",VLOOKUP(AR97,シフト記号表!$C$6:$L$47,10,FALSE))</f>
        <v/>
      </c>
      <c r="AS98" s="123" t="str">
        <f>IF(AS97="","",VLOOKUP(AS97,シフト記号表!$C$6:$L$47,10,FALSE))</f>
        <v/>
      </c>
      <c r="AT98" s="123" t="str">
        <f>IF(AT97="","",VLOOKUP(AT97,シフト記号表!$C$6:$L$47,10,FALSE))</f>
        <v/>
      </c>
      <c r="AU98" s="123" t="str">
        <f>IF(AU97="","",VLOOKUP(AU97,シフト記号表!$C$6:$L$47,10,FALSE))</f>
        <v/>
      </c>
      <c r="AV98" s="123" t="str">
        <f>IF(AV97="","",VLOOKUP(AV97,シフト記号表!$C$6:$L$47,10,FALSE))</f>
        <v/>
      </c>
      <c r="AW98" s="123" t="str">
        <f>IF(AW97="","",VLOOKUP(AW97,シフト記号表!$C$6:$L$47,10,FALSE))</f>
        <v/>
      </c>
      <c r="AX98" s="124" t="str">
        <f>IF(AX97="","",VLOOKUP(AX97,シフト記号表!$C$6:$L$47,10,FALSE))</f>
        <v/>
      </c>
      <c r="AY98" s="122" t="str">
        <f>IF(AY97="","",VLOOKUP(AY97,シフト記号表!$C$6:$L$47,10,FALSE))</f>
        <v/>
      </c>
      <c r="AZ98" s="123" t="str">
        <f>IF(AZ97="","",VLOOKUP(AZ97,シフト記号表!$C$6:$L$47,10,FALSE))</f>
        <v/>
      </c>
      <c r="BA98" s="123" t="str">
        <f>IF(BA97="","",VLOOKUP(BA97,シフト記号表!$C$6:$L$47,10,FALSE))</f>
        <v/>
      </c>
      <c r="BB98" s="726">
        <f>IF($BE$3="４週",SUM(W98:AX98),IF($BE$3="暦月",SUM(W98:BA98),""))</f>
        <v>0</v>
      </c>
      <c r="BC98" s="727"/>
      <c r="BD98" s="728">
        <f>IF($BE$3="４週",BB98/4,IF($BE$3="暦月",(BB98/($BE$8/7)),""))</f>
        <v>0</v>
      </c>
      <c r="BE98" s="727"/>
      <c r="BF98" s="723"/>
      <c r="BG98" s="724"/>
      <c r="BH98" s="724"/>
      <c r="BI98" s="724"/>
      <c r="BJ98" s="725"/>
    </row>
    <row r="99" spans="2:62" ht="20.25" customHeight="1" x14ac:dyDescent="0.2">
      <c r="B99" s="729">
        <f>B97+1</f>
        <v>43</v>
      </c>
      <c r="C99" s="731"/>
      <c r="D99" s="732"/>
      <c r="E99" s="117"/>
      <c r="F99" s="118"/>
      <c r="G99" s="117"/>
      <c r="H99" s="118"/>
      <c r="I99" s="735"/>
      <c r="J99" s="736"/>
      <c r="K99" s="739"/>
      <c r="L99" s="740"/>
      <c r="M99" s="740"/>
      <c r="N99" s="732"/>
      <c r="O99" s="743"/>
      <c r="P99" s="744"/>
      <c r="Q99" s="744"/>
      <c r="R99" s="744"/>
      <c r="S99" s="745"/>
      <c r="T99" s="137" t="s">
        <v>378</v>
      </c>
      <c r="U99" s="138"/>
      <c r="V99" s="139"/>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1"/>
      <c r="AU99" s="131"/>
      <c r="AV99" s="131"/>
      <c r="AW99" s="131"/>
      <c r="AX99" s="132"/>
      <c r="AY99" s="130"/>
      <c r="AZ99" s="131"/>
      <c r="BA99" s="133"/>
      <c r="BB99" s="749"/>
      <c r="BC99" s="750"/>
      <c r="BD99" s="712"/>
      <c r="BE99" s="713"/>
      <c r="BF99" s="714"/>
      <c r="BG99" s="715"/>
      <c r="BH99" s="715"/>
      <c r="BI99" s="715"/>
      <c r="BJ99" s="716"/>
    </row>
    <row r="100" spans="2:62" ht="20.25" customHeight="1" x14ac:dyDescent="0.2">
      <c r="B100" s="751"/>
      <c r="C100" s="752"/>
      <c r="D100" s="753"/>
      <c r="E100" s="140"/>
      <c r="F100" s="141">
        <f>C99</f>
        <v>0</v>
      </c>
      <c r="G100" s="140"/>
      <c r="H100" s="141">
        <f>I99</f>
        <v>0</v>
      </c>
      <c r="I100" s="754"/>
      <c r="J100" s="755"/>
      <c r="K100" s="756"/>
      <c r="L100" s="757"/>
      <c r="M100" s="757"/>
      <c r="N100" s="753"/>
      <c r="O100" s="743"/>
      <c r="P100" s="744"/>
      <c r="Q100" s="744"/>
      <c r="R100" s="744"/>
      <c r="S100" s="745"/>
      <c r="T100" s="134" t="s">
        <v>244</v>
      </c>
      <c r="U100" s="135"/>
      <c r="V100" s="136"/>
      <c r="W100" s="122" t="str">
        <f>IF(W99="","",VLOOKUP(W99,シフト記号表!$C$6:$L$47,10,FALSE))</f>
        <v/>
      </c>
      <c r="X100" s="123" t="str">
        <f>IF(X99="","",VLOOKUP(X99,シフト記号表!$C$6:$L$47,10,FALSE))</f>
        <v/>
      </c>
      <c r="Y100" s="123" t="str">
        <f>IF(Y99="","",VLOOKUP(Y99,シフト記号表!$C$6:$L$47,10,FALSE))</f>
        <v/>
      </c>
      <c r="Z100" s="123" t="str">
        <f>IF(Z99="","",VLOOKUP(Z99,シフト記号表!$C$6:$L$47,10,FALSE))</f>
        <v/>
      </c>
      <c r="AA100" s="123" t="str">
        <f>IF(AA99="","",VLOOKUP(AA99,シフト記号表!$C$6:$L$47,10,FALSE))</f>
        <v/>
      </c>
      <c r="AB100" s="123" t="str">
        <f>IF(AB99="","",VLOOKUP(AB99,シフト記号表!$C$6:$L$47,10,FALSE))</f>
        <v/>
      </c>
      <c r="AC100" s="124" t="str">
        <f>IF(AC99="","",VLOOKUP(AC99,シフト記号表!$C$6:$L$47,10,FALSE))</f>
        <v/>
      </c>
      <c r="AD100" s="122" t="str">
        <f>IF(AD99="","",VLOOKUP(AD99,シフト記号表!$C$6:$L$47,10,FALSE))</f>
        <v/>
      </c>
      <c r="AE100" s="123" t="str">
        <f>IF(AE99="","",VLOOKUP(AE99,シフト記号表!$C$6:$L$47,10,FALSE))</f>
        <v/>
      </c>
      <c r="AF100" s="123" t="str">
        <f>IF(AF99="","",VLOOKUP(AF99,シフト記号表!$C$6:$L$47,10,FALSE))</f>
        <v/>
      </c>
      <c r="AG100" s="123" t="str">
        <f>IF(AG99="","",VLOOKUP(AG99,シフト記号表!$C$6:$L$47,10,FALSE))</f>
        <v/>
      </c>
      <c r="AH100" s="123" t="str">
        <f>IF(AH99="","",VLOOKUP(AH99,シフト記号表!$C$6:$L$47,10,FALSE))</f>
        <v/>
      </c>
      <c r="AI100" s="123" t="str">
        <f>IF(AI99="","",VLOOKUP(AI99,シフト記号表!$C$6:$L$47,10,FALSE))</f>
        <v/>
      </c>
      <c r="AJ100" s="124" t="str">
        <f>IF(AJ99="","",VLOOKUP(AJ99,シフト記号表!$C$6:$L$47,10,FALSE))</f>
        <v/>
      </c>
      <c r="AK100" s="122" t="str">
        <f>IF(AK99="","",VLOOKUP(AK99,シフト記号表!$C$6:$L$47,10,FALSE))</f>
        <v/>
      </c>
      <c r="AL100" s="123" t="str">
        <f>IF(AL99="","",VLOOKUP(AL99,シフト記号表!$C$6:$L$47,10,FALSE))</f>
        <v/>
      </c>
      <c r="AM100" s="123" t="str">
        <f>IF(AM99="","",VLOOKUP(AM99,シフト記号表!$C$6:$L$47,10,FALSE))</f>
        <v/>
      </c>
      <c r="AN100" s="123" t="str">
        <f>IF(AN99="","",VLOOKUP(AN99,シフト記号表!$C$6:$L$47,10,FALSE))</f>
        <v/>
      </c>
      <c r="AO100" s="123" t="str">
        <f>IF(AO99="","",VLOOKUP(AO99,シフト記号表!$C$6:$L$47,10,FALSE))</f>
        <v/>
      </c>
      <c r="AP100" s="123" t="str">
        <f>IF(AP99="","",VLOOKUP(AP99,シフト記号表!$C$6:$L$47,10,FALSE))</f>
        <v/>
      </c>
      <c r="AQ100" s="124" t="str">
        <f>IF(AQ99="","",VLOOKUP(AQ99,シフト記号表!$C$6:$L$47,10,FALSE))</f>
        <v/>
      </c>
      <c r="AR100" s="122" t="str">
        <f>IF(AR99="","",VLOOKUP(AR99,シフト記号表!$C$6:$L$47,10,FALSE))</f>
        <v/>
      </c>
      <c r="AS100" s="123" t="str">
        <f>IF(AS99="","",VLOOKUP(AS99,シフト記号表!$C$6:$L$47,10,FALSE))</f>
        <v/>
      </c>
      <c r="AT100" s="123" t="str">
        <f>IF(AT99="","",VLOOKUP(AT99,シフト記号表!$C$6:$L$47,10,FALSE))</f>
        <v/>
      </c>
      <c r="AU100" s="123" t="str">
        <f>IF(AU99="","",VLOOKUP(AU99,シフト記号表!$C$6:$L$47,10,FALSE))</f>
        <v/>
      </c>
      <c r="AV100" s="123" t="str">
        <f>IF(AV99="","",VLOOKUP(AV99,シフト記号表!$C$6:$L$47,10,FALSE))</f>
        <v/>
      </c>
      <c r="AW100" s="123" t="str">
        <f>IF(AW99="","",VLOOKUP(AW99,シフト記号表!$C$6:$L$47,10,FALSE))</f>
        <v/>
      </c>
      <c r="AX100" s="124" t="str">
        <f>IF(AX99="","",VLOOKUP(AX99,シフト記号表!$C$6:$L$47,10,FALSE))</f>
        <v/>
      </c>
      <c r="AY100" s="122" t="str">
        <f>IF(AY99="","",VLOOKUP(AY99,シフト記号表!$C$6:$L$47,10,FALSE))</f>
        <v/>
      </c>
      <c r="AZ100" s="123" t="str">
        <f>IF(AZ99="","",VLOOKUP(AZ99,シフト記号表!$C$6:$L$47,10,FALSE))</f>
        <v/>
      </c>
      <c r="BA100" s="123" t="str">
        <f>IF(BA99="","",VLOOKUP(BA99,シフト記号表!$C$6:$L$47,10,FALSE))</f>
        <v/>
      </c>
      <c r="BB100" s="726">
        <f>IF($BE$3="４週",SUM(W100:AX100),IF($BE$3="暦月",SUM(W100:BA100),""))</f>
        <v>0</v>
      </c>
      <c r="BC100" s="727"/>
      <c r="BD100" s="728">
        <f>IF($BE$3="４週",BB100/4,IF($BE$3="暦月",(BB100/($BE$8/7)),""))</f>
        <v>0</v>
      </c>
      <c r="BE100" s="727"/>
      <c r="BF100" s="723"/>
      <c r="BG100" s="724"/>
      <c r="BH100" s="724"/>
      <c r="BI100" s="724"/>
      <c r="BJ100" s="725"/>
    </row>
    <row r="101" spans="2:62" ht="20.25" customHeight="1" x14ac:dyDescent="0.2">
      <c r="B101" s="729">
        <f>B99+1</f>
        <v>44</v>
      </c>
      <c r="C101" s="731"/>
      <c r="D101" s="732"/>
      <c r="E101" s="117"/>
      <c r="F101" s="118"/>
      <c r="G101" s="117"/>
      <c r="H101" s="118"/>
      <c r="I101" s="735"/>
      <c r="J101" s="736"/>
      <c r="K101" s="739"/>
      <c r="L101" s="740"/>
      <c r="M101" s="740"/>
      <c r="N101" s="732"/>
      <c r="O101" s="743"/>
      <c r="P101" s="744"/>
      <c r="Q101" s="744"/>
      <c r="R101" s="744"/>
      <c r="S101" s="745"/>
      <c r="T101" s="137" t="s">
        <v>378</v>
      </c>
      <c r="U101" s="138"/>
      <c r="V101" s="139"/>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1"/>
      <c r="AU101" s="131"/>
      <c r="AV101" s="131"/>
      <c r="AW101" s="131"/>
      <c r="AX101" s="132"/>
      <c r="AY101" s="130"/>
      <c r="AZ101" s="131"/>
      <c r="BA101" s="133"/>
      <c r="BB101" s="749"/>
      <c r="BC101" s="750"/>
      <c r="BD101" s="712"/>
      <c r="BE101" s="713"/>
      <c r="BF101" s="714"/>
      <c r="BG101" s="715"/>
      <c r="BH101" s="715"/>
      <c r="BI101" s="715"/>
      <c r="BJ101" s="716"/>
    </row>
    <row r="102" spans="2:62" ht="20.25" customHeight="1" x14ac:dyDescent="0.2">
      <c r="B102" s="751"/>
      <c r="C102" s="752"/>
      <c r="D102" s="753"/>
      <c r="E102" s="140"/>
      <c r="F102" s="141">
        <f>C101</f>
        <v>0</v>
      </c>
      <c r="G102" s="140"/>
      <c r="H102" s="141">
        <f>I101</f>
        <v>0</v>
      </c>
      <c r="I102" s="754"/>
      <c r="J102" s="755"/>
      <c r="K102" s="756"/>
      <c r="L102" s="757"/>
      <c r="M102" s="757"/>
      <c r="N102" s="753"/>
      <c r="O102" s="743"/>
      <c r="P102" s="744"/>
      <c r="Q102" s="744"/>
      <c r="R102" s="744"/>
      <c r="S102" s="745"/>
      <c r="T102" s="134" t="s">
        <v>244</v>
      </c>
      <c r="U102" s="135"/>
      <c r="V102" s="136"/>
      <c r="W102" s="122" t="str">
        <f>IF(W101="","",VLOOKUP(W101,シフト記号表!$C$6:$L$47,10,FALSE))</f>
        <v/>
      </c>
      <c r="X102" s="123" t="str">
        <f>IF(X101="","",VLOOKUP(X101,シフト記号表!$C$6:$L$47,10,FALSE))</f>
        <v/>
      </c>
      <c r="Y102" s="123" t="str">
        <f>IF(Y101="","",VLOOKUP(Y101,シフト記号表!$C$6:$L$47,10,FALSE))</f>
        <v/>
      </c>
      <c r="Z102" s="123" t="str">
        <f>IF(Z101="","",VLOOKUP(Z101,シフト記号表!$C$6:$L$47,10,FALSE))</f>
        <v/>
      </c>
      <c r="AA102" s="123" t="str">
        <f>IF(AA101="","",VLOOKUP(AA101,シフト記号表!$C$6:$L$47,10,FALSE))</f>
        <v/>
      </c>
      <c r="AB102" s="123" t="str">
        <f>IF(AB101="","",VLOOKUP(AB101,シフト記号表!$C$6:$L$47,10,FALSE))</f>
        <v/>
      </c>
      <c r="AC102" s="124" t="str">
        <f>IF(AC101="","",VLOOKUP(AC101,シフト記号表!$C$6:$L$47,10,FALSE))</f>
        <v/>
      </c>
      <c r="AD102" s="122" t="str">
        <f>IF(AD101="","",VLOOKUP(AD101,シフト記号表!$C$6:$L$47,10,FALSE))</f>
        <v/>
      </c>
      <c r="AE102" s="123" t="str">
        <f>IF(AE101="","",VLOOKUP(AE101,シフト記号表!$C$6:$L$47,10,FALSE))</f>
        <v/>
      </c>
      <c r="AF102" s="123" t="str">
        <f>IF(AF101="","",VLOOKUP(AF101,シフト記号表!$C$6:$L$47,10,FALSE))</f>
        <v/>
      </c>
      <c r="AG102" s="123" t="str">
        <f>IF(AG101="","",VLOOKUP(AG101,シフト記号表!$C$6:$L$47,10,FALSE))</f>
        <v/>
      </c>
      <c r="AH102" s="123" t="str">
        <f>IF(AH101="","",VLOOKUP(AH101,シフト記号表!$C$6:$L$47,10,FALSE))</f>
        <v/>
      </c>
      <c r="AI102" s="123" t="str">
        <f>IF(AI101="","",VLOOKUP(AI101,シフト記号表!$C$6:$L$47,10,FALSE))</f>
        <v/>
      </c>
      <c r="AJ102" s="124" t="str">
        <f>IF(AJ101="","",VLOOKUP(AJ101,シフト記号表!$C$6:$L$47,10,FALSE))</f>
        <v/>
      </c>
      <c r="AK102" s="122" t="str">
        <f>IF(AK101="","",VLOOKUP(AK101,シフト記号表!$C$6:$L$47,10,FALSE))</f>
        <v/>
      </c>
      <c r="AL102" s="123" t="str">
        <f>IF(AL101="","",VLOOKUP(AL101,シフト記号表!$C$6:$L$47,10,FALSE))</f>
        <v/>
      </c>
      <c r="AM102" s="123" t="str">
        <f>IF(AM101="","",VLOOKUP(AM101,シフト記号表!$C$6:$L$47,10,FALSE))</f>
        <v/>
      </c>
      <c r="AN102" s="123" t="str">
        <f>IF(AN101="","",VLOOKUP(AN101,シフト記号表!$C$6:$L$47,10,FALSE))</f>
        <v/>
      </c>
      <c r="AO102" s="123" t="str">
        <f>IF(AO101="","",VLOOKUP(AO101,シフト記号表!$C$6:$L$47,10,FALSE))</f>
        <v/>
      </c>
      <c r="AP102" s="123" t="str">
        <f>IF(AP101="","",VLOOKUP(AP101,シフト記号表!$C$6:$L$47,10,FALSE))</f>
        <v/>
      </c>
      <c r="AQ102" s="124" t="str">
        <f>IF(AQ101="","",VLOOKUP(AQ101,シフト記号表!$C$6:$L$47,10,FALSE))</f>
        <v/>
      </c>
      <c r="AR102" s="122" t="str">
        <f>IF(AR101="","",VLOOKUP(AR101,シフト記号表!$C$6:$L$47,10,FALSE))</f>
        <v/>
      </c>
      <c r="AS102" s="123" t="str">
        <f>IF(AS101="","",VLOOKUP(AS101,シフト記号表!$C$6:$L$47,10,FALSE))</f>
        <v/>
      </c>
      <c r="AT102" s="123" t="str">
        <f>IF(AT101="","",VLOOKUP(AT101,シフト記号表!$C$6:$L$47,10,FALSE))</f>
        <v/>
      </c>
      <c r="AU102" s="123" t="str">
        <f>IF(AU101="","",VLOOKUP(AU101,シフト記号表!$C$6:$L$47,10,FALSE))</f>
        <v/>
      </c>
      <c r="AV102" s="123" t="str">
        <f>IF(AV101="","",VLOOKUP(AV101,シフト記号表!$C$6:$L$47,10,FALSE))</f>
        <v/>
      </c>
      <c r="AW102" s="123" t="str">
        <f>IF(AW101="","",VLOOKUP(AW101,シフト記号表!$C$6:$L$47,10,FALSE))</f>
        <v/>
      </c>
      <c r="AX102" s="124" t="str">
        <f>IF(AX101="","",VLOOKUP(AX101,シフト記号表!$C$6:$L$47,10,FALSE))</f>
        <v/>
      </c>
      <c r="AY102" s="122" t="str">
        <f>IF(AY101="","",VLOOKUP(AY101,シフト記号表!$C$6:$L$47,10,FALSE))</f>
        <v/>
      </c>
      <c r="AZ102" s="123" t="str">
        <f>IF(AZ101="","",VLOOKUP(AZ101,シフト記号表!$C$6:$L$47,10,FALSE))</f>
        <v/>
      </c>
      <c r="BA102" s="123" t="str">
        <f>IF(BA101="","",VLOOKUP(BA101,シフト記号表!$C$6:$L$47,10,FALSE))</f>
        <v/>
      </c>
      <c r="BB102" s="726">
        <f>IF($BE$3="４週",SUM(W102:AX102),IF($BE$3="暦月",SUM(W102:BA102),""))</f>
        <v>0</v>
      </c>
      <c r="BC102" s="727"/>
      <c r="BD102" s="728">
        <f>IF($BE$3="４週",BB102/4,IF($BE$3="暦月",(BB102/($BE$8/7)),""))</f>
        <v>0</v>
      </c>
      <c r="BE102" s="727"/>
      <c r="BF102" s="723"/>
      <c r="BG102" s="724"/>
      <c r="BH102" s="724"/>
      <c r="BI102" s="724"/>
      <c r="BJ102" s="725"/>
    </row>
    <row r="103" spans="2:62" ht="20.25" customHeight="1" x14ac:dyDescent="0.2">
      <c r="B103" s="729">
        <f>B101+1</f>
        <v>45</v>
      </c>
      <c r="C103" s="731"/>
      <c r="D103" s="732"/>
      <c r="E103" s="117"/>
      <c r="F103" s="118"/>
      <c r="G103" s="117"/>
      <c r="H103" s="118"/>
      <c r="I103" s="735"/>
      <c r="J103" s="736"/>
      <c r="K103" s="739"/>
      <c r="L103" s="740"/>
      <c r="M103" s="740"/>
      <c r="N103" s="732"/>
      <c r="O103" s="743"/>
      <c r="P103" s="744"/>
      <c r="Q103" s="744"/>
      <c r="R103" s="744"/>
      <c r="S103" s="745"/>
      <c r="T103" s="137" t="s">
        <v>378</v>
      </c>
      <c r="U103" s="138"/>
      <c r="V103" s="139"/>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1"/>
      <c r="AU103" s="131"/>
      <c r="AV103" s="131"/>
      <c r="AW103" s="131"/>
      <c r="AX103" s="132"/>
      <c r="AY103" s="130"/>
      <c r="AZ103" s="131"/>
      <c r="BA103" s="133"/>
      <c r="BB103" s="749"/>
      <c r="BC103" s="750"/>
      <c r="BD103" s="712"/>
      <c r="BE103" s="713"/>
      <c r="BF103" s="714"/>
      <c r="BG103" s="715"/>
      <c r="BH103" s="715"/>
      <c r="BI103" s="715"/>
      <c r="BJ103" s="716"/>
    </row>
    <row r="104" spans="2:62" ht="20.25" customHeight="1" x14ac:dyDescent="0.2">
      <c r="B104" s="751"/>
      <c r="C104" s="752"/>
      <c r="D104" s="753"/>
      <c r="E104" s="140"/>
      <c r="F104" s="141">
        <f>C103</f>
        <v>0</v>
      </c>
      <c r="G104" s="140"/>
      <c r="H104" s="141">
        <f>I103</f>
        <v>0</v>
      </c>
      <c r="I104" s="754"/>
      <c r="J104" s="755"/>
      <c r="K104" s="756"/>
      <c r="L104" s="757"/>
      <c r="M104" s="757"/>
      <c r="N104" s="753"/>
      <c r="O104" s="743"/>
      <c r="P104" s="744"/>
      <c r="Q104" s="744"/>
      <c r="R104" s="744"/>
      <c r="S104" s="745"/>
      <c r="T104" s="134" t="s">
        <v>244</v>
      </c>
      <c r="U104" s="135"/>
      <c r="V104" s="136"/>
      <c r="W104" s="122" t="str">
        <f>IF(W103="","",VLOOKUP(W103,シフト記号表!$C$6:$L$47,10,FALSE))</f>
        <v/>
      </c>
      <c r="X104" s="123" t="str">
        <f>IF(X103="","",VLOOKUP(X103,シフト記号表!$C$6:$L$47,10,FALSE))</f>
        <v/>
      </c>
      <c r="Y104" s="123" t="str">
        <f>IF(Y103="","",VLOOKUP(Y103,シフト記号表!$C$6:$L$47,10,FALSE))</f>
        <v/>
      </c>
      <c r="Z104" s="123" t="str">
        <f>IF(Z103="","",VLOOKUP(Z103,シフト記号表!$C$6:$L$47,10,FALSE))</f>
        <v/>
      </c>
      <c r="AA104" s="123" t="str">
        <f>IF(AA103="","",VLOOKUP(AA103,シフト記号表!$C$6:$L$47,10,FALSE))</f>
        <v/>
      </c>
      <c r="AB104" s="123" t="str">
        <f>IF(AB103="","",VLOOKUP(AB103,シフト記号表!$C$6:$L$47,10,FALSE))</f>
        <v/>
      </c>
      <c r="AC104" s="124" t="str">
        <f>IF(AC103="","",VLOOKUP(AC103,シフト記号表!$C$6:$L$47,10,FALSE))</f>
        <v/>
      </c>
      <c r="AD104" s="122" t="str">
        <f>IF(AD103="","",VLOOKUP(AD103,シフト記号表!$C$6:$L$47,10,FALSE))</f>
        <v/>
      </c>
      <c r="AE104" s="123" t="str">
        <f>IF(AE103="","",VLOOKUP(AE103,シフト記号表!$C$6:$L$47,10,FALSE))</f>
        <v/>
      </c>
      <c r="AF104" s="123" t="str">
        <f>IF(AF103="","",VLOOKUP(AF103,シフト記号表!$C$6:$L$47,10,FALSE))</f>
        <v/>
      </c>
      <c r="AG104" s="123" t="str">
        <f>IF(AG103="","",VLOOKUP(AG103,シフト記号表!$C$6:$L$47,10,FALSE))</f>
        <v/>
      </c>
      <c r="AH104" s="123" t="str">
        <f>IF(AH103="","",VLOOKUP(AH103,シフト記号表!$C$6:$L$47,10,FALSE))</f>
        <v/>
      </c>
      <c r="AI104" s="123" t="str">
        <f>IF(AI103="","",VLOOKUP(AI103,シフト記号表!$C$6:$L$47,10,FALSE))</f>
        <v/>
      </c>
      <c r="AJ104" s="124" t="str">
        <f>IF(AJ103="","",VLOOKUP(AJ103,シフト記号表!$C$6:$L$47,10,FALSE))</f>
        <v/>
      </c>
      <c r="AK104" s="122" t="str">
        <f>IF(AK103="","",VLOOKUP(AK103,シフト記号表!$C$6:$L$47,10,FALSE))</f>
        <v/>
      </c>
      <c r="AL104" s="123" t="str">
        <f>IF(AL103="","",VLOOKUP(AL103,シフト記号表!$C$6:$L$47,10,FALSE))</f>
        <v/>
      </c>
      <c r="AM104" s="123" t="str">
        <f>IF(AM103="","",VLOOKUP(AM103,シフト記号表!$C$6:$L$47,10,FALSE))</f>
        <v/>
      </c>
      <c r="AN104" s="123" t="str">
        <f>IF(AN103="","",VLOOKUP(AN103,シフト記号表!$C$6:$L$47,10,FALSE))</f>
        <v/>
      </c>
      <c r="AO104" s="123" t="str">
        <f>IF(AO103="","",VLOOKUP(AO103,シフト記号表!$C$6:$L$47,10,FALSE))</f>
        <v/>
      </c>
      <c r="AP104" s="123" t="str">
        <f>IF(AP103="","",VLOOKUP(AP103,シフト記号表!$C$6:$L$47,10,FALSE))</f>
        <v/>
      </c>
      <c r="AQ104" s="124" t="str">
        <f>IF(AQ103="","",VLOOKUP(AQ103,シフト記号表!$C$6:$L$47,10,FALSE))</f>
        <v/>
      </c>
      <c r="AR104" s="122" t="str">
        <f>IF(AR103="","",VLOOKUP(AR103,シフト記号表!$C$6:$L$47,10,FALSE))</f>
        <v/>
      </c>
      <c r="AS104" s="123" t="str">
        <f>IF(AS103="","",VLOOKUP(AS103,シフト記号表!$C$6:$L$47,10,FALSE))</f>
        <v/>
      </c>
      <c r="AT104" s="123" t="str">
        <f>IF(AT103="","",VLOOKUP(AT103,シフト記号表!$C$6:$L$47,10,FALSE))</f>
        <v/>
      </c>
      <c r="AU104" s="123" t="str">
        <f>IF(AU103="","",VLOOKUP(AU103,シフト記号表!$C$6:$L$47,10,FALSE))</f>
        <v/>
      </c>
      <c r="AV104" s="123" t="str">
        <f>IF(AV103="","",VLOOKUP(AV103,シフト記号表!$C$6:$L$47,10,FALSE))</f>
        <v/>
      </c>
      <c r="AW104" s="123" t="str">
        <f>IF(AW103="","",VLOOKUP(AW103,シフト記号表!$C$6:$L$47,10,FALSE))</f>
        <v/>
      </c>
      <c r="AX104" s="124" t="str">
        <f>IF(AX103="","",VLOOKUP(AX103,シフト記号表!$C$6:$L$47,10,FALSE))</f>
        <v/>
      </c>
      <c r="AY104" s="122" t="str">
        <f>IF(AY103="","",VLOOKUP(AY103,シフト記号表!$C$6:$L$47,10,FALSE))</f>
        <v/>
      </c>
      <c r="AZ104" s="123" t="str">
        <f>IF(AZ103="","",VLOOKUP(AZ103,シフト記号表!$C$6:$L$47,10,FALSE))</f>
        <v/>
      </c>
      <c r="BA104" s="123" t="str">
        <f>IF(BA103="","",VLOOKUP(BA103,シフト記号表!$C$6:$L$47,10,FALSE))</f>
        <v/>
      </c>
      <c r="BB104" s="726">
        <f>IF($BE$3="４週",SUM(W104:AX104),IF($BE$3="暦月",SUM(W104:BA104),""))</f>
        <v>0</v>
      </c>
      <c r="BC104" s="727"/>
      <c r="BD104" s="728">
        <f>IF($BE$3="４週",BB104/4,IF($BE$3="暦月",(BB104/($BE$8/7)),""))</f>
        <v>0</v>
      </c>
      <c r="BE104" s="727"/>
      <c r="BF104" s="723"/>
      <c r="BG104" s="724"/>
      <c r="BH104" s="724"/>
      <c r="BI104" s="724"/>
      <c r="BJ104" s="725"/>
    </row>
    <row r="105" spans="2:62" ht="20.25" customHeight="1" x14ac:dyDescent="0.2">
      <c r="B105" s="729">
        <f>B103+1</f>
        <v>46</v>
      </c>
      <c r="C105" s="731"/>
      <c r="D105" s="732"/>
      <c r="E105" s="117"/>
      <c r="F105" s="118"/>
      <c r="G105" s="117"/>
      <c r="H105" s="118"/>
      <c r="I105" s="735"/>
      <c r="J105" s="736"/>
      <c r="K105" s="739"/>
      <c r="L105" s="740"/>
      <c r="M105" s="740"/>
      <c r="N105" s="732"/>
      <c r="O105" s="743"/>
      <c r="P105" s="744"/>
      <c r="Q105" s="744"/>
      <c r="R105" s="744"/>
      <c r="S105" s="745"/>
      <c r="T105" s="137" t="s">
        <v>378</v>
      </c>
      <c r="U105" s="138"/>
      <c r="V105" s="139"/>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1"/>
      <c r="AU105" s="131"/>
      <c r="AV105" s="131"/>
      <c r="AW105" s="131"/>
      <c r="AX105" s="132"/>
      <c r="AY105" s="130"/>
      <c r="AZ105" s="131"/>
      <c r="BA105" s="133"/>
      <c r="BB105" s="749"/>
      <c r="BC105" s="750"/>
      <c r="BD105" s="712"/>
      <c r="BE105" s="713"/>
      <c r="BF105" s="714"/>
      <c r="BG105" s="715"/>
      <c r="BH105" s="715"/>
      <c r="BI105" s="715"/>
      <c r="BJ105" s="716"/>
    </row>
    <row r="106" spans="2:62" ht="20.25" customHeight="1" x14ac:dyDescent="0.2">
      <c r="B106" s="751"/>
      <c r="C106" s="752"/>
      <c r="D106" s="753"/>
      <c r="E106" s="140"/>
      <c r="F106" s="141">
        <f>C105</f>
        <v>0</v>
      </c>
      <c r="G106" s="140"/>
      <c r="H106" s="141">
        <f>I105</f>
        <v>0</v>
      </c>
      <c r="I106" s="754"/>
      <c r="J106" s="755"/>
      <c r="K106" s="756"/>
      <c r="L106" s="757"/>
      <c r="M106" s="757"/>
      <c r="N106" s="753"/>
      <c r="O106" s="743"/>
      <c r="P106" s="744"/>
      <c r="Q106" s="744"/>
      <c r="R106" s="744"/>
      <c r="S106" s="745"/>
      <c r="T106" s="134" t="s">
        <v>244</v>
      </c>
      <c r="U106" s="135"/>
      <c r="V106" s="136"/>
      <c r="W106" s="122" t="str">
        <f>IF(W105="","",VLOOKUP(W105,シフト記号表!$C$6:$L$47,10,FALSE))</f>
        <v/>
      </c>
      <c r="X106" s="123" t="str">
        <f>IF(X105="","",VLOOKUP(X105,シフト記号表!$C$6:$L$47,10,FALSE))</f>
        <v/>
      </c>
      <c r="Y106" s="123" t="str">
        <f>IF(Y105="","",VLOOKUP(Y105,シフト記号表!$C$6:$L$47,10,FALSE))</f>
        <v/>
      </c>
      <c r="Z106" s="123" t="str">
        <f>IF(Z105="","",VLOOKUP(Z105,シフト記号表!$C$6:$L$47,10,FALSE))</f>
        <v/>
      </c>
      <c r="AA106" s="123" t="str">
        <f>IF(AA105="","",VLOOKUP(AA105,シフト記号表!$C$6:$L$47,10,FALSE))</f>
        <v/>
      </c>
      <c r="AB106" s="123" t="str">
        <f>IF(AB105="","",VLOOKUP(AB105,シフト記号表!$C$6:$L$47,10,FALSE))</f>
        <v/>
      </c>
      <c r="AC106" s="124" t="str">
        <f>IF(AC105="","",VLOOKUP(AC105,シフト記号表!$C$6:$L$47,10,FALSE))</f>
        <v/>
      </c>
      <c r="AD106" s="122" t="str">
        <f>IF(AD105="","",VLOOKUP(AD105,シフト記号表!$C$6:$L$47,10,FALSE))</f>
        <v/>
      </c>
      <c r="AE106" s="123" t="str">
        <f>IF(AE105="","",VLOOKUP(AE105,シフト記号表!$C$6:$L$47,10,FALSE))</f>
        <v/>
      </c>
      <c r="AF106" s="123" t="str">
        <f>IF(AF105="","",VLOOKUP(AF105,シフト記号表!$C$6:$L$47,10,FALSE))</f>
        <v/>
      </c>
      <c r="AG106" s="123" t="str">
        <f>IF(AG105="","",VLOOKUP(AG105,シフト記号表!$C$6:$L$47,10,FALSE))</f>
        <v/>
      </c>
      <c r="AH106" s="123" t="str">
        <f>IF(AH105="","",VLOOKUP(AH105,シフト記号表!$C$6:$L$47,10,FALSE))</f>
        <v/>
      </c>
      <c r="AI106" s="123" t="str">
        <f>IF(AI105="","",VLOOKUP(AI105,シフト記号表!$C$6:$L$47,10,FALSE))</f>
        <v/>
      </c>
      <c r="AJ106" s="124" t="str">
        <f>IF(AJ105="","",VLOOKUP(AJ105,シフト記号表!$C$6:$L$47,10,FALSE))</f>
        <v/>
      </c>
      <c r="AK106" s="122" t="str">
        <f>IF(AK105="","",VLOOKUP(AK105,シフト記号表!$C$6:$L$47,10,FALSE))</f>
        <v/>
      </c>
      <c r="AL106" s="123" t="str">
        <f>IF(AL105="","",VLOOKUP(AL105,シフト記号表!$C$6:$L$47,10,FALSE))</f>
        <v/>
      </c>
      <c r="AM106" s="123" t="str">
        <f>IF(AM105="","",VLOOKUP(AM105,シフト記号表!$C$6:$L$47,10,FALSE))</f>
        <v/>
      </c>
      <c r="AN106" s="123" t="str">
        <f>IF(AN105="","",VLOOKUP(AN105,シフト記号表!$C$6:$L$47,10,FALSE))</f>
        <v/>
      </c>
      <c r="AO106" s="123" t="str">
        <f>IF(AO105="","",VLOOKUP(AO105,シフト記号表!$C$6:$L$47,10,FALSE))</f>
        <v/>
      </c>
      <c r="AP106" s="123" t="str">
        <f>IF(AP105="","",VLOOKUP(AP105,シフト記号表!$C$6:$L$47,10,FALSE))</f>
        <v/>
      </c>
      <c r="AQ106" s="124" t="str">
        <f>IF(AQ105="","",VLOOKUP(AQ105,シフト記号表!$C$6:$L$47,10,FALSE))</f>
        <v/>
      </c>
      <c r="AR106" s="122" t="str">
        <f>IF(AR105="","",VLOOKUP(AR105,シフト記号表!$C$6:$L$47,10,FALSE))</f>
        <v/>
      </c>
      <c r="AS106" s="123" t="str">
        <f>IF(AS105="","",VLOOKUP(AS105,シフト記号表!$C$6:$L$47,10,FALSE))</f>
        <v/>
      </c>
      <c r="AT106" s="123" t="str">
        <f>IF(AT105="","",VLOOKUP(AT105,シフト記号表!$C$6:$L$47,10,FALSE))</f>
        <v/>
      </c>
      <c r="AU106" s="123" t="str">
        <f>IF(AU105="","",VLOOKUP(AU105,シフト記号表!$C$6:$L$47,10,FALSE))</f>
        <v/>
      </c>
      <c r="AV106" s="123" t="str">
        <f>IF(AV105="","",VLOOKUP(AV105,シフト記号表!$C$6:$L$47,10,FALSE))</f>
        <v/>
      </c>
      <c r="AW106" s="123" t="str">
        <f>IF(AW105="","",VLOOKUP(AW105,シフト記号表!$C$6:$L$47,10,FALSE))</f>
        <v/>
      </c>
      <c r="AX106" s="124" t="str">
        <f>IF(AX105="","",VLOOKUP(AX105,シフト記号表!$C$6:$L$47,10,FALSE))</f>
        <v/>
      </c>
      <c r="AY106" s="122" t="str">
        <f>IF(AY105="","",VLOOKUP(AY105,シフト記号表!$C$6:$L$47,10,FALSE))</f>
        <v/>
      </c>
      <c r="AZ106" s="123" t="str">
        <f>IF(AZ105="","",VLOOKUP(AZ105,シフト記号表!$C$6:$L$47,10,FALSE))</f>
        <v/>
      </c>
      <c r="BA106" s="123" t="str">
        <f>IF(BA105="","",VLOOKUP(BA105,シフト記号表!$C$6:$L$47,10,FALSE))</f>
        <v/>
      </c>
      <c r="BB106" s="726">
        <f>IF($BE$3="４週",SUM(W106:AX106),IF($BE$3="暦月",SUM(W106:BA106),""))</f>
        <v>0</v>
      </c>
      <c r="BC106" s="727"/>
      <c r="BD106" s="728">
        <f>IF($BE$3="４週",BB106/4,IF($BE$3="暦月",(BB106/($BE$8/7)),""))</f>
        <v>0</v>
      </c>
      <c r="BE106" s="727"/>
      <c r="BF106" s="723"/>
      <c r="BG106" s="724"/>
      <c r="BH106" s="724"/>
      <c r="BI106" s="724"/>
      <c r="BJ106" s="725"/>
    </row>
    <row r="107" spans="2:62" ht="20.25" customHeight="1" x14ac:dyDescent="0.2">
      <c r="B107" s="729">
        <f>B105+1</f>
        <v>47</v>
      </c>
      <c r="C107" s="731"/>
      <c r="D107" s="732"/>
      <c r="E107" s="117"/>
      <c r="F107" s="118"/>
      <c r="G107" s="117"/>
      <c r="H107" s="118"/>
      <c r="I107" s="735"/>
      <c r="J107" s="736"/>
      <c r="K107" s="739"/>
      <c r="L107" s="740"/>
      <c r="M107" s="740"/>
      <c r="N107" s="732"/>
      <c r="O107" s="743"/>
      <c r="P107" s="744"/>
      <c r="Q107" s="744"/>
      <c r="R107" s="744"/>
      <c r="S107" s="745"/>
      <c r="T107" s="137" t="s">
        <v>378</v>
      </c>
      <c r="U107" s="138"/>
      <c r="V107" s="139"/>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1"/>
      <c r="AU107" s="131"/>
      <c r="AV107" s="131"/>
      <c r="AW107" s="131"/>
      <c r="AX107" s="132"/>
      <c r="AY107" s="130"/>
      <c r="AZ107" s="131"/>
      <c r="BA107" s="133"/>
      <c r="BB107" s="749"/>
      <c r="BC107" s="750"/>
      <c r="BD107" s="712"/>
      <c r="BE107" s="713"/>
      <c r="BF107" s="714"/>
      <c r="BG107" s="715"/>
      <c r="BH107" s="715"/>
      <c r="BI107" s="715"/>
      <c r="BJ107" s="716"/>
    </row>
    <row r="108" spans="2:62" ht="20.25" customHeight="1" x14ac:dyDescent="0.2">
      <c r="B108" s="751"/>
      <c r="C108" s="752"/>
      <c r="D108" s="753"/>
      <c r="E108" s="140"/>
      <c r="F108" s="141">
        <f>C107</f>
        <v>0</v>
      </c>
      <c r="G108" s="140"/>
      <c r="H108" s="141">
        <f>I107</f>
        <v>0</v>
      </c>
      <c r="I108" s="754"/>
      <c r="J108" s="755"/>
      <c r="K108" s="756"/>
      <c r="L108" s="757"/>
      <c r="M108" s="757"/>
      <c r="N108" s="753"/>
      <c r="O108" s="743"/>
      <c r="P108" s="744"/>
      <c r="Q108" s="744"/>
      <c r="R108" s="744"/>
      <c r="S108" s="745"/>
      <c r="T108" s="134" t="s">
        <v>244</v>
      </c>
      <c r="U108" s="135"/>
      <c r="V108" s="136"/>
      <c r="W108" s="122" t="str">
        <f>IF(W107="","",VLOOKUP(W107,シフト記号表!$C$6:$L$47,10,FALSE))</f>
        <v/>
      </c>
      <c r="X108" s="123" t="str">
        <f>IF(X107="","",VLOOKUP(X107,シフト記号表!$C$6:$L$47,10,FALSE))</f>
        <v/>
      </c>
      <c r="Y108" s="123" t="str">
        <f>IF(Y107="","",VLOOKUP(Y107,シフト記号表!$C$6:$L$47,10,FALSE))</f>
        <v/>
      </c>
      <c r="Z108" s="123" t="str">
        <f>IF(Z107="","",VLOOKUP(Z107,シフト記号表!$C$6:$L$47,10,FALSE))</f>
        <v/>
      </c>
      <c r="AA108" s="123" t="str">
        <f>IF(AA107="","",VLOOKUP(AA107,シフト記号表!$C$6:$L$47,10,FALSE))</f>
        <v/>
      </c>
      <c r="AB108" s="123" t="str">
        <f>IF(AB107="","",VLOOKUP(AB107,シフト記号表!$C$6:$L$47,10,FALSE))</f>
        <v/>
      </c>
      <c r="AC108" s="124" t="str">
        <f>IF(AC107="","",VLOOKUP(AC107,シフト記号表!$C$6:$L$47,10,FALSE))</f>
        <v/>
      </c>
      <c r="AD108" s="122" t="str">
        <f>IF(AD107="","",VLOOKUP(AD107,シフト記号表!$C$6:$L$47,10,FALSE))</f>
        <v/>
      </c>
      <c r="AE108" s="123" t="str">
        <f>IF(AE107="","",VLOOKUP(AE107,シフト記号表!$C$6:$L$47,10,FALSE))</f>
        <v/>
      </c>
      <c r="AF108" s="123" t="str">
        <f>IF(AF107="","",VLOOKUP(AF107,シフト記号表!$C$6:$L$47,10,FALSE))</f>
        <v/>
      </c>
      <c r="AG108" s="123" t="str">
        <f>IF(AG107="","",VLOOKUP(AG107,シフト記号表!$C$6:$L$47,10,FALSE))</f>
        <v/>
      </c>
      <c r="AH108" s="123" t="str">
        <f>IF(AH107="","",VLOOKUP(AH107,シフト記号表!$C$6:$L$47,10,FALSE))</f>
        <v/>
      </c>
      <c r="AI108" s="123" t="str">
        <f>IF(AI107="","",VLOOKUP(AI107,シフト記号表!$C$6:$L$47,10,FALSE))</f>
        <v/>
      </c>
      <c r="AJ108" s="124" t="str">
        <f>IF(AJ107="","",VLOOKUP(AJ107,シフト記号表!$C$6:$L$47,10,FALSE))</f>
        <v/>
      </c>
      <c r="AK108" s="122" t="str">
        <f>IF(AK107="","",VLOOKUP(AK107,シフト記号表!$C$6:$L$47,10,FALSE))</f>
        <v/>
      </c>
      <c r="AL108" s="123" t="str">
        <f>IF(AL107="","",VLOOKUP(AL107,シフト記号表!$C$6:$L$47,10,FALSE))</f>
        <v/>
      </c>
      <c r="AM108" s="123" t="str">
        <f>IF(AM107="","",VLOOKUP(AM107,シフト記号表!$C$6:$L$47,10,FALSE))</f>
        <v/>
      </c>
      <c r="AN108" s="123" t="str">
        <f>IF(AN107="","",VLOOKUP(AN107,シフト記号表!$C$6:$L$47,10,FALSE))</f>
        <v/>
      </c>
      <c r="AO108" s="123" t="str">
        <f>IF(AO107="","",VLOOKUP(AO107,シフト記号表!$C$6:$L$47,10,FALSE))</f>
        <v/>
      </c>
      <c r="AP108" s="123" t="str">
        <f>IF(AP107="","",VLOOKUP(AP107,シフト記号表!$C$6:$L$47,10,FALSE))</f>
        <v/>
      </c>
      <c r="AQ108" s="124" t="str">
        <f>IF(AQ107="","",VLOOKUP(AQ107,シフト記号表!$C$6:$L$47,10,FALSE))</f>
        <v/>
      </c>
      <c r="AR108" s="122" t="str">
        <f>IF(AR107="","",VLOOKUP(AR107,シフト記号表!$C$6:$L$47,10,FALSE))</f>
        <v/>
      </c>
      <c r="AS108" s="123" t="str">
        <f>IF(AS107="","",VLOOKUP(AS107,シフト記号表!$C$6:$L$47,10,FALSE))</f>
        <v/>
      </c>
      <c r="AT108" s="123" t="str">
        <f>IF(AT107="","",VLOOKUP(AT107,シフト記号表!$C$6:$L$47,10,FALSE))</f>
        <v/>
      </c>
      <c r="AU108" s="123" t="str">
        <f>IF(AU107="","",VLOOKUP(AU107,シフト記号表!$C$6:$L$47,10,FALSE))</f>
        <v/>
      </c>
      <c r="AV108" s="123" t="str">
        <f>IF(AV107="","",VLOOKUP(AV107,シフト記号表!$C$6:$L$47,10,FALSE))</f>
        <v/>
      </c>
      <c r="AW108" s="123" t="str">
        <f>IF(AW107="","",VLOOKUP(AW107,シフト記号表!$C$6:$L$47,10,FALSE))</f>
        <v/>
      </c>
      <c r="AX108" s="124" t="str">
        <f>IF(AX107="","",VLOOKUP(AX107,シフト記号表!$C$6:$L$47,10,FALSE))</f>
        <v/>
      </c>
      <c r="AY108" s="122" t="str">
        <f>IF(AY107="","",VLOOKUP(AY107,シフト記号表!$C$6:$L$47,10,FALSE))</f>
        <v/>
      </c>
      <c r="AZ108" s="123" t="str">
        <f>IF(AZ107="","",VLOOKUP(AZ107,シフト記号表!$C$6:$L$47,10,FALSE))</f>
        <v/>
      </c>
      <c r="BA108" s="123" t="str">
        <f>IF(BA107="","",VLOOKUP(BA107,シフト記号表!$C$6:$L$47,10,FALSE))</f>
        <v/>
      </c>
      <c r="BB108" s="726">
        <f>IF($BE$3="４週",SUM(W108:AX108),IF($BE$3="暦月",SUM(W108:BA108),""))</f>
        <v>0</v>
      </c>
      <c r="BC108" s="727"/>
      <c r="BD108" s="728">
        <f>IF($BE$3="４週",BB108/4,IF($BE$3="暦月",(BB108/($BE$8/7)),""))</f>
        <v>0</v>
      </c>
      <c r="BE108" s="727"/>
      <c r="BF108" s="723"/>
      <c r="BG108" s="724"/>
      <c r="BH108" s="724"/>
      <c r="BI108" s="724"/>
      <c r="BJ108" s="725"/>
    </row>
    <row r="109" spans="2:62" ht="20.25" customHeight="1" x14ac:dyDescent="0.2">
      <c r="B109" s="729">
        <f>B107+1</f>
        <v>48</v>
      </c>
      <c r="C109" s="731"/>
      <c r="D109" s="732"/>
      <c r="E109" s="117"/>
      <c r="F109" s="118"/>
      <c r="G109" s="117"/>
      <c r="H109" s="118"/>
      <c r="I109" s="735"/>
      <c r="J109" s="736"/>
      <c r="K109" s="739"/>
      <c r="L109" s="740"/>
      <c r="M109" s="740"/>
      <c r="N109" s="732"/>
      <c r="O109" s="743"/>
      <c r="P109" s="744"/>
      <c r="Q109" s="744"/>
      <c r="R109" s="744"/>
      <c r="S109" s="745"/>
      <c r="T109" s="137" t="s">
        <v>378</v>
      </c>
      <c r="U109" s="138"/>
      <c r="V109" s="139"/>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1"/>
      <c r="AU109" s="131"/>
      <c r="AV109" s="131"/>
      <c r="AW109" s="131"/>
      <c r="AX109" s="132"/>
      <c r="AY109" s="130"/>
      <c r="AZ109" s="131"/>
      <c r="BA109" s="133"/>
      <c r="BB109" s="749"/>
      <c r="BC109" s="750"/>
      <c r="BD109" s="712"/>
      <c r="BE109" s="713"/>
      <c r="BF109" s="714"/>
      <c r="BG109" s="715"/>
      <c r="BH109" s="715"/>
      <c r="BI109" s="715"/>
      <c r="BJ109" s="716"/>
    </row>
    <row r="110" spans="2:62" ht="20.25" customHeight="1" x14ac:dyDescent="0.2">
      <c r="B110" s="751"/>
      <c r="C110" s="752"/>
      <c r="D110" s="753"/>
      <c r="E110" s="140"/>
      <c r="F110" s="141">
        <f>C109</f>
        <v>0</v>
      </c>
      <c r="G110" s="140"/>
      <c r="H110" s="141">
        <f>I109</f>
        <v>0</v>
      </c>
      <c r="I110" s="754"/>
      <c r="J110" s="755"/>
      <c r="K110" s="756"/>
      <c r="L110" s="757"/>
      <c r="M110" s="757"/>
      <c r="N110" s="753"/>
      <c r="O110" s="743"/>
      <c r="P110" s="744"/>
      <c r="Q110" s="744"/>
      <c r="R110" s="744"/>
      <c r="S110" s="745"/>
      <c r="T110" s="134" t="s">
        <v>244</v>
      </c>
      <c r="U110" s="135"/>
      <c r="V110" s="136"/>
      <c r="W110" s="122" t="str">
        <f>IF(W109="","",VLOOKUP(W109,シフト記号表!$C$6:$L$47,10,FALSE))</f>
        <v/>
      </c>
      <c r="X110" s="123" t="str">
        <f>IF(X109="","",VLOOKUP(X109,シフト記号表!$C$6:$L$47,10,FALSE))</f>
        <v/>
      </c>
      <c r="Y110" s="123" t="str">
        <f>IF(Y109="","",VLOOKUP(Y109,シフト記号表!$C$6:$L$47,10,FALSE))</f>
        <v/>
      </c>
      <c r="Z110" s="123" t="str">
        <f>IF(Z109="","",VLOOKUP(Z109,シフト記号表!$C$6:$L$47,10,FALSE))</f>
        <v/>
      </c>
      <c r="AA110" s="123" t="str">
        <f>IF(AA109="","",VLOOKUP(AA109,シフト記号表!$C$6:$L$47,10,FALSE))</f>
        <v/>
      </c>
      <c r="AB110" s="123" t="str">
        <f>IF(AB109="","",VLOOKUP(AB109,シフト記号表!$C$6:$L$47,10,FALSE))</f>
        <v/>
      </c>
      <c r="AC110" s="124" t="str">
        <f>IF(AC109="","",VLOOKUP(AC109,シフト記号表!$C$6:$L$47,10,FALSE))</f>
        <v/>
      </c>
      <c r="AD110" s="122" t="str">
        <f>IF(AD109="","",VLOOKUP(AD109,シフト記号表!$C$6:$L$47,10,FALSE))</f>
        <v/>
      </c>
      <c r="AE110" s="123" t="str">
        <f>IF(AE109="","",VLOOKUP(AE109,シフト記号表!$C$6:$L$47,10,FALSE))</f>
        <v/>
      </c>
      <c r="AF110" s="123" t="str">
        <f>IF(AF109="","",VLOOKUP(AF109,シフト記号表!$C$6:$L$47,10,FALSE))</f>
        <v/>
      </c>
      <c r="AG110" s="123" t="str">
        <f>IF(AG109="","",VLOOKUP(AG109,シフト記号表!$C$6:$L$47,10,FALSE))</f>
        <v/>
      </c>
      <c r="AH110" s="123" t="str">
        <f>IF(AH109="","",VLOOKUP(AH109,シフト記号表!$C$6:$L$47,10,FALSE))</f>
        <v/>
      </c>
      <c r="AI110" s="123" t="str">
        <f>IF(AI109="","",VLOOKUP(AI109,シフト記号表!$C$6:$L$47,10,FALSE))</f>
        <v/>
      </c>
      <c r="AJ110" s="124" t="str">
        <f>IF(AJ109="","",VLOOKUP(AJ109,シフト記号表!$C$6:$L$47,10,FALSE))</f>
        <v/>
      </c>
      <c r="AK110" s="122" t="str">
        <f>IF(AK109="","",VLOOKUP(AK109,シフト記号表!$C$6:$L$47,10,FALSE))</f>
        <v/>
      </c>
      <c r="AL110" s="123" t="str">
        <f>IF(AL109="","",VLOOKUP(AL109,シフト記号表!$C$6:$L$47,10,FALSE))</f>
        <v/>
      </c>
      <c r="AM110" s="123" t="str">
        <f>IF(AM109="","",VLOOKUP(AM109,シフト記号表!$C$6:$L$47,10,FALSE))</f>
        <v/>
      </c>
      <c r="AN110" s="123" t="str">
        <f>IF(AN109="","",VLOOKUP(AN109,シフト記号表!$C$6:$L$47,10,FALSE))</f>
        <v/>
      </c>
      <c r="AO110" s="123" t="str">
        <f>IF(AO109="","",VLOOKUP(AO109,シフト記号表!$C$6:$L$47,10,FALSE))</f>
        <v/>
      </c>
      <c r="AP110" s="123" t="str">
        <f>IF(AP109="","",VLOOKUP(AP109,シフト記号表!$C$6:$L$47,10,FALSE))</f>
        <v/>
      </c>
      <c r="AQ110" s="124" t="str">
        <f>IF(AQ109="","",VLOOKUP(AQ109,シフト記号表!$C$6:$L$47,10,FALSE))</f>
        <v/>
      </c>
      <c r="AR110" s="122" t="str">
        <f>IF(AR109="","",VLOOKUP(AR109,シフト記号表!$C$6:$L$47,10,FALSE))</f>
        <v/>
      </c>
      <c r="AS110" s="123" t="str">
        <f>IF(AS109="","",VLOOKUP(AS109,シフト記号表!$C$6:$L$47,10,FALSE))</f>
        <v/>
      </c>
      <c r="AT110" s="123" t="str">
        <f>IF(AT109="","",VLOOKUP(AT109,シフト記号表!$C$6:$L$47,10,FALSE))</f>
        <v/>
      </c>
      <c r="AU110" s="123" t="str">
        <f>IF(AU109="","",VLOOKUP(AU109,シフト記号表!$C$6:$L$47,10,FALSE))</f>
        <v/>
      </c>
      <c r="AV110" s="123" t="str">
        <f>IF(AV109="","",VLOOKUP(AV109,シフト記号表!$C$6:$L$47,10,FALSE))</f>
        <v/>
      </c>
      <c r="AW110" s="123" t="str">
        <f>IF(AW109="","",VLOOKUP(AW109,シフト記号表!$C$6:$L$47,10,FALSE))</f>
        <v/>
      </c>
      <c r="AX110" s="124" t="str">
        <f>IF(AX109="","",VLOOKUP(AX109,シフト記号表!$C$6:$L$47,10,FALSE))</f>
        <v/>
      </c>
      <c r="AY110" s="122" t="str">
        <f>IF(AY109="","",VLOOKUP(AY109,シフト記号表!$C$6:$L$47,10,FALSE))</f>
        <v/>
      </c>
      <c r="AZ110" s="123" t="str">
        <f>IF(AZ109="","",VLOOKUP(AZ109,シフト記号表!$C$6:$L$47,10,FALSE))</f>
        <v/>
      </c>
      <c r="BA110" s="123" t="str">
        <f>IF(BA109="","",VLOOKUP(BA109,シフト記号表!$C$6:$L$47,10,FALSE))</f>
        <v/>
      </c>
      <c r="BB110" s="726">
        <f>IF($BE$3="４週",SUM(W110:AX110),IF($BE$3="暦月",SUM(W110:BA110),""))</f>
        <v>0</v>
      </c>
      <c r="BC110" s="727"/>
      <c r="BD110" s="728">
        <f>IF($BE$3="４週",BB110/4,IF($BE$3="暦月",(BB110/($BE$8/7)),""))</f>
        <v>0</v>
      </c>
      <c r="BE110" s="727"/>
      <c r="BF110" s="723"/>
      <c r="BG110" s="724"/>
      <c r="BH110" s="724"/>
      <c r="BI110" s="724"/>
      <c r="BJ110" s="725"/>
    </row>
    <row r="111" spans="2:62" ht="20.25" customHeight="1" x14ac:dyDescent="0.2">
      <c r="B111" s="729">
        <f>B109+1</f>
        <v>49</v>
      </c>
      <c r="C111" s="731"/>
      <c r="D111" s="732"/>
      <c r="E111" s="117"/>
      <c r="F111" s="118"/>
      <c r="G111" s="117"/>
      <c r="H111" s="118"/>
      <c r="I111" s="735"/>
      <c r="J111" s="736"/>
      <c r="K111" s="739"/>
      <c r="L111" s="740"/>
      <c r="M111" s="740"/>
      <c r="N111" s="732"/>
      <c r="O111" s="743"/>
      <c r="P111" s="744"/>
      <c r="Q111" s="744"/>
      <c r="R111" s="744"/>
      <c r="S111" s="745"/>
      <c r="T111" s="137" t="s">
        <v>378</v>
      </c>
      <c r="U111" s="138"/>
      <c r="V111" s="139"/>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1"/>
      <c r="AU111" s="131"/>
      <c r="AV111" s="131"/>
      <c r="AW111" s="131"/>
      <c r="AX111" s="132"/>
      <c r="AY111" s="130"/>
      <c r="AZ111" s="131"/>
      <c r="BA111" s="133"/>
      <c r="BB111" s="749"/>
      <c r="BC111" s="750"/>
      <c r="BD111" s="712"/>
      <c r="BE111" s="713"/>
      <c r="BF111" s="714"/>
      <c r="BG111" s="715"/>
      <c r="BH111" s="715"/>
      <c r="BI111" s="715"/>
      <c r="BJ111" s="716"/>
    </row>
    <row r="112" spans="2:62" ht="20.25" customHeight="1" x14ac:dyDescent="0.2">
      <c r="B112" s="751"/>
      <c r="C112" s="752"/>
      <c r="D112" s="753"/>
      <c r="E112" s="140"/>
      <c r="F112" s="141">
        <f>C111</f>
        <v>0</v>
      </c>
      <c r="G112" s="140"/>
      <c r="H112" s="141">
        <f>I111</f>
        <v>0</v>
      </c>
      <c r="I112" s="754"/>
      <c r="J112" s="755"/>
      <c r="K112" s="756"/>
      <c r="L112" s="757"/>
      <c r="M112" s="757"/>
      <c r="N112" s="753"/>
      <c r="O112" s="743"/>
      <c r="P112" s="744"/>
      <c r="Q112" s="744"/>
      <c r="R112" s="744"/>
      <c r="S112" s="745"/>
      <c r="T112" s="134" t="s">
        <v>244</v>
      </c>
      <c r="U112" s="135"/>
      <c r="V112" s="136"/>
      <c r="W112" s="122" t="str">
        <f>IF(W111="","",VLOOKUP(W111,シフト記号表!$C$6:$L$47,10,FALSE))</f>
        <v/>
      </c>
      <c r="X112" s="123" t="str">
        <f>IF(X111="","",VLOOKUP(X111,シフト記号表!$C$6:$L$47,10,FALSE))</f>
        <v/>
      </c>
      <c r="Y112" s="123" t="str">
        <f>IF(Y111="","",VLOOKUP(Y111,シフト記号表!$C$6:$L$47,10,FALSE))</f>
        <v/>
      </c>
      <c r="Z112" s="123" t="str">
        <f>IF(Z111="","",VLOOKUP(Z111,シフト記号表!$C$6:$L$47,10,FALSE))</f>
        <v/>
      </c>
      <c r="AA112" s="123" t="str">
        <f>IF(AA111="","",VLOOKUP(AA111,シフト記号表!$C$6:$L$47,10,FALSE))</f>
        <v/>
      </c>
      <c r="AB112" s="123" t="str">
        <f>IF(AB111="","",VLOOKUP(AB111,シフト記号表!$C$6:$L$47,10,FALSE))</f>
        <v/>
      </c>
      <c r="AC112" s="124" t="str">
        <f>IF(AC111="","",VLOOKUP(AC111,シフト記号表!$C$6:$L$47,10,FALSE))</f>
        <v/>
      </c>
      <c r="AD112" s="122" t="str">
        <f>IF(AD111="","",VLOOKUP(AD111,シフト記号表!$C$6:$L$47,10,FALSE))</f>
        <v/>
      </c>
      <c r="AE112" s="123" t="str">
        <f>IF(AE111="","",VLOOKUP(AE111,シフト記号表!$C$6:$L$47,10,FALSE))</f>
        <v/>
      </c>
      <c r="AF112" s="123" t="str">
        <f>IF(AF111="","",VLOOKUP(AF111,シフト記号表!$C$6:$L$47,10,FALSE))</f>
        <v/>
      </c>
      <c r="AG112" s="123" t="str">
        <f>IF(AG111="","",VLOOKUP(AG111,シフト記号表!$C$6:$L$47,10,FALSE))</f>
        <v/>
      </c>
      <c r="AH112" s="123" t="str">
        <f>IF(AH111="","",VLOOKUP(AH111,シフト記号表!$C$6:$L$47,10,FALSE))</f>
        <v/>
      </c>
      <c r="AI112" s="123" t="str">
        <f>IF(AI111="","",VLOOKUP(AI111,シフト記号表!$C$6:$L$47,10,FALSE))</f>
        <v/>
      </c>
      <c r="AJ112" s="124" t="str">
        <f>IF(AJ111="","",VLOOKUP(AJ111,シフト記号表!$C$6:$L$47,10,FALSE))</f>
        <v/>
      </c>
      <c r="AK112" s="122" t="str">
        <f>IF(AK111="","",VLOOKUP(AK111,シフト記号表!$C$6:$L$47,10,FALSE))</f>
        <v/>
      </c>
      <c r="AL112" s="123" t="str">
        <f>IF(AL111="","",VLOOKUP(AL111,シフト記号表!$C$6:$L$47,10,FALSE))</f>
        <v/>
      </c>
      <c r="AM112" s="123" t="str">
        <f>IF(AM111="","",VLOOKUP(AM111,シフト記号表!$C$6:$L$47,10,FALSE))</f>
        <v/>
      </c>
      <c r="AN112" s="123" t="str">
        <f>IF(AN111="","",VLOOKUP(AN111,シフト記号表!$C$6:$L$47,10,FALSE))</f>
        <v/>
      </c>
      <c r="AO112" s="123" t="str">
        <f>IF(AO111="","",VLOOKUP(AO111,シフト記号表!$C$6:$L$47,10,FALSE))</f>
        <v/>
      </c>
      <c r="AP112" s="123" t="str">
        <f>IF(AP111="","",VLOOKUP(AP111,シフト記号表!$C$6:$L$47,10,FALSE))</f>
        <v/>
      </c>
      <c r="AQ112" s="124" t="str">
        <f>IF(AQ111="","",VLOOKUP(AQ111,シフト記号表!$C$6:$L$47,10,FALSE))</f>
        <v/>
      </c>
      <c r="AR112" s="122" t="str">
        <f>IF(AR111="","",VLOOKUP(AR111,シフト記号表!$C$6:$L$47,10,FALSE))</f>
        <v/>
      </c>
      <c r="AS112" s="123" t="str">
        <f>IF(AS111="","",VLOOKUP(AS111,シフト記号表!$C$6:$L$47,10,FALSE))</f>
        <v/>
      </c>
      <c r="AT112" s="123" t="str">
        <f>IF(AT111="","",VLOOKUP(AT111,シフト記号表!$C$6:$L$47,10,FALSE))</f>
        <v/>
      </c>
      <c r="AU112" s="123" t="str">
        <f>IF(AU111="","",VLOOKUP(AU111,シフト記号表!$C$6:$L$47,10,FALSE))</f>
        <v/>
      </c>
      <c r="AV112" s="123" t="str">
        <f>IF(AV111="","",VLOOKUP(AV111,シフト記号表!$C$6:$L$47,10,FALSE))</f>
        <v/>
      </c>
      <c r="AW112" s="123" t="str">
        <f>IF(AW111="","",VLOOKUP(AW111,シフト記号表!$C$6:$L$47,10,FALSE))</f>
        <v/>
      </c>
      <c r="AX112" s="124" t="str">
        <f>IF(AX111="","",VLOOKUP(AX111,シフト記号表!$C$6:$L$47,10,FALSE))</f>
        <v/>
      </c>
      <c r="AY112" s="122" t="str">
        <f>IF(AY111="","",VLOOKUP(AY111,シフト記号表!$C$6:$L$47,10,FALSE))</f>
        <v/>
      </c>
      <c r="AZ112" s="123" t="str">
        <f>IF(AZ111="","",VLOOKUP(AZ111,シフト記号表!$C$6:$L$47,10,FALSE))</f>
        <v/>
      </c>
      <c r="BA112" s="123" t="str">
        <f>IF(BA111="","",VLOOKUP(BA111,シフト記号表!$C$6:$L$47,10,FALSE))</f>
        <v/>
      </c>
      <c r="BB112" s="726">
        <f>IF($BE$3="４週",SUM(W112:AX112),IF($BE$3="暦月",SUM(W112:BA112),""))</f>
        <v>0</v>
      </c>
      <c r="BC112" s="727"/>
      <c r="BD112" s="728">
        <f>IF($BE$3="４週",BB112/4,IF($BE$3="暦月",(BB112/($BE$8/7)),""))</f>
        <v>0</v>
      </c>
      <c r="BE112" s="727"/>
      <c r="BF112" s="723"/>
      <c r="BG112" s="724"/>
      <c r="BH112" s="724"/>
      <c r="BI112" s="724"/>
      <c r="BJ112" s="725"/>
    </row>
    <row r="113" spans="2:62" ht="20.25" customHeight="1" x14ac:dyDescent="0.2">
      <c r="B113" s="729">
        <f>B111+1</f>
        <v>50</v>
      </c>
      <c r="C113" s="731"/>
      <c r="D113" s="732"/>
      <c r="E113" s="117"/>
      <c r="F113" s="118"/>
      <c r="G113" s="117"/>
      <c r="H113" s="118"/>
      <c r="I113" s="735"/>
      <c r="J113" s="736"/>
      <c r="K113" s="739"/>
      <c r="L113" s="740"/>
      <c r="M113" s="740"/>
      <c r="N113" s="732"/>
      <c r="O113" s="743"/>
      <c r="P113" s="744"/>
      <c r="Q113" s="744"/>
      <c r="R113" s="744"/>
      <c r="S113" s="745"/>
      <c r="T113" s="137" t="s">
        <v>378</v>
      </c>
      <c r="U113" s="138"/>
      <c r="V113" s="139"/>
      <c r="W113" s="130"/>
      <c r="X113" s="131"/>
      <c r="Y113" s="131"/>
      <c r="Z113" s="131"/>
      <c r="AA113" s="131"/>
      <c r="AB113" s="131"/>
      <c r="AC113" s="132"/>
      <c r="AD113" s="130"/>
      <c r="AE113" s="131"/>
      <c r="AF113" s="131"/>
      <c r="AG113" s="131"/>
      <c r="AH113" s="131"/>
      <c r="AI113" s="131"/>
      <c r="AJ113" s="132"/>
      <c r="AK113" s="130"/>
      <c r="AL113" s="131"/>
      <c r="AM113" s="131"/>
      <c r="AN113" s="131"/>
      <c r="AO113" s="131"/>
      <c r="AP113" s="131"/>
      <c r="AQ113" s="132"/>
      <c r="AR113" s="130"/>
      <c r="AS113" s="131"/>
      <c r="AT113" s="131"/>
      <c r="AU113" s="131"/>
      <c r="AV113" s="131"/>
      <c r="AW113" s="131"/>
      <c r="AX113" s="132"/>
      <c r="AY113" s="130"/>
      <c r="AZ113" s="131"/>
      <c r="BA113" s="133"/>
      <c r="BB113" s="749"/>
      <c r="BC113" s="750"/>
      <c r="BD113" s="712"/>
      <c r="BE113" s="713"/>
      <c r="BF113" s="714"/>
      <c r="BG113" s="715"/>
      <c r="BH113" s="715"/>
      <c r="BI113" s="715"/>
      <c r="BJ113" s="716"/>
    </row>
    <row r="114" spans="2:62" ht="20.25" customHeight="1" x14ac:dyDescent="0.2">
      <c r="B114" s="751"/>
      <c r="C114" s="752"/>
      <c r="D114" s="753"/>
      <c r="E114" s="140"/>
      <c r="F114" s="141">
        <f>C113</f>
        <v>0</v>
      </c>
      <c r="G114" s="140"/>
      <c r="H114" s="141">
        <f>I113</f>
        <v>0</v>
      </c>
      <c r="I114" s="754"/>
      <c r="J114" s="755"/>
      <c r="K114" s="756"/>
      <c r="L114" s="757"/>
      <c r="M114" s="757"/>
      <c r="N114" s="753"/>
      <c r="O114" s="743"/>
      <c r="P114" s="744"/>
      <c r="Q114" s="744"/>
      <c r="R114" s="744"/>
      <c r="S114" s="745"/>
      <c r="T114" s="134" t="s">
        <v>244</v>
      </c>
      <c r="U114" s="135"/>
      <c r="V114" s="136"/>
      <c r="W114" s="122" t="str">
        <f>IF(W113="","",VLOOKUP(W113,シフト記号表!$C$6:$L$47,10,FALSE))</f>
        <v/>
      </c>
      <c r="X114" s="123" t="str">
        <f>IF(X113="","",VLOOKUP(X113,シフト記号表!$C$6:$L$47,10,FALSE))</f>
        <v/>
      </c>
      <c r="Y114" s="123" t="str">
        <f>IF(Y113="","",VLOOKUP(Y113,シフト記号表!$C$6:$L$47,10,FALSE))</f>
        <v/>
      </c>
      <c r="Z114" s="123" t="str">
        <f>IF(Z113="","",VLOOKUP(Z113,シフト記号表!$C$6:$L$47,10,FALSE))</f>
        <v/>
      </c>
      <c r="AA114" s="123" t="str">
        <f>IF(AA113="","",VLOOKUP(AA113,シフト記号表!$C$6:$L$47,10,FALSE))</f>
        <v/>
      </c>
      <c r="AB114" s="123" t="str">
        <f>IF(AB113="","",VLOOKUP(AB113,シフト記号表!$C$6:$L$47,10,FALSE))</f>
        <v/>
      </c>
      <c r="AC114" s="124" t="str">
        <f>IF(AC113="","",VLOOKUP(AC113,シフト記号表!$C$6:$L$47,10,FALSE))</f>
        <v/>
      </c>
      <c r="AD114" s="122" t="str">
        <f>IF(AD113="","",VLOOKUP(AD113,シフト記号表!$C$6:$L$47,10,FALSE))</f>
        <v/>
      </c>
      <c r="AE114" s="123" t="str">
        <f>IF(AE113="","",VLOOKUP(AE113,シフト記号表!$C$6:$L$47,10,FALSE))</f>
        <v/>
      </c>
      <c r="AF114" s="123" t="str">
        <f>IF(AF113="","",VLOOKUP(AF113,シフト記号表!$C$6:$L$47,10,FALSE))</f>
        <v/>
      </c>
      <c r="AG114" s="123" t="str">
        <f>IF(AG113="","",VLOOKUP(AG113,シフト記号表!$C$6:$L$47,10,FALSE))</f>
        <v/>
      </c>
      <c r="AH114" s="123" t="str">
        <f>IF(AH113="","",VLOOKUP(AH113,シフト記号表!$C$6:$L$47,10,FALSE))</f>
        <v/>
      </c>
      <c r="AI114" s="123" t="str">
        <f>IF(AI113="","",VLOOKUP(AI113,シフト記号表!$C$6:$L$47,10,FALSE))</f>
        <v/>
      </c>
      <c r="AJ114" s="124" t="str">
        <f>IF(AJ113="","",VLOOKUP(AJ113,シフト記号表!$C$6:$L$47,10,FALSE))</f>
        <v/>
      </c>
      <c r="AK114" s="122" t="str">
        <f>IF(AK113="","",VLOOKUP(AK113,シフト記号表!$C$6:$L$47,10,FALSE))</f>
        <v/>
      </c>
      <c r="AL114" s="123" t="str">
        <f>IF(AL113="","",VLOOKUP(AL113,シフト記号表!$C$6:$L$47,10,FALSE))</f>
        <v/>
      </c>
      <c r="AM114" s="123" t="str">
        <f>IF(AM113="","",VLOOKUP(AM113,シフト記号表!$C$6:$L$47,10,FALSE))</f>
        <v/>
      </c>
      <c r="AN114" s="123" t="str">
        <f>IF(AN113="","",VLOOKUP(AN113,シフト記号表!$C$6:$L$47,10,FALSE))</f>
        <v/>
      </c>
      <c r="AO114" s="123" t="str">
        <f>IF(AO113="","",VLOOKUP(AO113,シフト記号表!$C$6:$L$47,10,FALSE))</f>
        <v/>
      </c>
      <c r="AP114" s="123" t="str">
        <f>IF(AP113="","",VLOOKUP(AP113,シフト記号表!$C$6:$L$47,10,FALSE))</f>
        <v/>
      </c>
      <c r="AQ114" s="124" t="str">
        <f>IF(AQ113="","",VLOOKUP(AQ113,シフト記号表!$C$6:$L$47,10,FALSE))</f>
        <v/>
      </c>
      <c r="AR114" s="122" t="str">
        <f>IF(AR113="","",VLOOKUP(AR113,シフト記号表!$C$6:$L$47,10,FALSE))</f>
        <v/>
      </c>
      <c r="AS114" s="123" t="str">
        <f>IF(AS113="","",VLOOKUP(AS113,シフト記号表!$C$6:$L$47,10,FALSE))</f>
        <v/>
      </c>
      <c r="AT114" s="123" t="str">
        <f>IF(AT113="","",VLOOKUP(AT113,シフト記号表!$C$6:$L$47,10,FALSE))</f>
        <v/>
      </c>
      <c r="AU114" s="123" t="str">
        <f>IF(AU113="","",VLOOKUP(AU113,シフト記号表!$C$6:$L$47,10,FALSE))</f>
        <v/>
      </c>
      <c r="AV114" s="123" t="str">
        <f>IF(AV113="","",VLOOKUP(AV113,シフト記号表!$C$6:$L$47,10,FALSE))</f>
        <v/>
      </c>
      <c r="AW114" s="123" t="str">
        <f>IF(AW113="","",VLOOKUP(AW113,シフト記号表!$C$6:$L$47,10,FALSE))</f>
        <v/>
      </c>
      <c r="AX114" s="124" t="str">
        <f>IF(AX113="","",VLOOKUP(AX113,シフト記号表!$C$6:$L$47,10,FALSE))</f>
        <v/>
      </c>
      <c r="AY114" s="122" t="str">
        <f>IF(AY113="","",VLOOKUP(AY113,シフト記号表!$C$6:$L$47,10,FALSE))</f>
        <v/>
      </c>
      <c r="AZ114" s="123" t="str">
        <f>IF(AZ113="","",VLOOKUP(AZ113,シフト記号表!$C$6:$L$47,10,FALSE))</f>
        <v/>
      </c>
      <c r="BA114" s="123" t="str">
        <f>IF(BA113="","",VLOOKUP(BA113,シフト記号表!$C$6:$L$47,10,FALSE))</f>
        <v/>
      </c>
      <c r="BB114" s="726">
        <f>IF($BE$3="４週",SUM(W114:AX114),IF($BE$3="暦月",SUM(W114:BA114),""))</f>
        <v>0</v>
      </c>
      <c r="BC114" s="727"/>
      <c r="BD114" s="728">
        <f>IF($BE$3="４週",BB114/4,IF($BE$3="暦月",(BB114/($BE$8/7)),""))</f>
        <v>0</v>
      </c>
      <c r="BE114" s="727"/>
      <c r="BF114" s="723"/>
      <c r="BG114" s="724"/>
      <c r="BH114" s="724"/>
      <c r="BI114" s="724"/>
      <c r="BJ114" s="725"/>
    </row>
    <row r="115" spans="2:62" ht="20.25" customHeight="1" x14ac:dyDescent="0.2">
      <c r="B115" s="729">
        <f>B113+1</f>
        <v>51</v>
      </c>
      <c r="C115" s="731"/>
      <c r="D115" s="732"/>
      <c r="E115" s="117"/>
      <c r="F115" s="118"/>
      <c r="G115" s="117"/>
      <c r="H115" s="118"/>
      <c r="I115" s="735"/>
      <c r="J115" s="736"/>
      <c r="K115" s="739"/>
      <c r="L115" s="740"/>
      <c r="M115" s="740"/>
      <c r="N115" s="732"/>
      <c r="O115" s="743"/>
      <c r="P115" s="744"/>
      <c r="Q115" s="744"/>
      <c r="R115" s="744"/>
      <c r="S115" s="745"/>
      <c r="T115" s="137" t="s">
        <v>378</v>
      </c>
      <c r="U115" s="138"/>
      <c r="V115" s="139"/>
      <c r="W115" s="130"/>
      <c r="X115" s="131"/>
      <c r="Y115" s="131"/>
      <c r="Z115" s="131"/>
      <c r="AA115" s="131"/>
      <c r="AB115" s="131"/>
      <c r="AC115" s="132"/>
      <c r="AD115" s="130"/>
      <c r="AE115" s="131"/>
      <c r="AF115" s="131"/>
      <c r="AG115" s="131"/>
      <c r="AH115" s="131"/>
      <c r="AI115" s="131"/>
      <c r="AJ115" s="132"/>
      <c r="AK115" s="130"/>
      <c r="AL115" s="131"/>
      <c r="AM115" s="131"/>
      <c r="AN115" s="131"/>
      <c r="AO115" s="131"/>
      <c r="AP115" s="131"/>
      <c r="AQ115" s="132"/>
      <c r="AR115" s="130"/>
      <c r="AS115" s="131"/>
      <c r="AT115" s="131"/>
      <c r="AU115" s="131"/>
      <c r="AV115" s="131"/>
      <c r="AW115" s="131"/>
      <c r="AX115" s="132"/>
      <c r="AY115" s="130"/>
      <c r="AZ115" s="131"/>
      <c r="BA115" s="133"/>
      <c r="BB115" s="749"/>
      <c r="BC115" s="750"/>
      <c r="BD115" s="712"/>
      <c r="BE115" s="713"/>
      <c r="BF115" s="714"/>
      <c r="BG115" s="715"/>
      <c r="BH115" s="715"/>
      <c r="BI115" s="715"/>
      <c r="BJ115" s="716"/>
    </row>
    <row r="116" spans="2:62" ht="20.25" customHeight="1" x14ac:dyDescent="0.2">
      <c r="B116" s="751"/>
      <c r="C116" s="752"/>
      <c r="D116" s="753"/>
      <c r="E116" s="140"/>
      <c r="F116" s="141">
        <f>C115</f>
        <v>0</v>
      </c>
      <c r="G116" s="140"/>
      <c r="H116" s="141">
        <f>I115</f>
        <v>0</v>
      </c>
      <c r="I116" s="754"/>
      <c r="J116" s="755"/>
      <c r="K116" s="756"/>
      <c r="L116" s="757"/>
      <c r="M116" s="757"/>
      <c r="N116" s="753"/>
      <c r="O116" s="743"/>
      <c r="P116" s="744"/>
      <c r="Q116" s="744"/>
      <c r="R116" s="744"/>
      <c r="S116" s="745"/>
      <c r="T116" s="134" t="s">
        <v>244</v>
      </c>
      <c r="U116" s="135"/>
      <c r="V116" s="136"/>
      <c r="W116" s="122" t="str">
        <f>IF(W115="","",VLOOKUP(W115,シフト記号表!$C$6:$L$47,10,FALSE))</f>
        <v/>
      </c>
      <c r="X116" s="123" t="str">
        <f>IF(X115="","",VLOOKUP(X115,シフト記号表!$C$6:$L$47,10,FALSE))</f>
        <v/>
      </c>
      <c r="Y116" s="123" t="str">
        <f>IF(Y115="","",VLOOKUP(Y115,シフト記号表!$C$6:$L$47,10,FALSE))</f>
        <v/>
      </c>
      <c r="Z116" s="123" t="str">
        <f>IF(Z115="","",VLOOKUP(Z115,シフト記号表!$C$6:$L$47,10,FALSE))</f>
        <v/>
      </c>
      <c r="AA116" s="123" t="str">
        <f>IF(AA115="","",VLOOKUP(AA115,シフト記号表!$C$6:$L$47,10,FALSE))</f>
        <v/>
      </c>
      <c r="AB116" s="123" t="str">
        <f>IF(AB115="","",VLOOKUP(AB115,シフト記号表!$C$6:$L$47,10,FALSE))</f>
        <v/>
      </c>
      <c r="AC116" s="124" t="str">
        <f>IF(AC115="","",VLOOKUP(AC115,シフト記号表!$C$6:$L$47,10,FALSE))</f>
        <v/>
      </c>
      <c r="AD116" s="122" t="str">
        <f>IF(AD115="","",VLOOKUP(AD115,シフト記号表!$C$6:$L$47,10,FALSE))</f>
        <v/>
      </c>
      <c r="AE116" s="123" t="str">
        <f>IF(AE115="","",VLOOKUP(AE115,シフト記号表!$C$6:$L$47,10,FALSE))</f>
        <v/>
      </c>
      <c r="AF116" s="123" t="str">
        <f>IF(AF115="","",VLOOKUP(AF115,シフト記号表!$C$6:$L$47,10,FALSE))</f>
        <v/>
      </c>
      <c r="AG116" s="123" t="str">
        <f>IF(AG115="","",VLOOKUP(AG115,シフト記号表!$C$6:$L$47,10,FALSE))</f>
        <v/>
      </c>
      <c r="AH116" s="123" t="str">
        <f>IF(AH115="","",VLOOKUP(AH115,シフト記号表!$C$6:$L$47,10,FALSE))</f>
        <v/>
      </c>
      <c r="AI116" s="123" t="str">
        <f>IF(AI115="","",VLOOKUP(AI115,シフト記号表!$C$6:$L$47,10,FALSE))</f>
        <v/>
      </c>
      <c r="AJ116" s="124" t="str">
        <f>IF(AJ115="","",VLOOKUP(AJ115,シフト記号表!$C$6:$L$47,10,FALSE))</f>
        <v/>
      </c>
      <c r="AK116" s="122" t="str">
        <f>IF(AK115="","",VLOOKUP(AK115,シフト記号表!$C$6:$L$47,10,FALSE))</f>
        <v/>
      </c>
      <c r="AL116" s="123" t="str">
        <f>IF(AL115="","",VLOOKUP(AL115,シフト記号表!$C$6:$L$47,10,FALSE))</f>
        <v/>
      </c>
      <c r="AM116" s="123" t="str">
        <f>IF(AM115="","",VLOOKUP(AM115,シフト記号表!$C$6:$L$47,10,FALSE))</f>
        <v/>
      </c>
      <c r="AN116" s="123" t="str">
        <f>IF(AN115="","",VLOOKUP(AN115,シフト記号表!$C$6:$L$47,10,FALSE))</f>
        <v/>
      </c>
      <c r="AO116" s="123" t="str">
        <f>IF(AO115="","",VLOOKUP(AO115,シフト記号表!$C$6:$L$47,10,FALSE))</f>
        <v/>
      </c>
      <c r="AP116" s="123" t="str">
        <f>IF(AP115="","",VLOOKUP(AP115,シフト記号表!$C$6:$L$47,10,FALSE))</f>
        <v/>
      </c>
      <c r="AQ116" s="124" t="str">
        <f>IF(AQ115="","",VLOOKUP(AQ115,シフト記号表!$C$6:$L$47,10,FALSE))</f>
        <v/>
      </c>
      <c r="AR116" s="122" t="str">
        <f>IF(AR115="","",VLOOKUP(AR115,シフト記号表!$C$6:$L$47,10,FALSE))</f>
        <v/>
      </c>
      <c r="AS116" s="123" t="str">
        <f>IF(AS115="","",VLOOKUP(AS115,シフト記号表!$C$6:$L$47,10,FALSE))</f>
        <v/>
      </c>
      <c r="AT116" s="123" t="str">
        <f>IF(AT115="","",VLOOKUP(AT115,シフト記号表!$C$6:$L$47,10,FALSE))</f>
        <v/>
      </c>
      <c r="AU116" s="123" t="str">
        <f>IF(AU115="","",VLOOKUP(AU115,シフト記号表!$C$6:$L$47,10,FALSE))</f>
        <v/>
      </c>
      <c r="AV116" s="123" t="str">
        <f>IF(AV115="","",VLOOKUP(AV115,シフト記号表!$C$6:$L$47,10,FALSE))</f>
        <v/>
      </c>
      <c r="AW116" s="123" t="str">
        <f>IF(AW115="","",VLOOKUP(AW115,シフト記号表!$C$6:$L$47,10,FALSE))</f>
        <v/>
      </c>
      <c r="AX116" s="124" t="str">
        <f>IF(AX115="","",VLOOKUP(AX115,シフト記号表!$C$6:$L$47,10,FALSE))</f>
        <v/>
      </c>
      <c r="AY116" s="122" t="str">
        <f>IF(AY115="","",VLOOKUP(AY115,シフト記号表!$C$6:$L$47,10,FALSE))</f>
        <v/>
      </c>
      <c r="AZ116" s="123" t="str">
        <f>IF(AZ115="","",VLOOKUP(AZ115,シフト記号表!$C$6:$L$47,10,FALSE))</f>
        <v/>
      </c>
      <c r="BA116" s="123" t="str">
        <f>IF(BA115="","",VLOOKUP(BA115,シフト記号表!$C$6:$L$47,10,FALSE))</f>
        <v/>
      </c>
      <c r="BB116" s="726">
        <f>IF($BE$3="４週",SUM(W116:AX116),IF($BE$3="暦月",SUM(W116:BA116),""))</f>
        <v>0</v>
      </c>
      <c r="BC116" s="727"/>
      <c r="BD116" s="728">
        <f>IF($BE$3="４週",BB116/4,IF($BE$3="暦月",(BB116/($BE$8/7)),""))</f>
        <v>0</v>
      </c>
      <c r="BE116" s="727"/>
      <c r="BF116" s="723"/>
      <c r="BG116" s="724"/>
      <c r="BH116" s="724"/>
      <c r="BI116" s="724"/>
      <c r="BJ116" s="725"/>
    </row>
    <row r="117" spans="2:62" ht="20.25" customHeight="1" x14ac:dyDescent="0.2">
      <c r="B117" s="729">
        <f>B115+1</f>
        <v>52</v>
      </c>
      <c r="C117" s="731"/>
      <c r="D117" s="732"/>
      <c r="E117" s="117"/>
      <c r="F117" s="118"/>
      <c r="G117" s="117"/>
      <c r="H117" s="118"/>
      <c r="I117" s="735"/>
      <c r="J117" s="736"/>
      <c r="K117" s="739"/>
      <c r="L117" s="740"/>
      <c r="M117" s="740"/>
      <c r="N117" s="732"/>
      <c r="O117" s="743"/>
      <c r="P117" s="744"/>
      <c r="Q117" s="744"/>
      <c r="R117" s="744"/>
      <c r="S117" s="745"/>
      <c r="T117" s="137" t="s">
        <v>378</v>
      </c>
      <c r="U117" s="138"/>
      <c r="V117" s="139"/>
      <c r="W117" s="130"/>
      <c r="X117" s="131"/>
      <c r="Y117" s="131"/>
      <c r="Z117" s="131"/>
      <c r="AA117" s="131"/>
      <c r="AB117" s="131"/>
      <c r="AC117" s="132"/>
      <c r="AD117" s="130"/>
      <c r="AE117" s="131"/>
      <c r="AF117" s="131"/>
      <c r="AG117" s="131"/>
      <c r="AH117" s="131"/>
      <c r="AI117" s="131"/>
      <c r="AJ117" s="132"/>
      <c r="AK117" s="130"/>
      <c r="AL117" s="131"/>
      <c r="AM117" s="131"/>
      <c r="AN117" s="131"/>
      <c r="AO117" s="131"/>
      <c r="AP117" s="131"/>
      <c r="AQ117" s="132"/>
      <c r="AR117" s="130"/>
      <c r="AS117" s="131"/>
      <c r="AT117" s="131"/>
      <c r="AU117" s="131"/>
      <c r="AV117" s="131"/>
      <c r="AW117" s="131"/>
      <c r="AX117" s="132"/>
      <c r="AY117" s="130"/>
      <c r="AZ117" s="131"/>
      <c r="BA117" s="133"/>
      <c r="BB117" s="749"/>
      <c r="BC117" s="750"/>
      <c r="BD117" s="712"/>
      <c r="BE117" s="713"/>
      <c r="BF117" s="714"/>
      <c r="BG117" s="715"/>
      <c r="BH117" s="715"/>
      <c r="BI117" s="715"/>
      <c r="BJ117" s="716"/>
    </row>
    <row r="118" spans="2:62" ht="20.25" customHeight="1" x14ac:dyDescent="0.2">
      <c r="B118" s="751"/>
      <c r="C118" s="752"/>
      <c r="D118" s="753"/>
      <c r="E118" s="140"/>
      <c r="F118" s="141">
        <f>C117</f>
        <v>0</v>
      </c>
      <c r="G118" s="140"/>
      <c r="H118" s="141">
        <f>I117</f>
        <v>0</v>
      </c>
      <c r="I118" s="754"/>
      <c r="J118" s="755"/>
      <c r="K118" s="756"/>
      <c r="L118" s="757"/>
      <c r="M118" s="757"/>
      <c r="N118" s="753"/>
      <c r="O118" s="743"/>
      <c r="P118" s="744"/>
      <c r="Q118" s="744"/>
      <c r="R118" s="744"/>
      <c r="S118" s="745"/>
      <c r="T118" s="134" t="s">
        <v>244</v>
      </c>
      <c r="U118" s="135"/>
      <c r="V118" s="136"/>
      <c r="W118" s="122" t="str">
        <f>IF(W117="","",VLOOKUP(W117,シフト記号表!$C$6:$L$47,10,FALSE))</f>
        <v/>
      </c>
      <c r="X118" s="123" t="str">
        <f>IF(X117="","",VLOOKUP(X117,シフト記号表!$C$6:$L$47,10,FALSE))</f>
        <v/>
      </c>
      <c r="Y118" s="123" t="str">
        <f>IF(Y117="","",VLOOKUP(Y117,シフト記号表!$C$6:$L$47,10,FALSE))</f>
        <v/>
      </c>
      <c r="Z118" s="123" t="str">
        <f>IF(Z117="","",VLOOKUP(Z117,シフト記号表!$C$6:$L$47,10,FALSE))</f>
        <v/>
      </c>
      <c r="AA118" s="123" t="str">
        <f>IF(AA117="","",VLOOKUP(AA117,シフト記号表!$C$6:$L$47,10,FALSE))</f>
        <v/>
      </c>
      <c r="AB118" s="123" t="str">
        <f>IF(AB117="","",VLOOKUP(AB117,シフト記号表!$C$6:$L$47,10,FALSE))</f>
        <v/>
      </c>
      <c r="AC118" s="124" t="str">
        <f>IF(AC117="","",VLOOKUP(AC117,シフト記号表!$C$6:$L$47,10,FALSE))</f>
        <v/>
      </c>
      <c r="AD118" s="122" t="str">
        <f>IF(AD117="","",VLOOKUP(AD117,シフト記号表!$C$6:$L$47,10,FALSE))</f>
        <v/>
      </c>
      <c r="AE118" s="123" t="str">
        <f>IF(AE117="","",VLOOKUP(AE117,シフト記号表!$C$6:$L$47,10,FALSE))</f>
        <v/>
      </c>
      <c r="AF118" s="123" t="str">
        <f>IF(AF117="","",VLOOKUP(AF117,シフト記号表!$C$6:$L$47,10,FALSE))</f>
        <v/>
      </c>
      <c r="AG118" s="123" t="str">
        <f>IF(AG117="","",VLOOKUP(AG117,シフト記号表!$C$6:$L$47,10,FALSE))</f>
        <v/>
      </c>
      <c r="AH118" s="123" t="str">
        <f>IF(AH117="","",VLOOKUP(AH117,シフト記号表!$C$6:$L$47,10,FALSE))</f>
        <v/>
      </c>
      <c r="AI118" s="123" t="str">
        <f>IF(AI117="","",VLOOKUP(AI117,シフト記号表!$C$6:$L$47,10,FALSE))</f>
        <v/>
      </c>
      <c r="AJ118" s="124" t="str">
        <f>IF(AJ117="","",VLOOKUP(AJ117,シフト記号表!$C$6:$L$47,10,FALSE))</f>
        <v/>
      </c>
      <c r="AK118" s="122" t="str">
        <f>IF(AK117="","",VLOOKUP(AK117,シフト記号表!$C$6:$L$47,10,FALSE))</f>
        <v/>
      </c>
      <c r="AL118" s="123" t="str">
        <f>IF(AL117="","",VLOOKUP(AL117,シフト記号表!$C$6:$L$47,10,FALSE))</f>
        <v/>
      </c>
      <c r="AM118" s="123" t="str">
        <f>IF(AM117="","",VLOOKUP(AM117,シフト記号表!$C$6:$L$47,10,FALSE))</f>
        <v/>
      </c>
      <c r="AN118" s="123" t="str">
        <f>IF(AN117="","",VLOOKUP(AN117,シフト記号表!$C$6:$L$47,10,FALSE))</f>
        <v/>
      </c>
      <c r="AO118" s="123" t="str">
        <f>IF(AO117="","",VLOOKUP(AO117,シフト記号表!$C$6:$L$47,10,FALSE))</f>
        <v/>
      </c>
      <c r="AP118" s="123" t="str">
        <f>IF(AP117="","",VLOOKUP(AP117,シフト記号表!$C$6:$L$47,10,FALSE))</f>
        <v/>
      </c>
      <c r="AQ118" s="124" t="str">
        <f>IF(AQ117="","",VLOOKUP(AQ117,シフト記号表!$C$6:$L$47,10,FALSE))</f>
        <v/>
      </c>
      <c r="AR118" s="122" t="str">
        <f>IF(AR117="","",VLOOKUP(AR117,シフト記号表!$C$6:$L$47,10,FALSE))</f>
        <v/>
      </c>
      <c r="AS118" s="123" t="str">
        <f>IF(AS117="","",VLOOKUP(AS117,シフト記号表!$C$6:$L$47,10,FALSE))</f>
        <v/>
      </c>
      <c r="AT118" s="123" t="str">
        <f>IF(AT117="","",VLOOKUP(AT117,シフト記号表!$C$6:$L$47,10,FALSE))</f>
        <v/>
      </c>
      <c r="AU118" s="123" t="str">
        <f>IF(AU117="","",VLOOKUP(AU117,シフト記号表!$C$6:$L$47,10,FALSE))</f>
        <v/>
      </c>
      <c r="AV118" s="123" t="str">
        <f>IF(AV117="","",VLOOKUP(AV117,シフト記号表!$C$6:$L$47,10,FALSE))</f>
        <v/>
      </c>
      <c r="AW118" s="123" t="str">
        <f>IF(AW117="","",VLOOKUP(AW117,シフト記号表!$C$6:$L$47,10,FALSE))</f>
        <v/>
      </c>
      <c r="AX118" s="124" t="str">
        <f>IF(AX117="","",VLOOKUP(AX117,シフト記号表!$C$6:$L$47,10,FALSE))</f>
        <v/>
      </c>
      <c r="AY118" s="122" t="str">
        <f>IF(AY117="","",VLOOKUP(AY117,シフト記号表!$C$6:$L$47,10,FALSE))</f>
        <v/>
      </c>
      <c r="AZ118" s="123" t="str">
        <f>IF(AZ117="","",VLOOKUP(AZ117,シフト記号表!$C$6:$L$47,10,FALSE))</f>
        <v/>
      </c>
      <c r="BA118" s="123" t="str">
        <f>IF(BA117="","",VLOOKUP(BA117,シフト記号表!$C$6:$L$47,10,FALSE))</f>
        <v/>
      </c>
      <c r="BB118" s="726">
        <f>IF($BE$3="４週",SUM(W118:AX118),IF($BE$3="暦月",SUM(W118:BA118),""))</f>
        <v>0</v>
      </c>
      <c r="BC118" s="727"/>
      <c r="BD118" s="728">
        <f>IF($BE$3="４週",BB118/4,IF($BE$3="暦月",(BB118/($BE$8/7)),""))</f>
        <v>0</v>
      </c>
      <c r="BE118" s="727"/>
      <c r="BF118" s="723"/>
      <c r="BG118" s="724"/>
      <c r="BH118" s="724"/>
      <c r="BI118" s="724"/>
      <c r="BJ118" s="725"/>
    </row>
    <row r="119" spans="2:62" ht="20.25" customHeight="1" x14ac:dyDescent="0.2">
      <c r="B119" s="729">
        <f>B117+1</f>
        <v>53</v>
      </c>
      <c r="C119" s="731"/>
      <c r="D119" s="732"/>
      <c r="E119" s="117"/>
      <c r="F119" s="118"/>
      <c r="G119" s="117"/>
      <c r="H119" s="118"/>
      <c r="I119" s="735"/>
      <c r="J119" s="736"/>
      <c r="K119" s="739"/>
      <c r="L119" s="740"/>
      <c r="M119" s="740"/>
      <c r="N119" s="732"/>
      <c r="O119" s="743"/>
      <c r="P119" s="744"/>
      <c r="Q119" s="744"/>
      <c r="R119" s="744"/>
      <c r="S119" s="745"/>
      <c r="T119" s="137" t="s">
        <v>378</v>
      </c>
      <c r="U119" s="138"/>
      <c r="V119" s="139"/>
      <c r="W119" s="130"/>
      <c r="X119" s="131"/>
      <c r="Y119" s="131"/>
      <c r="Z119" s="131"/>
      <c r="AA119" s="131"/>
      <c r="AB119" s="131"/>
      <c r="AC119" s="132"/>
      <c r="AD119" s="130"/>
      <c r="AE119" s="131"/>
      <c r="AF119" s="131"/>
      <c r="AG119" s="131"/>
      <c r="AH119" s="131"/>
      <c r="AI119" s="131"/>
      <c r="AJ119" s="132"/>
      <c r="AK119" s="130"/>
      <c r="AL119" s="131"/>
      <c r="AM119" s="131"/>
      <c r="AN119" s="131"/>
      <c r="AO119" s="131"/>
      <c r="AP119" s="131"/>
      <c r="AQ119" s="132"/>
      <c r="AR119" s="130"/>
      <c r="AS119" s="131"/>
      <c r="AT119" s="131"/>
      <c r="AU119" s="131"/>
      <c r="AV119" s="131"/>
      <c r="AW119" s="131"/>
      <c r="AX119" s="132"/>
      <c r="AY119" s="130"/>
      <c r="AZ119" s="131"/>
      <c r="BA119" s="133"/>
      <c r="BB119" s="749"/>
      <c r="BC119" s="750"/>
      <c r="BD119" s="712"/>
      <c r="BE119" s="713"/>
      <c r="BF119" s="714"/>
      <c r="BG119" s="715"/>
      <c r="BH119" s="715"/>
      <c r="BI119" s="715"/>
      <c r="BJ119" s="716"/>
    </row>
    <row r="120" spans="2:62" ht="20.25" customHeight="1" x14ac:dyDescent="0.2">
      <c r="B120" s="751"/>
      <c r="C120" s="752"/>
      <c r="D120" s="753"/>
      <c r="E120" s="140"/>
      <c r="F120" s="141">
        <f>C119</f>
        <v>0</v>
      </c>
      <c r="G120" s="140"/>
      <c r="H120" s="141">
        <f>I119</f>
        <v>0</v>
      </c>
      <c r="I120" s="754"/>
      <c r="J120" s="755"/>
      <c r="K120" s="756"/>
      <c r="L120" s="757"/>
      <c r="M120" s="757"/>
      <c r="N120" s="753"/>
      <c r="O120" s="743"/>
      <c r="P120" s="744"/>
      <c r="Q120" s="744"/>
      <c r="R120" s="744"/>
      <c r="S120" s="745"/>
      <c r="T120" s="134" t="s">
        <v>244</v>
      </c>
      <c r="U120" s="135"/>
      <c r="V120" s="136"/>
      <c r="W120" s="122" t="str">
        <f>IF(W119="","",VLOOKUP(W119,シフト記号表!$C$6:$L$47,10,FALSE))</f>
        <v/>
      </c>
      <c r="X120" s="123" t="str">
        <f>IF(X119="","",VLOOKUP(X119,シフト記号表!$C$6:$L$47,10,FALSE))</f>
        <v/>
      </c>
      <c r="Y120" s="123" t="str">
        <f>IF(Y119="","",VLOOKUP(Y119,シフト記号表!$C$6:$L$47,10,FALSE))</f>
        <v/>
      </c>
      <c r="Z120" s="123" t="str">
        <f>IF(Z119="","",VLOOKUP(Z119,シフト記号表!$C$6:$L$47,10,FALSE))</f>
        <v/>
      </c>
      <c r="AA120" s="123" t="str">
        <f>IF(AA119="","",VLOOKUP(AA119,シフト記号表!$C$6:$L$47,10,FALSE))</f>
        <v/>
      </c>
      <c r="AB120" s="123" t="str">
        <f>IF(AB119="","",VLOOKUP(AB119,シフト記号表!$C$6:$L$47,10,FALSE))</f>
        <v/>
      </c>
      <c r="AC120" s="124" t="str">
        <f>IF(AC119="","",VLOOKUP(AC119,シフト記号表!$C$6:$L$47,10,FALSE))</f>
        <v/>
      </c>
      <c r="AD120" s="122" t="str">
        <f>IF(AD119="","",VLOOKUP(AD119,シフト記号表!$C$6:$L$47,10,FALSE))</f>
        <v/>
      </c>
      <c r="AE120" s="123" t="str">
        <f>IF(AE119="","",VLOOKUP(AE119,シフト記号表!$C$6:$L$47,10,FALSE))</f>
        <v/>
      </c>
      <c r="AF120" s="123" t="str">
        <f>IF(AF119="","",VLOOKUP(AF119,シフト記号表!$C$6:$L$47,10,FALSE))</f>
        <v/>
      </c>
      <c r="AG120" s="123" t="str">
        <f>IF(AG119="","",VLOOKUP(AG119,シフト記号表!$C$6:$L$47,10,FALSE))</f>
        <v/>
      </c>
      <c r="AH120" s="123" t="str">
        <f>IF(AH119="","",VLOOKUP(AH119,シフト記号表!$C$6:$L$47,10,FALSE))</f>
        <v/>
      </c>
      <c r="AI120" s="123" t="str">
        <f>IF(AI119="","",VLOOKUP(AI119,シフト記号表!$C$6:$L$47,10,FALSE))</f>
        <v/>
      </c>
      <c r="AJ120" s="124" t="str">
        <f>IF(AJ119="","",VLOOKUP(AJ119,シフト記号表!$C$6:$L$47,10,FALSE))</f>
        <v/>
      </c>
      <c r="AK120" s="122" t="str">
        <f>IF(AK119="","",VLOOKUP(AK119,シフト記号表!$C$6:$L$47,10,FALSE))</f>
        <v/>
      </c>
      <c r="AL120" s="123" t="str">
        <f>IF(AL119="","",VLOOKUP(AL119,シフト記号表!$C$6:$L$47,10,FALSE))</f>
        <v/>
      </c>
      <c r="AM120" s="123" t="str">
        <f>IF(AM119="","",VLOOKUP(AM119,シフト記号表!$C$6:$L$47,10,FALSE))</f>
        <v/>
      </c>
      <c r="AN120" s="123" t="str">
        <f>IF(AN119="","",VLOOKUP(AN119,シフト記号表!$C$6:$L$47,10,FALSE))</f>
        <v/>
      </c>
      <c r="AO120" s="123" t="str">
        <f>IF(AO119="","",VLOOKUP(AO119,シフト記号表!$C$6:$L$47,10,FALSE))</f>
        <v/>
      </c>
      <c r="AP120" s="123" t="str">
        <f>IF(AP119="","",VLOOKUP(AP119,シフト記号表!$C$6:$L$47,10,FALSE))</f>
        <v/>
      </c>
      <c r="AQ120" s="124" t="str">
        <f>IF(AQ119="","",VLOOKUP(AQ119,シフト記号表!$C$6:$L$47,10,FALSE))</f>
        <v/>
      </c>
      <c r="AR120" s="122" t="str">
        <f>IF(AR119="","",VLOOKUP(AR119,シフト記号表!$C$6:$L$47,10,FALSE))</f>
        <v/>
      </c>
      <c r="AS120" s="123" t="str">
        <f>IF(AS119="","",VLOOKUP(AS119,シフト記号表!$C$6:$L$47,10,FALSE))</f>
        <v/>
      </c>
      <c r="AT120" s="123" t="str">
        <f>IF(AT119="","",VLOOKUP(AT119,シフト記号表!$C$6:$L$47,10,FALSE))</f>
        <v/>
      </c>
      <c r="AU120" s="123" t="str">
        <f>IF(AU119="","",VLOOKUP(AU119,シフト記号表!$C$6:$L$47,10,FALSE))</f>
        <v/>
      </c>
      <c r="AV120" s="123" t="str">
        <f>IF(AV119="","",VLOOKUP(AV119,シフト記号表!$C$6:$L$47,10,FALSE))</f>
        <v/>
      </c>
      <c r="AW120" s="123" t="str">
        <f>IF(AW119="","",VLOOKUP(AW119,シフト記号表!$C$6:$L$47,10,FALSE))</f>
        <v/>
      </c>
      <c r="AX120" s="124" t="str">
        <f>IF(AX119="","",VLOOKUP(AX119,シフト記号表!$C$6:$L$47,10,FALSE))</f>
        <v/>
      </c>
      <c r="AY120" s="122" t="str">
        <f>IF(AY119="","",VLOOKUP(AY119,シフト記号表!$C$6:$L$47,10,FALSE))</f>
        <v/>
      </c>
      <c r="AZ120" s="123" t="str">
        <f>IF(AZ119="","",VLOOKUP(AZ119,シフト記号表!$C$6:$L$47,10,FALSE))</f>
        <v/>
      </c>
      <c r="BA120" s="123" t="str">
        <f>IF(BA119="","",VLOOKUP(BA119,シフト記号表!$C$6:$L$47,10,FALSE))</f>
        <v/>
      </c>
      <c r="BB120" s="726">
        <f>IF($BE$3="４週",SUM(W120:AX120),IF($BE$3="暦月",SUM(W120:BA120),""))</f>
        <v>0</v>
      </c>
      <c r="BC120" s="727"/>
      <c r="BD120" s="728">
        <f>IF($BE$3="４週",BB120/4,IF($BE$3="暦月",(BB120/($BE$8/7)),""))</f>
        <v>0</v>
      </c>
      <c r="BE120" s="727"/>
      <c r="BF120" s="723"/>
      <c r="BG120" s="724"/>
      <c r="BH120" s="724"/>
      <c r="BI120" s="724"/>
      <c r="BJ120" s="725"/>
    </row>
    <row r="121" spans="2:62" ht="20.25" customHeight="1" x14ac:dyDescent="0.2">
      <c r="B121" s="729">
        <f>B119+1</f>
        <v>54</v>
      </c>
      <c r="C121" s="731"/>
      <c r="D121" s="732"/>
      <c r="E121" s="117"/>
      <c r="F121" s="118"/>
      <c r="G121" s="117"/>
      <c r="H121" s="118"/>
      <c r="I121" s="735"/>
      <c r="J121" s="736"/>
      <c r="K121" s="739"/>
      <c r="L121" s="740"/>
      <c r="M121" s="740"/>
      <c r="N121" s="732"/>
      <c r="O121" s="743"/>
      <c r="P121" s="744"/>
      <c r="Q121" s="744"/>
      <c r="R121" s="744"/>
      <c r="S121" s="745"/>
      <c r="T121" s="137" t="s">
        <v>378</v>
      </c>
      <c r="U121" s="138"/>
      <c r="V121" s="139"/>
      <c r="W121" s="130"/>
      <c r="X121" s="131"/>
      <c r="Y121" s="131"/>
      <c r="Z121" s="131"/>
      <c r="AA121" s="131"/>
      <c r="AB121" s="131"/>
      <c r="AC121" s="132"/>
      <c r="AD121" s="130"/>
      <c r="AE121" s="131"/>
      <c r="AF121" s="131"/>
      <c r="AG121" s="131"/>
      <c r="AH121" s="131"/>
      <c r="AI121" s="131"/>
      <c r="AJ121" s="132"/>
      <c r="AK121" s="130"/>
      <c r="AL121" s="131"/>
      <c r="AM121" s="131"/>
      <c r="AN121" s="131"/>
      <c r="AO121" s="131"/>
      <c r="AP121" s="131"/>
      <c r="AQ121" s="132"/>
      <c r="AR121" s="130"/>
      <c r="AS121" s="131"/>
      <c r="AT121" s="131"/>
      <c r="AU121" s="131"/>
      <c r="AV121" s="131"/>
      <c r="AW121" s="131"/>
      <c r="AX121" s="132"/>
      <c r="AY121" s="130"/>
      <c r="AZ121" s="131"/>
      <c r="BA121" s="133"/>
      <c r="BB121" s="749"/>
      <c r="BC121" s="750"/>
      <c r="BD121" s="712"/>
      <c r="BE121" s="713"/>
      <c r="BF121" s="714"/>
      <c r="BG121" s="715"/>
      <c r="BH121" s="715"/>
      <c r="BI121" s="715"/>
      <c r="BJ121" s="716"/>
    </row>
    <row r="122" spans="2:62" ht="20.25" customHeight="1" x14ac:dyDescent="0.2">
      <c r="B122" s="751"/>
      <c r="C122" s="752"/>
      <c r="D122" s="753"/>
      <c r="E122" s="140"/>
      <c r="F122" s="141">
        <f>C121</f>
        <v>0</v>
      </c>
      <c r="G122" s="140"/>
      <c r="H122" s="141">
        <f>I121</f>
        <v>0</v>
      </c>
      <c r="I122" s="754"/>
      <c r="J122" s="755"/>
      <c r="K122" s="756"/>
      <c r="L122" s="757"/>
      <c r="M122" s="757"/>
      <c r="N122" s="753"/>
      <c r="O122" s="743"/>
      <c r="P122" s="744"/>
      <c r="Q122" s="744"/>
      <c r="R122" s="744"/>
      <c r="S122" s="745"/>
      <c r="T122" s="134" t="s">
        <v>244</v>
      </c>
      <c r="U122" s="135"/>
      <c r="V122" s="136"/>
      <c r="W122" s="122" t="str">
        <f>IF(W121="","",VLOOKUP(W121,シフト記号表!$C$6:$L$47,10,FALSE))</f>
        <v/>
      </c>
      <c r="X122" s="123" t="str">
        <f>IF(X121="","",VLOOKUP(X121,シフト記号表!$C$6:$L$47,10,FALSE))</f>
        <v/>
      </c>
      <c r="Y122" s="123" t="str">
        <f>IF(Y121="","",VLOOKUP(Y121,シフト記号表!$C$6:$L$47,10,FALSE))</f>
        <v/>
      </c>
      <c r="Z122" s="123" t="str">
        <f>IF(Z121="","",VLOOKUP(Z121,シフト記号表!$C$6:$L$47,10,FALSE))</f>
        <v/>
      </c>
      <c r="AA122" s="123" t="str">
        <f>IF(AA121="","",VLOOKUP(AA121,シフト記号表!$C$6:$L$47,10,FALSE))</f>
        <v/>
      </c>
      <c r="AB122" s="123" t="str">
        <f>IF(AB121="","",VLOOKUP(AB121,シフト記号表!$C$6:$L$47,10,FALSE))</f>
        <v/>
      </c>
      <c r="AC122" s="124" t="str">
        <f>IF(AC121="","",VLOOKUP(AC121,シフト記号表!$C$6:$L$47,10,FALSE))</f>
        <v/>
      </c>
      <c r="AD122" s="122" t="str">
        <f>IF(AD121="","",VLOOKUP(AD121,シフト記号表!$C$6:$L$47,10,FALSE))</f>
        <v/>
      </c>
      <c r="AE122" s="123" t="str">
        <f>IF(AE121="","",VLOOKUP(AE121,シフト記号表!$C$6:$L$47,10,FALSE))</f>
        <v/>
      </c>
      <c r="AF122" s="123" t="str">
        <f>IF(AF121="","",VLOOKUP(AF121,シフト記号表!$C$6:$L$47,10,FALSE))</f>
        <v/>
      </c>
      <c r="AG122" s="123" t="str">
        <f>IF(AG121="","",VLOOKUP(AG121,シフト記号表!$C$6:$L$47,10,FALSE))</f>
        <v/>
      </c>
      <c r="AH122" s="123" t="str">
        <f>IF(AH121="","",VLOOKUP(AH121,シフト記号表!$C$6:$L$47,10,FALSE))</f>
        <v/>
      </c>
      <c r="AI122" s="123" t="str">
        <f>IF(AI121="","",VLOOKUP(AI121,シフト記号表!$C$6:$L$47,10,FALSE))</f>
        <v/>
      </c>
      <c r="AJ122" s="124" t="str">
        <f>IF(AJ121="","",VLOOKUP(AJ121,シフト記号表!$C$6:$L$47,10,FALSE))</f>
        <v/>
      </c>
      <c r="AK122" s="122" t="str">
        <f>IF(AK121="","",VLOOKUP(AK121,シフト記号表!$C$6:$L$47,10,FALSE))</f>
        <v/>
      </c>
      <c r="AL122" s="123" t="str">
        <f>IF(AL121="","",VLOOKUP(AL121,シフト記号表!$C$6:$L$47,10,FALSE))</f>
        <v/>
      </c>
      <c r="AM122" s="123" t="str">
        <f>IF(AM121="","",VLOOKUP(AM121,シフト記号表!$C$6:$L$47,10,FALSE))</f>
        <v/>
      </c>
      <c r="AN122" s="123" t="str">
        <f>IF(AN121="","",VLOOKUP(AN121,シフト記号表!$C$6:$L$47,10,FALSE))</f>
        <v/>
      </c>
      <c r="AO122" s="123" t="str">
        <f>IF(AO121="","",VLOOKUP(AO121,シフト記号表!$C$6:$L$47,10,FALSE))</f>
        <v/>
      </c>
      <c r="AP122" s="123" t="str">
        <f>IF(AP121="","",VLOOKUP(AP121,シフト記号表!$C$6:$L$47,10,FALSE))</f>
        <v/>
      </c>
      <c r="AQ122" s="124" t="str">
        <f>IF(AQ121="","",VLOOKUP(AQ121,シフト記号表!$C$6:$L$47,10,FALSE))</f>
        <v/>
      </c>
      <c r="AR122" s="122" t="str">
        <f>IF(AR121="","",VLOOKUP(AR121,シフト記号表!$C$6:$L$47,10,FALSE))</f>
        <v/>
      </c>
      <c r="AS122" s="123" t="str">
        <f>IF(AS121="","",VLOOKUP(AS121,シフト記号表!$C$6:$L$47,10,FALSE))</f>
        <v/>
      </c>
      <c r="AT122" s="123" t="str">
        <f>IF(AT121="","",VLOOKUP(AT121,シフト記号表!$C$6:$L$47,10,FALSE))</f>
        <v/>
      </c>
      <c r="AU122" s="123" t="str">
        <f>IF(AU121="","",VLOOKUP(AU121,シフト記号表!$C$6:$L$47,10,FALSE))</f>
        <v/>
      </c>
      <c r="AV122" s="123" t="str">
        <f>IF(AV121="","",VLOOKUP(AV121,シフト記号表!$C$6:$L$47,10,FALSE))</f>
        <v/>
      </c>
      <c r="AW122" s="123" t="str">
        <f>IF(AW121="","",VLOOKUP(AW121,シフト記号表!$C$6:$L$47,10,FALSE))</f>
        <v/>
      </c>
      <c r="AX122" s="124" t="str">
        <f>IF(AX121="","",VLOOKUP(AX121,シフト記号表!$C$6:$L$47,10,FALSE))</f>
        <v/>
      </c>
      <c r="AY122" s="122" t="str">
        <f>IF(AY121="","",VLOOKUP(AY121,シフト記号表!$C$6:$L$47,10,FALSE))</f>
        <v/>
      </c>
      <c r="AZ122" s="123" t="str">
        <f>IF(AZ121="","",VLOOKUP(AZ121,シフト記号表!$C$6:$L$47,10,FALSE))</f>
        <v/>
      </c>
      <c r="BA122" s="123" t="str">
        <f>IF(BA121="","",VLOOKUP(BA121,シフト記号表!$C$6:$L$47,10,FALSE))</f>
        <v/>
      </c>
      <c r="BB122" s="726">
        <f>IF($BE$3="４週",SUM(W122:AX122),IF($BE$3="暦月",SUM(W122:BA122),""))</f>
        <v>0</v>
      </c>
      <c r="BC122" s="727"/>
      <c r="BD122" s="728">
        <f>IF($BE$3="４週",BB122/4,IF($BE$3="暦月",(BB122/($BE$8/7)),""))</f>
        <v>0</v>
      </c>
      <c r="BE122" s="727"/>
      <c r="BF122" s="723"/>
      <c r="BG122" s="724"/>
      <c r="BH122" s="724"/>
      <c r="BI122" s="724"/>
      <c r="BJ122" s="725"/>
    </row>
    <row r="123" spans="2:62" ht="20.25" customHeight="1" x14ac:dyDescent="0.2">
      <c r="B123" s="729">
        <f>B121+1</f>
        <v>55</v>
      </c>
      <c r="C123" s="731"/>
      <c r="D123" s="732"/>
      <c r="E123" s="117"/>
      <c r="F123" s="118"/>
      <c r="G123" s="117"/>
      <c r="H123" s="118"/>
      <c r="I123" s="735"/>
      <c r="J123" s="736"/>
      <c r="K123" s="739"/>
      <c r="L123" s="740"/>
      <c r="M123" s="740"/>
      <c r="N123" s="732"/>
      <c r="O123" s="743"/>
      <c r="P123" s="744"/>
      <c r="Q123" s="744"/>
      <c r="R123" s="744"/>
      <c r="S123" s="745"/>
      <c r="T123" s="137" t="s">
        <v>378</v>
      </c>
      <c r="U123" s="138"/>
      <c r="V123" s="139"/>
      <c r="W123" s="130"/>
      <c r="X123" s="131"/>
      <c r="Y123" s="131"/>
      <c r="Z123" s="131"/>
      <c r="AA123" s="131"/>
      <c r="AB123" s="131"/>
      <c r="AC123" s="132"/>
      <c r="AD123" s="130"/>
      <c r="AE123" s="131"/>
      <c r="AF123" s="131"/>
      <c r="AG123" s="131"/>
      <c r="AH123" s="131"/>
      <c r="AI123" s="131"/>
      <c r="AJ123" s="132"/>
      <c r="AK123" s="130"/>
      <c r="AL123" s="131"/>
      <c r="AM123" s="131"/>
      <c r="AN123" s="131"/>
      <c r="AO123" s="131"/>
      <c r="AP123" s="131"/>
      <c r="AQ123" s="132"/>
      <c r="AR123" s="130"/>
      <c r="AS123" s="131"/>
      <c r="AT123" s="131"/>
      <c r="AU123" s="131"/>
      <c r="AV123" s="131"/>
      <c r="AW123" s="131"/>
      <c r="AX123" s="132"/>
      <c r="AY123" s="130"/>
      <c r="AZ123" s="131"/>
      <c r="BA123" s="133"/>
      <c r="BB123" s="749"/>
      <c r="BC123" s="750"/>
      <c r="BD123" s="712"/>
      <c r="BE123" s="713"/>
      <c r="BF123" s="714"/>
      <c r="BG123" s="715"/>
      <c r="BH123" s="715"/>
      <c r="BI123" s="715"/>
      <c r="BJ123" s="716"/>
    </row>
    <row r="124" spans="2:62" ht="20.25" customHeight="1" x14ac:dyDescent="0.2">
      <c r="B124" s="751"/>
      <c r="C124" s="752"/>
      <c r="D124" s="753"/>
      <c r="E124" s="140"/>
      <c r="F124" s="141">
        <f>C123</f>
        <v>0</v>
      </c>
      <c r="G124" s="140"/>
      <c r="H124" s="141">
        <f>I123</f>
        <v>0</v>
      </c>
      <c r="I124" s="754"/>
      <c r="J124" s="755"/>
      <c r="K124" s="756"/>
      <c r="L124" s="757"/>
      <c r="M124" s="757"/>
      <c r="N124" s="753"/>
      <c r="O124" s="743"/>
      <c r="P124" s="744"/>
      <c r="Q124" s="744"/>
      <c r="R124" s="744"/>
      <c r="S124" s="745"/>
      <c r="T124" s="134" t="s">
        <v>244</v>
      </c>
      <c r="U124" s="135"/>
      <c r="V124" s="136"/>
      <c r="W124" s="122" t="str">
        <f>IF(W123="","",VLOOKUP(W123,シフト記号表!$C$6:$L$47,10,FALSE))</f>
        <v/>
      </c>
      <c r="X124" s="123" t="str">
        <f>IF(X123="","",VLOOKUP(X123,シフト記号表!$C$6:$L$47,10,FALSE))</f>
        <v/>
      </c>
      <c r="Y124" s="123" t="str">
        <f>IF(Y123="","",VLOOKUP(Y123,シフト記号表!$C$6:$L$47,10,FALSE))</f>
        <v/>
      </c>
      <c r="Z124" s="123" t="str">
        <f>IF(Z123="","",VLOOKUP(Z123,シフト記号表!$C$6:$L$47,10,FALSE))</f>
        <v/>
      </c>
      <c r="AA124" s="123" t="str">
        <f>IF(AA123="","",VLOOKUP(AA123,シフト記号表!$C$6:$L$47,10,FALSE))</f>
        <v/>
      </c>
      <c r="AB124" s="123" t="str">
        <f>IF(AB123="","",VLOOKUP(AB123,シフト記号表!$C$6:$L$47,10,FALSE))</f>
        <v/>
      </c>
      <c r="AC124" s="124" t="str">
        <f>IF(AC123="","",VLOOKUP(AC123,シフト記号表!$C$6:$L$47,10,FALSE))</f>
        <v/>
      </c>
      <c r="AD124" s="122" t="str">
        <f>IF(AD123="","",VLOOKUP(AD123,シフト記号表!$C$6:$L$47,10,FALSE))</f>
        <v/>
      </c>
      <c r="AE124" s="123" t="str">
        <f>IF(AE123="","",VLOOKUP(AE123,シフト記号表!$C$6:$L$47,10,FALSE))</f>
        <v/>
      </c>
      <c r="AF124" s="123" t="str">
        <f>IF(AF123="","",VLOOKUP(AF123,シフト記号表!$C$6:$L$47,10,FALSE))</f>
        <v/>
      </c>
      <c r="AG124" s="123" t="str">
        <f>IF(AG123="","",VLOOKUP(AG123,シフト記号表!$C$6:$L$47,10,FALSE))</f>
        <v/>
      </c>
      <c r="AH124" s="123" t="str">
        <f>IF(AH123="","",VLOOKUP(AH123,シフト記号表!$C$6:$L$47,10,FALSE))</f>
        <v/>
      </c>
      <c r="AI124" s="123" t="str">
        <f>IF(AI123="","",VLOOKUP(AI123,シフト記号表!$C$6:$L$47,10,FALSE))</f>
        <v/>
      </c>
      <c r="AJ124" s="124" t="str">
        <f>IF(AJ123="","",VLOOKUP(AJ123,シフト記号表!$C$6:$L$47,10,FALSE))</f>
        <v/>
      </c>
      <c r="AK124" s="122" t="str">
        <f>IF(AK123="","",VLOOKUP(AK123,シフト記号表!$C$6:$L$47,10,FALSE))</f>
        <v/>
      </c>
      <c r="AL124" s="123" t="str">
        <f>IF(AL123="","",VLOOKUP(AL123,シフト記号表!$C$6:$L$47,10,FALSE))</f>
        <v/>
      </c>
      <c r="AM124" s="123" t="str">
        <f>IF(AM123="","",VLOOKUP(AM123,シフト記号表!$C$6:$L$47,10,FALSE))</f>
        <v/>
      </c>
      <c r="AN124" s="123" t="str">
        <f>IF(AN123="","",VLOOKUP(AN123,シフト記号表!$C$6:$L$47,10,FALSE))</f>
        <v/>
      </c>
      <c r="AO124" s="123" t="str">
        <f>IF(AO123="","",VLOOKUP(AO123,シフト記号表!$C$6:$L$47,10,FALSE))</f>
        <v/>
      </c>
      <c r="AP124" s="123" t="str">
        <f>IF(AP123="","",VLOOKUP(AP123,シフト記号表!$C$6:$L$47,10,FALSE))</f>
        <v/>
      </c>
      <c r="AQ124" s="124" t="str">
        <f>IF(AQ123="","",VLOOKUP(AQ123,シフト記号表!$C$6:$L$47,10,FALSE))</f>
        <v/>
      </c>
      <c r="AR124" s="122" t="str">
        <f>IF(AR123="","",VLOOKUP(AR123,シフト記号表!$C$6:$L$47,10,FALSE))</f>
        <v/>
      </c>
      <c r="AS124" s="123" t="str">
        <f>IF(AS123="","",VLOOKUP(AS123,シフト記号表!$C$6:$L$47,10,FALSE))</f>
        <v/>
      </c>
      <c r="AT124" s="123" t="str">
        <f>IF(AT123="","",VLOOKUP(AT123,シフト記号表!$C$6:$L$47,10,FALSE))</f>
        <v/>
      </c>
      <c r="AU124" s="123" t="str">
        <f>IF(AU123="","",VLOOKUP(AU123,シフト記号表!$C$6:$L$47,10,FALSE))</f>
        <v/>
      </c>
      <c r="AV124" s="123" t="str">
        <f>IF(AV123="","",VLOOKUP(AV123,シフト記号表!$C$6:$L$47,10,FALSE))</f>
        <v/>
      </c>
      <c r="AW124" s="123" t="str">
        <f>IF(AW123="","",VLOOKUP(AW123,シフト記号表!$C$6:$L$47,10,FALSE))</f>
        <v/>
      </c>
      <c r="AX124" s="124" t="str">
        <f>IF(AX123="","",VLOOKUP(AX123,シフト記号表!$C$6:$L$47,10,FALSE))</f>
        <v/>
      </c>
      <c r="AY124" s="122" t="str">
        <f>IF(AY123="","",VLOOKUP(AY123,シフト記号表!$C$6:$L$47,10,FALSE))</f>
        <v/>
      </c>
      <c r="AZ124" s="123" t="str">
        <f>IF(AZ123="","",VLOOKUP(AZ123,シフト記号表!$C$6:$L$47,10,FALSE))</f>
        <v/>
      </c>
      <c r="BA124" s="123" t="str">
        <f>IF(BA123="","",VLOOKUP(BA123,シフト記号表!$C$6:$L$47,10,FALSE))</f>
        <v/>
      </c>
      <c r="BB124" s="726">
        <f>IF($BE$3="４週",SUM(W124:AX124),IF($BE$3="暦月",SUM(W124:BA124),""))</f>
        <v>0</v>
      </c>
      <c r="BC124" s="727"/>
      <c r="BD124" s="728">
        <f>IF($BE$3="４週",BB124/4,IF($BE$3="暦月",(BB124/($BE$8/7)),""))</f>
        <v>0</v>
      </c>
      <c r="BE124" s="727"/>
      <c r="BF124" s="723"/>
      <c r="BG124" s="724"/>
      <c r="BH124" s="724"/>
      <c r="BI124" s="724"/>
      <c r="BJ124" s="725"/>
    </row>
    <row r="125" spans="2:62" ht="20.25" customHeight="1" x14ac:dyDescent="0.2">
      <c r="B125" s="729">
        <f>B123+1</f>
        <v>56</v>
      </c>
      <c r="C125" s="731"/>
      <c r="D125" s="732"/>
      <c r="E125" s="117"/>
      <c r="F125" s="118"/>
      <c r="G125" s="117"/>
      <c r="H125" s="118"/>
      <c r="I125" s="735"/>
      <c r="J125" s="736"/>
      <c r="K125" s="739"/>
      <c r="L125" s="740"/>
      <c r="M125" s="740"/>
      <c r="N125" s="732"/>
      <c r="O125" s="743"/>
      <c r="P125" s="744"/>
      <c r="Q125" s="744"/>
      <c r="R125" s="744"/>
      <c r="S125" s="745"/>
      <c r="T125" s="137" t="s">
        <v>378</v>
      </c>
      <c r="U125" s="138"/>
      <c r="V125" s="139"/>
      <c r="W125" s="130"/>
      <c r="X125" s="131"/>
      <c r="Y125" s="131"/>
      <c r="Z125" s="131"/>
      <c r="AA125" s="131"/>
      <c r="AB125" s="131"/>
      <c r="AC125" s="132"/>
      <c r="AD125" s="130"/>
      <c r="AE125" s="131"/>
      <c r="AF125" s="131"/>
      <c r="AG125" s="131"/>
      <c r="AH125" s="131"/>
      <c r="AI125" s="131"/>
      <c r="AJ125" s="132"/>
      <c r="AK125" s="130"/>
      <c r="AL125" s="131"/>
      <c r="AM125" s="131"/>
      <c r="AN125" s="131"/>
      <c r="AO125" s="131"/>
      <c r="AP125" s="131"/>
      <c r="AQ125" s="132"/>
      <c r="AR125" s="130"/>
      <c r="AS125" s="131"/>
      <c r="AT125" s="131"/>
      <c r="AU125" s="131"/>
      <c r="AV125" s="131"/>
      <c r="AW125" s="131"/>
      <c r="AX125" s="132"/>
      <c r="AY125" s="130"/>
      <c r="AZ125" s="131"/>
      <c r="BA125" s="133"/>
      <c r="BB125" s="749"/>
      <c r="BC125" s="750"/>
      <c r="BD125" s="712"/>
      <c r="BE125" s="713"/>
      <c r="BF125" s="714"/>
      <c r="BG125" s="715"/>
      <c r="BH125" s="715"/>
      <c r="BI125" s="715"/>
      <c r="BJ125" s="716"/>
    </row>
    <row r="126" spans="2:62" ht="20.25" customHeight="1" x14ac:dyDescent="0.2">
      <c r="B126" s="751"/>
      <c r="C126" s="752"/>
      <c r="D126" s="753"/>
      <c r="E126" s="140"/>
      <c r="F126" s="141">
        <f>C125</f>
        <v>0</v>
      </c>
      <c r="G126" s="140"/>
      <c r="H126" s="141">
        <f>I125</f>
        <v>0</v>
      </c>
      <c r="I126" s="754"/>
      <c r="J126" s="755"/>
      <c r="K126" s="756"/>
      <c r="L126" s="757"/>
      <c r="M126" s="757"/>
      <c r="N126" s="753"/>
      <c r="O126" s="743"/>
      <c r="P126" s="744"/>
      <c r="Q126" s="744"/>
      <c r="R126" s="744"/>
      <c r="S126" s="745"/>
      <c r="T126" s="134" t="s">
        <v>244</v>
      </c>
      <c r="U126" s="135"/>
      <c r="V126" s="136"/>
      <c r="W126" s="122" t="str">
        <f>IF(W125="","",VLOOKUP(W125,シフト記号表!$C$6:$L$47,10,FALSE))</f>
        <v/>
      </c>
      <c r="X126" s="123" t="str">
        <f>IF(X125="","",VLOOKUP(X125,シフト記号表!$C$6:$L$47,10,FALSE))</f>
        <v/>
      </c>
      <c r="Y126" s="123" t="str">
        <f>IF(Y125="","",VLOOKUP(Y125,シフト記号表!$C$6:$L$47,10,FALSE))</f>
        <v/>
      </c>
      <c r="Z126" s="123" t="str">
        <f>IF(Z125="","",VLOOKUP(Z125,シフト記号表!$C$6:$L$47,10,FALSE))</f>
        <v/>
      </c>
      <c r="AA126" s="123" t="str">
        <f>IF(AA125="","",VLOOKUP(AA125,シフト記号表!$C$6:$L$47,10,FALSE))</f>
        <v/>
      </c>
      <c r="AB126" s="123" t="str">
        <f>IF(AB125="","",VLOOKUP(AB125,シフト記号表!$C$6:$L$47,10,FALSE))</f>
        <v/>
      </c>
      <c r="AC126" s="124" t="str">
        <f>IF(AC125="","",VLOOKUP(AC125,シフト記号表!$C$6:$L$47,10,FALSE))</f>
        <v/>
      </c>
      <c r="AD126" s="122" t="str">
        <f>IF(AD125="","",VLOOKUP(AD125,シフト記号表!$C$6:$L$47,10,FALSE))</f>
        <v/>
      </c>
      <c r="AE126" s="123" t="str">
        <f>IF(AE125="","",VLOOKUP(AE125,シフト記号表!$C$6:$L$47,10,FALSE))</f>
        <v/>
      </c>
      <c r="AF126" s="123" t="str">
        <f>IF(AF125="","",VLOOKUP(AF125,シフト記号表!$C$6:$L$47,10,FALSE))</f>
        <v/>
      </c>
      <c r="AG126" s="123" t="str">
        <f>IF(AG125="","",VLOOKUP(AG125,シフト記号表!$C$6:$L$47,10,FALSE))</f>
        <v/>
      </c>
      <c r="AH126" s="123" t="str">
        <f>IF(AH125="","",VLOOKUP(AH125,シフト記号表!$C$6:$L$47,10,FALSE))</f>
        <v/>
      </c>
      <c r="AI126" s="123" t="str">
        <f>IF(AI125="","",VLOOKUP(AI125,シフト記号表!$C$6:$L$47,10,FALSE))</f>
        <v/>
      </c>
      <c r="AJ126" s="124" t="str">
        <f>IF(AJ125="","",VLOOKUP(AJ125,シフト記号表!$C$6:$L$47,10,FALSE))</f>
        <v/>
      </c>
      <c r="AK126" s="122" t="str">
        <f>IF(AK125="","",VLOOKUP(AK125,シフト記号表!$C$6:$L$47,10,FALSE))</f>
        <v/>
      </c>
      <c r="AL126" s="123" t="str">
        <f>IF(AL125="","",VLOOKUP(AL125,シフト記号表!$C$6:$L$47,10,FALSE))</f>
        <v/>
      </c>
      <c r="AM126" s="123" t="str">
        <f>IF(AM125="","",VLOOKUP(AM125,シフト記号表!$C$6:$L$47,10,FALSE))</f>
        <v/>
      </c>
      <c r="AN126" s="123" t="str">
        <f>IF(AN125="","",VLOOKUP(AN125,シフト記号表!$C$6:$L$47,10,FALSE))</f>
        <v/>
      </c>
      <c r="AO126" s="123" t="str">
        <f>IF(AO125="","",VLOOKUP(AO125,シフト記号表!$C$6:$L$47,10,FALSE))</f>
        <v/>
      </c>
      <c r="AP126" s="123" t="str">
        <f>IF(AP125="","",VLOOKUP(AP125,シフト記号表!$C$6:$L$47,10,FALSE))</f>
        <v/>
      </c>
      <c r="AQ126" s="124" t="str">
        <f>IF(AQ125="","",VLOOKUP(AQ125,シフト記号表!$C$6:$L$47,10,FALSE))</f>
        <v/>
      </c>
      <c r="AR126" s="122" t="str">
        <f>IF(AR125="","",VLOOKUP(AR125,シフト記号表!$C$6:$L$47,10,FALSE))</f>
        <v/>
      </c>
      <c r="AS126" s="123" t="str">
        <f>IF(AS125="","",VLOOKUP(AS125,シフト記号表!$C$6:$L$47,10,FALSE))</f>
        <v/>
      </c>
      <c r="AT126" s="123" t="str">
        <f>IF(AT125="","",VLOOKUP(AT125,シフト記号表!$C$6:$L$47,10,FALSE))</f>
        <v/>
      </c>
      <c r="AU126" s="123" t="str">
        <f>IF(AU125="","",VLOOKUP(AU125,シフト記号表!$C$6:$L$47,10,FALSE))</f>
        <v/>
      </c>
      <c r="AV126" s="123" t="str">
        <f>IF(AV125="","",VLOOKUP(AV125,シフト記号表!$C$6:$L$47,10,FALSE))</f>
        <v/>
      </c>
      <c r="AW126" s="123" t="str">
        <f>IF(AW125="","",VLOOKUP(AW125,シフト記号表!$C$6:$L$47,10,FALSE))</f>
        <v/>
      </c>
      <c r="AX126" s="124" t="str">
        <f>IF(AX125="","",VLOOKUP(AX125,シフト記号表!$C$6:$L$47,10,FALSE))</f>
        <v/>
      </c>
      <c r="AY126" s="122" t="str">
        <f>IF(AY125="","",VLOOKUP(AY125,シフト記号表!$C$6:$L$47,10,FALSE))</f>
        <v/>
      </c>
      <c r="AZ126" s="123" t="str">
        <f>IF(AZ125="","",VLOOKUP(AZ125,シフト記号表!$C$6:$L$47,10,FALSE))</f>
        <v/>
      </c>
      <c r="BA126" s="123" t="str">
        <f>IF(BA125="","",VLOOKUP(BA125,シフト記号表!$C$6:$L$47,10,FALSE))</f>
        <v/>
      </c>
      <c r="BB126" s="726">
        <f>IF($BE$3="４週",SUM(W126:AX126),IF($BE$3="暦月",SUM(W126:BA126),""))</f>
        <v>0</v>
      </c>
      <c r="BC126" s="727"/>
      <c r="BD126" s="728">
        <f>IF($BE$3="４週",BB126/4,IF($BE$3="暦月",(BB126/($BE$8/7)),""))</f>
        <v>0</v>
      </c>
      <c r="BE126" s="727"/>
      <c r="BF126" s="723"/>
      <c r="BG126" s="724"/>
      <c r="BH126" s="724"/>
      <c r="BI126" s="724"/>
      <c r="BJ126" s="725"/>
    </row>
    <row r="127" spans="2:62" ht="20.25" customHeight="1" x14ac:dyDescent="0.2">
      <c r="B127" s="729">
        <f>B125+1</f>
        <v>57</v>
      </c>
      <c r="C127" s="731"/>
      <c r="D127" s="732"/>
      <c r="E127" s="117"/>
      <c r="F127" s="118"/>
      <c r="G127" s="117"/>
      <c r="H127" s="118"/>
      <c r="I127" s="735"/>
      <c r="J127" s="736"/>
      <c r="K127" s="739"/>
      <c r="L127" s="740"/>
      <c r="M127" s="740"/>
      <c r="N127" s="732"/>
      <c r="O127" s="743"/>
      <c r="P127" s="744"/>
      <c r="Q127" s="744"/>
      <c r="R127" s="744"/>
      <c r="S127" s="745"/>
      <c r="T127" s="137" t="s">
        <v>378</v>
      </c>
      <c r="U127" s="138"/>
      <c r="V127" s="139"/>
      <c r="W127" s="130"/>
      <c r="X127" s="131"/>
      <c r="Y127" s="131"/>
      <c r="Z127" s="131"/>
      <c r="AA127" s="131"/>
      <c r="AB127" s="131"/>
      <c r="AC127" s="132"/>
      <c r="AD127" s="130"/>
      <c r="AE127" s="131"/>
      <c r="AF127" s="131"/>
      <c r="AG127" s="131"/>
      <c r="AH127" s="131"/>
      <c r="AI127" s="131"/>
      <c r="AJ127" s="132"/>
      <c r="AK127" s="130"/>
      <c r="AL127" s="131"/>
      <c r="AM127" s="131"/>
      <c r="AN127" s="131"/>
      <c r="AO127" s="131"/>
      <c r="AP127" s="131"/>
      <c r="AQ127" s="132"/>
      <c r="AR127" s="130"/>
      <c r="AS127" s="131"/>
      <c r="AT127" s="131"/>
      <c r="AU127" s="131"/>
      <c r="AV127" s="131"/>
      <c r="AW127" s="131"/>
      <c r="AX127" s="132"/>
      <c r="AY127" s="130"/>
      <c r="AZ127" s="131"/>
      <c r="BA127" s="133"/>
      <c r="BB127" s="749"/>
      <c r="BC127" s="750"/>
      <c r="BD127" s="712"/>
      <c r="BE127" s="713"/>
      <c r="BF127" s="714"/>
      <c r="BG127" s="715"/>
      <c r="BH127" s="715"/>
      <c r="BI127" s="715"/>
      <c r="BJ127" s="716"/>
    </row>
    <row r="128" spans="2:62" ht="20.25" customHeight="1" x14ac:dyDescent="0.2">
      <c r="B128" s="751"/>
      <c r="C128" s="752"/>
      <c r="D128" s="753"/>
      <c r="E128" s="140"/>
      <c r="F128" s="141">
        <f>C127</f>
        <v>0</v>
      </c>
      <c r="G128" s="140"/>
      <c r="H128" s="141">
        <f>I127</f>
        <v>0</v>
      </c>
      <c r="I128" s="754"/>
      <c r="J128" s="755"/>
      <c r="K128" s="756"/>
      <c r="L128" s="757"/>
      <c r="M128" s="757"/>
      <c r="N128" s="753"/>
      <c r="O128" s="743"/>
      <c r="P128" s="744"/>
      <c r="Q128" s="744"/>
      <c r="R128" s="744"/>
      <c r="S128" s="745"/>
      <c r="T128" s="134" t="s">
        <v>244</v>
      </c>
      <c r="U128" s="135"/>
      <c r="V128" s="136"/>
      <c r="W128" s="122" t="str">
        <f>IF(W127="","",VLOOKUP(W127,シフト記号表!$C$6:$L$47,10,FALSE))</f>
        <v/>
      </c>
      <c r="X128" s="123" t="str">
        <f>IF(X127="","",VLOOKUP(X127,シフト記号表!$C$6:$L$47,10,FALSE))</f>
        <v/>
      </c>
      <c r="Y128" s="123" t="str">
        <f>IF(Y127="","",VLOOKUP(Y127,シフト記号表!$C$6:$L$47,10,FALSE))</f>
        <v/>
      </c>
      <c r="Z128" s="123" t="str">
        <f>IF(Z127="","",VLOOKUP(Z127,シフト記号表!$C$6:$L$47,10,FALSE))</f>
        <v/>
      </c>
      <c r="AA128" s="123" t="str">
        <f>IF(AA127="","",VLOOKUP(AA127,シフト記号表!$C$6:$L$47,10,FALSE))</f>
        <v/>
      </c>
      <c r="AB128" s="123" t="str">
        <f>IF(AB127="","",VLOOKUP(AB127,シフト記号表!$C$6:$L$47,10,FALSE))</f>
        <v/>
      </c>
      <c r="AC128" s="124" t="str">
        <f>IF(AC127="","",VLOOKUP(AC127,シフト記号表!$C$6:$L$47,10,FALSE))</f>
        <v/>
      </c>
      <c r="AD128" s="122" t="str">
        <f>IF(AD127="","",VLOOKUP(AD127,シフト記号表!$C$6:$L$47,10,FALSE))</f>
        <v/>
      </c>
      <c r="AE128" s="123" t="str">
        <f>IF(AE127="","",VLOOKUP(AE127,シフト記号表!$C$6:$L$47,10,FALSE))</f>
        <v/>
      </c>
      <c r="AF128" s="123" t="str">
        <f>IF(AF127="","",VLOOKUP(AF127,シフト記号表!$C$6:$L$47,10,FALSE))</f>
        <v/>
      </c>
      <c r="AG128" s="123" t="str">
        <f>IF(AG127="","",VLOOKUP(AG127,シフト記号表!$C$6:$L$47,10,FALSE))</f>
        <v/>
      </c>
      <c r="AH128" s="123" t="str">
        <f>IF(AH127="","",VLOOKUP(AH127,シフト記号表!$C$6:$L$47,10,FALSE))</f>
        <v/>
      </c>
      <c r="AI128" s="123" t="str">
        <f>IF(AI127="","",VLOOKUP(AI127,シフト記号表!$C$6:$L$47,10,FALSE))</f>
        <v/>
      </c>
      <c r="AJ128" s="124" t="str">
        <f>IF(AJ127="","",VLOOKUP(AJ127,シフト記号表!$C$6:$L$47,10,FALSE))</f>
        <v/>
      </c>
      <c r="AK128" s="122" t="str">
        <f>IF(AK127="","",VLOOKUP(AK127,シフト記号表!$C$6:$L$47,10,FALSE))</f>
        <v/>
      </c>
      <c r="AL128" s="123" t="str">
        <f>IF(AL127="","",VLOOKUP(AL127,シフト記号表!$C$6:$L$47,10,FALSE))</f>
        <v/>
      </c>
      <c r="AM128" s="123" t="str">
        <f>IF(AM127="","",VLOOKUP(AM127,シフト記号表!$C$6:$L$47,10,FALSE))</f>
        <v/>
      </c>
      <c r="AN128" s="123" t="str">
        <f>IF(AN127="","",VLOOKUP(AN127,シフト記号表!$C$6:$L$47,10,FALSE))</f>
        <v/>
      </c>
      <c r="AO128" s="123" t="str">
        <f>IF(AO127="","",VLOOKUP(AO127,シフト記号表!$C$6:$L$47,10,FALSE))</f>
        <v/>
      </c>
      <c r="AP128" s="123" t="str">
        <f>IF(AP127="","",VLOOKUP(AP127,シフト記号表!$C$6:$L$47,10,FALSE))</f>
        <v/>
      </c>
      <c r="AQ128" s="124" t="str">
        <f>IF(AQ127="","",VLOOKUP(AQ127,シフト記号表!$C$6:$L$47,10,FALSE))</f>
        <v/>
      </c>
      <c r="AR128" s="122" t="str">
        <f>IF(AR127="","",VLOOKUP(AR127,シフト記号表!$C$6:$L$47,10,FALSE))</f>
        <v/>
      </c>
      <c r="AS128" s="123" t="str">
        <f>IF(AS127="","",VLOOKUP(AS127,シフト記号表!$C$6:$L$47,10,FALSE))</f>
        <v/>
      </c>
      <c r="AT128" s="123" t="str">
        <f>IF(AT127="","",VLOOKUP(AT127,シフト記号表!$C$6:$L$47,10,FALSE))</f>
        <v/>
      </c>
      <c r="AU128" s="123" t="str">
        <f>IF(AU127="","",VLOOKUP(AU127,シフト記号表!$C$6:$L$47,10,FALSE))</f>
        <v/>
      </c>
      <c r="AV128" s="123" t="str">
        <f>IF(AV127="","",VLOOKUP(AV127,シフト記号表!$C$6:$L$47,10,FALSE))</f>
        <v/>
      </c>
      <c r="AW128" s="123" t="str">
        <f>IF(AW127="","",VLOOKUP(AW127,シフト記号表!$C$6:$L$47,10,FALSE))</f>
        <v/>
      </c>
      <c r="AX128" s="124" t="str">
        <f>IF(AX127="","",VLOOKUP(AX127,シフト記号表!$C$6:$L$47,10,FALSE))</f>
        <v/>
      </c>
      <c r="AY128" s="122" t="str">
        <f>IF(AY127="","",VLOOKUP(AY127,シフト記号表!$C$6:$L$47,10,FALSE))</f>
        <v/>
      </c>
      <c r="AZ128" s="123" t="str">
        <f>IF(AZ127="","",VLOOKUP(AZ127,シフト記号表!$C$6:$L$47,10,FALSE))</f>
        <v/>
      </c>
      <c r="BA128" s="123" t="str">
        <f>IF(BA127="","",VLOOKUP(BA127,シフト記号表!$C$6:$L$47,10,FALSE))</f>
        <v/>
      </c>
      <c r="BB128" s="726">
        <f>IF($BE$3="４週",SUM(W128:AX128),IF($BE$3="暦月",SUM(W128:BA128),""))</f>
        <v>0</v>
      </c>
      <c r="BC128" s="727"/>
      <c r="BD128" s="728">
        <f>IF($BE$3="４週",BB128/4,IF($BE$3="暦月",(BB128/($BE$8/7)),""))</f>
        <v>0</v>
      </c>
      <c r="BE128" s="727"/>
      <c r="BF128" s="723"/>
      <c r="BG128" s="724"/>
      <c r="BH128" s="724"/>
      <c r="BI128" s="724"/>
      <c r="BJ128" s="725"/>
    </row>
    <row r="129" spans="2:62" ht="20.25" customHeight="1" x14ac:dyDescent="0.2">
      <c r="B129" s="729">
        <f>B127+1</f>
        <v>58</v>
      </c>
      <c r="C129" s="731"/>
      <c r="D129" s="732"/>
      <c r="E129" s="117"/>
      <c r="F129" s="118"/>
      <c r="G129" s="117"/>
      <c r="H129" s="118"/>
      <c r="I129" s="735"/>
      <c r="J129" s="736"/>
      <c r="K129" s="739"/>
      <c r="L129" s="740"/>
      <c r="M129" s="740"/>
      <c r="N129" s="732"/>
      <c r="O129" s="743"/>
      <c r="P129" s="744"/>
      <c r="Q129" s="744"/>
      <c r="R129" s="744"/>
      <c r="S129" s="745"/>
      <c r="T129" s="137" t="s">
        <v>378</v>
      </c>
      <c r="U129" s="138"/>
      <c r="V129" s="139"/>
      <c r="W129" s="130"/>
      <c r="X129" s="131"/>
      <c r="Y129" s="131"/>
      <c r="Z129" s="131"/>
      <c r="AA129" s="131"/>
      <c r="AB129" s="131"/>
      <c r="AC129" s="132"/>
      <c r="AD129" s="130"/>
      <c r="AE129" s="131"/>
      <c r="AF129" s="131"/>
      <c r="AG129" s="131"/>
      <c r="AH129" s="131"/>
      <c r="AI129" s="131"/>
      <c r="AJ129" s="132"/>
      <c r="AK129" s="130"/>
      <c r="AL129" s="131"/>
      <c r="AM129" s="131"/>
      <c r="AN129" s="131"/>
      <c r="AO129" s="131"/>
      <c r="AP129" s="131"/>
      <c r="AQ129" s="132"/>
      <c r="AR129" s="130"/>
      <c r="AS129" s="131"/>
      <c r="AT129" s="131"/>
      <c r="AU129" s="131"/>
      <c r="AV129" s="131"/>
      <c r="AW129" s="131"/>
      <c r="AX129" s="132"/>
      <c r="AY129" s="130"/>
      <c r="AZ129" s="131"/>
      <c r="BA129" s="133"/>
      <c r="BB129" s="749"/>
      <c r="BC129" s="750"/>
      <c r="BD129" s="712"/>
      <c r="BE129" s="713"/>
      <c r="BF129" s="714"/>
      <c r="BG129" s="715"/>
      <c r="BH129" s="715"/>
      <c r="BI129" s="715"/>
      <c r="BJ129" s="716"/>
    </row>
    <row r="130" spans="2:62" ht="20.25" customHeight="1" x14ac:dyDescent="0.2">
      <c r="B130" s="751"/>
      <c r="C130" s="752"/>
      <c r="D130" s="753"/>
      <c r="E130" s="140"/>
      <c r="F130" s="141">
        <f>C129</f>
        <v>0</v>
      </c>
      <c r="G130" s="140"/>
      <c r="H130" s="141">
        <f>I129</f>
        <v>0</v>
      </c>
      <c r="I130" s="754"/>
      <c r="J130" s="755"/>
      <c r="K130" s="756"/>
      <c r="L130" s="757"/>
      <c r="M130" s="757"/>
      <c r="N130" s="753"/>
      <c r="O130" s="743"/>
      <c r="P130" s="744"/>
      <c r="Q130" s="744"/>
      <c r="R130" s="744"/>
      <c r="S130" s="745"/>
      <c r="T130" s="134" t="s">
        <v>244</v>
      </c>
      <c r="U130" s="135"/>
      <c r="V130" s="136"/>
      <c r="W130" s="122" t="str">
        <f>IF(W129="","",VLOOKUP(W129,シフト記号表!$C$6:$L$47,10,FALSE))</f>
        <v/>
      </c>
      <c r="X130" s="123" t="str">
        <f>IF(X129="","",VLOOKUP(X129,シフト記号表!$C$6:$L$47,10,FALSE))</f>
        <v/>
      </c>
      <c r="Y130" s="123" t="str">
        <f>IF(Y129="","",VLOOKUP(Y129,シフト記号表!$C$6:$L$47,10,FALSE))</f>
        <v/>
      </c>
      <c r="Z130" s="123" t="str">
        <f>IF(Z129="","",VLOOKUP(Z129,シフト記号表!$C$6:$L$47,10,FALSE))</f>
        <v/>
      </c>
      <c r="AA130" s="123" t="str">
        <f>IF(AA129="","",VLOOKUP(AA129,シフト記号表!$C$6:$L$47,10,FALSE))</f>
        <v/>
      </c>
      <c r="AB130" s="123" t="str">
        <f>IF(AB129="","",VLOOKUP(AB129,シフト記号表!$C$6:$L$47,10,FALSE))</f>
        <v/>
      </c>
      <c r="AC130" s="124" t="str">
        <f>IF(AC129="","",VLOOKUP(AC129,シフト記号表!$C$6:$L$47,10,FALSE))</f>
        <v/>
      </c>
      <c r="AD130" s="122" t="str">
        <f>IF(AD129="","",VLOOKUP(AD129,シフト記号表!$C$6:$L$47,10,FALSE))</f>
        <v/>
      </c>
      <c r="AE130" s="123" t="str">
        <f>IF(AE129="","",VLOOKUP(AE129,シフト記号表!$C$6:$L$47,10,FALSE))</f>
        <v/>
      </c>
      <c r="AF130" s="123" t="str">
        <f>IF(AF129="","",VLOOKUP(AF129,シフト記号表!$C$6:$L$47,10,FALSE))</f>
        <v/>
      </c>
      <c r="AG130" s="123" t="str">
        <f>IF(AG129="","",VLOOKUP(AG129,シフト記号表!$C$6:$L$47,10,FALSE))</f>
        <v/>
      </c>
      <c r="AH130" s="123" t="str">
        <f>IF(AH129="","",VLOOKUP(AH129,シフト記号表!$C$6:$L$47,10,FALSE))</f>
        <v/>
      </c>
      <c r="AI130" s="123" t="str">
        <f>IF(AI129="","",VLOOKUP(AI129,シフト記号表!$C$6:$L$47,10,FALSE))</f>
        <v/>
      </c>
      <c r="AJ130" s="124" t="str">
        <f>IF(AJ129="","",VLOOKUP(AJ129,シフト記号表!$C$6:$L$47,10,FALSE))</f>
        <v/>
      </c>
      <c r="AK130" s="122" t="str">
        <f>IF(AK129="","",VLOOKUP(AK129,シフト記号表!$C$6:$L$47,10,FALSE))</f>
        <v/>
      </c>
      <c r="AL130" s="123" t="str">
        <f>IF(AL129="","",VLOOKUP(AL129,シフト記号表!$C$6:$L$47,10,FALSE))</f>
        <v/>
      </c>
      <c r="AM130" s="123" t="str">
        <f>IF(AM129="","",VLOOKUP(AM129,シフト記号表!$C$6:$L$47,10,FALSE))</f>
        <v/>
      </c>
      <c r="AN130" s="123" t="str">
        <f>IF(AN129="","",VLOOKUP(AN129,シフト記号表!$C$6:$L$47,10,FALSE))</f>
        <v/>
      </c>
      <c r="AO130" s="123" t="str">
        <f>IF(AO129="","",VLOOKUP(AO129,シフト記号表!$C$6:$L$47,10,FALSE))</f>
        <v/>
      </c>
      <c r="AP130" s="123" t="str">
        <f>IF(AP129="","",VLOOKUP(AP129,シフト記号表!$C$6:$L$47,10,FALSE))</f>
        <v/>
      </c>
      <c r="AQ130" s="124" t="str">
        <f>IF(AQ129="","",VLOOKUP(AQ129,シフト記号表!$C$6:$L$47,10,FALSE))</f>
        <v/>
      </c>
      <c r="AR130" s="122" t="str">
        <f>IF(AR129="","",VLOOKUP(AR129,シフト記号表!$C$6:$L$47,10,FALSE))</f>
        <v/>
      </c>
      <c r="AS130" s="123" t="str">
        <f>IF(AS129="","",VLOOKUP(AS129,シフト記号表!$C$6:$L$47,10,FALSE))</f>
        <v/>
      </c>
      <c r="AT130" s="123" t="str">
        <f>IF(AT129="","",VLOOKUP(AT129,シフト記号表!$C$6:$L$47,10,FALSE))</f>
        <v/>
      </c>
      <c r="AU130" s="123" t="str">
        <f>IF(AU129="","",VLOOKUP(AU129,シフト記号表!$C$6:$L$47,10,FALSE))</f>
        <v/>
      </c>
      <c r="AV130" s="123" t="str">
        <f>IF(AV129="","",VLOOKUP(AV129,シフト記号表!$C$6:$L$47,10,FALSE))</f>
        <v/>
      </c>
      <c r="AW130" s="123" t="str">
        <f>IF(AW129="","",VLOOKUP(AW129,シフト記号表!$C$6:$L$47,10,FALSE))</f>
        <v/>
      </c>
      <c r="AX130" s="124" t="str">
        <f>IF(AX129="","",VLOOKUP(AX129,シフト記号表!$C$6:$L$47,10,FALSE))</f>
        <v/>
      </c>
      <c r="AY130" s="122" t="str">
        <f>IF(AY129="","",VLOOKUP(AY129,シフト記号表!$C$6:$L$47,10,FALSE))</f>
        <v/>
      </c>
      <c r="AZ130" s="123" t="str">
        <f>IF(AZ129="","",VLOOKUP(AZ129,シフト記号表!$C$6:$L$47,10,FALSE))</f>
        <v/>
      </c>
      <c r="BA130" s="123" t="str">
        <f>IF(BA129="","",VLOOKUP(BA129,シフト記号表!$C$6:$L$47,10,FALSE))</f>
        <v/>
      </c>
      <c r="BB130" s="726">
        <f>IF($BE$3="４週",SUM(W130:AX130),IF($BE$3="暦月",SUM(W130:BA130),""))</f>
        <v>0</v>
      </c>
      <c r="BC130" s="727"/>
      <c r="BD130" s="728">
        <f>IF($BE$3="４週",BB130/4,IF($BE$3="暦月",(BB130/($BE$8/7)),""))</f>
        <v>0</v>
      </c>
      <c r="BE130" s="727"/>
      <c r="BF130" s="723"/>
      <c r="BG130" s="724"/>
      <c r="BH130" s="724"/>
      <c r="BI130" s="724"/>
      <c r="BJ130" s="725"/>
    </row>
    <row r="131" spans="2:62" ht="20.25" customHeight="1" x14ac:dyDescent="0.2">
      <c r="B131" s="729">
        <f>B129+1</f>
        <v>59</v>
      </c>
      <c r="C131" s="731"/>
      <c r="D131" s="732"/>
      <c r="E131" s="117"/>
      <c r="F131" s="118"/>
      <c r="G131" s="117"/>
      <c r="H131" s="118"/>
      <c r="I131" s="735"/>
      <c r="J131" s="736"/>
      <c r="K131" s="739"/>
      <c r="L131" s="740"/>
      <c r="M131" s="740"/>
      <c r="N131" s="732"/>
      <c r="O131" s="743"/>
      <c r="P131" s="744"/>
      <c r="Q131" s="744"/>
      <c r="R131" s="744"/>
      <c r="S131" s="745"/>
      <c r="T131" s="137" t="s">
        <v>378</v>
      </c>
      <c r="U131" s="138"/>
      <c r="V131" s="139"/>
      <c r="W131" s="130"/>
      <c r="X131" s="131"/>
      <c r="Y131" s="131"/>
      <c r="Z131" s="131"/>
      <c r="AA131" s="131"/>
      <c r="AB131" s="131"/>
      <c r="AC131" s="132"/>
      <c r="AD131" s="130"/>
      <c r="AE131" s="131"/>
      <c r="AF131" s="131"/>
      <c r="AG131" s="131"/>
      <c r="AH131" s="131"/>
      <c r="AI131" s="131"/>
      <c r="AJ131" s="132"/>
      <c r="AK131" s="130"/>
      <c r="AL131" s="131"/>
      <c r="AM131" s="131"/>
      <c r="AN131" s="131"/>
      <c r="AO131" s="131"/>
      <c r="AP131" s="131"/>
      <c r="AQ131" s="132"/>
      <c r="AR131" s="130"/>
      <c r="AS131" s="131"/>
      <c r="AT131" s="131"/>
      <c r="AU131" s="131"/>
      <c r="AV131" s="131"/>
      <c r="AW131" s="131"/>
      <c r="AX131" s="132"/>
      <c r="AY131" s="130"/>
      <c r="AZ131" s="131"/>
      <c r="BA131" s="133"/>
      <c r="BB131" s="749"/>
      <c r="BC131" s="750"/>
      <c r="BD131" s="712"/>
      <c r="BE131" s="713"/>
      <c r="BF131" s="714"/>
      <c r="BG131" s="715"/>
      <c r="BH131" s="715"/>
      <c r="BI131" s="715"/>
      <c r="BJ131" s="716"/>
    </row>
    <row r="132" spans="2:62" ht="20.25" customHeight="1" x14ac:dyDescent="0.2">
      <c r="B132" s="751"/>
      <c r="C132" s="752"/>
      <c r="D132" s="753"/>
      <c r="E132" s="140"/>
      <c r="F132" s="141">
        <f>C131</f>
        <v>0</v>
      </c>
      <c r="G132" s="140"/>
      <c r="H132" s="141">
        <f>I131</f>
        <v>0</v>
      </c>
      <c r="I132" s="754"/>
      <c r="J132" s="755"/>
      <c r="K132" s="756"/>
      <c r="L132" s="757"/>
      <c r="M132" s="757"/>
      <c r="N132" s="753"/>
      <c r="O132" s="743"/>
      <c r="P132" s="744"/>
      <c r="Q132" s="744"/>
      <c r="R132" s="744"/>
      <c r="S132" s="745"/>
      <c r="T132" s="134" t="s">
        <v>244</v>
      </c>
      <c r="U132" s="135"/>
      <c r="V132" s="136"/>
      <c r="W132" s="122" t="str">
        <f>IF(W131="","",VLOOKUP(W131,シフト記号表!$C$6:$L$47,10,FALSE))</f>
        <v/>
      </c>
      <c r="X132" s="123" t="str">
        <f>IF(X131="","",VLOOKUP(X131,シフト記号表!$C$6:$L$47,10,FALSE))</f>
        <v/>
      </c>
      <c r="Y132" s="123" t="str">
        <f>IF(Y131="","",VLOOKUP(Y131,シフト記号表!$C$6:$L$47,10,FALSE))</f>
        <v/>
      </c>
      <c r="Z132" s="123" t="str">
        <f>IF(Z131="","",VLOOKUP(Z131,シフト記号表!$C$6:$L$47,10,FALSE))</f>
        <v/>
      </c>
      <c r="AA132" s="123" t="str">
        <f>IF(AA131="","",VLOOKUP(AA131,シフト記号表!$C$6:$L$47,10,FALSE))</f>
        <v/>
      </c>
      <c r="AB132" s="123" t="str">
        <f>IF(AB131="","",VLOOKUP(AB131,シフト記号表!$C$6:$L$47,10,FALSE))</f>
        <v/>
      </c>
      <c r="AC132" s="124" t="str">
        <f>IF(AC131="","",VLOOKUP(AC131,シフト記号表!$C$6:$L$47,10,FALSE))</f>
        <v/>
      </c>
      <c r="AD132" s="122" t="str">
        <f>IF(AD131="","",VLOOKUP(AD131,シフト記号表!$C$6:$L$47,10,FALSE))</f>
        <v/>
      </c>
      <c r="AE132" s="123" t="str">
        <f>IF(AE131="","",VLOOKUP(AE131,シフト記号表!$C$6:$L$47,10,FALSE))</f>
        <v/>
      </c>
      <c r="AF132" s="123" t="str">
        <f>IF(AF131="","",VLOOKUP(AF131,シフト記号表!$C$6:$L$47,10,FALSE))</f>
        <v/>
      </c>
      <c r="AG132" s="123" t="str">
        <f>IF(AG131="","",VLOOKUP(AG131,シフト記号表!$C$6:$L$47,10,FALSE))</f>
        <v/>
      </c>
      <c r="AH132" s="123" t="str">
        <f>IF(AH131="","",VLOOKUP(AH131,シフト記号表!$C$6:$L$47,10,FALSE))</f>
        <v/>
      </c>
      <c r="AI132" s="123" t="str">
        <f>IF(AI131="","",VLOOKUP(AI131,シフト記号表!$C$6:$L$47,10,FALSE))</f>
        <v/>
      </c>
      <c r="AJ132" s="124" t="str">
        <f>IF(AJ131="","",VLOOKUP(AJ131,シフト記号表!$C$6:$L$47,10,FALSE))</f>
        <v/>
      </c>
      <c r="AK132" s="122" t="str">
        <f>IF(AK131="","",VLOOKUP(AK131,シフト記号表!$C$6:$L$47,10,FALSE))</f>
        <v/>
      </c>
      <c r="AL132" s="123" t="str">
        <f>IF(AL131="","",VLOOKUP(AL131,シフト記号表!$C$6:$L$47,10,FALSE))</f>
        <v/>
      </c>
      <c r="AM132" s="123" t="str">
        <f>IF(AM131="","",VLOOKUP(AM131,シフト記号表!$C$6:$L$47,10,FALSE))</f>
        <v/>
      </c>
      <c r="AN132" s="123" t="str">
        <f>IF(AN131="","",VLOOKUP(AN131,シフト記号表!$C$6:$L$47,10,FALSE))</f>
        <v/>
      </c>
      <c r="AO132" s="123" t="str">
        <f>IF(AO131="","",VLOOKUP(AO131,シフト記号表!$C$6:$L$47,10,FALSE))</f>
        <v/>
      </c>
      <c r="AP132" s="123" t="str">
        <f>IF(AP131="","",VLOOKUP(AP131,シフト記号表!$C$6:$L$47,10,FALSE))</f>
        <v/>
      </c>
      <c r="AQ132" s="124" t="str">
        <f>IF(AQ131="","",VLOOKUP(AQ131,シフト記号表!$C$6:$L$47,10,FALSE))</f>
        <v/>
      </c>
      <c r="AR132" s="122" t="str">
        <f>IF(AR131="","",VLOOKUP(AR131,シフト記号表!$C$6:$L$47,10,FALSE))</f>
        <v/>
      </c>
      <c r="AS132" s="123" t="str">
        <f>IF(AS131="","",VLOOKUP(AS131,シフト記号表!$C$6:$L$47,10,FALSE))</f>
        <v/>
      </c>
      <c r="AT132" s="123" t="str">
        <f>IF(AT131="","",VLOOKUP(AT131,シフト記号表!$C$6:$L$47,10,FALSE))</f>
        <v/>
      </c>
      <c r="AU132" s="123" t="str">
        <f>IF(AU131="","",VLOOKUP(AU131,シフト記号表!$C$6:$L$47,10,FALSE))</f>
        <v/>
      </c>
      <c r="AV132" s="123" t="str">
        <f>IF(AV131="","",VLOOKUP(AV131,シフト記号表!$C$6:$L$47,10,FALSE))</f>
        <v/>
      </c>
      <c r="AW132" s="123" t="str">
        <f>IF(AW131="","",VLOOKUP(AW131,シフト記号表!$C$6:$L$47,10,FALSE))</f>
        <v/>
      </c>
      <c r="AX132" s="124" t="str">
        <f>IF(AX131="","",VLOOKUP(AX131,シフト記号表!$C$6:$L$47,10,FALSE))</f>
        <v/>
      </c>
      <c r="AY132" s="122" t="str">
        <f>IF(AY131="","",VLOOKUP(AY131,シフト記号表!$C$6:$L$47,10,FALSE))</f>
        <v/>
      </c>
      <c r="AZ132" s="123" t="str">
        <f>IF(AZ131="","",VLOOKUP(AZ131,シフト記号表!$C$6:$L$47,10,FALSE))</f>
        <v/>
      </c>
      <c r="BA132" s="123" t="str">
        <f>IF(BA131="","",VLOOKUP(BA131,シフト記号表!$C$6:$L$47,10,FALSE))</f>
        <v/>
      </c>
      <c r="BB132" s="726">
        <f>IF($BE$3="４週",SUM(W132:AX132),IF($BE$3="暦月",SUM(W132:BA132),""))</f>
        <v>0</v>
      </c>
      <c r="BC132" s="727"/>
      <c r="BD132" s="728">
        <f>IF($BE$3="４週",BB132/4,IF($BE$3="暦月",(BB132/($BE$8/7)),""))</f>
        <v>0</v>
      </c>
      <c r="BE132" s="727"/>
      <c r="BF132" s="723"/>
      <c r="BG132" s="724"/>
      <c r="BH132" s="724"/>
      <c r="BI132" s="724"/>
      <c r="BJ132" s="725"/>
    </row>
    <row r="133" spans="2:62" ht="20.25" customHeight="1" x14ac:dyDescent="0.2">
      <c r="B133" s="729">
        <f>B131+1</f>
        <v>60</v>
      </c>
      <c r="C133" s="731"/>
      <c r="D133" s="732"/>
      <c r="E133" s="117"/>
      <c r="F133" s="118"/>
      <c r="G133" s="117"/>
      <c r="H133" s="118"/>
      <c r="I133" s="735"/>
      <c r="J133" s="736"/>
      <c r="K133" s="739"/>
      <c r="L133" s="740"/>
      <c r="M133" s="740"/>
      <c r="N133" s="732"/>
      <c r="O133" s="743"/>
      <c r="P133" s="744"/>
      <c r="Q133" s="744"/>
      <c r="R133" s="744"/>
      <c r="S133" s="745"/>
      <c r="T133" s="137" t="s">
        <v>378</v>
      </c>
      <c r="U133" s="138"/>
      <c r="V133" s="139"/>
      <c r="W133" s="130"/>
      <c r="X133" s="131"/>
      <c r="Y133" s="131"/>
      <c r="Z133" s="131"/>
      <c r="AA133" s="131"/>
      <c r="AB133" s="131"/>
      <c r="AC133" s="132"/>
      <c r="AD133" s="130"/>
      <c r="AE133" s="131"/>
      <c r="AF133" s="131"/>
      <c r="AG133" s="131"/>
      <c r="AH133" s="131"/>
      <c r="AI133" s="131"/>
      <c r="AJ133" s="132"/>
      <c r="AK133" s="130"/>
      <c r="AL133" s="131"/>
      <c r="AM133" s="131"/>
      <c r="AN133" s="131"/>
      <c r="AO133" s="131"/>
      <c r="AP133" s="131"/>
      <c r="AQ133" s="132"/>
      <c r="AR133" s="130"/>
      <c r="AS133" s="131"/>
      <c r="AT133" s="131"/>
      <c r="AU133" s="131"/>
      <c r="AV133" s="131"/>
      <c r="AW133" s="131"/>
      <c r="AX133" s="132"/>
      <c r="AY133" s="130"/>
      <c r="AZ133" s="131"/>
      <c r="BA133" s="133"/>
      <c r="BB133" s="749"/>
      <c r="BC133" s="750"/>
      <c r="BD133" s="712"/>
      <c r="BE133" s="713"/>
      <c r="BF133" s="714"/>
      <c r="BG133" s="715"/>
      <c r="BH133" s="715"/>
      <c r="BI133" s="715"/>
      <c r="BJ133" s="716"/>
    </row>
    <row r="134" spans="2:62" ht="20.25" customHeight="1" x14ac:dyDescent="0.2">
      <c r="B134" s="751"/>
      <c r="C134" s="752"/>
      <c r="D134" s="753"/>
      <c r="E134" s="140"/>
      <c r="F134" s="141">
        <f>C133</f>
        <v>0</v>
      </c>
      <c r="G134" s="140"/>
      <c r="H134" s="141">
        <f>I133</f>
        <v>0</v>
      </c>
      <c r="I134" s="754"/>
      <c r="J134" s="755"/>
      <c r="K134" s="756"/>
      <c r="L134" s="757"/>
      <c r="M134" s="757"/>
      <c r="N134" s="753"/>
      <c r="O134" s="743"/>
      <c r="P134" s="744"/>
      <c r="Q134" s="744"/>
      <c r="R134" s="744"/>
      <c r="S134" s="745"/>
      <c r="T134" s="134" t="s">
        <v>244</v>
      </c>
      <c r="U134" s="135"/>
      <c r="V134" s="136"/>
      <c r="W134" s="122" t="str">
        <f>IF(W133="","",VLOOKUP(W133,シフト記号表!$C$6:$L$47,10,FALSE))</f>
        <v/>
      </c>
      <c r="X134" s="123" t="str">
        <f>IF(X133="","",VLOOKUP(X133,シフト記号表!$C$6:$L$47,10,FALSE))</f>
        <v/>
      </c>
      <c r="Y134" s="123" t="str">
        <f>IF(Y133="","",VLOOKUP(Y133,シフト記号表!$C$6:$L$47,10,FALSE))</f>
        <v/>
      </c>
      <c r="Z134" s="123" t="str">
        <f>IF(Z133="","",VLOOKUP(Z133,シフト記号表!$C$6:$L$47,10,FALSE))</f>
        <v/>
      </c>
      <c r="AA134" s="123" t="str">
        <f>IF(AA133="","",VLOOKUP(AA133,シフト記号表!$C$6:$L$47,10,FALSE))</f>
        <v/>
      </c>
      <c r="AB134" s="123" t="str">
        <f>IF(AB133="","",VLOOKUP(AB133,シフト記号表!$C$6:$L$47,10,FALSE))</f>
        <v/>
      </c>
      <c r="AC134" s="124" t="str">
        <f>IF(AC133="","",VLOOKUP(AC133,シフト記号表!$C$6:$L$47,10,FALSE))</f>
        <v/>
      </c>
      <c r="AD134" s="122" t="str">
        <f>IF(AD133="","",VLOOKUP(AD133,シフト記号表!$C$6:$L$47,10,FALSE))</f>
        <v/>
      </c>
      <c r="AE134" s="123" t="str">
        <f>IF(AE133="","",VLOOKUP(AE133,シフト記号表!$C$6:$L$47,10,FALSE))</f>
        <v/>
      </c>
      <c r="AF134" s="123" t="str">
        <f>IF(AF133="","",VLOOKUP(AF133,シフト記号表!$C$6:$L$47,10,FALSE))</f>
        <v/>
      </c>
      <c r="AG134" s="123" t="str">
        <f>IF(AG133="","",VLOOKUP(AG133,シフト記号表!$C$6:$L$47,10,FALSE))</f>
        <v/>
      </c>
      <c r="AH134" s="123" t="str">
        <f>IF(AH133="","",VLOOKUP(AH133,シフト記号表!$C$6:$L$47,10,FALSE))</f>
        <v/>
      </c>
      <c r="AI134" s="123" t="str">
        <f>IF(AI133="","",VLOOKUP(AI133,シフト記号表!$C$6:$L$47,10,FALSE))</f>
        <v/>
      </c>
      <c r="AJ134" s="124" t="str">
        <f>IF(AJ133="","",VLOOKUP(AJ133,シフト記号表!$C$6:$L$47,10,FALSE))</f>
        <v/>
      </c>
      <c r="AK134" s="122" t="str">
        <f>IF(AK133="","",VLOOKUP(AK133,シフト記号表!$C$6:$L$47,10,FALSE))</f>
        <v/>
      </c>
      <c r="AL134" s="123" t="str">
        <f>IF(AL133="","",VLOOKUP(AL133,シフト記号表!$C$6:$L$47,10,FALSE))</f>
        <v/>
      </c>
      <c r="AM134" s="123" t="str">
        <f>IF(AM133="","",VLOOKUP(AM133,シフト記号表!$C$6:$L$47,10,FALSE))</f>
        <v/>
      </c>
      <c r="AN134" s="123" t="str">
        <f>IF(AN133="","",VLOOKUP(AN133,シフト記号表!$C$6:$L$47,10,FALSE))</f>
        <v/>
      </c>
      <c r="AO134" s="123" t="str">
        <f>IF(AO133="","",VLOOKUP(AO133,シフト記号表!$C$6:$L$47,10,FALSE))</f>
        <v/>
      </c>
      <c r="AP134" s="123" t="str">
        <f>IF(AP133="","",VLOOKUP(AP133,シフト記号表!$C$6:$L$47,10,FALSE))</f>
        <v/>
      </c>
      <c r="AQ134" s="124" t="str">
        <f>IF(AQ133="","",VLOOKUP(AQ133,シフト記号表!$C$6:$L$47,10,FALSE))</f>
        <v/>
      </c>
      <c r="AR134" s="122" t="str">
        <f>IF(AR133="","",VLOOKUP(AR133,シフト記号表!$C$6:$L$47,10,FALSE))</f>
        <v/>
      </c>
      <c r="AS134" s="123" t="str">
        <f>IF(AS133="","",VLOOKUP(AS133,シフト記号表!$C$6:$L$47,10,FALSE))</f>
        <v/>
      </c>
      <c r="AT134" s="123" t="str">
        <f>IF(AT133="","",VLOOKUP(AT133,シフト記号表!$C$6:$L$47,10,FALSE))</f>
        <v/>
      </c>
      <c r="AU134" s="123" t="str">
        <f>IF(AU133="","",VLOOKUP(AU133,シフト記号表!$C$6:$L$47,10,FALSE))</f>
        <v/>
      </c>
      <c r="AV134" s="123" t="str">
        <f>IF(AV133="","",VLOOKUP(AV133,シフト記号表!$C$6:$L$47,10,FALSE))</f>
        <v/>
      </c>
      <c r="AW134" s="123" t="str">
        <f>IF(AW133="","",VLOOKUP(AW133,シフト記号表!$C$6:$L$47,10,FALSE))</f>
        <v/>
      </c>
      <c r="AX134" s="124" t="str">
        <f>IF(AX133="","",VLOOKUP(AX133,シフト記号表!$C$6:$L$47,10,FALSE))</f>
        <v/>
      </c>
      <c r="AY134" s="122" t="str">
        <f>IF(AY133="","",VLOOKUP(AY133,シフト記号表!$C$6:$L$47,10,FALSE))</f>
        <v/>
      </c>
      <c r="AZ134" s="123" t="str">
        <f>IF(AZ133="","",VLOOKUP(AZ133,シフト記号表!$C$6:$L$47,10,FALSE))</f>
        <v/>
      </c>
      <c r="BA134" s="123" t="str">
        <f>IF(BA133="","",VLOOKUP(BA133,シフト記号表!$C$6:$L$47,10,FALSE))</f>
        <v/>
      </c>
      <c r="BB134" s="726">
        <f>IF($BE$3="４週",SUM(W134:AX134),IF($BE$3="暦月",SUM(W134:BA134),""))</f>
        <v>0</v>
      </c>
      <c r="BC134" s="727"/>
      <c r="BD134" s="728">
        <f>IF($BE$3="４週",BB134/4,IF($BE$3="暦月",(BB134/($BE$8/7)),""))</f>
        <v>0</v>
      </c>
      <c r="BE134" s="727"/>
      <c r="BF134" s="723"/>
      <c r="BG134" s="724"/>
      <c r="BH134" s="724"/>
      <c r="BI134" s="724"/>
      <c r="BJ134" s="725"/>
    </row>
    <row r="135" spans="2:62" ht="20.25" customHeight="1" x14ac:dyDescent="0.2">
      <c r="B135" s="729">
        <f>B133+1</f>
        <v>61</v>
      </c>
      <c r="C135" s="731"/>
      <c r="D135" s="732"/>
      <c r="E135" s="117"/>
      <c r="F135" s="118"/>
      <c r="G135" s="117"/>
      <c r="H135" s="118"/>
      <c r="I135" s="735"/>
      <c r="J135" s="736"/>
      <c r="K135" s="739"/>
      <c r="L135" s="740"/>
      <c r="M135" s="740"/>
      <c r="N135" s="732"/>
      <c r="O135" s="743"/>
      <c r="P135" s="744"/>
      <c r="Q135" s="744"/>
      <c r="R135" s="744"/>
      <c r="S135" s="745"/>
      <c r="T135" s="137" t="s">
        <v>378</v>
      </c>
      <c r="U135" s="138"/>
      <c r="V135" s="139"/>
      <c r="W135" s="130"/>
      <c r="X135" s="131"/>
      <c r="Y135" s="131"/>
      <c r="Z135" s="131"/>
      <c r="AA135" s="131"/>
      <c r="AB135" s="131"/>
      <c r="AC135" s="132"/>
      <c r="AD135" s="130"/>
      <c r="AE135" s="131"/>
      <c r="AF135" s="131"/>
      <c r="AG135" s="131"/>
      <c r="AH135" s="131"/>
      <c r="AI135" s="131"/>
      <c r="AJ135" s="132"/>
      <c r="AK135" s="130"/>
      <c r="AL135" s="131"/>
      <c r="AM135" s="131"/>
      <c r="AN135" s="131"/>
      <c r="AO135" s="131"/>
      <c r="AP135" s="131"/>
      <c r="AQ135" s="132"/>
      <c r="AR135" s="130"/>
      <c r="AS135" s="131"/>
      <c r="AT135" s="131"/>
      <c r="AU135" s="131"/>
      <c r="AV135" s="131"/>
      <c r="AW135" s="131"/>
      <c r="AX135" s="132"/>
      <c r="AY135" s="130"/>
      <c r="AZ135" s="131"/>
      <c r="BA135" s="133"/>
      <c r="BB135" s="749"/>
      <c r="BC135" s="750"/>
      <c r="BD135" s="712"/>
      <c r="BE135" s="713"/>
      <c r="BF135" s="714"/>
      <c r="BG135" s="715"/>
      <c r="BH135" s="715"/>
      <c r="BI135" s="715"/>
      <c r="BJ135" s="716"/>
    </row>
    <row r="136" spans="2:62" ht="20.25" customHeight="1" x14ac:dyDescent="0.2">
      <c r="B136" s="751"/>
      <c r="C136" s="752"/>
      <c r="D136" s="753"/>
      <c r="E136" s="140"/>
      <c r="F136" s="141">
        <f>C135</f>
        <v>0</v>
      </c>
      <c r="G136" s="140"/>
      <c r="H136" s="141">
        <f>I135</f>
        <v>0</v>
      </c>
      <c r="I136" s="754"/>
      <c r="J136" s="755"/>
      <c r="K136" s="756"/>
      <c r="L136" s="757"/>
      <c r="M136" s="757"/>
      <c r="N136" s="753"/>
      <c r="O136" s="743"/>
      <c r="P136" s="744"/>
      <c r="Q136" s="744"/>
      <c r="R136" s="744"/>
      <c r="S136" s="745"/>
      <c r="T136" s="134" t="s">
        <v>244</v>
      </c>
      <c r="U136" s="135"/>
      <c r="V136" s="136"/>
      <c r="W136" s="122" t="str">
        <f>IF(W135="","",VLOOKUP(W135,シフト記号表!$C$6:$L$47,10,FALSE))</f>
        <v/>
      </c>
      <c r="X136" s="123" t="str">
        <f>IF(X135="","",VLOOKUP(X135,シフト記号表!$C$6:$L$47,10,FALSE))</f>
        <v/>
      </c>
      <c r="Y136" s="123" t="str">
        <f>IF(Y135="","",VLOOKUP(Y135,シフト記号表!$C$6:$L$47,10,FALSE))</f>
        <v/>
      </c>
      <c r="Z136" s="123" t="str">
        <f>IF(Z135="","",VLOOKUP(Z135,シフト記号表!$C$6:$L$47,10,FALSE))</f>
        <v/>
      </c>
      <c r="AA136" s="123" t="str">
        <f>IF(AA135="","",VLOOKUP(AA135,シフト記号表!$C$6:$L$47,10,FALSE))</f>
        <v/>
      </c>
      <c r="AB136" s="123" t="str">
        <f>IF(AB135="","",VLOOKUP(AB135,シフト記号表!$C$6:$L$47,10,FALSE))</f>
        <v/>
      </c>
      <c r="AC136" s="124" t="str">
        <f>IF(AC135="","",VLOOKUP(AC135,シフト記号表!$C$6:$L$47,10,FALSE))</f>
        <v/>
      </c>
      <c r="AD136" s="122" t="str">
        <f>IF(AD135="","",VLOOKUP(AD135,シフト記号表!$C$6:$L$47,10,FALSE))</f>
        <v/>
      </c>
      <c r="AE136" s="123" t="str">
        <f>IF(AE135="","",VLOOKUP(AE135,シフト記号表!$C$6:$L$47,10,FALSE))</f>
        <v/>
      </c>
      <c r="AF136" s="123" t="str">
        <f>IF(AF135="","",VLOOKUP(AF135,シフト記号表!$C$6:$L$47,10,FALSE))</f>
        <v/>
      </c>
      <c r="AG136" s="123" t="str">
        <f>IF(AG135="","",VLOOKUP(AG135,シフト記号表!$C$6:$L$47,10,FALSE))</f>
        <v/>
      </c>
      <c r="AH136" s="123" t="str">
        <f>IF(AH135="","",VLOOKUP(AH135,シフト記号表!$C$6:$L$47,10,FALSE))</f>
        <v/>
      </c>
      <c r="AI136" s="123" t="str">
        <f>IF(AI135="","",VLOOKUP(AI135,シフト記号表!$C$6:$L$47,10,FALSE))</f>
        <v/>
      </c>
      <c r="AJ136" s="124" t="str">
        <f>IF(AJ135="","",VLOOKUP(AJ135,シフト記号表!$C$6:$L$47,10,FALSE))</f>
        <v/>
      </c>
      <c r="AK136" s="122" t="str">
        <f>IF(AK135="","",VLOOKUP(AK135,シフト記号表!$C$6:$L$47,10,FALSE))</f>
        <v/>
      </c>
      <c r="AL136" s="123" t="str">
        <f>IF(AL135="","",VLOOKUP(AL135,シフト記号表!$C$6:$L$47,10,FALSE))</f>
        <v/>
      </c>
      <c r="AM136" s="123" t="str">
        <f>IF(AM135="","",VLOOKUP(AM135,シフト記号表!$C$6:$L$47,10,FALSE))</f>
        <v/>
      </c>
      <c r="AN136" s="123" t="str">
        <f>IF(AN135="","",VLOOKUP(AN135,シフト記号表!$C$6:$L$47,10,FALSE))</f>
        <v/>
      </c>
      <c r="AO136" s="123" t="str">
        <f>IF(AO135="","",VLOOKUP(AO135,シフト記号表!$C$6:$L$47,10,FALSE))</f>
        <v/>
      </c>
      <c r="AP136" s="123" t="str">
        <f>IF(AP135="","",VLOOKUP(AP135,シフト記号表!$C$6:$L$47,10,FALSE))</f>
        <v/>
      </c>
      <c r="AQ136" s="124" t="str">
        <f>IF(AQ135="","",VLOOKUP(AQ135,シフト記号表!$C$6:$L$47,10,FALSE))</f>
        <v/>
      </c>
      <c r="AR136" s="122" t="str">
        <f>IF(AR135="","",VLOOKUP(AR135,シフト記号表!$C$6:$L$47,10,FALSE))</f>
        <v/>
      </c>
      <c r="AS136" s="123" t="str">
        <f>IF(AS135="","",VLOOKUP(AS135,シフト記号表!$C$6:$L$47,10,FALSE))</f>
        <v/>
      </c>
      <c r="AT136" s="123" t="str">
        <f>IF(AT135="","",VLOOKUP(AT135,シフト記号表!$C$6:$L$47,10,FALSE))</f>
        <v/>
      </c>
      <c r="AU136" s="123" t="str">
        <f>IF(AU135="","",VLOOKUP(AU135,シフト記号表!$C$6:$L$47,10,FALSE))</f>
        <v/>
      </c>
      <c r="AV136" s="123" t="str">
        <f>IF(AV135="","",VLOOKUP(AV135,シフト記号表!$C$6:$L$47,10,FALSE))</f>
        <v/>
      </c>
      <c r="AW136" s="123" t="str">
        <f>IF(AW135="","",VLOOKUP(AW135,シフト記号表!$C$6:$L$47,10,FALSE))</f>
        <v/>
      </c>
      <c r="AX136" s="124" t="str">
        <f>IF(AX135="","",VLOOKUP(AX135,シフト記号表!$C$6:$L$47,10,FALSE))</f>
        <v/>
      </c>
      <c r="AY136" s="122" t="str">
        <f>IF(AY135="","",VLOOKUP(AY135,シフト記号表!$C$6:$L$47,10,FALSE))</f>
        <v/>
      </c>
      <c r="AZ136" s="123" t="str">
        <f>IF(AZ135="","",VLOOKUP(AZ135,シフト記号表!$C$6:$L$47,10,FALSE))</f>
        <v/>
      </c>
      <c r="BA136" s="123" t="str">
        <f>IF(BA135="","",VLOOKUP(BA135,シフト記号表!$C$6:$L$47,10,FALSE))</f>
        <v/>
      </c>
      <c r="BB136" s="726">
        <f>IF($BE$3="４週",SUM(W136:AX136),IF($BE$3="暦月",SUM(W136:BA136),""))</f>
        <v>0</v>
      </c>
      <c r="BC136" s="727"/>
      <c r="BD136" s="728">
        <f>IF($BE$3="４週",BB136/4,IF($BE$3="暦月",(BB136/($BE$8/7)),""))</f>
        <v>0</v>
      </c>
      <c r="BE136" s="727"/>
      <c r="BF136" s="723"/>
      <c r="BG136" s="724"/>
      <c r="BH136" s="724"/>
      <c r="BI136" s="724"/>
      <c r="BJ136" s="725"/>
    </row>
    <row r="137" spans="2:62" ht="20.25" customHeight="1" x14ac:dyDescent="0.2">
      <c r="B137" s="729">
        <f>B135+1</f>
        <v>62</v>
      </c>
      <c r="C137" s="731"/>
      <c r="D137" s="732"/>
      <c r="E137" s="117"/>
      <c r="F137" s="118"/>
      <c r="G137" s="117"/>
      <c r="H137" s="118"/>
      <c r="I137" s="735"/>
      <c r="J137" s="736"/>
      <c r="K137" s="739"/>
      <c r="L137" s="740"/>
      <c r="M137" s="740"/>
      <c r="N137" s="732"/>
      <c r="O137" s="743"/>
      <c r="P137" s="744"/>
      <c r="Q137" s="744"/>
      <c r="R137" s="744"/>
      <c r="S137" s="745"/>
      <c r="T137" s="137" t="s">
        <v>378</v>
      </c>
      <c r="U137" s="138"/>
      <c r="V137" s="139"/>
      <c r="W137" s="130"/>
      <c r="X137" s="131"/>
      <c r="Y137" s="131"/>
      <c r="Z137" s="131"/>
      <c r="AA137" s="131"/>
      <c r="AB137" s="131"/>
      <c r="AC137" s="132"/>
      <c r="AD137" s="130"/>
      <c r="AE137" s="131"/>
      <c r="AF137" s="131"/>
      <c r="AG137" s="131"/>
      <c r="AH137" s="131"/>
      <c r="AI137" s="131"/>
      <c r="AJ137" s="132"/>
      <c r="AK137" s="130"/>
      <c r="AL137" s="131"/>
      <c r="AM137" s="131"/>
      <c r="AN137" s="131"/>
      <c r="AO137" s="131"/>
      <c r="AP137" s="131"/>
      <c r="AQ137" s="132"/>
      <c r="AR137" s="130"/>
      <c r="AS137" s="131"/>
      <c r="AT137" s="131"/>
      <c r="AU137" s="131"/>
      <c r="AV137" s="131"/>
      <c r="AW137" s="131"/>
      <c r="AX137" s="132"/>
      <c r="AY137" s="130"/>
      <c r="AZ137" s="131"/>
      <c r="BA137" s="133"/>
      <c r="BB137" s="749"/>
      <c r="BC137" s="750"/>
      <c r="BD137" s="712"/>
      <c r="BE137" s="713"/>
      <c r="BF137" s="714"/>
      <c r="BG137" s="715"/>
      <c r="BH137" s="715"/>
      <c r="BI137" s="715"/>
      <c r="BJ137" s="716"/>
    </row>
    <row r="138" spans="2:62" ht="20.25" customHeight="1" x14ac:dyDescent="0.2">
      <c r="B138" s="751"/>
      <c r="C138" s="752"/>
      <c r="D138" s="753"/>
      <c r="E138" s="140"/>
      <c r="F138" s="141">
        <f>C137</f>
        <v>0</v>
      </c>
      <c r="G138" s="140"/>
      <c r="H138" s="141">
        <f>I137</f>
        <v>0</v>
      </c>
      <c r="I138" s="754"/>
      <c r="J138" s="755"/>
      <c r="K138" s="756"/>
      <c r="L138" s="757"/>
      <c r="M138" s="757"/>
      <c r="N138" s="753"/>
      <c r="O138" s="743"/>
      <c r="P138" s="744"/>
      <c r="Q138" s="744"/>
      <c r="R138" s="744"/>
      <c r="S138" s="745"/>
      <c r="T138" s="134" t="s">
        <v>244</v>
      </c>
      <c r="U138" s="135"/>
      <c r="V138" s="136"/>
      <c r="W138" s="122" t="str">
        <f>IF(W137="","",VLOOKUP(W137,シフト記号表!$C$6:$L$47,10,FALSE))</f>
        <v/>
      </c>
      <c r="X138" s="123" t="str">
        <f>IF(X137="","",VLOOKUP(X137,シフト記号表!$C$6:$L$47,10,FALSE))</f>
        <v/>
      </c>
      <c r="Y138" s="123" t="str">
        <f>IF(Y137="","",VLOOKUP(Y137,シフト記号表!$C$6:$L$47,10,FALSE))</f>
        <v/>
      </c>
      <c r="Z138" s="123" t="str">
        <f>IF(Z137="","",VLOOKUP(Z137,シフト記号表!$C$6:$L$47,10,FALSE))</f>
        <v/>
      </c>
      <c r="AA138" s="123" t="str">
        <f>IF(AA137="","",VLOOKUP(AA137,シフト記号表!$C$6:$L$47,10,FALSE))</f>
        <v/>
      </c>
      <c r="AB138" s="123" t="str">
        <f>IF(AB137="","",VLOOKUP(AB137,シフト記号表!$C$6:$L$47,10,FALSE))</f>
        <v/>
      </c>
      <c r="AC138" s="124" t="str">
        <f>IF(AC137="","",VLOOKUP(AC137,シフト記号表!$C$6:$L$47,10,FALSE))</f>
        <v/>
      </c>
      <c r="AD138" s="122" t="str">
        <f>IF(AD137="","",VLOOKUP(AD137,シフト記号表!$C$6:$L$47,10,FALSE))</f>
        <v/>
      </c>
      <c r="AE138" s="123" t="str">
        <f>IF(AE137="","",VLOOKUP(AE137,シフト記号表!$C$6:$L$47,10,FALSE))</f>
        <v/>
      </c>
      <c r="AF138" s="123" t="str">
        <f>IF(AF137="","",VLOOKUP(AF137,シフト記号表!$C$6:$L$47,10,FALSE))</f>
        <v/>
      </c>
      <c r="AG138" s="123" t="str">
        <f>IF(AG137="","",VLOOKUP(AG137,シフト記号表!$C$6:$L$47,10,FALSE))</f>
        <v/>
      </c>
      <c r="AH138" s="123" t="str">
        <f>IF(AH137="","",VLOOKUP(AH137,シフト記号表!$C$6:$L$47,10,FALSE))</f>
        <v/>
      </c>
      <c r="AI138" s="123" t="str">
        <f>IF(AI137="","",VLOOKUP(AI137,シフト記号表!$C$6:$L$47,10,FALSE))</f>
        <v/>
      </c>
      <c r="AJ138" s="124" t="str">
        <f>IF(AJ137="","",VLOOKUP(AJ137,シフト記号表!$C$6:$L$47,10,FALSE))</f>
        <v/>
      </c>
      <c r="AK138" s="122" t="str">
        <f>IF(AK137="","",VLOOKUP(AK137,シフト記号表!$C$6:$L$47,10,FALSE))</f>
        <v/>
      </c>
      <c r="AL138" s="123" t="str">
        <f>IF(AL137="","",VLOOKUP(AL137,シフト記号表!$C$6:$L$47,10,FALSE))</f>
        <v/>
      </c>
      <c r="AM138" s="123" t="str">
        <f>IF(AM137="","",VLOOKUP(AM137,シフト記号表!$C$6:$L$47,10,FALSE))</f>
        <v/>
      </c>
      <c r="AN138" s="123" t="str">
        <f>IF(AN137="","",VLOOKUP(AN137,シフト記号表!$C$6:$L$47,10,FALSE))</f>
        <v/>
      </c>
      <c r="AO138" s="123" t="str">
        <f>IF(AO137="","",VLOOKUP(AO137,シフト記号表!$C$6:$L$47,10,FALSE))</f>
        <v/>
      </c>
      <c r="AP138" s="123" t="str">
        <f>IF(AP137="","",VLOOKUP(AP137,シフト記号表!$C$6:$L$47,10,FALSE))</f>
        <v/>
      </c>
      <c r="AQ138" s="124" t="str">
        <f>IF(AQ137="","",VLOOKUP(AQ137,シフト記号表!$C$6:$L$47,10,FALSE))</f>
        <v/>
      </c>
      <c r="AR138" s="122" t="str">
        <f>IF(AR137="","",VLOOKUP(AR137,シフト記号表!$C$6:$L$47,10,FALSE))</f>
        <v/>
      </c>
      <c r="AS138" s="123" t="str">
        <f>IF(AS137="","",VLOOKUP(AS137,シフト記号表!$C$6:$L$47,10,FALSE))</f>
        <v/>
      </c>
      <c r="AT138" s="123" t="str">
        <f>IF(AT137="","",VLOOKUP(AT137,シフト記号表!$C$6:$L$47,10,FALSE))</f>
        <v/>
      </c>
      <c r="AU138" s="123" t="str">
        <f>IF(AU137="","",VLOOKUP(AU137,シフト記号表!$C$6:$L$47,10,FALSE))</f>
        <v/>
      </c>
      <c r="AV138" s="123" t="str">
        <f>IF(AV137="","",VLOOKUP(AV137,シフト記号表!$C$6:$L$47,10,FALSE))</f>
        <v/>
      </c>
      <c r="AW138" s="123" t="str">
        <f>IF(AW137="","",VLOOKUP(AW137,シフト記号表!$C$6:$L$47,10,FALSE))</f>
        <v/>
      </c>
      <c r="AX138" s="124" t="str">
        <f>IF(AX137="","",VLOOKUP(AX137,シフト記号表!$C$6:$L$47,10,FALSE))</f>
        <v/>
      </c>
      <c r="AY138" s="122" t="str">
        <f>IF(AY137="","",VLOOKUP(AY137,シフト記号表!$C$6:$L$47,10,FALSE))</f>
        <v/>
      </c>
      <c r="AZ138" s="123" t="str">
        <f>IF(AZ137="","",VLOOKUP(AZ137,シフト記号表!$C$6:$L$47,10,FALSE))</f>
        <v/>
      </c>
      <c r="BA138" s="123" t="str">
        <f>IF(BA137="","",VLOOKUP(BA137,シフト記号表!$C$6:$L$47,10,FALSE))</f>
        <v/>
      </c>
      <c r="BB138" s="726">
        <f>IF($BE$3="４週",SUM(W138:AX138),IF($BE$3="暦月",SUM(W138:BA138),""))</f>
        <v>0</v>
      </c>
      <c r="BC138" s="727"/>
      <c r="BD138" s="728">
        <f>IF($BE$3="４週",BB138/4,IF($BE$3="暦月",(BB138/($BE$8/7)),""))</f>
        <v>0</v>
      </c>
      <c r="BE138" s="727"/>
      <c r="BF138" s="723"/>
      <c r="BG138" s="724"/>
      <c r="BH138" s="724"/>
      <c r="BI138" s="724"/>
      <c r="BJ138" s="725"/>
    </row>
    <row r="139" spans="2:62" ht="20.25" customHeight="1" x14ac:dyDescent="0.2">
      <c r="B139" s="729">
        <f>B137+1</f>
        <v>63</v>
      </c>
      <c r="C139" s="731"/>
      <c r="D139" s="732"/>
      <c r="E139" s="117"/>
      <c r="F139" s="118"/>
      <c r="G139" s="117"/>
      <c r="H139" s="118"/>
      <c r="I139" s="735"/>
      <c r="J139" s="736"/>
      <c r="K139" s="739"/>
      <c r="L139" s="740"/>
      <c r="M139" s="740"/>
      <c r="N139" s="732"/>
      <c r="O139" s="743"/>
      <c r="P139" s="744"/>
      <c r="Q139" s="744"/>
      <c r="R139" s="744"/>
      <c r="S139" s="745"/>
      <c r="T139" s="137" t="s">
        <v>378</v>
      </c>
      <c r="U139" s="138"/>
      <c r="V139" s="139"/>
      <c r="W139" s="130"/>
      <c r="X139" s="131"/>
      <c r="Y139" s="131"/>
      <c r="Z139" s="131"/>
      <c r="AA139" s="131"/>
      <c r="AB139" s="131"/>
      <c r="AC139" s="132"/>
      <c r="AD139" s="130"/>
      <c r="AE139" s="131"/>
      <c r="AF139" s="131"/>
      <c r="AG139" s="131"/>
      <c r="AH139" s="131"/>
      <c r="AI139" s="131"/>
      <c r="AJ139" s="132"/>
      <c r="AK139" s="130"/>
      <c r="AL139" s="131"/>
      <c r="AM139" s="131"/>
      <c r="AN139" s="131"/>
      <c r="AO139" s="131"/>
      <c r="AP139" s="131"/>
      <c r="AQ139" s="132"/>
      <c r="AR139" s="130"/>
      <c r="AS139" s="131"/>
      <c r="AT139" s="131"/>
      <c r="AU139" s="131"/>
      <c r="AV139" s="131"/>
      <c r="AW139" s="131"/>
      <c r="AX139" s="132"/>
      <c r="AY139" s="130"/>
      <c r="AZ139" s="131"/>
      <c r="BA139" s="133"/>
      <c r="BB139" s="749"/>
      <c r="BC139" s="750"/>
      <c r="BD139" s="712"/>
      <c r="BE139" s="713"/>
      <c r="BF139" s="714"/>
      <c r="BG139" s="715"/>
      <c r="BH139" s="715"/>
      <c r="BI139" s="715"/>
      <c r="BJ139" s="716"/>
    </row>
    <row r="140" spans="2:62" ht="20.25" customHeight="1" x14ac:dyDescent="0.2">
      <c r="B140" s="751"/>
      <c r="C140" s="752"/>
      <c r="D140" s="753"/>
      <c r="E140" s="140"/>
      <c r="F140" s="141">
        <f>C139</f>
        <v>0</v>
      </c>
      <c r="G140" s="140"/>
      <c r="H140" s="141">
        <f>I139</f>
        <v>0</v>
      </c>
      <c r="I140" s="754"/>
      <c r="J140" s="755"/>
      <c r="K140" s="756"/>
      <c r="L140" s="757"/>
      <c r="M140" s="757"/>
      <c r="N140" s="753"/>
      <c r="O140" s="743"/>
      <c r="P140" s="744"/>
      <c r="Q140" s="744"/>
      <c r="R140" s="744"/>
      <c r="S140" s="745"/>
      <c r="T140" s="134" t="s">
        <v>244</v>
      </c>
      <c r="U140" s="135"/>
      <c r="V140" s="136"/>
      <c r="W140" s="122" t="str">
        <f>IF(W139="","",VLOOKUP(W139,シフト記号表!$C$6:$L$47,10,FALSE))</f>
        <v/>
      </c>
      <c r="X140" s="123" t="str">
        <f>IF(X139="","",VLOOKUP(X139,シフト記号表!$C$6:$L$47,10,FALSE))</f>
        <v/>
      </c>
      <c r="Y140" s="123" t="str">
        <f>IF(Y139="","",VLOOKUP(Y139,シフト記号表!$C$6:$L$47,10,FALSE))</f>
        <v/>
      </c>
      <c r="Z140" s="123" t="str">
        <f>IF(Z139="","",VLOOKUP(Z139,シフト記号表!$C$6:$L$47,10,FALSE))</f>
        <v/>
      </c>
      <c r="AA140" s="123" t="str">
        <f>IF(AA139="","",VLOOKUP(AA139,シフト記号表!$C$6:$L$47,10,FALSE))</f>
        <v/>
      </c>
      <c r="AB140" s="123" t="str">
        <f>IF(AB139="","",VLOOKUP(AB139,シフト記号表!$C$6:$L$47,10,FALSE))</f>
        <v/>
      </c>
      <c r="AC140" s="124" t="str">
        <f>IF(AC139="","",VLOOKUP(AC139,シフト記号表!$C$6:$L$47,10,FALSE))</f>
        <v/>
      </c>
      <c r="AD140" s="122" t="str">
        <f>IF(AD139="","",VLOOKUP(AD139,シフト記号表!$C$6:$L$47,10,FALSE))</f>
        <v/>
      </c>
      <c r="AE140" s="123" t="str">
        <f>IF(AE139="","",VLOOKUP(AE139,シフト記号表!$C$6:$L$47,10,FALSE))</f>
        <v/>
      </c>
      <c r="AF140" s="123" t="str">
        <f>IF(AF139="","",VLOOKUP(AF139,シフト記号表!$C$6:$L$47,10,FALSE))</f>
        <v/>
      </c>
      <c r="AG140" s="123" t="str">
        <f>IF(AG139="","",VLOOKUP(AG139,シフト記号表!$C$6:$L$47,10,FALSE))</f>
        <v/>
      </c>
      <c r="AH140" s="123" t="str">
        <f>IF(AH139="","",VLOOKUP(AH139,シフト記号表!$C$6:$L$47,10,FALSE))</f>
        <v/>
      </c>
      <c r="AI140" s="123" t="str">
        <f>IF(AI139="","",VLOOKUP(AI139,シフト記号表!$C$6:$L$47,10,FALSE))</f>
        <v/>
      </c>
      <c r="AJ140" s="124" t="str">
        <f>IF(AJ139="","",VLOOKUP(AJ139,シフト記号表!$C$6:$L$47,10,FALSE))</f>
        <v/>
      </c>
      <c r="AK140" s="122" t="str">
        <f>IF(AK139="","",VLOOKUP(AK139,シフト記号表!$C$6:$L$47,10,FALSE))</f>
        <v/>
      </c>
      <c r="AL140" s="123" t="str">
        <f>IF(AL139="","",VLOOKUP(AL139,シフト記号表!$C$6:$L$47,10,FALSE))</f>
        <v/>
      </c>
      <c r="AM140" s="123" t="str">
        <f>IF(AM139="","",VLOOKUP(AM139,シフト記号表!$C$6:$L$47,10,FALSE))</f>
        <v/>
      </c>
      <c r="AN140" s="123" t="str">
        <f>IF(AN139="","",VLOOKUP(AN139,シフト記号表!$C$6:$L$47,10,FALSE))</f>
        <v/>
      </c>
      <c r="AO140" s="123" t="str">
        <f>IF(AO139="","",VLOOKUP(AO139,シフト記号表!$C$6:$L$47,10,FALSE))</f>
        <v/>
      </c>
      <c r="AP140" s="123" t="str">
        <f>IF(AP139="","",VLOOKUP(AP139,シフト記号表!$C$6:$L$47,10,FALSE))</f>
        <v/>
      </c>
      <c r="AQ140" s="124" t="str">
        <f>IF(AQ139="","",VLOOKUP(AQ139,シフト記号表!$C$6:$L$47,10,FALSE))</f>
        <v/>
      </c>
      <c r="AR140" s="122" t="str">
        <f>IF(AR139="","",VLOOKUP(AR139,シフト記号表!$C$6:$L$47,10,FALSE))</f>
        <v/>
      </c>
      <c r="AS140" s="123" t="str">
        <f>IF(AS139="","",VLOOKUP(AS139,シフト記号表!$C$6:$L$47,10,FALSE))</f>
        <v/>
      </c>
      <c r="AT140" s="123" t="str">
        <f>IF(AT139="","",VLOOKUP(AT139,シフト記号表!$C$6:$L$47,10,FALSE))</f>
        <v/>
      </c>
      <c r="AU140" s="123" t="str">
        <f>IF(AU139="","",VLOOKUP(AU139,シフト記号表!$C$6:$L$47,10,FALSE))</f>
        <v/>
      </c>
      <c r="AV140" s="123" t="str">
        <f>IF(AV139="","",VLOOKUP(AV139,シフト記号表!$C$6:$L$47,10,FALSE))</f>
        <v/>
      </c>
      <c r="AW140" s="123" t="str">
        <f>IF(AW139="","",VLOOKUP(AW139,シフト記号表!$C$6:$L$47,10,FALSE))</f>
        <v/>
      </c>
      <c r="AX140" s="124" t="str">
        <f>IF(AX139="","",VLOOKUP(AX139,シフト記号表!$C$6:$L$47,10,FALSE))</f>
        <v/>
      </c>
      <c r="AY140" s="122" t="str">
        <f>IF(AY139="","",VLOOKUP(AY139,シフト記号表!$C$6:$L$47,10,FALSE))</f>
        <v/>
      </c>
      <c r="AZ140" s="123" t="str">
        <f>IF(AZ139="","",VLOOKUP(AZ139,シフト記号表!$C$6:$L$47,10,FALSE))</f>
        <v/>
      </c>
      <c r="BA140" s="123" t="str">
        <f>IF(BA139="","",VLOOKUP(BA139,シフト記号表!$C$6:$L$47,10,FALSE))</f>
        <v/>
      </c>
      <c r="BB140" s="726">
        <f>IF($BE$3="４週",SUM(W140:AX140),IF($BE$3="暦月",SUM(W140:BA140),""))</f>
        <v>0</v>
      </c>
      <c r="BC140" s="727"/>
      <c r="BD140" s="728">
        <f>IF($BE$3="４週",BB140/4,IF($BE$3="暦月",(BB140/($BE$8/7)),""))</f>
        <v>0</v>
      </c>
      <c r="BE140" s="727"/>
      <c r="BF140" s="723"/>
      <c r="BG140" s="724"/>
      <c r="BH140" s="724"/>
      <c r="BI140" s="724"/>
      <c r="BJ140" s="725"/>
    </row>
    <row r="141" spans="2:62" ht="20.25" customHeight="1" x14ac:dyDescent="0.2">
      <c r="B141" s="729">
        <f>B139+1</f>
        <v>64</v>
      </c>
      <c r="C141" s="731"/>
      <c r="D141" s="732"/>
      <c r="E141" s="117"/>
      <c r="F141" s="118"/>
      <c r="G141" s="117"/>
      <c r="H141" s="118"/>
      <c r="I141" s="735"/>
      <c r="J141" s="736"/>
      <c r="K141" s="739"/>
      <c r="L141" s="740"/>
      <c r="M141" s="740"/>
      <c r="N141" s="732"/>
      <c r="O141" s="743"/>
      <c r="P141" s="744"/>
      <c r="Q141" s="744"/>
      <c r="R141" s="744"/>
      <c r="S141" s="745"/>
      <c r="T141" s="137" t="s">
        <v>378</v>
      </c>
      <c r="U141" s="138"/>
      <c r="V141" s="139"/>
      <c r="W141" s="130"/>
      <c r="X141" s="131"/>
      <c r="Y141" s="131"/>
      <c r="Z141" s="131"/>
      <c r="AA141" s="131"/>
      <c r="AB141" s="131"/>
      <c r="AC141" s="132"/>
      <c r="AD141" s="130"/>
      <c r="AE141" s="131"/>
      <c r="AF141" s="131"/>
      <c r="AG141" s="131"/>
      <c r="AH141" s="131"/>
      <c r="AI141" s="131"/>
      <c r="AJ141" s="132"/>
      <c r="AK141" s="130"/>
      <c r="AL141" s="131"/>
      <c r="AM141" s="131"/>
      <c r="AN141" s="131"/>
      <c r="AO141" s="131"/>
      <c r="AP141" s="131"/>
      <c r="AQ141" s="132"/>
      <c r="AR141" s="130"/>
      <c r="AS141" s="131"/>
      <c r="AT141" s="131"/>
      <c r="AU141" s="131"/>
      <c r="AV141" s="131"/>
      <c r="AW141" s="131"/>
      <c r="AX141" s="132"/>
      <c r="AY141" s="130"/>
      <c r="AZ141" s="131"/>
      <c r="BA141" s="133"/>
      <c r="BB141" s="749"/>
      <c r="BC141" s="750"/>
      <c r="BD141" s="712"/>
      <c r="BE141" s="713"/>
      <c r="BF141" s="714"/>
      <c r="BG141" s="715"/>
      <c r="BH141" s="715"/>
      <c r="BI141" s="715"/>
      <c r="BJ141" s="716"/>
    </row>
    <row r="142" spans="2:62" ht="20.25" customHeight="1" x14ac:dyDescent="0.2">
      <c r="B142" s="751"/>
      <c r="C142" s="752"/>
      <c r="D142" s="753"/>
      <c r="E142" s="140"/>
      <c r="F142" s="141">
        <f>C141</f>
        <v>0</v>
      </c>
      <c r="G142" s="140"/>
      <c r="H142" s="141">
        <f>I141</f>
        <v>0</v>
      </c>
      <c r="I142" s="754"/>
      <c r="J142" s="755"/>
      <c r="K142" s="756"/>
      <c r="L142" s="757"/>
      <c r="M142" s="757"/>
      <c r="N142" s="753"/>
      <c r="O142" s="743"/>
      <c r="P142" s="744"/>
      <c r="Q142" s="744"/>
      <c r="R142" s="744"/>
      <c r="S142" s="745"/>
      <c r="T142" s="134" t="s">
        <v>244</v>
      </c>
      <c r="U142" s="135"/>
      <c r="V142" s="136"/>
      <c r="W142" s="122" t="str">
        <f>IF(W141="","",VLOOKUP(W141,シフト記号表!$C$6:$L$47,10,FALSE))</f>
        <v/>
      </c>
      <c r="X142" s="123" t="str">
        <f>IF(X141="","",VLOOKUP(X141,シフト記号表!$C$6:$L$47,10,FALSE))</f>
        <v/>
      </c>
      <c r="Y142" s="123" t="str">
        <f>IF(Y141="","",VLOOKUP(Y141,シフト記号表!$C$6:$L$47,10,FALSE))</f>
        <v/>
      </c>
      <c r="Z142" s="123" t="str">
        <f>IF(Z141="","",VLOOKUP(Z141,シフト記号表!$C$6:$L$47,10,FALSE))</f>
        <v/>
      </c>
      <c r="AA142" s="123" t="str">
        <f>IF(AA141="","",VLOOKUP(AA141,シフト記号表!$C$6:$L$47,10,FALSE))</f>
        <v/>
      </c>
      <c r="AB142" s="123" t="str">
        <f>IF(AB141="","",VLOOKUP(AB141,シフト記号表!$C$6:$L$47,10,FALSE))</f>
        <v/>
      </c>
      <c r="AC142" s="124" t="str">
        <f>IF(AC141="","",VLOOKUP(AC141,シフト記号表!$C$6:$L$47,10,FALSE))</f>
        <v/>
      </c>
      <c r="AD142" s="122" t="str">
        <f>IF(AD141="","",VLOOKUP(AD141,シフト記号表!$C$6:$L$47,10,FALSE))</f>
        <v/>
      </c>
      <c r="AE142" s="123" t="str">
        <f>IF(AE141="","",VLOOKUP(AE141,シフト記号表!$C$6:$L$47,10,FALSE))</f>
        <v/>
      </c>
      <c r="AF142" s="123" t="str">
        <f>IF(AF141="","",VLOOKUP(AF141,シフト記号表!$C$6:$L$47,10,FALSE))</f>
        <v/>
      </c>
      <c r="AG142" s="123" t="str">
        <f>IF(AG141="","",VLOOKUP(AG141,シフト記号表!$C$6:$L$47,10,FALSE))</f>
        <v/>
      </c>
      <c r="AH142" s="123" t="str">
        <f>IF(AH141="","",VLOOKUP(AH141,シフト記号表!$C$6:$L$47,10,FALSE))</f>
        <v/>
      </c>
      <c r="AI142" s="123" t="str">
        <f>IF(AI141="","",VLOOKUP(AI141,シフト記号表!$C$6:$L$47,10,FALSE))</f>
        <v/>
      </c>
      <c r="AJ142" s="124" t="str">
        <f>IF(AJ141="","",VLOOKUP(AJ141,シフト記号表!$C$6:$L$47,10,FALSE))</f>
        <v/>
      </c>
      <c r="AK142" s="122" t="str">
        <f>IF(AK141="","",VLOOKUP(AK141,シフト記号表!$C$6:$L$47,10,FALSE))</f>
        <v/>
      </c>
      <c r="AL142" s="123" t="str">
        <f>IF(AL141="","",VLOOKUP(AL141,シフト記号表!$C$6:$L$47,10,FALSE))</f>
        <v/>
      </c>
      <c r="AM142" s="123" t="str">
        <f>IF(AM141="","",VLOOKUP(AM141,シフト記号表!$C$6:$L$47,10,FALSE))</f>
        <v/>
      </c>
      <c r="AN142" s="123" t="str">
        <f>IF(AN141="","",VLOOKUP(AN141,シフト記号表!$C$6:$L$47,10,FALSE))</f>
        <v/>
      </c>
      <c r="AO142" s="123" t="str">
        <f>IF(AO141="","",VLOOKUP(AO141,シフト記号表!$C$6:$L$47,10,FALSE))</f>
        <v/>
      </c>
      <c r="AP142" s="123" t="str">
        <f>IF(AP141="","",VLOOKUP(AP141,シフト記号表!$C$6:$L$47,10,FALSE))</f>
        <v/>
      </c>
      <c r="AQ142" s="124" t="str">
        <f>IF(AQ141="","",VLOOKUP(AQ141,シフト記号表!$C$6:$L$47,10,FALSE))</f>
        <v/>
      </c>
      <c r="AR142" s="122" t="str">
        <f>IF(AR141="","",VLOOKUP(AR141,シフト記号表!$C$6:$L$47,10,FALSE))</f>
        <v/>
      </c>
      <c r="AS142" s="123" t="str">
        <f>IF(AS141="","",VLOOKUP(AS141,シフト記号表!$C$6:$L$47,10,FALSE))</f>
        <v/>
      </c>
      <c r="AT142" s="123" t="str">
        <f>IF(AT141="","",VLOOKUP(AT141,シフト記号表!$C$6:$L$47,10,FALSE))</f>
        <v/>
      </c>
      <c r="AU142" s="123" t="str">
        <f>IF(AU141="","",VLOOKUP(AU141,シフト記号表!$C$6:$L$47,10,FALSE))</f>
        <v/>
      </c>
      <c r="AV142" s="123" t="str">
        <f>IF(AV141="","",VLOOKUP(AV141,シフト記号表!$C$6:$L$47,10,FALSE))</f>
        <v/>
      </c>
      <c r="AW142" s="123" t="str">
        <f>IF(AW141="","",VLOOKUP(AW141,シフト記号表!$C$6:$L$47,10,FALSE))</f>
        <v/>
      </c>
      <c r="AX142" s="124" t="str">
        <f>IF(AX141="","",VLOOKUP(AX141,シフト記号表!$C$6:$L$47,10,FALSE))</f>
        <v/>
      </c>
      <c r="AY142" s="122" t="str">
        <f>IF(AY141="","",VLOOKUP(AY141,シフト記号表!$C$6:$L$47,10,FALSE))</f>
        <v/>
      </c>
      <c r="AZ142" s="123" t="str">
        <f>IF(AZ141="","",VLOOKUP(AZ141,シフト記号表!$C$6:$L$47,10,FALSE))</f>
        <v/>
      </c>
      <c r="BA142" s="123" t="str">
        <f>IF(BA141="","",VLOOKUP(BA141,シフト記号表!$C$6:$L$47,10,FALSE))</f>
        <v/>
      </c>
      <c r="BB142" s="726">
        <f>IF($BE$3="４週",SUM(W142:AX142),IF($BE$3="暦月",SUM(W142:BA142),""))</f>
        <v>0</v>
      </c>
      <c r="BC142" s="727"/>
      <c r="BD142" s="728">
        <f>IF($BE$3="４週",BB142/4,IF($BE$3="暦月",(BB142/($BE$8/7)),""))</f>
        <v>0</v>
      </c>
      <c r="BE142" s="727"/>
      <c r="BF142" s="723"/>
      <c r="BG142" s="724"/>
      <c r="BH142" s="724"/>
      <c r="BI142" s="724"/>
      <c r="BJ142" s="725"/>
    </row>
    <row r="143" spans="2:62" ht="20.25" customHeight="1" x14ac:dyDescent="0.2">
      <c r="B143" s="729">
        <f>B141+1</f>
        <v>65</v>
      </c>
      <c r="C143" s="731"/>
      <c r="D143" s="732"/>
      <c r="E143" s="117"/>
      <c r="F143" s="118"/>
      <c r="G143" s="117"/>
      <c r="H143" s="118"/>
      <c r="I143" s="735"/>
      <c r="J143" s="736"/>
      <c r="K143" s="739"/>
      <c r="L143" s="740"/>
      <c r="M143" s="740"/>
      <c r="N143" s="732"/>
      <c r="O143" s="743"/>
      <c r="P143" s="744"/>
      <c r="Q143" s="744"/>
      <c r="R143" s="744"/>
      <c r="S143" s="745"/>
      <c r="T143" s="137" t="s">
        <v>378</v>
      </c>
      <c r="U143" s="138"/>
      <c r="V143" s="139"/>
      <c r="W143" s="130"/>
      <c r="X143" s="131"/>
      <c r="Y143" s="131"/>
      <c r="Z143" s="131"/>
      <c r="AA143" s="131"/>
      <c r="AB143" s="131"/>
      <c r="AC143" s="132"/>
      <c r="AD143" s="130"/>
      <c r="AE143" s="131"/>
      <c r="AF143" s="131"/>
      <c r="AG143" s="131"/>
      <c r="AH143" s="131"/>
      <c r="AI143" s="131"/>
      <c r="AJ143" s="132"/>
      <c r="AK143" s="130"/>
      <c r="AL143" s="131"/>
      <c r="AM143" s="131"/>
      <c r="AN143" s="131"/>
      <c r="AO143" s="131"/>
      <c r="AP143" s="131"/>
      <c r="AQ143" s="132"/>
      <c r="AR143" s="130"/>
      <c r="AS143" s="131"/>
      <c r="AT143" s="131"/>
      <c r="AU143" s="131"/>
      <c r="AV143" s="131"/>
      <c r="AW143" s="131"/>
      <c r="AX143" s="132"/>
      <c r="AY143" s="130"/>
      <c r="AZ143" s="131"/>
      <c r="BA143" s="133"/>
      <c r="BB143" s="749"/>
      <c r="BC143" s="750"/>
      <c r="BD143" s="712"/>
      <c r="BE143" s="713"/>
      <c r="BF143" s="714"/>
      <c r="BG143" s="715"/>
      <c r="BH143" s="715"/>
      <c r="BI143" s="715"/>
      <c r="BJ143" s="716"/>
    </row>
    <row r="144" spans="2:62" ht="20.25" customHeight="1" x14ac:dyDescent="0.2">
      <c r="B144" s="751"/>
      <c r="C144" s="752"/>
      <c r="D144" s="753"/>
      <c r="E144" s="140"/>
      <c r="F144" s="141">
        <f>C143</f>
        <v>0</v>
      </c>
      <c r="G144" s="140"/>
      <c r="H144" s="141">
        <f>I143</f>
        <v>0</v>
      </c>
      <c r="I144" s="754"/>
      <c r="J144" s="755"/>
      <c r="K144" s="756"/>
      <c r="L144" s="757"/>
      <c r="M144" s="757"/>
      <c r="N144" s="753"/>
      <c r="O144" s="743"/>
      <c r="P144" s="744"/>
      <c r="Q144" s="744"/>
      <c r="R144" s="744"/>
      <c r="S144" s="745"/>
      <c r="T144" s="134" t="s">
        <v>244</v>
      </c>
      <c r="U144" s="135"/>
      <c r="V144" s="136"/>
      <c r="W144" s="122" t="str">
        <f>IF(W143="","",VLOOKUP(W143,シフト記号表!$C$6:$L$47,10,FALSE))</f>
        <v/>
      </c>
      <c r="X144" s="123" t="str">
        <f>IF(X143="","",VLOOKUP(X143,シフト記号表!$C$6:$L$47,10,FALSE))</f>
        <v/>
      </c>
      <c r="Y144" s="123" t="str">
        <f>IF(Y143="","",VLOOKUP(Y143,シフト記号表!$C$6:$L$47,10,FALSE))</f>
        <v/>
      </c>
      <c r="Z144" s="123" t="str">
        <f>IF(Z143="","",VLOOKUP(Z143,シフト記号表!$C$6:$L$47,10,FALSE))</f>
        <v/>
      </c>
      <c r="AA144" s="123" t="str">
        <f>IF(AA143="","",VLOOKUP(AA143,シフト記号表!$C$6:$L$47,10,FALSE))</f>
        <v/>
      </c>
      <c r="AB144" s="123" t="str">
        <f>IF(AB143="","",VLOOKUP(AB143,シフト記号表!$C$6:$L$47,10,FALSE))</f>
        <v/>
      </c>
      <c r="AC144" s="124" t="str">
        <f>IF(AC143="","",VLOOKUP(AC143,シフト記号表!$C$6:$L$47,10,FALSE))</f>
        <v/>
      </c>
      <c r="AD144" s="122" t="str">
        <f>IF(AD143="","",VLOOKUP(AD143,シフト記号表!$C$6:$L$47,10,FALSE))</f>
        <v/>
      </c>
      <c r="AE144" s="123" t="str">
        <f>IF(AE143="","",VLOOKUP(AE143,シフト記号表!$C$6:$L$47,10,FALSE))</f>
        <v/>
      </c>
      <c r="AF144" s="123" t="str">
        <f>IF(AF143="","",VLOOKUP(AF143,シフト記号表!$C$6:$L$47,10,FALSE))</f>
        <v/>
      </c>
      <c r="AG144" s="123" t="str">
        <f>IF(AG143="","",VLOOKUP(AG143,シフト記号表!$C$6:$L$47,10,FALSE))</f>
        <v/>
      </c>
      <c r="AH144" s="123" t="str">
        <f>IF(AH143="","",VLOOKUP(AH143,シフト記号表!$C$6:$L$47,10,FALSE))</f>
        <v/>
      </c>
      <c r="AI144" s="123" t="str">
        <f>IF(AI143="","",VLOOKUP(AI143,シフト記号表!$C$6:$L$47,10,FALSE))</f>
        <v/>
      </c>
      <c r="AJ144" s="124" t="str">
        <f>IF(AJ143="","",VLOOKUP(AJ143,シフト記号表!$C$6:$L$47,10,FALSE))</f>
        <v/>
      </c>
      <c r="AK144" s="122" t="str">
        <f>IF(AK143="","",VLOOKUP(AK143,シフト記号表!$C$6:$L$47,10,FALSE))</f>
        <v/>
      </c>
      <c r="AL144" s="123" t="str">
        <f>IF(AL143="","",VLOOKUP(AL143,シフト記号表!$C$6:$L$47,10,FALSE))</f>
        <v/>
      </c>
      <c r="AM144" s="123" t="str">
        <f>IF(AM143="","",VLOOKUP(AM143,シフト記号表!$C$6:$L$47,10,FALSE))</f>
        <v/>
      </c>
      <c r="AN144" s="123" t="str">
        <f>IF(AN143="","",VLOOKUP(AN143,シフト記号表!$C$6:$L$47,10,FALSE))</f>
        <v/>
      </c>
      <c r="AO144" s="123" t="str">
        <f>IF(AO143="","",VLOOKUP(AO143,シフト記号表!$C$6:$L$47,10,FALSE))</f>
        <v/>
      </c>
      <c r="AP144" s="123" t="str">
        <f>IF(AP143="","",VLOOKUP(AP143,シフト記号表!$C$6:$L$47,10,FALSE))</f>
        <v/>
      </c>
      <c r="AQ144" s="124" t="str">
        <f>IF(AQ143="","",VLOOKUP(AQ143,シフト記号表!$C$6:$L$47,10,FALSE))</f>
        <v/>
      </c>
      <c r="AR144" s="122" t="str">
        <f>IF(AR143="","",VLOOKUP(AR143,シフト記号表!$C$6:$L$47,10,FALSE))</f>
        <v/>
      </c>
      <c r="AS144" s="123" t="str">
        <f>IF(AS143="","",VLOOKUP(AS143,シフト記号表!$C$6:$L$47,10,FALSE))</f>
        <v/>
      </c>
      <c r="AT144" s="123" t="str">
        <f>IF(AT143="","",VLOOKUP(AT143,シフト記号表!$C$6:$L$47,10,FALSE))</f>
        <v/>
      </c>
      <c r="AU144" s="123" t="str">
        <f>IF(AU143="","",VLOOKUP(AU143,シフト記号表!$C$6:$L$47,10,FALSE))</f>
        <v/>
      </c>
      <c r="AV144" s="123" t="str">
        <f>IF(AV143="","",VLOOKUP(AV143,シフト記号表!$C$6:$L$47,10,FALSE))</f>
        <v/>
      </c>
      <c r="AW144" s="123" t="str">
        <f>IF(AW143="","",VLOOKUP(AW143,シフト記号表!$C$6:$L$47,10,FALSE))</f>
        <v/>
      </c>
      <c r="AX144" s="124" t="str">
        <f>IF(AX143="","",VLOOKUP(AX143,シフト記号表!$C$6:$L$47,10,FALSE))</f>
        <v/>
      </c>
      <c r="AY144" s="122" t="str">
        <f>IF(AY143="","",VLOOKUP(AY143,シフト記号表!$C$6:$L$47,10,FALSE))</f>
        <v/>
      </c>
      <c r="AZ144" s="123" t="str">
        <f>IF(AZ143="","",VLOOKUP(AZ143,シフト記号表!$C$6:$L$47,10,FALSE))</f>
        <v/>
      </c>
      <c r="BA144" s="123" t="str">
        <f>IF(BA143="","",VLOOKUP(BA143,シフト記号表!$C$6:$L$47,10,FALSE))</f>
        <v/>
      </c>
      <c r="BB144" s="726">
        <f>IF($BE$3="４週",SUM(W144:AX144),IF($BE$3="暦月",SUM(W144:BA144),""))</f>
        <v>0</v>
      </c>
      <c r="BC144" s="727"/>
      <c r="BD144" s="728">
        <f>IF($BE$3="４週",BB144/4,IF($BE$3="暦月",(BB144/($BE$8/7)),""))</f>
        <v>0</v>
      </c>
      <c r="BE144" s="727"/>
      <c r="BF144" s="723"/>
      <c r="BG144" s="724"/>
      <c r="BH144" s="724"/>
      <c r="BI144" s="724"/>
      <c r="BJ144" s="725"/>
    </row>
    <row r="145" spans="2:62" ht="20.25" customHeight="1" x14ac:dyDescent="0.2">
      <c r="B145" s="729">
        <f>B143+1</f>
        <v>66</v>
      </c>
      <c r="C145" s="731"/>
      <c r="D145" s="732"/>
      <c r="E145" s="117"/>
      <c r="F145" s="118"/>
      <c r="G145" s="117"/>
      <c r="H145" s="118"/>
      <c r="I145" s="735"/>
      <c r="J145" s="736"/>
      <c r="K145" s="739"/>
      <c r="L145" s="740"/>
      <c r="M145" s="740"/>
      <c r="N145" s="732"/>
      <c r="O145" s="743"/>
      <c r="P145" s="744"/>
      <c r="Q145" s="744"/>
      <c r="R145" s="744"/>
      <c r="S145" s="745"/>
      <c r="T145" s="137" t="s">
        <v>378</v>
      </c>
      <c r="U145" s="138"/>
      <c r="V145" s="139"/>
      <c r="W145" s="130"/>
      <c r="X145" s="131"/>
      <c r="Y145" s="131"/>
      <c r="Z145" s="131"/>
      <c r="AA145" s="131"/>
      <c r="AB145" s="131"/>
      <c r="AC145" s="132"/>
      <c r="AD145" s="130"/>
      <c r="AE145" s="131"/>
      <c r="AF145" s="131"/>
      <c r="AG145" s="131"/>
      <c r="AH145" s="131"/>
      <c r="AI145" s="131"/>
      <c r="AJ145" s="132"/>
      <c r="AK145" s="130"/>
      <c r="AL145" s="131"/>
      <c r="AM145" s="131"/>
      <c r="AN145" s="131"/>
      <c r="AO145" s="131"/>
      <c r="AP145" s="131"/>
      <c r="AQ145" s="132"/>
      <c r="AR145" s="130"/>
      <c r="AS145" s="131"/>
      <c r="AT145" s="131"/>
      <c r="AU145" s="131"/>
      <c r="AV145" s="131"/>
      <c r="AW145" s="131"/>
      <c r="AX145" s="132"/>
      <c r="AY145" s="130"/>
      <c r="AZ145" s="131"/>
      <c r="BA145" s="133"/>
      <c r="BB145" s="749"/>
      <c r="BC145" s="750"/>
      <c r="BD145" s="712"/>
      <c r="BE145" s="713"/>
      <c r="BF145" s="714"/>
      <c r="BG145" s="715"/>
      <c r="BH145" s="715"/>
      <c r="BI145" s="715"/>
      <c r="BJ145" s="716"/>
    </row>
    <row r="146" spans="2:62" ht="20.25" customHeight="1" x14ac:dyDescent="0.2">
      <c r="B146" s="751"/>
      <c r="C146" s="752"/>
      <c r="D146" s="753"/>
      <c r="E146" s="140"/>
      <c r="F146" s="141">
        <f>C145</f>
        <v>0</v>
      </c>
      <c r="G146" s="140"/>
      <c r="H146" s="141">
        <f>I145</f>
        <v>0</v>
      </c>
      <c r="I146" s="754"/>
      <c r="J146" s="755"/>
      <c r="K146" s="756"/>
      <c r="L146" s="757"/>
      <c r="M146" s="757"/>
      <c r="N146" s="753"/>
      <c r="O146" s="743"/>
      <c r="P146" s="744"/>
      <c r="Q146" s="744"/>
      <c r="R146" s="744"/>
      <c r="S146" s="745"/>
      <c r="T146" s="134" t="s">
        <v>244</v>
      </c>
      <c r="U146" s="135"/>
      <c r="V146" s="136"/>
      <c r="W146" s="122" t="str">
        <f>IF(W145="","",VLOOKUP(W145,シフト記号表!$C$6:$L$47,10,FALSE))</f>
        <v/>
      </c>
      <c r="X146" s="123" t="str">
        <f>IF(X145="","",VLOOKUP(X145,シフト記号表!$C$6:$L$47,10,FALSE))</f>
        <v/>
      </c>
      <c r="Y146" s="123" t="str">
        <f>IF(Y145="","",VLOOKUP(Y145,シフト記号表!$C$6:$L$47,10,FALSE))</f>
        <v/>
      </c>
      <c r="Z146" s="123" t="str">
        <f>IF(Z145="","",VLOOKUP(Z145,シフト記号表!$C$6:$L$47,10,FALSE))</f>
        <v/>
      </c>
      <c r="AA146" s="123" t="str">
        <f>IF(AA145="","",VLOOKUP(AA145,シフト記号表!$C$6:$L$47,10,FALSE))</f>
        <v/>
      </c>
      <c r="AB146" s="123" t="str">
        <f>IF(AB145="","",VLOOKUP(AB145,シフト記号表!$C$6:$L$47,10,FALSE))</f>
        <v/>
      </c>
      <c r="AC146" s="124" t="str">
        <f>IF(AC145="","",VLOOKUP(AC145,シフト記号表!$C$6:$L$47,10,FALSE))</f>
        <v/>
      </c>
      <c r="AD146" s="122" t="str">
        <f>IF(AD145="","",VLOOKUP(AD145,シフト記号表!$C$6:$L$47,10,FALSE))</f>
        <v/>
      </c>
      <c r="AE146" s="123" t="str">
        <f>IF(AE145="","",VLOOKUP(AE145,シフト記号表!$C$6:$L$47,10,FALSE))</f>
        <v/>
      </c>
      <c r="AF146" s="123" t="str">
        <f>IF(AF145="","",VLOOKUP(AF145,シフト記号表!$C$6:$L$47,10,FALSE))</f>
        <v/>
      </c>
      <c r="AG146" s="123" t="str">
        <f>IF(AG145="","",VLOOKUP(AG145,シフト記号表!$C$6:$L$47,10,FALSE))</f>
        <v/>
      </c>
      <c r="AH146" s="123" t="str">
        <f>IF(AH145="","",VLOOKUP(AH145,シフト記号表!$C$6:$L$47,10,FALSE))</f>
        <v/>
      </c>
      <c r="AI146" s="123" t="str">
        <f>IF(AI145="","",VLOOKUP(AI145,シフト記号表!$C$6:$L$47,10,FALSE))</f>
        <v/>
      </c>
      <c r="AJ146" s="124" t="str">
        <f>IF(AJ145="","",VLOOKUP(AJ145,シフト記号表!$C$6:$L$47,10,FALSE))</f>
        <v/>
      </c>
      <c r="AK146" s="122" t="str">
        <f>IF(AK145="","",VLOOKUP(AK145,シフト記号表!$C$6:$L$47,10,FALSE))</f>
        <v/>
      </c>
      <c r="AL146" s="123" t="str">
        <f>IF(AL145="","",VLOOKUP(AL145,シフト記号表!$C$6:$L$47,10,FALSE))</f>
        <v/>
      </c>
      <c r="AM146" s="123" t="str">
        <f>IF(AM145="","",VLOOKUP(AM145,シフト記号表!$C$6:$L$47,10,FALSE))</f>
        <v/>
      </c>
      <c r="AN146" s="123" t="str">
        <f>IF(AN145="","",VLOOKUP(AN145,シフト記号表!$C$6:$L$47,10,FALSE))</f>
        <v/>
      </c>
      <c r="AO146" s="123" t="str">
        <f>IF(AO145="","",VLOOKUP(AO145,シフト記号表!$C$6:$L$47,10,FALSE))</f>
        <v/>
      </c>
      <c r="AP146" s="123" t="str">
        <f>IF(AP145="","",VLOOKUP(AP145,シフト記号表!$C$6:$L$47,10,FALSE))</f>
        <v/>
      </c>
      <c r="AQ146" s="124" t="str">
        <f>IF(AQ145="","",VLOOKUP(AQ145,シフト記号表!$C$6:$L$47,10,FALSE))</f>
        <v/>
      </c>
      <c r="AR146" s="122" t="str">
        <f>IF(AR145="","",VLOOKUP(AR145,シフト記号表!$C$6:$L$47,10,FALSE))</f>
        <v/>
      </c>
      <c r="AS146" s="123" t="str">
        <f>IF(AS145="","",VLOOKUP(AS145,シフト記号表!$C$6:$L$47,10,FALSE))</f>
        <v/>
      </c>
      <c r="AT146" s="123" t="str">
        <f>IF(AT145="","",VLOOKUP(AT145,シフト記号表!$C$6:$L$47,10,FALSE))</f>
        <v/>
      </c>
      <c r="AU146" s="123" t="str">
        <f>IF(AU145="","",VLOOKUP(AU145,シフト記号表!$C$6:$L$47,10,FALSE))</f>
        <v/>
      </c>
      <c r="AV146" s="123" t="str">
        <f>IF(AV145="","",VLOOKUP(AV145,シフト記号表!$C$6:$L$47,10,FALSE))</f>
        <v/>
      </c>
      <c r="AW146" s="123" t="str">
        <f>IF(AW145="","",VLOOKUP(AW145,シフト記号表!$C$6:$L$47,10,FALSE))</f>
        <v/>
      </c>
      <c r="AX146" s="124" t="str">
        <f>IF(AX145="","",VLOOKUP(AX145,シフト記号表!$C$6:$L$47,10,FALSE))</f>
        <v/>
      </c>
      <c r="AY146" s="122" t="str">
        <f>IF(AY145="","",VLOOKUP(AY145,シフト記号表!$C$6:$L$47,10,FALSE))</f>
        <v/>
      </c>
      <c r="AZ146" s="123" t="str">
        <f>IF(AZ145="","",VLOOKUP(AZ145,シフト記号表!$C$6:$L$47,10,FALSE))</f>
        <v/>
      </c>
      <c r="BA146" s="123" t="str">
        <f>IF(BA145="","",VLOOKUP(BA145,シフト記号表!$C$6:$L$47,10,FALSE))</f>
        <v/>
      </c>
      <c r="BB146" s="726">
        <f>IF($BE$3="４週",SUM(W146:AX146),IF($BE$3="暦月",SUM(W146:BA146),""))</f>
        <v>0</v>
      </c>
      <c r="BC146" s="727"/>
      <c r="BD146" s="728">
        <f>IF($BE$3="４週",BB146/4,IF($BE$3="暦月",(BB146/($BE$8/7)),""))</f>
        <v>0</v>
      </c>
      <c r="BE146" s="727"/>
      <c r="BF146" s="723"/>
      <c r="BG146" s="724"/>
      <c r="BH146" s="724"/>
      <c r="BI146" s="724"/>
      <c r="BJ146" s="725"/>
    </row>
    <row r="147" spans="2:62" ht="20.25" customHeight="1" x14ac:dyDescent="0.2">
      <c r="B147" s="729">
        <f>B145+1</f>
        <v>67</v>
      </c>
      <c r="C147" s="731"/>
      <c r="D147" s="732"/>
      <c r="E147" s="117"/>
      <c r="F147" s="118"/>
      <c r="G147" s="117"/>
      <c r="H147" s="118"/>
      <c r="I147" s="735"/>
      <c r="J147" s="736"/>
      <c r="K147" s="739"/>
      <c r="L147" s="740"/>
      <c r="M147" s="740"/>
      <c r="N147" s="732"/>
      <c r="O147" s="743"/>
      <c r="P147" s="744"/>
      <c r="Q147" s="744"/>
      <c r="R147" s="744"/>
      <c r="S147" s="745"/>
      <c r="T147" s="137" t="s">
        <v>378</v>
      </c>
      <c r="U147" s="138"/>
      <c r="V147" s="139"/>
      <c r="W147" s="130"/>
      <c r="X147" s="131"/>
      <c r="Y147" s="131"/>
      <c r="Z147" s="131"/>
      <c r="AA147" s="131"/>
      <c r="AB147" s="131"/>
      <c r="AC147" s="132"/>
      <c r="AD147" s="130"/>
      <c r="AE147" s="131"/>
      <c r="AF147" s="131"/>
      <c r="AG147" s="131"/>
      <c r="AH147" s="131"/>
      <c r="AI147" s="131"/>
      <c r="AJ147" s="132"/>
      <c r="AK147" s="130"/>
      <c r="AL147" s="131"/>
      <c r="AM147" s="131"/>
      <c r="AN147" s="131"/>
      <c r="AO147" s="131"/>
      <c r="AP147" s="131"/>
      <c r="AQ147" s="132"/>
      <c r="AR147" s="130"/>
      <c r="AS147" s="131"/>
      <c r="AT147" s="131"/>
      <c r="AU147" s="131"/>
      <c r="AV147" s="131"/>
      <c r="AW147" s="131"/>
      <c r="AX147" s="132"/>
      <c r="AY147" s="130"/>
      <c r="AZ147" s="131"/>
      <c r="BA147" s="133"/>
      <c r="BB147" s="749"/>
      <c r="BC147" s="750"/>
      <c r="BD147" s="712"/>
      <c r="BE147" s="713"/>
      <c r="BF147" s="714"/>
      <c r="BG147" s="715"/>
      <c r="BH147" s="715"/>
      <c r="BI147" s="715"/>
      <c r="BJ147" s="716"/>
    </row>
    <row r="148" spans="2:62" ht="20.25" customHeight="1" x14ac:dyDescent="0.2">
      <c r="B148" s="751"/>
      <c r="C148" s="752"/>
      <c r="D148" s="753"/>
      <c r="E148" s="140"/>
      <c r="F148" s="141">
        <f>C147</f>
        <v>0</v>
      </c>
      <c r="G148" s="140"/>
      <c r="H148" s="141">
        <f>I147</f>
        <v>0</v>
      </c>
      <c r="I148" s="754"/>
      <c r="J148" s="755"/>
      <c r="K148" s="756"/>
      <c r="L148" s="757"/>
      <c r="M148" s="757"/>
      <c r="N148" s="753"/>
      <c r="O148" s="743"/>
      <c r="P148" s="744"/>
      <c r="Q148" s="744"/>
      <c r="R148" s="744"/>
      <c r="S148" s="745"/>
      <c r="T148" s="134" t="s">
        <v>244</v>
      </c>
      <c r="U148" s="135"/>
      <c r="V148" s="136"/>
      <c r="W148" s="122" t="str">
        <f>IF(W147="","",VLOOKUP(W147,シフト記号表!$C$6:$L$47,10,FALSE))</f>
        <v/>
      </c>
      <c r="X148" s="123" t="str">
        <f>IF(X147="","",VLOOKUP(X147,シフト記号表!$C$6:$L$47,10,FALSE))</f>
        <v/>
      </c>
      <c r="Y148" s="123" t="str">
        <f>IF(Y147="","",VLOOKUP(Y147,シフト記号表!$C$6:$L$47,10,FALSE))</f>
        <v/>
      </c>
      <c r="Z148" s="123" t="str">
        <f>IF(Z147="","",VLOOKUP(Z147,シフト記号表!$C$6:$L$47,10,FALSE))</f>
        <v/>
      </c>
      <c r="AA148" s="123" t="str">
        <f>IF(AA147="","",VLOOKUP(AA147,シフト記号表!$C$6:$L$47,10,FALSE))</f>
        <v/>
      </c>
      <c r="AB148" s="123" t="str">
        <f>IF(AB147="","",VLOOKUP(AB147,シフト記号表!$C$6:$L$47,10,FALSE))</f>
        <v/>
      </c>
      <c r="AC148" s="124" t="str">
        <f>IF(AC147="","",VLOOKUP(AC147,シフト記号表!$C$6:$L$47,10,FALSE))</f>
        <v/>
      </c>
      <c r="AD148" s="122" t="str">
        <f>IF(AD147="","",VLOOKUP(AD147,シフト記号表!$C$6:$L$47,10,FALSE))</f>
        <v/>
      </c>
      <c r="AE148" s="123" t="str">
        <f>IF(AE147="","",VLOOKUP(AE147,シフト記号表!$C$6:$L$47,10,FALSE))</f>
        <v/>
      </c>
      <c r="AF148" s="123" t="str">
        <f>IF(AF147="","",VLOOKUP(AF147,シフト記号表!$C$6:$L$47,10,FALSE))</f>
        <v/>
      </c>
      <c r="AG148" s="123" t="str">
        <f>IF(AG147="","",VLOOKUP(AG147,シフト記号表!$C$6:$L$47,10,FALSE))</f>
        <v/>
      </c>
      <c r="AH148" s="123" t="str">
        <f>IF(AH147="","",VLOOKUP(AH147,シフト記号表!$C$6:$L$47,10,FALSE))</f>
        <v/>
      </c>
      <c r="AI148" s="123" t="str">
        <f>IF(AI147="","",VLOOKUP(AI147,シフト記号表!$C$6:$L$47,10,FALSE))</f>
        <v/>
      </c>
      <c r="AJ148" s="124" t="str">
        <f>IF(AJ147="","",VLOOKUP(AJ147,シフト記号表!$C$6:$L$47,10,FALSE))</f>
        <v/>
      </c>
      <c r="AK148" s="122" t="str">
        <f>IF(AK147="","",VLOOKUP(AK147,シフト記号表!$C$6:$L$47,10,FALSE))</f>
        <v/>
      </c>
      <c r="AL148" s="123" t="str">
        <f>IF(AL147="","",VLOOKUP(AL147,シフト記号表!$C$6:$L$47,10,FALSE))</f>
        <v/>
      </c>
      <c r="AM148" s="123" t="str">
        <f>IF(AM147="","",VLOOKUP(AM147,シフト記号表!$C$6:$L$47,10,FALSE))</f>
        <v/>
      </c>
      <c r="AN148" s="123" t="str">
        <f>IF(AN147="","",VLOOKUP(AN147,シフト記号表!$C$6:$L$47,10,FALSE))</f>
        <v/>
      </c>
      <c r="AO148" s="123" t="str">
        <f>IF(AO147="","",VLOOKUP(AO147,シフト記号表!$C$6:$L$47,10,FALSE))</f>
        <v/>
      </c>
      <c r="AP148" s="123" t="str">
        <f>IF(AP147="","",VLOOKUP(AP147,シフト記号表!$C$6:$L$47,10,FALSE))</f>
        <v/>
      </c>
      <c r="AQ148" s="124" t="str">
        <f>IF(AQ147="","",VLOOKUP(AQ147,シフト記号表!$C$6:$L$47,10,FALSE))</f>
        <v/>
      </c>
      <c r="AR148" s="122" t="str">
        <f>IF(AR147="","",VLOOKUP(AR147,シフト記号表!$C$6:$L$47,10,FALSE))</f>
        <v/>
      </c>
      <c r="AS148" s="123" t="str">
        <f>IF(AS147="","",VLOOKUP(AS147,シフト記号表!$C$6:$L$47,10,FALSE))</f>
        <v/>
      </c>
      <c r="AT148" s="123" t="str">
        <f>IF(AT147="","",VLOOKUP(AT147,シフト記号表!$C$6:$L$47,10,FALSE))</f>
        <v/>
      </c>
      <c r="AU148" s="123" t="str">
        <f>IF(AU147="","",VLOOKUP(AU147,シフト記号表!$C$6:$L$47,10,FALSE))</f>
        <v/>
      </c>
      <c r="AV148" s="123" t="str">
        <f>IF(AV147="","",VLOOKUP(AV147,シフト記号表!$C$6:$L$47,10,FALSE))</f>
        <v/>
      </c>
      <c r="AW148" s="123" t="str">
        <f>IF(AW147="","",VLOOKUP(AW147,シフト記号表!$C$6:$L$47,10,FALSE))</f>
        <v/>
      </c>
      <c r="AX148" s="124" t="str">
        <f>IF(AX147="","",VLOOKUP(AX147,シフト記号表!$C$6:$L$47,10,FALSE))</f>
        <v/>
      </c>
      <c r="AY148" s="122" t="str">
        <f>IF(AY147="","",VLOOKUP(AY147,シフト記号表!$C$6:$L$47,10,FALSE))</f>
        <v/>
      </c>
      <c r="AZ148" s="123" t="str">
        <f>IF(AZ147="","",VLOOKUP(AZ147,シフト記号表!$C$6:$L$47,10,FALSE))</f>
        <v/>
      </c>
      <c r="BA148" s="123" t="str">
        <f>IF(BA147="","",VLOOKUP(BA147,シフト記号表!$C$6:$L$47,10,FALSE))</f>
        <v/>
      </c>
      <c r="BB148" s="726">
        <f>IF($BE$3="４週",SUM(W148:AX148),IF($BE$3="暦月",SUM(W148:BA148),""))</f>
        <v>0</v>
      </c>
      <c r="BC148" s="727"/>
      <c r="BD148" s="728">
        <f>IF($BE$3="４週",BB148/4,IF($BE$3="暦月",(BB148/($BE$8/7)),""))</f>
        <v>0</v>
      </c>
      <c r="BE148" s="727"/>
      <c r="BF148" s="723"/>
      <c r="BG148" s="724"/>
      <c r="BH148" s="724"/>
      <c r="BI148" s="724"/>
      <c r="BJ148" s="725"/>
    </row>
    <row r="149" spans="2:62" ht="20.25" customHeight="1" x14ac:dyDescent="0.2">
      <c r="B149" s="729">
        <f>B147+1</f>
        <v>68</v>
      </c>
      <c r="C149" s="731"/>
      <c r="D149" s="732"/>
      <c r="E149" s="117"/>
      <c r="F149" s="118"/>
      <c r="G149" s="117"/>
      <c r="H149" s="118"/>
      <c r="I149" s="735"/>
      <c r="J149" s="736"/>
      <c r="K149" s="739"/>
      <c r="L149" s="740"/>
      <c r="M149" s="740"/>
      <c r="N149" s="732"/>
      <c r="O149" s="743"/>
      <c r="P149" s="744"/>
      <c r="Q149" s="744"/>
      <c r="R149" s="744"/>
      <c r="S149" s="745"/>
      <c r="T149" s="137" t="s">
        <v>378</v>
      </c>
      <c r="U149" s="138"/>
      <c r="V149" s="139"/>
      <c r="W149" s="130"/>
      <c r="X149" s="131"/>
      <c r="Y149" s="131"/>
      <c r="Z149" s="131"/>
      <c r="AA149" s="131"/>
      <c r="AB149" s="131"/>
      <c r="AC149" s="132"/>
      <c r="AD149" s="130"/>
      <c r="AE149" s="131"/>
      <c r="AF149" s="131"/>
      <c r="AG149" s="131"/>
      <c r="AH149" s="131"/>
      <c r="AI149" s="131"/>
      <c r="AJ149" s="132"/>
      <c r="AK149" s="130"/>
      <c r="AL149" s="131"/>
      <c r="AM149" s="131"/>
      <c r="AN149" s="131"/>
      <c r="AO149" s="131"/>
      <c r="AP149" s="131"/>
      <c r="AQ149" s="132"/>
      <c r="AR149" s="130"/>
      <c r="AS149" s="131"/>
      <c r="AT149" s="131"/>
      <c r="AU149" s="131"/>
      <c r="AV149" s="131"/>
      <c r="AW149" s="131"/>
      <c r="AX149" s="132"/>
      <c r="AY149" s="130"/>
      <c r="AZ149" s="131"/>
      <c r="BA149" s="133"/>
      <c r="BB149" s="749"/>
      <c r="BC149" s="750"/>
      <c r="BD149" s="712"/>
      <c r="BE149" s="713"/>
      <c r="BF149" s="714"/>
      <c r="BG149" s="715"/>
      <c r="BH149" s="715"/>
      <c r="BI149" s="715"/>
      <c r="BJ149" s="716"/>
    </row>
    <row r="150" spans="2:62" ht="20.25" customHeight="1" x14ac:dyDescent="0.2">
      <c r="B150" s="751"/>
      <c r="C150" s="752"/>
      <c r="D150" s="753"/>
      <c r="E150" s="140"/>
      <c r="F150" s="141">
        <f>C149</f>
        <v>0</v>
      </c>
      <c r="G150" s="140"/>
      <c r="H150" s="141">
        <f>I149</f>
        <v>0</v>
      </c>
      <c r="I150" s="754"/>
      <c r="J150" s="755"/>
      <c r="K150" s="756"/>
      <c r="L150" s="757"/>
      <c r="M150" s="757"/>
      <c r="N150" s="753"/>
      <c r="O150" s="743"/>
      <c r="P150" s="744"/>
      <c r="Q150" s="744"/>
      <c r="R150" s="744"/>
      <c r="S150" s="745"/>
      <c r="T150" s="134" t="s">
        <v>244</v>
      </c>
      <c r="U150" s="135"/>
      <c r="V150" s="136"/>
      <c r="W150" s="122" t="str">
        <f>IF(W149="","",VLOOKUP(W149,シフト記号表!$C$6:$L$47,10,FALSE))</f>
        <v/>
      </c>
      <c r="X150" s="123" t="str">
        <f>IF(X149="","",VLOOKUP(X149,シフト記号表!$C$6:$L$47,10,FALSE))</f>
        <v/>
      </c>
      <c r="Y150" s="123" t="str">
        <f>IF(Y149="","",VLOOKUP(Y149,シフト記号表!$C$6:$L$47,10,FALSE))</f>
        <v/>
      </c>
      <c r="Z150" s="123" t="str">
        <f>IF(Z149="","",VLOOKUP(Z149,シフト記号表!$C$6:$L$47,10,FALSE))</f>
        <v/>
      </c>
      <c r="AA150" s="123" t="str">
        <f>IF(AA149="","",VLOOKUP(AA149,シフト記号表!$C$6:$L$47,10,FALSE))</f>
        <v/>
      </c>
      <c r="AB150" s="123" t="str">
        <f>IF(AB149="","",VLOOKUP(AB149,シフト記号表!$C$6:$L$47,10,FALSE))</f>
        <v/>
      </c>
      <c r="AC150" s="124" t="str">
        <f>IF(AC149="","",VLOOKUP(AC149,シフト記号表!$C$6:$L$47,10,FALSE))</f>
        <v/>
      </c>
      <c r="AD150" s="122" t="str">
        <f>IF(AD149="","",VLOOKUP(AD149,シフト記号表!$C$6:$L$47,10,FALSE))</f>
        <v/>
      </c>
      <c r="AE150" s="123" t="str">
        <f>IF(AE149="","",VLOOKUP(AE149,シフト記号表!$C$6:$L$47,10,FALSE))</f>
        <v/>
      </c>
      <c r="AF150" s="123" t="str">
        <f>IF(AF149="","",VLOOKUP(AF149,シフト記号表!$C$6:$L$47,10,FALSE))</f>
        <v/>
      </c>
      <c r="AG150" s="123" t="str">
        <f>IF(AG149="","",VLOOKUP(AG149,シフト記号表!$C$6:$L$47,10,FALSE))</f>
        <v/>
      </c>
      <c r="AH150" s="123" t="str">
        <f>IF(AH149="","",VLOOKUP(AH149,シフト記号表!$C$6:$L$47,10,FALSE))</f>
        <v/>
      </c>
      <c r="AI150" s="123" t="str">
        <f>IF(AI149="","",VLOOKUP(AI149,シフト記号表!$C$6:$L$47,10,FALSE))</f>
        <v/>
      </c>
      <c r="AJ150" s="124" t="str">
        <f>IF(AJ149="","",VLOOKUP(AJ149,シフト記号表!$C$6:$L$47,10,FALSE))</f>
        <v/>
      </c>
      <c r="AK150" s="122" t="str">
        <f>IF(AK149="","",VLOOKUP(AK149,シフト記号表!$C$6:$L$47,10,FALSE))</f>
        <v/>
      </c>
      <c r="AL150" s="123" t="str">
        <f>IF(AL149="","",VLOOKUP(AL149,シフト記号表!$C$6:$L$47,10,FALSE))</f>
        <v/>
      </c>
      <c r="AM150" s="123" t="str">
        <f>IF(AM149="","",VLOOKUP(AM149,シフト記号表!$C$6:$L$47,10,FALSE))</f>
        <v/>
      </c>
      <c r="AN150" s="123" t="str">
        <f>IF(AN149="","",VLOOKUP(AN149,シフト記号表!$C$6:$L$47,10,FALSE))</f>
        <v/>
      </c>
      <c r="AO150" s="123" t="str">
        <f>IF(AO149="","",VLOOKUP(AO149,シフト記号表!$C$6:$L$47,10,FALSE))</f>
        <v/>
      </c>
      <c r="AP150" s="123" t="str">
        <f>IF(AP149="","",VLOOKUP(AP149,シフト記号表!$C$6:$L$47,10,FALSE))</f>
        <v/>
      </c>
      <c r="AQ150" s="124" t="str">
        <f>IF(AQ149="","",VLOOKUP(AQ149,シフト記号表!$C$6:$L$47,10,FALSE))</f>
        <v/>
      </c>
      <c r="AR150" s="122" t="str">
        <f>IF(AR149="","",VLOOKUP(AR149,シフト記号表!$C$6:$L$47,10,FALSE))</f>
        <v/>
      </c>
      <c r="AS150" s="123" t="str">
        <f>IF(AS149="","",VLOOKUP(AS149,シフト記号表!$C$6:$L$47,10,FALSE))</f>
        <v/>
      </c>
      <c r="AT150" s="123" t="str">
        <f>IF(AT149="","",VLOOKUP(AT149,シフト記号表!$C$6:$L$47,10,FALSE))</f>
        <v/>
      </c>
      <c r="AU150" s="123" t="str">
        <f>IF(AU149="","",VLOOKUP(AU149,シフト記号表!$C$6:$L$47,10,FALSE))</f>
        <v/>
      </c>
      <c r="AV150" s="123" t="str">
        <f>IF(AV149="","",VLOOKUP(AV149,シフト記号表!$C$6:$L$47,10,FALSE))</f>
        <v/>
      </c>
      <c r="AW150" s="123" t="str">
        <f>IF(AW149="","",VLOOKUP(AW149,シフト記号表!$C$6:$L$47,10,FALSE))</f>
        <v/>
      </c>
      <c r="AX150" s="124" t="str">
        <f>IF(AX149="","",VLOOKUP(AX149,シフト記号表!$C$6:$L$47,10,FALSE))</f>
        <v/>
      </c>
      <c r="AY150" s="122" t="str">
        <f>IF(AY149="","",VLOOKUP(AY149,シフト記号表!$C$6:$L$47,10,FALSE))</f>
        <v/>
      </c>
      <c r="AZ150" s="123" t="str">
        <f>IF(AZ149="","",VLOOKUP(AZ149,シフト記号表!$C$6:$L$47,10,FALSE))</f>
        <v/>
      </c>
      <c r="BA150" s="123" t="str">
        <f>IF(BA149="","",VLOOKUP(BA149,シフト記号表!$C$6:$L$47,10,FALSE))</f>
        <v/>
      </c>
      <c r="BB150" s="726">
        <f>IF($BE$3="４週",SUM(W150:AX150),IF($BE$3="暦月",SUM(W150:BA150),""))</f>
        <v>0</v>
      </c>
      <c r="BC150" s="727"/>
      <c r="BD150" s="728">
        <f>IF($BE$3="４週",BB150/4,IF($BE$3="暦月",(BB150/($BE$8/7)),""))</f>
        <v>0</v>
      </c>
      <c r="BE150" s="727"/>
      <c r="BF150" s="723"/>
      <c r="BG150" s="724"/>
      <c r="BH150" s="724"/>
      <c r="BI150" s="724"/>
      <c r="BJ150" s="725"/>
    </row>
    <row r="151" spans="2:62" ht="20.25" customHeight="1" x14ac:dyDescent="0.2">
      <c r="B151" s="729">
        <f>B149+1</f>
        <v>69</v>
      </c>
      <c r="C151" s="731"/>
      <c r="D151" s="732"/>
      <c r="E151" s="117"/>
      <c r="F151" s="118"/>
      <c r="G151" s="117"/>
      <c r="H151" s="118"/>
      <c r="I151" s="735"/>
      <c r="J151" s="736"/>
      <c r="K151" s="739"/>
      <c r="L151" s="740"/>
      <c r="M151" s="740"/>
      <c r="N151" s="732"/>
      <c r="O151" s="743"/>
      <c r="P151" s="744"/>
      <c r="Q151" s="744"/>
      <c r="R151" s="744"/>
      <c r="S151" s="745"/>
      <c r="T151" s="137" t="s">
        <v>378</v>
      </c>
      <c r="U151" s="138"/>
      <c r="V151" s="139"/>
      <c r="W151" s="130"/>
      <c r="X151" s="131"/>
      <c r="Y151" s="131"/>
      <c r="Z151" s="131"/>
      <c r="AA151" s="131"/>
      <c r="AB151" s="131"/>
      <c r="AC151" s="132"/>
      <c r="AD151" s="130"/>
      <c r="AE151" s="131"/>
      <c r="AF151" s="131"/>
      <c r="AG151" s="131"/>
      <c r="AH151" s="131"/>
      <c r="AI151" s="131"/>
      <c r="AJ151" s="132"/>
      <c r="AK151" s="130"/>
      <c r="AL151" s="131"/>
      <c r="AM151" s="131"/>
      <c r="AN151" s="131"/>
      <c r="AO151" s="131"/>
      <c r="AP151" s="131"/>
      <c r="AQ151" s="132"/>
      <c r="AR151" s="130"/>
      <c r="AS151" s="131"/>
      <c r="AT151" s="131"/>
      <c r="AU151" s="131"/>
      <c r="AV151" s="131"/>
      <c r="AW151" s="131"/>
      <c r="AX151" s="132"/>
      <c r="AY151" s="130"/>
      <c r="AZ151" s="131"/>
      <c r="BA151" s="133"/>
      <c r="BB151" s="749"/>
      <c r="BC151" s="750"/>
      <c r="BD151" s="712"/>
      <c r="BE151" s="713"/>
      <c r="BF151" s="714"/>
      <c r="BG151" s="715"/>
      <c r="BH151" s="715"/>
      <c r="BI151" s="715"/>
      <c r="BJ151" s="716"/>
    </row>
    <row r="152" spans="2:62" ht="20.25" customHeight="1" x14ac:dyDescent="0.2">
      <c r="B152" s="751"/>
      <c r="C152" s="752"/>
      <c r="D152" s="753"/>
      <c r="E152" s="140"/>
      <c r="F152" s="141">
        <f>C151</f>
        <v>0</v>
      </c>
      <c r="G152" s="140"/>
      <c r="H152" s="141">
        <f>I151</f>
        <v>0</v>
      </c>
      <c r="I152" s="754"/>
      <c r="J152" s="755"/>
      <c r="K152" s="756"/>
      <c r="L152" s="757"/>
      <c r="M152" s="757"/>
      <c r="N152" s="753"/>
      <c r="O152" s="743"/>
      <c r="P152" s="744"/>
      <c r="Q152" s="744"/>
      <c r="R152" s="744"/>
      <c r="S152" s="745"/>
      <c r="T152" s="134" t="s">
        <v>244</v>
      </c>
      <c r="U152" s="135"/>
      <c r="V152" s="136"/>
      <c r="W152" s="122" t="str">
        <f>IF(W151="","",VLOOKUP(W151,シフト記号表!$C$6:$L$47,10,FALSE))</f>
        <v/>
      </c>
      <c r="X152" s="123" t="str">
        <f>IF(X151="","",VLOOKUP(X151,シフト記号表!$C$6:$L$47,10,FALSE))</f>
        <v/>
      </c>
      <c r="Y152" s="123" t="str">
        <f>IF(Y151="","",VLOOKUP(Y151,シフト記号表!$C$6:$L$47,10,FALSE))</f>
        <v/>
      </c>
      <c r="Z152" s="123" t="str">
        <f>IF(Z151="","",VLOOKUP(Z151,シフト記号表!$C$6:$L$47,10,FALSE))</f>
        <v/>
      </c>
      <c r="AA152" s="123" t="str">
        <f>IF(AA151="","",VLOOKUP(AA151,シフト記号表!$C$6:$L$47,10,FALSE))</f>
        <v/>
      </c>
      <c r="AB152" s="123" t="str">
        <f>IF(AB151="","",VLOOKUP(AB151,シフト記号表!$C$6:$L$47,10,FALSE))</f>
        <v/>
      </c>
      <c r="AC152" s="124" t="str">
        <f>IF(AC151="","",VLOOKUP(AC151,シフト記号表!$C$6:$L$47,10,FALSE))</f>
        <v/>
      </c>
      <c r="AD152" s="122" t="str">
        <f>IF(AD151="","",VLOOKUP(AD151,シフト記号表!$C$6:$L$47,10,FALSE))</f>
        <v/>
      </c>
      <c r="AE152" s="123" t="str">
        <f>IF(AE151="","",VLOOKUP(AE151,シフト記号表!$C$6:$L$47,10,FALSE))</f>
        <v/>
      </c>
      <c r="AF152" s="123" t="str">
        <f>IF(AF151="","",VLOOKUP(AF151,シフト記号表!$C$6:$L$47,10,FALSE))</f>
        <v/>
      </c>
      <c r="AG152" s="123" t="str">
        <f>IF(AG151="","",VLOOKUP(AG151,シフト記号表!$C$6:$L$47,10,FALSE))</f>
        <v/>
      </c>
      <c r="AH152" s="123" t="str">
        <f>IF(AH151="","",VLOOKUP(AH151,シフト記号表!$C$6:$L$47,10,FALSE))</f>
        <v/>
      </c>
      <c r="AI152" s="123" t="str">
        <f>IF(AI151="","",VLOOKUP(AI151,シフト記号表!$C$6:$L$47,10,FALSE))</f>
        <v/>
      </c>
      <c r="AJ152" s="124" t="str">
        <f>IF(AJ151="","",VLOOKUP(AJ151,シフト記号表!$C$6:$L$47,10,FALSE))</f>
        <v/>
      </c>
      <c r="AK152" s="122" t="str">
        <f>IF(AK151="","",VLOOKUP(AK151,シフト記号表!$C$6:$L$47,10,FALSE))</f>
        <v/>
      </c>
      <c r="AL152" s="123" t="str">
        <f>IF(AL151="","",VLOOKUP(AL151,シフト記号表!$C$6:$L$47,10,FALSE))</f>
        <v/>
      </c>
      <c r="AM152" s="123" t="str">
        <f>IF(AM151="","",VLOOKUP(AM151,シフト記号表!$C$6:$L$47,10,FALSE))</f>
        <v/>
      </c>
      <c r="AN152" s="123" t="str">
        <f>IF(AN151="","",VLOOKUP(AN151,シフト記号表!$C$6:$L$47,10,FALSE))</f>
        <v/>
      </c>
      <c r="AO152" s="123" t="str">
        <f>IF(AO151="","",VLOOKUP(AO151,シフト記号表!$C$6:$L$47,10,FALSE))</f>
        <v/>
      </c>
      <c r="AP152" s="123" t="str">
        <f>IF(AP151="","",VLOOKUP(AP151,シフト記号表!$C$6:$L$47,10,FALSE))</f>
        <v/>
      </c>
      <c r="AQ152" s="124" t="str">
        <f>IF(AQ151="","",VLOOKUP(AQ151,シフト記号表!$C$6:$L$47,10,FALSE))</f>
        <v/>
      </c>
      <c r="AR152" s="122" t="str">
        <f>IF(AR151="","",VLOOKUP(AR151,シフト記号表!$C$6:$L$47,10,FALSE))</f>
        <v/>
      </c>
      <c r="AS152" s="123" t="str">
        <f>IF(AS151="","",VLOOKUP(AS151,シフト記号表!$C$6:$L$47,10,FALSE))</f>
        <v/>
      </c>
      <c r="AT152" s="123" t="str">
        <f>IF(AT151="","",VLOOKUP(AT151,シフト記号表!$C$6:$L$47,10,FALSE))</f>
        <v/>
      </c>
      <c r="AU152" s="123" t="str">
        <f>IF(AU151="","",VLOOKUP(AU151,シフト記号表!$C$6:$L$47,10,FALSE))</f>
        <v/>
      </c>
      <c r="AV152" s="123" t="str">
        <f>IF(AV151="","",VLOOKUP(AV151,シフト記号表!$C$6:$L$47,10,FALSE))</f>
        <v/>
      </c>
      <c r="AW152" s="123" t="str">
        <f>IF(AW151="","",VLOOKUP(AW151,シフト記号表!$C$6:$L$47,10,FALSE))</f>
        <v/>
      </c>
      <c r="AX152" s="124" t="str">
        <f>IF(AX151="","",VLOOKUP(AX151,シフト記号表!$C$6:$L$47,10,FALSE))</f>
        <v/>
      </c>
      <c r="AY152" s="122" t="str">
        <f>IF(AY151="","",VLOOKUP(AY151,シフト記号表!$C$6:$L$47,10,FALSE))</f>
        <v/>
      </c>
      <c r="AZ152" s="123" t="str">
        <f>IF(AZ151="","",VLOOKUP(AZ151,シフト記号表!$C$6:$L$47,10,FALSE))</f>
        <v/>
      </c>
      <c r="BA152" s="123" t="str">
        <f>IF(BA151="","",VLOOKUP(BA151,シフト記号表!$C$6:$L$47,10,FALSE))</f>
        <v/>
      </c>
      <c r="BB152" s="726">
        <f>IF($BE$3="４週",SUM(W152:AX152),IF($BE$3="暦月",SUM(W152:BA152),""))</f>
        <v>0</v>
      </c>
      <c r="BC152" s="727"/>
      <c r="BD152" s="728">
        <f>IF($BE$3="４週",BB152/4,IF($BE$3="暦月",(BB152/($BE$8/7)),""))</f>
        <v>0</v>
      </c>
      <c r="BE152" s="727"/>
      <c r="BF152" s="723"/>
      <c r="BG152" s="724"/>
      <c r="BH152" s="724"/>
      <c r="BI152" s="724"/>
      <c r="BJ152" s="725"/>
    </row>
    <row r="153" spans="2:62" ht="20.25" customHeight="1" x14ac:dyDescent="0.2">
      <c r="B153" s="729">
        <f>B151+1</f>
        <v>70</v>
      </c>
      <c r="C153" s="731"/>
      <c r="D153" s="732"/>
      <c r="E153" s="117"/>
      <c r="F153" s="118"/>
      <c r="G153" s="117"/>
      <c r="H153" s="118"/>
      <c r="I153" s="735"/>
      <c r="J153" s="736"/>
      <c r="K153" s="739"/>
      <c r="L153" s="740"/>
      <c r="M153" s="740"/>
      <c r="N153" s="732"/>
      <c r="O153" s="743"/>
      <c r="P153" s="744"/>
      <c r="Q153" s="744"/>
      <c r="R153" s="744"/>
      <c r="S153" s="745"/>
      <c r="T153" s="137" t="s">
        <v>378</v>
      </c>
      <c r="U153" s="138"/>
      <c r="V153" s="139"/>
      <c r="W153" s="130"/>
      <c r="X153" s="131"/>
      <c r="Y153" s="131"/>
      <c r="Z153" s="131"/>
      <c r="AA153" s="131"/>
      <c r="AB153" s="131"/>
      <c r="AC153" s="132"/>
      <c r="AD153" s="130"/>
      <c r="AE153" s="131"/>
      <c r="AF153" s="131"/>
      <c r="AG153" s="131"/>
      <c r="AH153" s="131"/>
      <c r="AI153" s="131"/>
      <c r="AJ153" s="132"/>
      <c r="AK153" s="130"/>
      <c r="AL153" s="131"/>
      <c r="AM153" s="131"/>
      <c r="AN153" s="131"/>
      <c r="AO153" s="131"/>
      <c r="AP153" s="131"/>
      <c r="AQ153" s="132"/>
      <c r="AR153" s="130"/>
      <c r="AS153" s="131"/>
      <c r="AT153" s="131"/>
      <c r="AU153" s="131"/>
      <c r="AV153" s="131"/>
      <c r="AW153" s="131"/>
      <c r="AX153" s="132"/>
      <c r="AY153" s="130"/>
      <c r="AZ153" s="131"/>
      <c r="BA153" s="133"/>
      <c r="BB153" s="749"/>
      <c r="BC153" s="750"/>
      <c r="BD153" s="712"/>
      <c r="BE153" s="713"/>
      <c r="BF153" s="714"/>
      <c r="BG153" s="715"/>
      <c r="BH153" s="715"/>
      <c r="BI153" s="715"/>
      <c r="BJ153" s="716"/>
    </row>
    <row r="154" spans="2:62" ht="20.25" customHeight="1" x14ac:dyDescent="0.2">
      <c r="B154" s="751"/>
      <c r="C154" s="752"/>
      <c r="D154" s="753"/>
      <c r="E154" s="140"/>
      <c r="F154" s="141">
        <f>C153</f>
        <v>0</v>
      </c>
      <c r="G154" s="140"/>
      <c r="H154" s="141">
        <f>I153</f>
        <v>0</v>
      </c>
      <c r="I154" s="754"/>
      <c r="J154" s="755"/>
      <c r="K154" s="756"/>
      <c r="L154" s="757"/>
      <c r="M154" s="757"/>
      <c r="N154" s="753"/>
      <c r="O154" s="743"/>
      <c r="P154" s="744"/>
      <c r="Q154" s="744"/>
      <c r="R154" s="744"/>
      <c r="S154" s="745"/>
      <c r="T154" s="134" t="s">
        <v>244</v>
      </c>
      <c r="U154" s="135"/>
      <c r="V154" s="136"/>
      <c r="W154" s="122" t="str">
        <f>IF(W153="","",VLOOKUP(W153,シフト記号表!$C$6:$L$47,10,FALSE))</f>
        <v/>
      </c>
      <c r="X154" s="123" t="str">
        <f>IF(X153="","",VLOOKUP(X153,シフト記号表!$C$6:$L$47,10,FALSE))</f>
        <v/>
      </c>
      <c r="Y154" s="123" t="str">
        <f>IF(Y153="","",VLOOKUP(Y153,シフト記号表!$C$6:$L$47,10,FALSE))</f>
        <v/>
      </c>
      <c r="Z154" s="123" t="str">
        <f>IF(Z153="","",VLOOKUP(Z153,シフト記号表!$C$6:$L$47,10,FALSE))</f>
        <v/>
      </c>
      <c r="AA154" s="123" t="str">
        <f>IF(AA153="","",VLOOKUP(AA153,シフト記号表!$C$6:$L$47,10,FALSE))</f>
        <v/>
      </c>
      <c r="AB154" s="123" t="str">
        <f>IF(AB153="","",VLOOKUP(AB153,シフト記号表!$C$6:$L$47,10,FALSE))</f>
        <v/>
      </c>
      <c r="AC154" s="124" t="str">
        <f>IF(AC153="","",VLOOKUP(AC153,シフト記号表!$C$6:$L$47,10,FALSE))</f>
        <v/>
      </c>
      <c r="AD154" s="122" t="str">
        <f>IF(AD153="","",VLOOKUP(AD153,シフト記号表!$C$6:$L$47,10,FALSE))</f>
        <v/>
      </c>
      <c r="AE154" s="123" t="str">
        <f>IF(AE153="","",VLOOKUP(AE153,シフト記号表!$C$6:$L$47,10,FALSE))</f>
        <v/>
      </c>
      <c r="AF154" s="123" t="str">
        <f>IF(AF153="","",VLOOKUP(AF153,シフト記号表!$C$6:$L$47,10,FALSE))</f>
        <v/>
      </c>
      <c r="AG154" s="123" t="str">
        <f>IF(AG153="","",VLOOKUP(AG153,シフト記号表!$C$6:$L$47,10,FALSE))</f>
        <v/>
      </c>
      <c r="AH154" s="123" t="str">
        <f>IF(AH153="","",VLOOKUP(AH153,シフト記号表!$C$6:$L$47,10,FALSE))</f>
        <v/>
      </c>
      <c r="AI154" s="123" t="str">
        <f>IF(AI153="","",VLOOKUP(AI153,シフト記号表!$C$6:$L$47,10,FALSE))</f>
        <v/>
      </c>
      <c r="AJ154" s="124" t="str">
        <f>IF(AJ153="","",VLOOKUP(AJ153,シフト記号表!$C$6:$L$47,10,FALSE))</f>
        <v/>
      </c>
      <c r="AK154" s="122" t="str">
        <f>IF(AK153="","",VLOOKUP(AK153,シフト記号表!$C$6:$L$47,10,FALSE))</f>
        <v/>
      </c>
      <c r="AL154" s="123" t="str">
        <f>IF(AL153="","",VLOOKUP(AL153,シフト記号表!$C$6:$L$47,10,FALSE))</f>
        <v/>
      </c>
      <c r="AM154" s="123" t="str">
        <f>IF(AM153="","",VLOOKUP(AM153,シフト記号表!$C$6:$L$47,10,FALSE))</f>
        <v/>
      </c>
      <c r="AN154" s="123" t="str">
        <f>IF(AN153="","",VLOOKUP(AN153,シフト記号表!$C$6:$L$47,10,FALSE))</f>
        <v/>
      </c>
      <c r="AO154" s="123" t="str">
        <f>IF(AO153="","",VLOOKUP(AO153,シフト記号表!$C$6:$L$47,10,FALSE))</f>
        <v/>
      </c>
      <c r="AP154" s="123" t="str">
        <f>IF(AP153="","",VLOOKUP(AP153,シフト記号表!$C$6:$L$47,10,FALSE))</f>
        <v/>
      </c>
      <c r="AQ154" s="124" t="str">
        <f>IF(AQ153="","",VLOOKUP(AQ153,シフト記号表!$C$6:$L$47,10,FALSE))</f>
        <v/>
      </c>
      <c r="AR154" s="122" t="str">
        <f>IF(AR153="","",VLOOKUP(AR153,シフト記号表!$C$6:$L$47,10,FALSE))</f>
        <v/>
      </c>
      <c r="AS154" s="123" t="str">
        <f>IF(AS153="","",VLOOKUP(AS153,シフト記号表!$C$6:$L$47,10,FALSE))</f>
        <v/>
      </c>
      <c r="AT154" s="123" t="str">
        <f>IF(AT153="","",VLOOKUP(AT153,シフト記号表!$C$6:$L$47,10,FALSE))</f>
        <v/>
      </c>
      <c r="AU154" s="123" t="str">
        <f>IF(AU153="","",VLOOKUP(AU153,シフト記号表!$C$6:$L$47,10,FALSE))</f>
        <v/>
      </c>
      <c r="AV154" s="123" t="str">
        <f>IF(AV153="","",VLOOKUP(AV153,シフト記号表!$C$6:$L$47,10,FALSE))</f>
        <v/>
      </c>
      <c r="AW154" s="123" t="str">
        <f>IF(AW153="","",VLOOKUP(AW153,シフト記号表!$C$6:$L$47,10,FALSE))</f>
        <v/>
      </c>
      <c r="AX154" s="124" t="str">
        <f>IF(AX153="","",VLOOKUP(AX153,シフト記号表!$C$6:$L$47,10,FALSE))</f>
        <v/>
      </c>
      <c r="AY154" s="122" t="str">
        <f>IF(AY153="","",VLOOKUP(AY153,シフト記号表!$C$6:$L$47,10,FALSE))</f>
        <v/>
      </c>
      <c r="AZ154" s="123" t="str">
        <f>IF(AZ153="","",VLOOKUP(AZ153,シフト記号表!$C$6:$L$47,10,FALSE))</f>
        <v/>
      </c>
      <c r="BA154" s="123" t="str">
        <f>IF(BA153="","",VLOOKUP(BA153,シフト記号表!$C$6:$L$47,10,FALSE))</f>
        <v/>
      </c>
      <c r="BB154" s="726">
        <f>IF($BE$3="４週",SUM(W154:AX154),IF($BE$3="暦月",SUM(W154:BA154),""))</f>
        <v>0</v>
      </c>
      <c r="BC154" s="727"/>
      <c r="BD154" s="728">
        <f>IF($BE$3="４週",BB154/4,IF($BE$3="暦月",(BB154/($BE$8/7)),""))</f>
        <v>0</v>
      </c>
      <c r="BE154" s="727"/>
      <c r="BF154" s="723"/>
      <c r="BG154" s="724"/>
      <c r="BH154" s="724"/>
      <c r="BI154" s="724"/>
      <c r="BJ154" s="725"/>
    </row>
    <row r="155" spans="2:62" ht="20.25" customHeight="1" x14ac:dyDescent="0.2">
      <c r="B155" s="729">
        <f>B153+1</f>
        <v>71</v>
      </c>
      <c r="C155" s="731"/>
      <c r="D155" s="732"/>
      <c r="E155" s="117"/>
      <c r="F155" s="118"/>
      <c r="G155" s="117"/>
      <c r="H155" s="118"/>
      <c r="I155" s="735"/>
      <c r="J155" s="736"/>
      <c r="K155" s="739"/>
      <c r="L155" s="740"/>
      <c r="M155" s="740"/>
      <c r="N155" s="732"/>
      <c r="O155" s="743"/>
      <c r="P155" s="744"/>
      <c r="Q155" s="744"/>
      <c r="R155" s="744"/>
      <c r="S155" s="745"/>
      <c r="T155" s="137" t="s">
        <v>378</v>
      </c>
      <c r="U155" s="138"/>
      <c r="V155" s="139"/>
      <c r="W155" s="130"/>
      <c r="X155" s="131"/>
      <c r="Y155" s="131"/>
      <c r="Z155" s="131"/>
      <c r="AA155" s="131"/>
      <c r="AB155" s="131"/>
      <c r="AC155" s="132"/>
      <c r="AD155" s="130"/>
      <c r="AE155" s="131"/>
      <c r="AF155" s="131"/>
      <c r="AG155" s="131"/>
      <c r="AH155" s="131"/>
      <c r="AI155" s="131"/>
      <c r="AJ155" s="132"/>
      <c r="AK155" s="130"/>
      <c r="AL155" s="131"/>
      <c r="AM155" s="131"/>
      <c r="AN155" s="131"/>
      <c r="AO155" s="131"/>
      <c r="AP155" s="131"/>
      <c r="AQ155" s="132"/>
      <c r="AR155" s="130"/>
      <c r="AS155" s="131"/>
      <c r="AT155" s="131"/>
      <c r="AU155" s="131"/>
      <c r="AV155" s="131"/>
      <c r="AW155" s="131"/>
      <c r="AX155" s="132"/>
      <c r="AY155" s="130"/>
      <c r="AZ155" s="131"/>
      <c r="BA155" s="133"/>
      <c r="BB155" s="749"/>
      <c r="BC155" s="750"/>
      <c r="BD155" s="712"/>
      <c r="BE155" s="713"/>
      <c r="BF155" s="714"/>
      <c r="BG155" s="715"/>
      <c r="BH155" s="715"/>
      <c r="BI155" s="715"/>
      <c r="BJ155" s="716"/>
    </row>
    <row r="156" spans="2:62" ht="20.25" customHeight="1" x14ac:dyDescent="0.2">
      <c r="B156" s="751"/>
      <c r="C156" s="752"/>
      <c r="D156" s="753"/>
      <c r="E156" s="140"/>
      <c r="F156" s="141">
        <f>C155</f>
        <v>0</v>
      </c>
      <c r="G156" s="140"/>
      <c r="H156" s="141">
        <f>I155</f>
        <v>0</v>
      </c>
      <c r="I156" s="754"/>
      <c r="J156" s="755"/>
      <c r="K156" s="756"/>
      <c r="L156" s="757"/>
      <c r="M156" s="757"/>
      <c r="N156" s="753"/>
      <c r="O156" s="743"/>
      <c r="P156" s="744"/>
      <c r="Q156" s="744"/>
      <c r="R156" s="744"/>
      <c r="S156" s="745"/>
      <c r="T156" s="134" t="s">
        <v>244</v>
      </c>
      <c r="U156" s="135"/>
      <c r="V156" s="136"/>
      <c r="W156" s="122" t="str">
        <f>IF(W155="","",VLOOKUP(W155,シフト記号表!$C$6:$L$47,10,FALSE))</f>
        <v/>
      </c>
      <c r="X156" s="123" t="str">
        <f>IF(X155="","",VLOOKUP(X155,シフト記号表!$C$6:$L$47,10,FALSE))</f>
        <v/>
      </c>
      <c r="Y156" s="123" t="str">
        <f>IF(Y155="","",VLOOKUP(Y155,シフト記号表!$C$6:$L$47,10,FALSE))</f>
        <v/>
      </c>
      <c r="Z156" s="123" t="str">
        <f>IF(Z155="","",VLOOKUP(Z155,シフト記号表!$C$6:$L$47,10,FALSE))</f>
        <v/>
      </c>
      <c r="AA156" s="123" t="str">
        <f>IF(AA155="","",VLOOKUP(AA155,シフト記号表!$C$6:$L$47,10,FALSE))</f>
        <v/>
      </c>
      <c r="AB156" s="123" t="str">
        <f>IF(AB155="","",VLOOKUP(AB155,シフト記号表!$C$6:$L$47,10,FALSE))</f>
        <v/>
      </c>
      <c r="AC156" s="124" t="str">
        <f>IF(AC155="","",VLOOKUP(AC155,シフト記号表!$C$6:$L$47,10,FALSE))</f>
        <v/>
      </c>
      <c r="AD156" s="122" t="str">
        <f>IF(AD155="","",VLOOKUP(AD155,シフト記号表!$C$6:$L$47,10,FALSE))</f>
        <v/>
      </c>
      <c r="AE156" s="123" t="str">
        <f>IF(AE155="","",VLOOKUP(AE155,シフト記号表!$C$6:$L$47,10,FALSE))</f>
        <v/>
      </c>
      <c r="AF156" s="123" t="str">
        <f>IF(AF155="","",VLOOKUP(AF155,シフト記号表!$C$6:$L$47,10,FALSE))</f>
        <v/>
      </c>
      <c r="AG156" s="123" t="str">
        <f>IF(AG155="","",VLOOKUP(AG155,シフト記号表!$C$6:$L$47,10,FALSE))</f>
        <v/>
      </c>
      <c r="AH156" s="123" t="str">
        <f>IF(AH155="","",VLOOKUP(AH155,シフト記号表!$C$6:$L$47,10,FALSE))</f>
        <v/>
      </c>
      <c r="AI156" s="123" t="str">
        <f>IF(AI155="","",VLOOKUP(AI155,シフト記号表!$C$6:$L$47,10,FALSE))</f>
        <v/>
      </c>
      <c r="AJ156" s="124" t="str">
        <f>IF(AJ155="","",VLOOKUP(AJ155,シフト記号表!$C$6:$L$47,10,FALSE))</f>
        <v/>
      </c>
      <c r="AK156" s="122" t="str">
        <f>IF(AK155="","",VLOOKUP(AK155,シフト記号表!$C$6:$L$47,10,FALSE))</f>
        <v/>
      </c>
      <c r="AL156" s="123" t="str">
        <f>IF(AL155="","",VLOOKUP(AL155,シフト記号表!$C$6:$L$47,10,FALSE))</f>
        <v/>
      </c>
      <c r="AM156" s="123" t="str">
        <f>IF(AM155="","",VLOOKUP(AM155,シフト記号表!$C$6:$L$47,10,FALSE))</f>
        <v/>
      </c>
      <c r="AN156" s="123" t="str">
        <f>IF(AN155="","",VLOOKUP(AN155,シフト記号表!$C$6:$L$47,10,FALSE))</f>
        <v/>
      </c>
      <c r="AO156" s="123" t="str">
        <f>IF(AO155="","",VLOOKUP(AO155,シフト記号表!$C$6:$L$47,10,FALSE))</f>
        <v/>
      </c>
      <c r="AP156" s="123" t="str">
        <f>IF(AP155="","",VLOOKUP(AP155,シフト記号表!$C$6:$L$47,10,FALSE))</f>
        <v/>
      </c>
      <c r="AQ156" s="124" t="str">
        <f>IF(AQ155="","",VLOOKUP(AQ155,シフト記号表!$C$6:$L$47,10,FALSE))</f>
        <v/>
      </c>
      <c r="AR156" s="122" t="str">
        <f>IF(AR155="","",VLOOKUP(AR155,シフト記号表!$C$6:$L$47,10,FALSE))</f>
        <v/>
      </c>
      <c r="AS156" s="123" t="str">
        <f>IF(AS155="","",VLOOKUP(AS155,シフト記号表!$C$6:$L$47,10,FALSE))</f>
        <v/>
      </c>
      <c r="AT156" s="123" t="str">
        <f>IF(AT155="","",VLOOKUP(AT155,シフト記号表!$C$6:$L$47,10,FALSE))</f>
        <v/>
      </c>
      <c r="AU156" s="123" t="str">
        <f>IF(AU155="","",VLOOKUP(AU155,シフト記号表!$C$6:$L$47,10,FALSE))</f>
        <v/>
      </c>
      <c r="AV156" s="123" t="str">
        <f>IF(AV155="","",VLOOKUP(AV155,シフト記号表!$C$6:$L$47,10,FALSE))</f>
        <v/>
      </c>
      <c r="AW156" s="123" t="str">
        <f>IF(AW155="","",VLOOKUP(AW155,シフト記号表!$C$6:$L$47,10,FALSE))</f>
        <v/>
      </c>
      <c r="AX156" s="124" t="str">
        <f>IF(AX155="","",VLOOKUP(AX155,シフト記号表!$C$6:$L$47,10,FALSE))</f>
        <v/>
      </c>
      <c r="AY156" s="122" t="str">
        <f>IF(AY155="","",VLOOKUP(AY155,シフト記号表!$C$6:$L$47,10,FALSE))</f>
        <v/>
      </c>
      <c r="AZ156" s="123" t="str">
        <f>IF(AZ155="","",VLOOKUP(AZ155,シフト記号表!$C$6:$L$47,10,FALSE))</f>
        <v/>
      </c>
      <c r="BA156" s="123" t="str">
        <f>IF(BA155="","",VLOOKUP(BA155,シフト記号表!$C$6:$L$47,10,FALSE))</f>
        <v/>
      </c>
      <c r="BB156" s="726">
        <f>IF($BE$3="４週",SUM(W156:AX156),IF($BE$3="暦月",SUM(W156:BA156),""))</f>
        <v>0</v>
      </c>
      <c r="BC156" s="727"/>
      <c r="BD156" s="728">
        <f>IF($BE$3="４週",BB156/4,IF($BE$3="暦月",(BB156/($BE$8/7)),""))</f>
        <v>0</v>
      </c>
      <c r="BE156" s="727"/>
      <c r="BF156" s="723"/>
      <c r="BG156" s="724"/>
      <c r="BH156" s="724"/>
      <c r="BI156" s="724"/>
      <c r="BJ156" s="725"/>
    </row>
    <row r="157" spans="2:62" ht="20.25" customHeight="1" x14ac:dyDescent="0.2">
      <c r="B157" s="729">
        <f>B155+1</f>
        <v>72</v>
      </c>
      <c r="C157" s="731"/>
      <c r="D157" s="732"/>
      <c r="E157" s="117"/>
      <c r="F157" s="118"/>
      <c r="G157" s="117"/>
      <c r="H157" s="118"/>
      <c r="I157" s="735"/>
      <c r="J157" s="736"/>
      <c r="K157" s="739"/>
      <c r="L157" s="740"/>
      <c r="M157" s="740"/>
      <c r="N157" s="732"/>
      <c r="O157" s="743"/>
      <c r="P157" s="744"/>
      <c r="Q157" s="744"/>
      <c r="R157" s="744"/>
      <c r="S157" s="745"/>
      <c r="T157" s="137" t="s">
        <v>378</v>
      </c>
      <c r="U157" s="138"/>
      <c r="V157" s="139"/>
      <c r="W157" s="130"/>
      <c r="X157" s="131"/>
      <c r="Y157" s="131"/>
      <c r="Z157" s="131"/>
      <c r="AA157" s="131"/>
      <c r="AB157" s="131"/>
      <c r="AC157" s="132"/>
      <c r="AD157" s="130"/>
      <c r="AE157" s="131"/>
      <c r="AF157" s="131"/>
      <c r="AG157" s="131"/>
      <c r="AH157" s="131"/>
      <c r="AI157" s="131"/>
      <c r="AJ157" s="132"/>
      <c r="AK157" s="130"/>
      <c r="AL157" s="131"/>
      <c r="AM157" s="131"/>
      <c r="AN157" s="131"/>
      <c r="AO157" s="131"/>
      <c r="AP157" s="131"/>
      <c r="AQ157" s="132"/>
      <c r="AR157" s="130"/>
      <c r="AS157" s="131"/>
      <c r="AT157" s="131"/>
      <c r="AU157" s="131"/>
      <c r="AV157" s="131"/>
      <c r="AW157" s="131"/>
      <c r="AX157" s="132"/>
      <c r="AY157" s="130"/>
      <c r="AZ157" s="131"/>
      <c r="BA157" s="133"/>
      <c r="BB157" s="749"/>
      <c r="BC157" s="750"/>
      <c r="BD157" s="712"/>
      <c r="BE157" s="713"/>
      <c r="BF157" s="714"/>
      <c r="BG157" s="715"/>
      <c r="BH157" s="715"/>
      <c r="BI157" s="715"/>
      <c r="BJ157" s="716"/>
    </row>
    <row r="158" spans="2:62" ht="20.25" customHeight="1" x14ac:dyDescent="0.2">
      <c r="B158" s="751"/>
      <c r="C158" s="752"/>
      <c r="D158" s="753"/>
      <c r="E158" s="140"/>
      <c r="F158" s="141">
        <f>C157</f>
        <v>0</v>
      </c>
      <c r="G158" s="140"/>
      <c r="H158" s="141">
        <f>I157</f>
        <v>0</v>
      </c>
      <c r="I158" s="754"/>
      <c r="J158" s="755"/>
      <c r="K158" s="756"/>
      <c r="L158" s="757"/>
      <c r="M158" s="757"/>
      <c r="N158" s="753"/>
      <c r="O158" s="743"/>
      <c r="P158" s="744"/>
      <c r="Q158" s="744"/>
      <c r="R158" s="744"/>
      <c r="S158" s="745"/>
      <c r="T158" s="134" t="s">
        <v>244</v>
      </c>
      <c r="U158" s="135"/>
      <c r="V158" s="136"/>
      <c r="W158" s="122" t="str">
        <f>IF(W157="","",VLOOKUP(W157,シフト記号表!$C$6:$L$47,10,FALSE))</f>
        <v/>
      </c>
      <c r="X158" s="123" t="str">
        <f>IF(X157="","",VLOOKUP(X157,シフト記号表!$C$6:$L$47,10,FALSE))</f>
        <v/>
      </c>
      <c r="Y158" s="123" t="str">
        <f>IF(Y157="","",VLOOKUP(Y157,シフト記号表!$C$6:$L$47,10,FALSE))</f>
        <v/>
      </c>
      <c r="Z158" s="123" t="str">
        <f>IF(Z157="","",VLOOKUP(Z157,シフト記号表!$C$6:$L$47,10,FALSE))</f>
        <v/>
      </c>
      <c r="AA158" s="123" t="str">
        <f>IF(AA157="","",VLOOKUP(AA157,シフト記号表!$C$6:$L$47,10,FALSE))</f>
        <v/>
      </c>
      <c r="AB158" s="123" t="str">
        <f>IF(AB157="","",VLOOKUP(AB157,シフト記号表!$C$6:$L$47,10,FALSE))</f>
        <v/>
      </c>
      <c r="AC158" s="124" t="str">
        <f>IF(AC157="","",VLOOKUP(AC157,シフト記号表!$C$6:$L$47,10,FALSE))</f>
        <v/>
      </c>
      <c r="AD158" s="122" t="str">
        <f>IF(AD157="","",VLOOKUP(AD157,シフト記号表!$C$6:$L$47,10,FALSE))</f>
        <v/>
      </c>
      <c r="AE158" s="123" t="str">
        <f>IF(AE157="","",VLOOKUP(AE157,シフト記号表!$C$6:$L$47,10,FALSE))</f>
        <v/>
      </c>
      <c r="AF158" s="123" t="str">
        <f>IF(AF157="","",VLOOKUP(AF157,シフト記号表!$C$6:$L$47,10,FALSE))</f>
        <v/>
      </c>
      <c r="AG158" s="123" t="str">
        <f>IF(AG157="","",VLOOKUP(AG157,シフト記号表!$C$6:$L$47,10,FALSE))</f>
        <v/>
      </c>
      <c r="AH158" s="123" t="str">
        <f>IF(AH157="","",VLOOKUP(AH157,シフト記号表!$C$6:$L$47,10,FALSE))</f>
        <v/>
      </c>
      <c r="AI158" s="123" t="str">
        <f>IF(AI157="","",VLOOKUP(AI157,シフト記号表!$C$6:$L$47,10,FALSE))</f>
        <v/>
      </c>
      <c r="AJ158" s="124" t="str">
        <f>IF(AJ157="","",VLOOKUP(AJ157,シフト記号表!$C$6:$L$47,10,FALSE))</f>
        <v/>
      </c>
      <c r="AK158" s="122" t="str">
        <f>IF(AK157="","",VLOOKUP(AK157,シフト記号表!$C$6:$L$47,10,FALSE))</f>
        <v/>
      </c>
      <c r="AL158" s="123" t="str">
        <f>IF(AL157="","",VLOOKUP(AL157,シフト記号表!$C$6:$L$47,10,FALSE))</f>
        <v/>
      </c>
      <c r="AM158" s="123" t="str">
        <f>IF(AM157="","",VLOOKUP(AM157,シフト記号表!$C$6:$L$47,10,FALSE))</f>
        <v/>
      </c>
      <c r="AN158" s="123" t="str">
        <f>IF(AN157="","",VLOOKUP(AN157,シフト記号表!$C$6:$L$47,10,FALSE))</f>
        <v/>
      </c>
      <c r="AO158" s="123" t="str">
        <f>IF(AO157="","",VLOOKUP(AO157,シフト記号表!$C$6:$L$47,10,FALSE))</f>
        <v/>
      </c>
      <c r="AP158" s="123" t="str">
        <f>IF(AP157="","",VLOOKUP(AP157,シフト記号表!$C$6:$L$47,10,FALSE))</f>
        <v/>
      </c>
      <c r="AQ158" s="124" t="str">
        <f>IF(AQ157="","",VLOOKUP(AQ157,シフト記号表!$C$6:$L$47,10,FALSE))</f>
        <v/>
      </c>
      <c r="AR158" s="122" t="str">
        <f>IF(AR157="","",VLOOKUP(AR157,シフト記号表!$C$6:$L$47,10,FALSE))</f>
        <v/>
      </c>
      <c r="AS158" s="123" t="str">
        <f>IF(AS157="","",VLOOKUP(AS157,シフト記号表!$C$6:$L$47,10,FALSE))</f>
        <v/>
      </c>
      <c r="AT158" s="123" t="str">
        <f>IF(AT157="","",VLOOKUP(AT157,シフト記号表!$C$6:$L$47,10,FALSE))</f>
        <v/>
      </c>
      <c r="AU158" s="123" t="str">
        <f>IF(AU157="","",VLOOKUP(AU157,シフト記号表!$C$6:$L$47,10,FALSE))</f>
        <v/>
      </c>
      <c r="AV158" s="123" t="str">
        <f>IF(AV157="","",VLOOKUP(AV157,シフト記号表!$C$6:$L$47,10,FALSE))</f>
        <v/>
      </c>
      <c r="AW158" s="123" t="str">
        <f>IF(AW157="","",VLOOKUP(AW157,シフト記号表!$C$6:$L$47,10,FALSE))</f>
        <v/>
      </c>
      <c r="AX158" s="124" t="str">
        <f>IF(AX157="","",VLOOKUP(AX157,シフト記号表!$C$6:$L$47,10,FALSE))</f>
        <v/>
      </c>
      <c r="AY158" s="122" t="str">
        <f>IF(AY157="","",VLOOKUP(AY157,シフト記号表!$C$6:$L$47,10,FALSE))</f>
        <v/>
      </c>
      <c r="AZ158" s="123" t="str">
        <f>IF(AZ157="","",VLOOKUP(AZ157,シフト記号表!$C$6:$L$47,10,FALSE))</f>
        <v/>
      </c>
      <c r="BA158" s="123" t="str">
        <f>IF(BA157="","",VLOOKUP(BA157,シフト記号表!$C$6:$L$47,10,FALSE))</f>
        <v/>
      </c>
      <c r="BB158" s="726">
        <f>IF($BE$3="４週",SUM(W158:AX158),IF($BE$3="暦月",SUM(W158:BA158),""))</f>
        <v>0</v>
      </c>
      <c r="BC158" s="727"/>
      <c r="BD158" s="728">
        <f>IF($BE$3="４週",BB158/4,IF($BE$3="暦月",(BB158/($BE$8/7)),""))</f>
        <v>0</v>
      </c>
      <c r="BE158" s="727"/>
      <c r="BF158" s="723"/>
      <c r="BG158" s="724"/>
      <c r="BH158" s="724"/>
      <c r="BI158" s="724"/>
      <c r="BJ158" s="725"/>
    </row>
    <row r="159" spans="2:62" ht="20.25" customHeight="1" x14ac:dyDescent="0.2">
      <c r="B159" s="729">
        <f>B157+1</f>
        <v>73</v>
      </c>
      <c r="C159" s="731"/>
      <c r="D159" s="732"/>
      <c r="E159" s="117"/>
      <c r="F159" s="118"/>
      <c r="G159" s="117"/>
      <c r="H159" s="118"/>
      <c r="I159" s="735"/>
      <c r="J159" s="736"/>
      <c r="K159" s="739"/>
      <c r="L159" s="740"/>
      <c r="M159" s="740"/>
      <c r="N159" s="732"/>
      <c r="O159" s="743"/>
      <c r="P159" s="744"/>
      <c r="Q159" s="744"/>
      <c r="R159" s="744"/>
      <c r="S159" s="745"/>
      <c r="T159" s="137" t="s">
        <v>378</v>
      </c>
      <c r="U159" s="138"/>
      <c r="V159" s="139"/>
      <c r="W159" s="130"/>
      <c r="X159" s="131"/>
      <c r="Y159" s="131"/>
      <c r="Z159" s="131"/>
      <c r="AA159" s="131"/>
      <c r="AB159" s="131"/>
      <c r="AC159" s="132"/>
      <c r="AD159" s="130"/>
      <c r="AE159" s="131"/>
      <c r="AF159" s="131"/>
      <c r="AG159" s="131"/>
      <c r="AH159" s="131"/>
      <c r="AI159" s="131"/>
      <c r="AJ159" s="132"/>
      <c r="AK159" s="130"/>
      <c r="AL159" s="131"/>
      <c r="AM159" s="131"/>
      <c r="AN159" s="131"/>
      <c r="AO159" s="131"/>
      <c r="AP159" s="131"/>
      <c r="AQ159" s="132"/>
      <c r="AR159" s="130"/>
      <c r="AS159" s="131"/>
      <c r="AT159" s="131"/>
      <c r="AU159" s="131"/>
      <c r="AV159" s="131"/>
      <c r="AW159" s="131"/>
      <c r="AX159" s="132"/>
      <c r="AY159" s="130"/>
      <c r="AZ159" s="131"/>
      <c r="BA159" s="133"/>
      <c r="BB159" s="749"/>
      <c r="BC159" s="750"/>
      <c r="BD159" s="712"/>
      <c r="BE159" s="713"/>
      <c r="BF159" s="714"/>
      <c r="BG159" s="715"/>
      <c r="BH159" s="715"/>
      <c r="BI159" s="715"/>
      <c r="BJ159" s="716"/>
    </row>
    <row r="160" spans="2:62" ht="20.25" customHeight="1" x14ac:dyDescent="0.2">
      <c r="B160" s="751"/>
      <c r="C160" s="752"/>
      <c r="D160" s="753"/>
      <c r="E160" s="140"/>
      <c r="F160" s="141">
        <f>C159</f>
        <v>0</v>
      </c>
      <c r="G160" s="140"/>
      <c r="H160" s="141">
        <f>I159</f>
        <v>0</v>
      </c>
      <c r="I160" s="754"/>
      <c r="J160" s="755"/>
      <c r="K160" s="756"/>
      <c r="L160" s="757"/>
      <c r="M160" s="757"/>
      <c r="N160" s="753"/>
      <c r="O160" s="743"/>
      <c r="P160" s="744"/>
      <c r="Q160" s="744"/>
      <c r="R160" s="744"/>
      <c r="S160" s="745"/>
      <c r="T160" s="134" t="s">
        <v>244</v>
      </c>
      <c r="U160" s="135"/>
      <c r="V160" s="136"/>
      <c r="W160" s="122" t="str">
        <f>IF(W159="","",VLOOKUP(W159,シフト記号表!$C$6:$L$47,10,FALSE))</f>
        <v/>
      </c>
      <c r="X160" s="123" t="str">
        <f>IF(X159="","",VLOOKUP(X159,シフト記号表!$C$6:$L$47,10,FALSE))</f>
        <v/>
      </c>
      <c r="Y160" s="123" t="str">
        <f>IF(Y159="","",VLOOKUP(Y159,シフト記号表!$C$6:$L$47,10,FALSE))</f>
        <v/>
      </c>
      <c r="Z160" s="123" t="str">
        <f>IF(Z159="","",VLOOKUP(Z159,シフト記号表!$C$6:$L$47,10,FALSE))</f>
        <v/>
      </c>
      <c r="AA160" s="123" t="str">
        <f>IF(AA159="","",VLOOKUP(AA159,シフト記号表!$C$6:$L$47,10,FALSE))</f>
        <v/>
      </c>
      <c r="AB160" s="123" t="str">
        <f>IF(AB159="","",VLOOKUP(AB159,シフト記号表!$C$6:$L$47,10,FALSE))</f>
        <v/>
      </c>
      <c r="AC160" s="124" t="str">
        <f>IF(AC159="","",VLOOKUP(AC159,シフト記号表!$C$6:$L$47,10,FALSE))</f>
        <v/>
      </c>
      <c r="AD160" s="122" t="str">
        <f>IF(AD159="","",VLOOKUP(AD159,シフト記号表!$C$6:$L$47,10,FALSE))</f>
        <v/>
      </c>
      <c r="AE160" s="123" t="str">
        <f>IF(AE159="","",VLOOKUP(AE159,シフト記号表!$C$6:$L$47,10,FALSE))</f>
        <v/>
      </c>
      <c r="AF160" s="123" t="str">
        <f>IF(AF159="","",VLOOKUP(AF159,シフト記号表!$C$6:$L$47,10,FALSE))</f>
        <v/>
      </c>
      <c r="AG160" s="123" t="str">
        <f>IF(AG159="","",VLOOKUP(AG159,シフト記号表!$C$6:$L$47,10,FALSE))</f>
        <v/>
      </c>
      <c r="AH160" s="123" t="str">
        <f>IF(AH159="","",VLOOKUP(AH159,シフト記号表!$C$6:$L$47,10,FALSE))</f>
        <v/>
      </c>
      <c r="AI160" s="123" t="str">
        <f>IF(AI159="","",VLOOKUP(AI159,シフト記号表!$C$6:$L$47,10,FALSE))</f>
        <v/>
      </c>
      <c r="AJ160" s="124" t="str">
        <f>IF(AJ159="","",VLOOKUP(AJ159,シフト記号表!$C$6:$L$47,10,FALSE))</f>
        <v/>
      </c>
      <c r="AK160" s="122" t="str">
        <f>IF(AK159="","",VLOOKUP(AK159,シフト記号表!$C$6:$L$47,10,FALSE))</f>
        <v/>
      </c>
      <c r="AL160" s="123" t="str">
        <f>IF(AL159="","",VLOOKUP(AL159,シフト記号表!$C$6:$L$47,10,FALSE))</f>
        <v/>
      </c>
      <c r="AM160" s="123" t="str">
        <f>IF(AM159="","",VLOOKUP(AM159,シフト記号表!$C$6:$L$47,10,FALSE))</f>
        <v/>
      </c>
      <c r="AN160" s="123" t="str">
        <f>IF(AN159="","",VLOOKUP(AN159,シフト記号表!$C$6:$L$47,10,FALSE))</f>
        <v/>
      </c>
      <c r="AO160" s="123" t="str">
        <f>IF(AO159="","",VLOOKUP(AO159,シフト記号表!$C$6:$L$47,10,FALSE))</f>
        <v/>
      </c>
      <c r="AP160" s="123" t="str">
        <f>IF(AP159="","",VLOOKUP(AP159,シフト記号表!$C$6:$L$47,10,FALSE))</f>
        <v/>
      </c>
      <c r="AQ160" s="124" t="str">
        <f>IF(AQ159="","",VLOOKUP(AQ159,シフト記号表!$C$6:$L$47,10,FALSE))</f>
        <v/>
      </c>
      <c r="AR160" s="122" t="str">
        <f>IF(AR159="","",VLOOKUP(AR159,シフト記号表!$C$6:$L$47,10,FALSE))</f>
        <v/>
      </c>
      <c r="AS160" s="123" t="str">
        <f>IF(AS159="","",VLOOKUP(AS159,シフト記号表!$C$6:$L$47,10,FALSE))</f>
        <v/>
      </c>
      <c r="AT160" s="123" t="str">
        <f>IF(AT159="","",VLOOKUP(AT159,シフト記号表!$C$6:$L$47,10,FALSE))</f>
        <v/>
      </c>
      <c r="AU160" s="123" t="str">
        <f>IF(AU159="","",VLOOKUP(AU159,シフト記号表!$C$6:$L$47,10,FALSE))</f>
        <v/>
      </c>
      <c r="AV160" s="123" t="str">
        <f>IF(AV159="","",VLOOKUP(AV159,シフト記号表!$C$6:$L$47,10,FALSE))</f>
        <v/>
      </c>
      <c r="AW160" s="123" t="str">
        <f>IF(AW159="","",VLOOKUP(AW159,シフト記号表!$C$6:$L$47,10,FALSE))</f>
        <v/>
      </c>
      <c r="AX160" s="124" t="str">
        <f>IF(AX159="","",VLOOKUP(AX159,シフト記号表!$C$6:$L$47,10,FALSE))</f>
        <v/>
      </c>
      <c r="AY160" s="122" t="str">
        <f>IF(AY159="","",VLOOKUP(AY159,シフト記号表!$C$6:$L$47,10,FALSE))</f>
        <v/>
      </c>
      <c r="AZ160" s="123" t="str">
        <f>IF(AZ159="","",VLOOKUP(AZ159,シフト記号表!$C$6:$L$47,10,FALSE))</f>
        <v/>
      </c>
      <c r="BA160" s="123" t="str">
        <f>IF(BA159="","",VLOOKUP(BA159,シフト記号表!$C$6:$L$47,10,FALSE))</f>
        <v/>
      </c>
      <c r="BB160" s="726">
        <f>IF($BE$3="４週",SUM(W160:AX160),IF($BE$3="暦月",SUM(W160:BA160),""))</f>
        <v>0</v>
      </c>
      <c r="BC160" s="727"/>
      <c r="BD160" s="728">
        <f>IF($BE$3="４週",BB160/4,IF($BE$3="暦月",(BB160/($BE$8/7)),""))</f>
        <v>0</v>
      </c>
      <c r="BE160" s="727"/>
      <c r="BF160" s="723"/>
      <c r="BG160" s="724"/>
      <c r="BH160" s="724"/>
      <c r="BI160" s="724"/>
      <c r="BJ160" s="725"/>
    </row>
    <row r="161" spans="2:62" ht="20.25" customHeight="1" x14ac:dyDescent="0.2">
      <c r="B161" s="729">
        <f>B159+1</f>
        <v>74</v>
      </c>
      <c r="C161" s="731"/>
      <c r="D161" s="732"/>
      <c r="E161" s="117"/>
      <c r="F161" s="118"/>
      <c r="G161" s="117"/>
      <c r="H161" s="118"/>
      <c r="I161" s="735"/>
      <c r="J161" s="736"/>
      <c r="K161" s="739"/>
      <c r="L161" s="740"/>
      <c r="M161" s="740"/>
      <c r="N161" s="732"/>
      <c r="O161" s="743"/>
      <c r="P161" s="744"/>
      <c r="Q161" s="744"/>
      <c r="R161" s="744"/>
      <c r="S161" s="745"/>
      <c r="T161" s="137" t="s">
        <v>378</v>
      </c>
      <c r="U161" s="138"/>
      <c r="V161" s="139"/>
      <c r="W161" s="130"/>
      <c r="X161" s="131"/>
      <c r="Y161" s="131"/>
      <c r="Z161" s="131"/>
      <c r="AA161" s="131"/>
      <c r="AB161" s="131"/>
      <c r="AC161" s="132"/>
      <c r="AD161" s="130"/>
      <c r="AE161" s="131"/>
      <c r="AF161" s="131"/>
      <c r="AG161" s="131"/>
      <c r="AH161" s="131"/>
      <c r="AI161" s="131"/>
      <c r="AJ161" s="132"/>
      <c r="AK161" s="130"/>
      <c r="AL161" s="131"/>
      <c r="AM161" s="131"/>
      <c r="AN161" s="131"/>
      <c r="AO161" s="131"/>
      <c r="AP161" s="131"/>
      <c r="AQ161" s="132"/>
      <c r="AR161" s="130"/>
      <c r="AS161" s="131"/>
      <c r="AT161" s="131"/>
      <c r="AU161" s="131"/>
      <c r="AV161" s="131"/>
      <c r="AW161" s="131"/>
      <c r="AX161" s="132"/>
      <c r="AY161" s="130"/>
      <c r="AZ161" s="131"/>
      <c r="BA161" s="133"/>
      <c r="BB161" s="749"/>
      <c r="BC161" s="750"/>
      <c r="BD161" s="712"/>
      <c r="BE161" s="713"/>
      <c r="BF161" s="714"/>
      <c r="BG161" s="715"/>
      <c r="BH161" s="715"/>
      <c r="BI161" s="715"/>
      <c r="BJ161" s="716"/>
    </row>
    <row r="162" spans="2:62" ht="20.25" customHeight="1" x14ac:dyDescent="0.2">
      <c r="B162" s="751"/>
      <c r="C162" s="752"/>
      <c r="D162" s="753"/>
      <c r="E162" s="140"/>
      <c r="F162" s="141">
        <f>C161</f>
        <v>0</v>
      </c>
      <c r="G162" s="140"/>
      <c r="H162" s="141">
        <f>I161</f>
        <v>0</v>
      </c>
      <c r="I162" s="754"/>
      <c r="J162" s="755"/>
      <c r="K162" s="756"/>
      <c r="L162" s="757"/>
      <c r="M162" s="757"/>
      <c r="N162" s="753"/>
      <c r="O162" s="743"/>
      <c r="P162" s="744"/>
      <c r="Q162" s="744"/>
      <c r="R162" s="744"/>
      <c r="S162" s="745"/>
      <c r="T162" s="134" t="s">
        <v>244</v>
      </c>
      <c r="U162" s="135"/>
      <c r="V162" s="136"/>
      <c r="W162" s="122" t="str">
        <f>IF(W161="","",VLOOKUP(W161,シフト記号表!$C$6:$L$47,10,FALSE))</f>
        <v/>
      </c>
      <c r="X162" s="123" t="str">
        <f>IF(X161="","",VLOOKUP(X161,シフト記号表!$C$6:$L$47,10,FALSE))</f>
        <v/>
      </c>
      <c r="Y162" s="123" t="str">
        <f>IF(Y161="","",VLOOKUP(Y161,シフト記号表!$C$6:$L$47,10,FALSE))</f>
        <v/>
      </c>
      <c r="Z162" s="123" t="str">
        <f>IF(Z161="","",VLOOKUP(Z161,シフト記号表!$C$6:$L$47,10,FALSE))</f>
        <v/>
      </c>
      <c r="AA162" s="123" t="str">
        <f>IF(AA161="","",VLOOKUP(AA161,シフト記号表!$C$6:$L$47,10,FALSE))</f>
        <v/>
      </c>
      <c r="AB162" s="123" t="str">
        <f>IF(AB161="","",VLOOKUP(AB161,シフト記号表!$C$6:$L$47,10,FALSE))</f>
        <v/>
      </c>
      <c r="AC162" s="124" t="str">
        <f>IF(AC161="","",VLOOKUP(AC161,シフト記号表!$C$6:$L$47,10,FALSE))</f>
        <v/>
      </c>
      <c r="AD162" s="122" t="str">
        <f>IF(AD161="","",VLOOKUP(AD161,シフト記号表!$C$6:$L$47,10,FALSE))</f>
        <v/>
      </c>
      <c r="AE162" s="123" t="str">
        <f>IF(AE161="","",VLOOKUP(AE161,シフト記号表!$C$6:$L$47,10,FALSE))</f>
        <v/>
      </c>
      <c r="AF162" s="123" t="str">
        <f>IF(AF161="","",VLOOKUP(AF161,シフト記号表!$C$6:$L$47,10,FALSE))</f>
        <v/>
      </c>
      <c r="AG162" s="123" t="str">
        <f>IF(AG161="","",VLOOKUP(AG161,シフト記号表!$C$6:$L$47,10,FALSE))</f>
        <v/>
      </c>
      <c r="AH162" s="123" t="str">
        <f>IF(AH161="","",VLOOKUP(AH161,シフト記号表!$C$6:$L$47,10,FALSE))</f>
        <v/>
      </c>
      <c r="AI162" s="123" t="str">
        <f>IF(AI161="","",VLOOKUP(AI161,シフト記号表!$C$6:$L$47,10,FALSE))</f>
        <v/>
      </c>
      <c r="AJ162" s="124" t="str">
        <f>IF(AJ161="","",VLOOKUP(AJ161,シフト記号表!$C$6:$L$47,10,FALSE))</f>
        <v/>
      </c>
      <c r="AK162" s="122" t="str">
        <f>IF(AK161="","",VLOOKUP(AK161,シフト記号表!$C$6:$L$47,10,FALSE))</f>
        <v/>
      </c>
      <c r="AL162" s="123" t="str">
        <f>IF(AL161="","",VLOOKUP(AL161,シフト記号表!$C$6:$L$47,10,FALSE))</f>
        <v/>
      </c>
      <c r="AM162" s="123" t="str">
        <f>IF(AM161="","",VLOOKUP(AM161,シフト記号表!$C$6:$L$47,10,FALSE))</f>
        <v/>
      </c>
      <c r="AN162" s="123" t="str">
        <f>IF(AN161="","",VLOOKUP(AN161,シフト記号表!$C$6:$L$47,10,FALSE))</f>
        <v/>
      </c>
      <c r="AO162" s="123" t="str">
        <f>IF(AO161="","",VLOOKUP(AO161,シフト記号表!$C$6:$L$47,10,FALSE))</f>
        <v/>
      </c>
      <c r="AP162" s="123" t="str">
        <f>IF(AP161="","",VLOOKUP(AP161,シフト記号表!$C$6:$L$47,10,FALSE))</f>
        <v/>
      </c>
      <c r="AQ162" s="124" t="str">
        <f>IF(AQ161="","",VLOOKUP(AQ161,シフト記号表!$C$6:$L$47,10,FALSE))</f>
        <v/>
      </c>
      <c r="AR162" s="122" t="str">
        <f>IF(AR161="","",VLOOKUP(AR161,シフト記号表!$C$6:$L$47,10,FALSE))</f>
        <v/>
      </c>
      <c r="AS162" s="123" t="str">
        <f>IF(AS161="","",VLOOKUP(AS161,シフト記号表!$C$6:$L$47,10,FALSE))</f>
        <v/>
      </c>
      <c r="AT162" s="123" t="str">
        <f>IF(AT161="","",VLOOKUP(AT161,シフト記号表!$C$6:$L$47,10,FALSE))</f>
        <v/>
      </c>
      <c r="AU162" s="123" t="str">
        <f>IF(AU161="","",VLOOKUP(AU161,シフト記号表!$C$6:$L$47,10,FALSE))</f>
        <v/>
      </c>
      <c r="AV162" s="123" t="str">
        <f>IF(AV161="","",VLOOKUP(AV161,シフト記号表!$C$6:$L$47,10,FALSE))</f>
        <v/>
      </c>
      <c r="AW162" s="123" t="str">
        <f>IF(AW161="","",VLOOKUP(AW161,シフト記号表!$C$6:$L$47,10,FALSE))</f>
        <v/>
      </c>
      <c r="AX162" s="124" t="str">
        <f>IF(AX161="","",VLOOKUP(AX161,シフト記号表!$C$6:$L$47,10,FALSE))</f>
        <v/>
      </c>
      <c r="AY162" s="122" t="str">
        <f>IF(AY161="","",VLOOKUP(AY161,シフト記号表!$C$6:$L$47,10,FALSE))</f>
        <v/>
      </c>
      <c r="AZ162" s="123" t="str">
        <f>IF(AZ161="","",VLOOKUP(AZ161,シフト記号表!$C$6:$L$47,10,FALSE))</f>
        <v/>
      </c>
      <c r="BA162" s="123" t="str">
        <f>IF(BA161="","",VLOOKUP(BA161,シフト記号表!$C$6:$L$47,10,FALSE))</f>
        <v/>
      </c>
      <c r="BB162" s="726">
        <f>IF($BE$3="４週",SUM(W162:AX162),IF($BE$3="暦月",SUM(W162:BA162),""))</f>
        <v>0</v>
      </c>
      <c r="BC162" s="727"/>
      <c r="BD162" s="728">
        <f>IF($BE$3="４週",BB162/4,IF($BE$3="暦月",(BB162/($BE$8/7)),""))</f>
        <v>0</v>
      </c>
      <c r="BE162" s="727"/>
      <c r="BF162" s="723"/>
      <c r="BG162" s="724"/>
      <c r="BH162" s="724"/>
      <c r="BI162" s="724"/>
      <c r="BJ162" s="725"/>
    </row>
    <row r="163" spans="2:62" ht="20.25" customHeight="1" x14ac:dyDescent="0.2">
      <c r="B163" s="729">
        <f>B161+1</f>
        <v>75</v>
      </c>
      <c r="C163" s="731"/>
      <c r="D163" s="732"/>
      <c r="E163" s="117"/>
      <c r="F163" s="118"/>
      <c r="G163" s="117"/>
      <c r="H163" s="118"/>
      <c r="I163" s="735"/>
      <c r="J163" s="736"/>
      <c r="K163" s="739"/>
      <c r="L163" s="740"/>
      <c r="M163" s="740"/>
      <c r="N163" s="732"/>
      <c r="O163" s="743"/>
      <c r="P163" s="744"/>
      <c r="Q163" s="744"/>
      <c r="R163" s="744"/>
      <c r="S163" s="745"/>
      <c r="T163" s="137" t="s">
        <v>378</v>
      </c>
      <c r="U163" s="138"/>
      <c r="V163" s="139"/>
      <c r="W163" s="130"/>
      <c r="X163" s="131"/>
      <c r="Y163" s="131"/>
      <c r="Z163" s="131"/>
      <c r="AA163" s="131"/>
      <c r="AB163" s="131"/>
      <c r="AC163" s="132"/>
      <c r="AD163" s="130"/>
      <c r="AE163" s="131"/>
      <c r="AF163" s="131"/>
      <c r="AG163" s="131"/>
      <c r="AH163" s="131"/>
      <c r="AI163" s="131"/>
      <c r="AJ163" s="132"/>
      <c r="AK163" s="130"/>
      <c r="AL163" s="131"/>
      <c r="AM163" s="131"/>
      <c r="AN163" s="131"/>
      <c r="AO163" s="131"/>
      <c r="AP163" s="131"/>
      <c r="AQ163" s="132"/>
      <c r="AR163" s="130"/>
      <c r="AS163" s="131"/>
      <c r="AT163" s="131"/>
      <c r="AU163" s="131"/>
      <c r="AV163" s="131"/>
      <c r="AW163" s="131"/>
      <c r="AX163" s="132"/>
      <c r="AY163" s="130"/>
      <c r="AZ163" s="131"/>
      <c r="BA163" s="133"/>
      <c r="BB163" s="749"/>
      <c r="BC163" s="750"/>
      <c r="BD163" s="712"/>
      <c r="BE163" s="713"/>
      <c r="BF163" s="714"/>
      <c r="BG163" s="715"/>
      <c r="BH163" s="715"/>
      <c r="BI163" s="715"/>
      <c r="BJ163" s="716"/>
    </row>
    <row r="164" spans="2:62" ht="20.25" customHeight="1" x14ac:dyDescent="0.2">
      <c r="B164" s="751"/>
      <c r="C164" s="752"/>
      <c r="D164" s="753"/>
      <c r="E164" s="140"/>
      <c r="F164" s="141">
        <f>C163</f>
        <v>0</v>
      </c>
      <c r="G164" s="140"/>
      <c r="H164" s="141">
        <f>I163</f>
        <v>0</v>
      </c>
      <c r="I164" s="754"/>
      <c r="J164" s="755"/>
      <c r="K164" s="756"/>
      <c r="L164" s="757"/>
      <c r="M164" s="757"/>
      <c r="N164" s="753"/>
      <c r="O164" s="743"/>
      <c r="P164" s="744"/>
      <c r="Q164" s="744"/>
      <c r="R164" s="744"/>
      <c r="S164" s="745"/>
      <c r="T164" s="134" t="s">
        <v>244</v>
      </c>
      <c r="U164" s="135"/>
      <c r="V164" s="136"/>
      <c r="W164" s="122" t="str">
        <f>IF(W163="","",VLOOKUP(W163,シフト記号表!$C$6:$L$47,10,FALSE))</f>
        <v/>
      </c>
      <c r="X164" s="123" t="str">
        <f>IF(X163="","",VLOOKUP(X163,シフト記号表!$C$6:$L$47,10,FALSE))</f>
        <v/>
      </c>
      <c r="Y164" s="123" t="str">
        <f>IF(Y163="","",VLOOKUP(Y163,シフト記号表!$C$6:$L$47,10,FALSE))</f>
        <v/>
      </c>
      <c r="Z164" s="123" t="str">
        <f>IF(Z163="","",VLOOKUP(Z163,シフト記号表!$C$6:$L$47,10,FALSE))</f>
        <v/>
      </c>
      <c r="AA164" s="123" t="str">
        <f>IF(AA163="","",VLOOKUP(AA163,シフト記号表!$C$6:$L$47,10,FALSE))</f>
        <v/>
      </c>
      <c r="AB164" s="123" t="str">
        <f>IF(AB163="","",VLOOKUP(AB163,シフト記号表!$C$6:$L$47,10,FALSE))</f>
        <v/>
      </c>
      <c r="AC164" s="124" t="str">
        <f>IF(AC163="","",VLOOKUP(AC163,シフト記号表!$C$6:$L$47,10,FALSE))</f>
        <v/>
      </c>
      <c r="AD164" s="122" t="str">
        <f>IF(AD163="","",VLOOKUP(AD163,シフト記号表!$C$6:$L$47,10,FALSE))</f>
        <v/>
      </c>
      <c r="AE164" s="123" t="str">
        <f>IF(AE163="","",VLOOKUP(AE163,シフト記号表!$C$6:$L$47,10,FALSE))</f>
        <v/>
      </c>
      <c r="AF164" s="123" t="str">
        <f>IF(AF163="","",VLOOKUP(AF163,シフト記号表!$C$6:$L$47,10,FALSE))</f>
        <v/>
      </c>
      <c r="AG164" s="123" t="str">
        <f>IF(AG163="","",VLOOKUP(AG163,シフト記号表!$C$6:$L$47,10,FALSE))</f>
        <v/>
      </c>
      <c r="AH164" s="123" t="str">
        <f>IF(AH163="","",VLOOKUP(AH163,シフト記号表!$C$6:$L$47,10,FALSE))</f>
        <v/>
      </c>
      <c r="AI164" s="123" t="str">
        <f>IF(AI163="","",VLOOKUP(AI163,シフト記号表!$C$6:$L$47,10,FALSE))</f>
        <v/>
      </c>
      <c r="AJ164" s="124" t="str">
        <f>IF(AJ163="","",VLOOKUP(AJ163,シフト記号表!$C$6:$L$47,10,FALSE))</f>
        <v/>
      </c>
      <c r="AK164" s="122" t="str">
        <f>IF(AK163="","",VLOOKUP(AK163,シフト記号表!$C$6:$L$47,10,FALSE))</f>
        <v/>
      </c>
      <c r="AL164" s="123" t="str">
        <f>IF(AL163="","",VLOOKUP(AL163,シフト記号表!$C$6:$L$47,10,FALSE))</f>
        <v/>
      </c>
      <c r="AM164" s="123" t="str">
        <f>IF(AM163="","",VLOOKUP(AM163,シフト記号表!$C$6:$L$47,10,FALSE))</f>
        <v/>
      </c>
      <c r="AN164" s="123" t="str">
        <f>IF(AN163="","",VLOOKUP(AN163,シフト記号表!$C$6:$L$47,10,FALSE))</f>
        <v/>
      </c>
      <c r="AO164" s="123" t="str">
        <f>IF(AO163="","",VLOOKUP(AO163,シフト記号表!$C$6:$L$47,10,FALSE))</f>
        <v/>
      </c>
      <c r="AP164" s="123" t="str">
        <f>IF(AP163="","",VLOOKUP(AP163,シフト記号表!$C$6:$L$47,10,FALSE))</f>
        <v/>
      </c>
      <c r="AQ164" s="124" t="str">
        <f>IF(AQ163="","",VLOOKUP(AQ163,シフト記号表!$C$6:$L$47,10,FALSE))</f>
        <v/>
      </c>
      <c r="AR164" s="122" t="str">
        <f>IF(AR163="","",VLOOKUP(AR163,シフト記号表!$C$6:$L$47,10,FALSE))</f>
        <v/>
      </c>
      <c r="AS164" s="123" t="str">
        <f>IF(AS163="","",VLOOKUP(AS163,シフト記号表!$C$6:$L$47,10,FALSE))</f>
        <v/>
      </c>
      <c r="AT164" s="123" t="str">
        <f>IF(AT163="","",VLOOKUP(AT163,シフト記号表!$C$6:$L$47,10,FALSE))</f>
        <v/>
      </c>
      <c r="AU164" s="123" t="str">
        <f>IF(AU163="","",VLOOKUP(AU163,シフト記号表!$C$6:$L$47,10,FALSE))</f>
        <v/>
      </c>
      <c r="AV164" s="123" t="str">
        <f>IF(AV163="","",VLOOKUP(AV163,シフト記号表!$C$6:$L$47,10,FALSE))</f>
        <v/>
      </c>
      <c r="AW164" s="123" t="str">
        <f>IF(AW163="","",VLOOKUP(AW163,シフト記号表!$C$6:$L$47,10,FALSE))</f>
        <v/>
      </c>
      <c r="AX164" s="124" t="str">
        <f>IF(AX163="","",VLOOKUP(AX163,シフト記号表!$C$6:$L$47,10,FALSE))</f>
        <v/>
      </c>
      <c r="AY164" s="122" t="str">
        <f>IF(AY163="","",VLOOKUP(AY163,シフト記号表!$C$6:$L$47,10,FALSE))</f>
        <v/>
      </c>
      <c r="AZ164" s="123" t="str">
        <f>IF(AZ163="","",VLOOKUP(AZ163,シフト記号表!$C$6:$L$47,10,FALSE))</f>
        <v/>
      </c>
      <c r="BA164" s="123" t="str">
        <f>IF(BA163="","",VLOOKUP(BA163,シフト記号表!$C$6:$L$47,10,FALSE))</f>
        <v/>
      </c>
      <c r="BB164" s="726">
        <f>IF($BE$3="４週",SUM(W164:AX164),IF($BE$3="暦月",SUM(W164:BA164),""))</f>
        <v>0</v>
      </c>
      <c r="BC164" s="727"/>
      <c r="BD164" s="728">
        <f>IF($BE$3="４週",BB164/4,IF($BE$3="暦月",(BB164/($BE$8/7)),""))</f>
        <v>0</v>
      </c>
      <c r="BE164" s="727"/>
      <c r="BF164" s="723"/>
      <c r="BG164" s="724"/>
      <c r="BH164" s="724"/>
      <c r="BI164" s="724"/>
      <c r="BJ164" s="725"/>
    </row>
    <row r="165" spans="2:62" ht="20.25" customHeight="1" x14ac:dyDescent="0.2">
      <c r="B165" s="729">
        <f>B163+1</f>
        <v>76</v>
      </c>
      <c r="C165" s="731"/>
      <c r="D165" s="732"/>
      <c r="E165" s="117"/>
      <c r="F165" s="118"/>
      <c r="G165" s="117"/>
      <c r="H165" s="118"/>
      <c r="I165" s="735"/>
      <c r="J165" s="736"/>
      <c r="K165" s="739"/>
      <c r="L165" s="740"/>
      <c r="M165" s="740"/>
      <c r="N165" s="732"/>
      <c r="O165" s="743"/>
      <c r="P165" s="744"/>
      <c r="Q165" s="744"/>
      <c r="R165" s="744"/>
      <c r="S165" s="745"/>
      <c r="T165" s="137" t="s">
        <v>378</v>
      </c>
      <c r="U165" s="138"/>
      <c r="V165" s="139"/>
      <c r="W165" s="130"/>
      <c r="X165" s="131"/>
      <c r="Y165" s="131"/>
      <c r="Z165" s="131"/>
      <c r="AA165" s="131"/>
      <c r="AB165" s="131"/>
      <c r="AC165" s="132"/>
      <c r="AD165" s="130"/>
      <c r="AE165" s="131"/>
      <c r="AF165" s="131"/>
      <c r="AG165" s="131"/>
      <c r="AH165" s="131"/>
      <c r="AI165" s="131"/>
      <c r="AJ165" s="132"/>
      <c r="AK165" s="130"/>
      <c r="AL165" s="131"/>
      <c r="AM165" s="131"/>
      <c r="AN165" s="131"/>
      <c r="AO165" s="131"/>
      <c r="AP165" s="131"/>
      <c r="AQ165" s="132"/>
      <c r="AR165" s="130"/>
      <c r="AS165" s="131"/>
      <c r="AT165" s="131"/>
      <c r="AU165" s="131"/>
      <c r="AV165" s="131"/>
      <c r="AW165" s="131"/>
      <c r="AX165" s="132"/>
      <c r="AY165" s="130"/>
      <c r="AZ165" s="131"/>
      <c r="BA165" s="133"/>
      <c r="BB165" s="749"/>
      <c r="BC165" s="750"/>
      <c r="BD165" s="712"/>
      <c r="BE165" s="713"/>
      <c r="BF165" s="714"/>
      <c r="BG165" s="715"/>
      <c r="BH165" s="715"/>
      <c r="BI165" s="715"/>
      <c r="BJ165" s="716"/>
    </row>
    <row r="166" spans="2:62" ht="20.25" customHeight="1" x14ac:dyDescent="0.2">
      <c r="B166" s="751"/>
      <c r="C166" s="752"/>
      <c r="D166" s="753"/>
      <c r="E166" s="140"/>
      <c r="F166" s="141">
        <f>C165</f>
        <v>0</v>
      </c>
      <c r="G166" s="140"/>
      <c r="H166" s="141">
        <f>I165</f>
        <v>0</v>
      </c>
      <c r="I166" s="754"/>
      <c r="J166" s="755"/>
      <c r="K166" s="756"/>
      <c r="L166" s="757"/>
      <c r="M166" s="757"/>
      <c r="N166" s="753"/>
      <c r="O166" s="743"/>
      <c r="P166" s="744"/>
      <c r="Q166" s="744"/>
      <c r="R166" s="744"/>
      <c r="S166" s="745"/>
      <c r="T166" s="134" t="s">
        <v>244</v>
      </c>
      <c r="U166" s="135"/>
      <c r="V166" s="136"/>
      <c r="W166" s="122" t="str">
        <f>IF(W165="","",VLOOKUP(W165,シフト記号表!$C$6:$L$47,10,FALSE))</f>
        <v/>
      </c>
      <c r="X166" s="123" t="str">
        <f>IF(X165="","",VLOOKUP(X165,シフト記号表!$C$6:$L$47,10,FALSE))</f>
        <v/>
      </c>
      <c r="Y166" s="123" t="str">
        <f>IF(Y165="","",VLOOKUP(Y165,シフト記号表!$C$6:$L$47,10,FALSE))</f>
        <v/>
      </c>
      <c r="Z166" s="123" t="str">
        <f>IF(Z165="","",VLOOKUP(Z165,シフト記号表!$C$6:$L$47,10,FALSE))</f>
        <v/>
      </c>
      <c r="AA166" s="123" t="str">
        <f>IF(AA165="","",VLOOKUP(AA165,シフト記号表!$C$6:$L$47,10,FALSE))</f>
        <v/>
      </c>
      <c r="AB166" s="123" t="str">
        <f>IF(AB165="","",VLOOKUP(AB165,シフト記号表!$C$6:$L$47,10,FALSE))</f>
        <v/>
      </c>
      <c r="AC166" s="124" t="str">
        <f>IF(AC165="","",VLOOKUP(AC165,シフト記号表!$C$6:$L$47,10,FALSE))</f>
        <v/>
      </c>
      <c r="AD166" s="122" t="str">
        <f>IF(AD165="","",VLOOKUP(AD165,シフト記号表!$C$6:$L$47,10,FALSE))</f>
        <v/>
      </c>
      <c r="AE166" s="123" t="str">
        <f>IF(AE165="","",VLOOKUP(AE165,シフト記号表!$C$6:$L$47,10,FALSE))</f>
        <v/>
      </c>
      <c r="AF166" s="123" t="str">
        <f>IF(AF165="","",VLOOKUP(AF165,シフト記号表!$C$6:$L$47,10,FALSE))</f>
        <v/>
      </c>
      <c r="AG166" s="123" t="str">
        <f>IF(AG165="","",VLOOKUP(AG165,シフト記号表!$C$6:$L$47,10,FALSE))</f>
        <v/>
      </c>
      <c r="AH166" s="123" t="str">
        <f>IF(AH165="","",VLOOKUP(AH165,シフト記号表!$C$6:$L$47,10,FALSE))</f>
        <v/>
      </c>
      <c r="AI166" s="123" t="str">
        <f>IF(AI165="","",VLOOKUP(AI165,シフト記号表!$C$6:$L$47,10,FALSE))</f>
        <v/>
      </c>
      <c r="AJ166" s="124" t="str">
        <f>IF(AJ165="","",VLOOKUP(AJ165,シフト記号表!$C$6:$L$47,10,FALSE))</f>
        <v/>
      </c>
      <c r="AK166" s="122" t="str">
        <f>IF(AK165="","",VLOOKUP(AK165,シフト記号表!$C$6:$L$47,10,FALSE))</f>
        <v/>
      </c>
      <c r="AL166" s="123" t="str">
        <f>IF(AL165="","",VLOOKUP(AL165,シフト記号表!$C$6:$L$47,10,FALSE))</f>
        <v/>
      </c>
      <c r="AM166" s="123" t="str">
        <f>IF(AM165="","",VLOOKUP(AM165,シフト記号表!$C$6:$L$47,10,FALSE))</f>
        <v/>
      </c>
      <c r="AN166" s="123" t="str">
        <f>IF(AN165="","",VLOOKUP(AN165,シフト記号表!$C$6:$L$47,10,FALSE))</f>
        <v/>
      </c>
      <c r="AO166" s="123" t="str">
        <f>IF(AO165="","",VLOOKUP(AO165,シフト記号表!$C$6:$L$47,10,FALSE))</f>
        <v/>
      </c>
      <c r="AP166" s="123" t="str">
        <f>IF(AP165="","",VLOOKUP(AP165,シフト記号表!$C$6:$L$47,10,FALSE))</f>
        <v/>
      </c>
      <c r="AQ166" s="124" t="str">
        <f>IF(AQ165="","",VLOOKUP(AQ165,シフト記号表!$C$6:$L$47,10,FALSE))</f>
        <v/>
      </c>
      <c r="AR166" s="122" t="str">
        <f>IF(AR165="","",VLOOKUP(AR165,シフト記号表!$C$6:$L$47,10,FALSE))</f>
        <v/>
      </c>
      <c r="AS166" s="123" t="str">
        <f>IF(AS165="","",VLOOKUP(AS165,シフト記号表!$C$6:$L$47,10,FALSE))</f>
        <v/>
      </c>
      <c r="AT166" s="123" t="str">
        <f>IF(AT165="","",VLOOKUP(AT165,シフト記号表!$C$6:$L$47,10,FALSE))</f>
        <v/>
      </c>
      <c r="AU166" s="123" t="str">
        <f>IF(AU165="","",VLOOKUP(AU165,シフト記号表!$C$6:$L$47,10,FALSE))</f>
        <v/>
      </c>
      <c r="AV166" s="123" t="str">
        <f>IF(AV165="","",VLOOKUP(AV165,シフト記号表!$C$6:$L$47,10,FALSE))</f>
        <v/>
      </c>
      <c r="AW166" s="123" t="str">
        <f>IF(AW165="","",VLOOKUP(AW165,シフト記号表!$C$6:$L$47,10,FALSE))</f>
        <v/>
      </c>
      <c r="AX166" s="124" t="str">
        <f>IF(AX165="","",VLOOKUP(AX165,シフト記号表!$C$6:$L$47,10,FALSE))</f>
        <v/>
      </c>
      <c r="AY166" s="122" t="str">
        <f>IF(AY165="","",VLOOKUP(AY165,シフト記号表!$C$6:$L$47,10,FALSE))</f>
        <v/>
      </c>
      <c r="AZ166" s="123" t="str">
        <f>IF(AZ165="","",VLOOKUP(AZ165,シフト記号表!$C$6:$L$47,10,FALSE))</f>
        <v/>
      </c>
      <c r="BA166" s="123" t="str">
        <f>IF(BA165="","",VLOOKUP(BA165,シフト記号表!$C$6:$L$47,10,FALSE))</f>
        <v/>
      </c>
      <c r="BB166" s="726">
        <f>IF($BE$3="４週",SUM(W166:AX166),IF($BE$3="暦月",SUM(W166:BA166),""))</f>
        <v>0</v>
      </c>
      <c r="BC166" s="727"/>
      <c r="BD166" s="728">
        <f>IF($BE$3="４週",BB166/4,IF($BE$3="暦月",(BB166/($BE$8/7)),""))</f>
        <v>0</v>
      </c>
      <c r="BE166" s="727"/>
      <c r="BF166" s="723"/>
      <c r="BG166" s="724"/>
      <c r="BH166" s="724"/>
      <c r="BI166" s="724"/>
      <c r="BJ166" s="725"/>
    </row>
    <row r="167" spans="2:62" ht="20.25" customHeight="1" x14ac:dyDescent="0.2">
      <c r="B167" s="729">
        <f>B165+1</f>
        <v>77</v>
      </c>
      <c r="C167" s="731"/>
      <c r="D167" s="732"/>
      <c r="E167" s="117"/>
      <c r="F167" s="118"/>
      <c r="G167" s="117"/>
      <c r="H167" s="118"/>
      <c r="I167" s="735"/>
      <c r="J167" s="736"/>
      <c r="K167" s="739"/>
      <c r="L167" s="740"/>
      <c r="M167" s="740"/>
      <c r="N167" s="732"/>
      <c r="O167" s="743"/>
      <c r="P167" s="744"/>
      <c r="Q167" s="744"/>
      <c r="R167" s="744"/>
      <c r="S167" s="745"/>
      <c r="T167" s="137" t="s">
        <v>378</v>
      </c>
      <c r="U167" s="138"/>
      <c r="V167" s="139"/>
      <c r="W167" s="130"/>
      <c r="X167" s="131"/>
      <c r="Y167" s="131"/>
      <c r="Z167" s="131"/>
      <c r="AA167" s="131"/>
      <c r="AB167" s="131"/>
      <c r="AC167" s="132"/>
      <c r="AD167" s="130"/>
      <c r="AE167" s="131"/>
      <c r="AF167" s="131"/>
      <c r="AG167" s="131"/>
      <c r="AH167" s="131"/>
      <c r="AI167" s="131"/>
      <c r="AJ167" s="132"/>
      <c r="AK167" s="130"/>
      <c r="AL167" s="131"/>
      <c r="AM167" s="131"/>
      <c r="AN167" s="131"/>
      <c r="AO167" s="131"/>
      <c r="AP167" s="131"/>
      <c r="AQ167" s="132"/>
      <c r="AR167" s="130"/>
      <c r="AS167" s="131"/>
      <c r="AT167" s="131"/>
      <c r="AU167" s="131"/>
      <c r="AV167" s="131"/>
      <c r="AW167" s="131"/>
      <c r="AX167" s="132"/>
      <c r="AY167" s="130"/>
      <c r="AZ167" s="131"/>
      <c r="BA167" s="133"/>
      <c r="BB167" s="749"/>
      <c r="BC167" s="750"/>
      <c r="BD167" s="712"/>
      <c r="BE167" s="713"/>
      <c r="BF167" s="714"/>
      <c r="BG167" s="715"/>
      <c r="BH167" s="715"/>
      <c r="BI167" s="715"/>
      <c r="BJ167" s="716"/>
    </row>
    <row r="168" spans="2:62" ht="20.25" customHeight="1" x14ac:dyDescent="0.2">
      <c r="B168" s="751"/>
      <c r="C168" s="752"/>
      <c r="D168" s="753"/>
      <c r="E168" s="140"/>
      <c r="F168" s="141">
        <f>C167</f>
        <v>0</v>
      </c>
      <c r="G168" s="140"/>
      <c r="H168" s="141">
        <f>I167</f>
        <v>0</v>
      </c>
      <c r="I168" s="754"/>
      <c r="J168" s="755"/>
      <c r="K168" s="756"/>
      <c r="L168" s="757"/>
      <c r="M168" s="757"/>
      <c r="N168" s="753"/>
      <c r="O168" s="743"/>
      <c r="P168" s="744"/>
      <c r="Q168" s="744"/>
      <c r="R168" s="744"/>
      <c r="S168" s="745"/>
      <c r="T168" s="134" t="s">
        <v>244</v>
      </c>
      <c r="U168" s="135"/>
      <c r="V168" s="136"/>
      <c r="W168" s="122" t="str">
        <f>IF(W167="","",VLOOKUP(W167,シフト記号表!$C$6:$L$47,10,FALSE))</f>
        <v/>
      </c>
      <c r="X168" s="123" t="str">
        <f>IF(X167="","",VLOOKUP(X167,シフト記号表!$C$6:$L$47,10,FALSE))</f>
        <v/>
      </c>
      <c r="Y168" s="123" t="str">
        <f>IF(Y167="","",VLOOKUP(Y167,シフト記号表!$C$6:$L$47,10,FALSE))</f>
        <v/>
      </c>
      <c r="Z168" s="123" t="str">
        <f>IF(Z167="","",VLOOKUP(Z167,シフト記号表!$C$6:$L$47,10,FALSE))</f>
        <v/>
      </c>
      <c r="AA168" s="123" t="str">
        <f>IF(AA167="","",VLOOKUP(AA167,シフト記号表!$C$6:$L$47,10,FALSE))</f>
        <v/>
      </c>
      <c r="AB168" s="123" t="str">
        <f>IF(AB167="","",VLOOKUP(AB167,シフト記号表!$C$6:$L$47,10,FALSE))</f>
        <v/>
      </c>
      <c r="AC168" s="124" t="str">
        <f>IF(AC167="","",VLOOKUP(AC167,シフト記号表!$C$6:$L$47,10,FALSE))</f>
        <v/>
      </c>
      <c r="AD168" s="122" t="str">
        <f>IF(AD167="","",VLOOKUP(AD167,シフト記号表!$C$6:$L$47,10,FALSE))</f>
        <v/>
      </c>
      <c r="AE168" s="123" t="str">
        <f>IF(AE167="","",VLOOKUP(AE167,シフト記号表!$C$6:$L$47,10,FALSE))</f>
        <v/>
      </c>
      <c r="AF168" s="123" t="str">
        <f>IF(AF167="","",VLOOKUP(AF167,シフト記号表!$C$6:$L$47,10,FALSE))</f>
        <v/>
      </c>
      <c r="AG168" s="123" t="str">
        <f>IF(AG167="","",VLOOKUP(AG167,シフト記号表!$C$6:$L$47,10,FALSE))</f>
        <v/>
      </c>
      <c r="AH168" s="123" t="str">
        <f>IF(AH167="","",VLOOKUP(AH167,シフト記号表!$C$6:$L$47,10,FALSE))</f>
        <v/>
      </c>
      <c r="AI168" s="123" t="str">
        <f>IF(AI167="","",VLOOKUP(AI167,シフト記号表!$C$6:$L$47,10,FALSE))</f>
        <v/>
      </c>
      <c r="AJ168" s="124" t="str">
        <f>IF(AJ167="","",VLOOKUP(AJ167,シフト記号表!$C$6:$L$47,10,FALSE))</f>
        <v/>
      </c>
      <c r="AK168" s="122" t="str">
        <f>IF(AK167="","",VLOOKUP(AK167,シフト記号表!$C$6:$L$47,10,FALSE))</f>
        <v/>
      </c>
      <c r="AL168" s="123" t="str">
        <f>IF(AL167="","",VLOOKUP(AL167,シフト記号表!$C$6:$L$47,10,FALSE))</f>
        <v/>
      </c>
      <c r="AM168" s="123" t="str">
        <f>IF(AM167="","",VLOOKUP(AM167,シフト記号表!$C$6:$L$47,10,FALSE))</f>
        <v/>
      </c>
      <c r="AN168" s="123" t="str">
        <f>IF(AN167="","",VLOOKUP(AN167,シフト記号表!$C$6:$L$47,10,FALSE))</f>
        <v/>
      </c>
      <c r="AO168" s="123" t="str">
        <f>IF(AO167="","",VLOOKUP(AO167,シフト記号表!$C$6:$L$47,10,FALSE))</f>
        <v/>
      </c>
      <c r="AP168" s="123" t="str">
        <f>IF(AP167="","",VLOOKUP(AP167,シフト記号表!$C$6:$L$47,10,FALSE))</f>
        <v/>
      </c>
      <c r="AQ168" s="124" t="str">
        <f>IF(AQ167="","",VLOOKUP(AQ167,シフト記号表!$C$6:$L$47,10,FALSE))</f>
        <v/>
      </c>
      <c r="AR168" s="122" t="str">
        <f>IF(AR167="","",VLOOKUP(AR167,シフト記号表!$C$6:$L$47,10,FALSE))</f>
        <v/>
      </c>
      <c r="AS168" s="123" t="str">
        <f>IF(AS167="","",VLOOKUP(AS167,シフト記号表!$C$6:$L$47,10,FALSE))</f>
        <v/>
      </c>
      <c r="AT168" s="123" t="str">
        <f>IF(AT167="","",VLOOKUP(AT167,シフト記号表!$C$6:$L$47,10,FALSE))</f>
        <v/>
      </c>
      <c r="AU168" s="123" t="str">
        <f>IF(AU167="","",VLOOKUP(AU167,シフト記号表!$C$6:$L$47,10,FALSE))</f>
        <v/>
      </c>
      <c r="AV168" s="123" t="str">
        <f>IF(AV167="","",VLOOKUP(AV167,シフト記号表!$C$6:$L$47,10,FALSE))</f>
        <v/>
      </c>
      <c r="AW168" s="123" t="str">
        <f>IF(AW167="","",VLOOKUP(AW167,シフト記号表!$C$6:$L$47,10,FALSE))</f>
        <v/>
      </c>
      <c r="AX168" s="124" t="str">
        <f>IF(AX167="","",VLOOKUP(AX167,シフト記号表!$C$6:$L$47,10,FALSE))</f>
        <v/>
      </c>
      <c r="AY168" s="122" t="str">
        <f>IF(AY167="","",VLOOKUP(AY167,シフト記号表!$C$6:$L$47,10,FALSE))</f>
        <v/>
      </c>
      <c r="AZ168" s="123" t="str">
        <f>IF(AZ167="","",VLOOKUP(AZ167,シフト記号表!$C$6:$L$47,10,FALSE))</f>
        <v/>
      </c>
      <c r="BA168" s="123" t="str">
        <f>IF(BA167="","",VLOOKUP(BA167,シフト記号表!$C$6:$L$47,10,FALSE))</f>
        <v/>
      </c>
      <c r="BB168" s="726">
        <f>IF($BE$3="４週",SUM(W168:AX168),IF($BE$3="暦月",SUM(W168:BA168),""))</f>
        <v>0</v>
      </c>
      <c r="BC168" s="727"/>
      <c r="BD168" s="728">
        <f>IF($BE$3="４週",BB168/4,IF($BE$3="暦月",(BB168/($BE$8/7)),""))</f>
        <v>0</v>
      </c>
      <c r="BE168" s="727"/>
      <c r="BF168" s="723"/>
      <c r="BG168" s="724"/>
      <c r="BH168" s="724"/>
      <c r="BI168" s="724"/>
      <c r="BJ168" s="725"/>
    </row>
    <row r="169" spans="2:62" ht="20.25" customHeight="1" x14ac:dyDescent="0.2">
      <c r="B169" s="729">
        <f>B167+1</f>
        <v>78</v>
      </c>
      <c r="C169" s="731"/>
      <c r="D169" s="732"/>
      <c r="E169" s="117"/>
      <c r="F169" s="118"/>
      <c r="G169" s="117"/>
      <c r="H169" s="118"/>
      <c r="I169" s="735"/>
      <c r="J169" s="736"/>
      <c r="K169" s="739"/>
      <c r="L169" s="740"/>
      <c r="M169" s="740"/>
      <c r="N169" s="732"/>
      <c r="O169" s="743"/>
      <c r="P169" s="744"/>
      <c r="Q169" s="744"/>
      <c r="R169" s="744"/>
      <c r="S169" s="745"/>
      <c r="T169" s="137" t="s">
        <v>378</v>
      </c>
      <c r="U169" s="138"/>
      <c r="V169" s="139"/>
      <c r="W169" s="130"/>
      <c r="X169" s="131"/>
      <c r="Y169" s="131"/>
      <c r="Z169" s="131"/>
      <c r="AA169" s="131"/>
      <c r="AB169" s="131"/>
      <c r="AC169" s="132"/>
      <c r="AD169" s="130"/>
      <c r="AE169" s="131"/>
      <c r="AF169" s="131"/>
      <c r="AG169" s="131"/>
      <c r="AH169" s="131"/>
      <c r="AI169" s="131"/>
      <c r="AJ169" s="132"/>
      <c r="AK169" s="130"/>
      <c r="AL169" s="131"/>
      <c r="AM169" s="131"/>
      <c r="AN169" s="131"/>
      <c r="AO169" s="131"/>
      <c r="AP169" s="131"/>
      <c r="AQ169" s="132"/>
      <c r="AR169" s="130"/>
      <c r="AS169" s="131"/>
      <c r="AT169" s="131"/>
      <c r="AU169" s="131"/>
      <c r="AV169" s="131"/>
      <c r="AW169" s="131"/>
      <c r="AX169" s="132"/>
      <c r="AY169" s="130"/>
      <c r="AZ169" s="131"/>
      <c r="BA169" s="133"/>
      <c r="BB169" s="749"/>
      <c r="BC169" s="750"/>
      <c r="BD169" s="712"/>
      <c r="BE169" s="713"/>
      <c r="BF169" s="714"/>
      <c r="BG169" s="715"/>
      <c r="BH169" s="715"/>
      <c r="BI169" s="715"/>
      <c r="BJ169" s="716"/>
    </row>
    <row r="170" spans="2:62" ht="20.25" customHeight="1" x14ac:dyDescent="0.2">
      <c r="B170" s="751"/>
      <c r="C170" s="752"/>
      <c r="D170" s="753"/>
      <c r="E170" s="140"/>
      <c r="F170" s="141">
        <f>C169</f>
        <v>0</v>
      </c>
      <c r="G170" s="140"/>
      <c r="H170" s="141">
        <f>I169</f>
        <v>0</v>
      </c>
      <c r="I170" s="754"/>
      <c r="J170" s="755"/>
      <c r="K170" s="756"/>
      <c r="L170" s="757"/>
      <c r="M170" s="757"/>
      <c r="N170" s="753"/>
      <c r="O170" s="743"/>
      <c r="P170" s="744"/>
      <c r="Q170" s="744"/>
      <c r="R170" s="744"/>
      <c r="S170" s="745"/>
      <c r="T170" s="134" t="s">
        <v>244</v>
      </c>
      <c r="U170" s="135"/>
      <c r="V170" s="136"/>
      <c r="W170" s="122" t="str">
        <f>IF(W169="","",VLOOKUP(W169,シフト記号表!$C$6:$L$47,10,FALSE))</f>
        <v/>
      </c>
      <c r="X170" s="123" t="str">
        <f>IF(X169="","",VLOOKUP(X169,シフト記号表!$C$6:$L$47,10,FALSE))</f>
        <v/>
      </c>
      <c r="Y170" s="123" t="str">
        <f>IF(Y169="","",VLOOKUP(Y169,シフト記号表!$C$6:$L$47,10,FALSE))</f>
        <v/>
      </c>
      <c r="Z170" s="123" t="str">
        <f>IF(Z169="","",VLOOKUP(Z169,シフト記号表!$C$6:$L$47,10,FALSE))</f>
        <v/>
      </c>
      <c r="AA170" s="123" t="str">
        <f>IF(AA169="","",VLOOKUP(AA169,シフト記号表!$C$6:$L$47,10,FALSE))</f>
        <v/>
      </c>
      <c r="AB170" s="123" t="str">
        <f>IF(AB169="","",VLOOKUP(AB169,シフト記号表!$C$6:$L$47,10,FALSE))</f>
        <v/>
      </c>
      <c r="AC170" s="124" t="str">
        <f>IF(AC169="","",VLOOKUP(AC169,シフト記号表!$C$6:$L$47,10,FALSE))</f>
        <v/>
      </c>
      <c r="AD170" s="122" t="str">
        <f>IF(AD169="","",VLOOKUP(AD169,シフト記号表!$C$6:$L$47,10,FALSE))</f>
        <v/>
      </c>
      <c r="AE170" s="123" t="str">
        <f>IF(AE169="","",VLOOKUP(AE169,シフト記号表!$C$6:$L$47,10,FALSE))</f>
        <v/>
      </c>
      <c r="AF170" s="123" t="str">
        <f>IF(AF169="","",VLOOKUP(AF169,シフト記号表!$C$6:$L$47,10,FALSE))</f>
        <v/>
      </c>
      <c r="AG170" s="123" t="str">
        <f>IF(AG169="","",VLOOKUP(AG169,シフト記号表!$C$6:$L$47,10,FALSE))</f>
        <v/>
      </c>
      <c r="AH170" s="123" t="str">
        <f>IF(AH169="","",VLOOKUP(AH169,シフト記号表!$C$6:$L$47,10,FALSE))</f>
        <v/>
      </c>
      <c r="AI170" s="123" t="str">
        <f>IF(AI169="","",VLOOKUP(AI169,シフト記号表!$C$6:$L$47,10,FALSE))</f>
        <v/>
      </c>
      <c r="AJ170" s="124" t="str">
        <f>IF(AJ169="","",VLOOKUP(AJ169,シフト記号表!$C$6:$L$47,10,FALSE))</f>
        <v/>
      </c>
      <c r="AK170" s="122" t="str">
        <f>IF(AK169="","",VLOOKUP(AK169,シフト記号表!$C$6:$L$47,10,FALSE))</f>
        <v/>
      </c>
      <c r="AL170" s="123" t="str">
        <f>IF(AL169="","",VLOOKUP(AL169,シフト記号表!$C$6:$L$47,10,FALSE))</f>
        <v/>
      </c>
      <c r="AM170" s="123" t="str">
        <f>IF(AM169="","",VLOOKUP(AM169,シフト記号表!$C$6:$L$47,10,FALSE))</f>
        <v/>
      </c>
      <c r="AN170" s="123" t="str">
        <f>IF(AN169="","",VLOOKUP(AN169,シフト記号表!$C$6:$L$47,10,FALSE))</f>
        <v/>
      </c>
      <c r="AO170" s="123" t="str">
        <f>IF(AO169="","",VLOOKUP(AO169,シフト記号表!$C$6:$L$47,10,FALSE))</f>
        <v/>
      </c>
      <c r="AP170" s="123" t="str">
        <f>IF(AP169="","",VLOOKUP(AP169,シフト記号表!$C$6:$L$47,10,FALSE))</f>
        <v/>
      </c>
      <c r="AQ170" s="124" t="str">
        <f>IF(AQ169="","",VLOOKUP(AQ169,シフト記号表!$C$6:$L$47,10,FALSE))</f>
        <v/>
      </c>
      <c r="AR170" s="122" t="str">
        <f>IF(AR169="","",VLOOKUP(AR169,シフト記号表!$C$6:$L$47,10,FALSE))</f>
        <v/>
      </c>
      <c r="AS170" s="123" t="str">
        <f>IF(AS169="","",VLOOKUP(AS169,シフト記号表!$C$6:$L$47,10,FALSE))</f>
        <v/>
      </c>
      <c r="AT170" s="123" t="str">
        <f>IF(AT169="","",VLOOKUP(AT169,シフト記号表!$C$6:$L$47,10,FALSE))</f>
        <v/>
      </c>
      <c r="AU170" s="123" t="str">
        <f>IF(AU169="","",VLOOKUP(AU169,シフト記号表!$C$6:$L$47,10,FALSE))</f>
        <v/>
      </c>
      <c r="AV170" s="123" t="str">
        <f>IF(AV169="","",VLOOKUP(AV169,シフト記号表!$C$6:$L$47,10,FALSE))</f>
        <v/>
      </c>
      <c r="AW170" s="123" t="str">
        <f>IF(AW169="","",VLOOKUP(AW169,シフト記号表!$C$6:$L$47,10,FALSE))</f>
        <v/>
      </c>
      <c r="AX170" s="124" t="str">
        <f>IF(AX169="","",VLOOKUP(AX169,シフト記号表!$C$6:$L$47,10,FALSE))</f>
        <v/>
      </c>
      <c r="AY170" s="122" t="str">
        <f>IF(AY169="","",VLOOKUP(AY169,シフト記号表!$C$6:$L$47,10,FALSE))</f>
        <v/>
      </c>
      <c r="AZ170" s="123" t="str">
        <f>IF(AZ169="","",VLOOKUP(AZ169,シフト記号表!$C$6:$L$47,10,FALSE))</f>
        <v/>
      </c>
      <c r="BA170" s="123" t="str">
        <f>IF(BA169="","",VLOOKUP(BA169,シフト記号表!$C$6:$L$47,10,FALSE))</f>
        <v/>
      </c>
      <c r="BB170" s="726">
        <f>IF($BE$3="４週",SUM(W170:AX170),IF($BE$3="暦月",SUM(W170:BA170),""))</f>
        <v>0</v>
      </c>
      <c r="BC170" s="727"/>
      <c r="BD170" s="728">
        <f>IF($BE$3="４週",BB170/4,IF($BE$3="暦月",(BB170/($BE$8/7)),""))</f>
        <v>0</v>
      </c>
      <c r="BE170" s="727"/>
      <c r="BF170" s="723"/>
      <c r="BG170" s="724"/>
      <c r="BH170" s="724"/>
      <c r="BI170" s="724"/>
      <c r="BJ170" s="725"/>
    </row>
    <row r="171" spans="2:62" ht="20.25" customHeight="1" x14ac:dyDescent="0.2">
      <c r="B171" s="729">
        <f>B169+1</f>
        <v>79</v>
      </c>
      <c r="C171" s="731"/>
      <c r="D171" s="732"/>
      <c r="E171" s="117"/>
      <c r="F171" s="118"/>
      <c r="G171" s="117"/>
      <c r="H171" s="118"/>
      <c r="I171" s="735"/>
      <c r="J171" s="736"/>
      <c r="K171" s="739"/>
      <c r="L171" s="740"/>
      <c r="M171" s="740"/>
      <c r="N171" s="732"/>
      <c r="O171" s="743"/>
      <c r="P171" s="744"/>
      <c r="Q171" s="744"/>
      <c r="R171" s="744"/>
      <c r="S171" s="745"/>
      <c r="T171" s="137" t="s">
        <v>378</v>
      </c>
      <c r="U171" s="138"/>
      <c r="V171" s="139"/>
      <c r="W171" s="130"/>
      <c r="X171" s="131"/>
      <c r="Y171" s="131"/>
      <c r="Z171" s="131"/>
      <c r="AA171" s="131"/>
      <c r="AB171" s="131"/>
      <c r="AC171" s="132"/>
      <c r="AD171" s="130"/>
      <c r="AE171" s="131"/>
      <c r="AF171" s="131"/>
      <c r="AG171" s="131"/>
      <c r="AH171" s="131"/>
      <c r="AI171" s="131"/>
      <c r="AJ171" s="132"/>
      <c r="AK171" s="130"/>
      <c r="AL171" s="131"/>
      <c r="AM171" s="131"/>
      <c r="AN171" s="131"/>
      <c r="AO171" s="131"/>
      <c r="AP171" s="131"/>
      <c r="AQ171" s="132"/>
      <c r="AR171" s="130"/>
      <c r="AS171" s="131"/>
      <c r="AT171" s="131"/>
      <c r="AU171" s="131"/>
      <c r="AV171" s="131"/>
      <c r="AW171" s="131"/>
      <c r="AX171" s="132"/>
      <c r="AY171" s="130"/>
      <c r="AZ171" s="131"/>
      <c r="BA171" s="133"/>
      <c r="BB171" s="749"/>
      <c r="BC171" s="750"/>
      <c r="BD171" s="712"/>
      <c r="BE171" s="713"/>
      <c r="BF171" s="714"/>
      <c r="BG171" s="715"/>
      <c r="BH171" s="715"/>
      <c r="BI171" s="715"/>
      <c r="BJ171" s="716"/>
    </row>
    <row r="172" spans="2:62" ht="20.25" customHeight="1" x14ac:dyDescent="0.2">
      <c r="B172" s="751"/>
      <c r="C172" s="752"/>
      <c r="D172" s="753"/>
      <c r="E172" s="140"/>
      <c r="F172" s="141">
        <f>C171</f>
        <v>0</v>
      </c>
      <c r="G172" s="140"/>
      <c r="H172" s="141">
        <f>I171</f>
        <v>0</v>
      </c>
      <c r="I172" s="754"/>
      <c r="J172" s="755"/>
      <c r="K172" s="756"/>
      <c r="L172" s="757"/>
      <c r="M172" s="757"/>
      <c r="N172" s="753"/>
      <c r="O172" s="743"/>
      <c r="P172" s="744"/>
      <c r="Q172" s="744"/>
      <c r="R172" s="744"/>
      <c r="S172" s="745"/>
      <c r="T172" s="134" t="s">
        <v>244</v>
      </c>
      <c r="U172" s="135"/>
      <c r="V172" s="136"/>
      <c r="W172" s="122" t="str">
        <f>IF(W171="","",VLOOKUP(W171,シフト記号表!$C$6:$L$47,10,FALSE))</f>
        <v/>
      </c>
      <c r="X172" s="123" t="str">
        <f>IF(X171="","",VLOOKUP(X171,シフト記号表!$C$6:$L$47,10,FALSE))</f>
        <v/>
      </c>
      <c r="Y172" s="123" t="str">
        <f>IF(Y171="","",VLOOKUP(Y171,シフト記号表!$C$6:$L$47,10,FALSE))</f>
        <v/>
      </c>
      <c r="Z172" s="123" t="str">
        <f>IF(Z171="","",VLOOKUP(Z171,シフト記号表!$C$6:$L$47,10,FALSE))</f>
        <v/>
      </c>
      <c r="AA172" s="123" t="str">
        <f>IF(AA171="","",VLOOKUP(AA171,シフト記号表!$C$6:$L$47,10,FALSE))</f>
        <v/>
      </c>
      <c r="AB172" s="123" t="str">
        <f>IF(AB171="","",VLOOKUP(AB171,シフト記号表!$C$6:$L$47,10,FALSE))</f>
        <v/>
      </c>
      <c r="AC172" s="124" t="str">
        <f>IF(AC171="","",VLOOKUP(AC171,シフト記号表!$C$6:$L$47,10,FALSE))</f>
        <v/>
      </c>
      <c r="AD172" s="122" t="str">
        <f>IF(AD171="","",VLOOKUP(AD171,シフト記号表!$C$6:$L$47,10,FALSE))</f>
        <v/>
      </c>
      <c r="AE172" s="123" t="str">
        <f>IF(AE171="","",VLOOKUP(AE171,シフト記号表!$C$6:$L$47,10,FALSE))</f>
        <v/>
      </c>
      <c r="AF172" s="123" t="str">
        <f>IF(AF171="","",VLOOKUP(AF171,シフト記号表!$C$6:$L$47,10,FALSE))</f>
        <v/>
      </c>
      <c r="AG172" s="123" t="str">
        <f>IF(AG171="","",VLOOKUP(AG171,シフト記号表!$C$6:$L$47,10,FALSE))</f>
        <v/>
      </c>
      <c r="AH172" s="123" t="str">
        <f>IF(AH171="","",VLOOKUP(AH171,シフト記号表!$C$6:$L$47,10,FALSE))</f>
        <v/>
      </c>
      <c r="AI172" s="123" t="str">
        <f>IF(AI171="","",VLOOKUP(AI171,シフト記号表!$C$6:$L$47,10,FALSE))</f>
        <v/>
      </c>
      <c r="AJ172" s="124" t="str">
        <f>IF(AJ171="","",VLOOKUP(AJ171,シフト記号表!$C$6:$L$47,10,FALSE))</f>
        <v/>
      </c>
      <c r="AK172" s="122" t="str">
        <f>IF(AK171="","",VLOOKUP(AK171,シフト記号表!$C$6:$L$47,10,FALSE))</f>
        <v/>
      </c>
      <c r="AL172" s="123" t="str">
        <f>IF(AL171="","",VLOOKUP(AL171,シフト記号表!$C$6:$L$47,10,FALSE))</f>
        <v/>
      </c>
      <c r="AM172" s="123" t="str">
        <f>IF(AM171="","",VLOOKUP(AM171,シフト記号表!$C$6:$L$47,10,FALSE))</f>
        <v/>
      </c>
      <c r="AN172" s="123" t="str">
        <f>IF(AN171="","",VLOOKUP(AN171,シフト記号表!$C$6:$L$47,10,FALSE))</f>
        <v/>
      </c>
      <c r="AO172" s="123" t="str">
        <f>IF(AO171="","",VLOOKUP(AO171,シフト記号表!$C$6:$L$47,10,FALSE))</f>
        <v/>
      </c>
      <c r="AP172" s="123" t="str">
        <f>IF(AP171="","",VLOOKUP(AP171,シフト記号表!$C$6:$L$47,10,FALSE))</f>
        <v/>
      </c>
      <c r="AQ172" s="124" t="str">
        <f>IF(AQ171="","",VLOOKUP(AQ171,シフト記号表!$C$6:$L$47,10,FALSE))</f>
        <v/>
      </c>
      <c r="AR172" s="122" t="str">
        <f>IF(AR171="","",VLOOKUP(AR171,シフト記号表!$C$6:$L$47,10,FALSE))</f>
        <v/>
      </c>
      <c r="AS172" s="123" t="str">
        <f>IF(AS171="","",VLOOKUP(AS171,シフト記号表!$C$6:$L$47,10,FALSE))</f>
        <v/>
      </c>
      <c r="AT172" s="123" t="str">
        <f>IF(AT171="","",VLOOKUP(AT171,シフト記号表!$C$6:$L$47,10,FALSE))</f>
        <v/>
      </c>
      <c r="AU172" s="123" t="str">
        <f>IF(AU171="","",VLOOKUP(AU171,シフト記号表!$C$6:$L$47,10,FALSE))</f>
        <v/>
      </c>
      <c r="AV172" s="123" t="str">
        <f>IF(AV171="","",VLOOKUP(AV171,シフト記号表!$C$6:$L$47,10,FALSE))</f>
        <v/>
      </c>
      <c r="AW172" s="123" t="str">
        <f>IF(AW171="","",VLOOKUP(AW171,シフト記号表!$C$6:$L$47,10,FALSE))</f>
        <v/>
      </c>
      <c r="AX172" s="124" t="str">
        <f>IF(AX171="","",VLOOKUP(AX171,シフト記号表!$C$6:$L$47,10,FALSE))</f>
        <v/>
      </c>
      <c r="AY172" s="122" t="str">
        <f>IF(AY171="","",VLOOKUP(AY171,シフト記号表!$C$6:$L$47,10,FALSE))</f>
        <v/>
      </c>
      <c r="AZ172" s="123" t="str">
        <f>IF(AZ171="","",VLOOKUP(AZ171,シフト記号表!$C$6:$L$47,10,FALSE))</f>
        <v/>
      </c>
      <c r="BA172" s="123" t="str">
        <f>IF(BA171="","",VLOOKUP(BA171,シフト記号表!$C$6:$L$47,10,FALSE))</f>
        <v/>
      </c>
      <c r="BB172" s="726">
        <f>IF($BE$3="４週",SUM(W172:AX172),IF($BE$3="暦月",SUM(W172:BA172),""))</f>
        <v>0</v>
      </c>
      <c r="BC172" s="727"/>
      <c r="BD172" s="728">
        <f>IF($BE$3="４週",BB172/4,IF($BE$3="暦月",(BB172/($BE$8/7)),""))</f>
        <v>0</v>
      </c>
      <c r="BE172" s="727"/>
      <c r="BF172" s="723"/>
      <c r="BG172" s="724"/>
      <c r="BH172" s="724"/>
      <c r="BI172" s="724"/>
      <c r="BJ172" s="725"/>
    </row>
    <row r="173" spans="2:62" ht="20.25" customHeight="1" x14ac:dyDescent="0.2">
      <c r="B173" s="729">
        <f>B171+1</f>
        <v>80</v>
      </c>
      <c r="C173" s="731"/>
      <c r="D173" s="732"/>
      <c r="E173" s="117"/>
      <c r="F173" s="118"/>
      <c r="G173" s="117"/>
      <c r="H173" s="118"/>
      <c r="I173" s="735"/>
      <c r="J173" s="736"/>
      <c r="K173" s="739"/>
      <c r="L173" s="740"/>
      <c r="M173" s="740"/>
      <c r="N173" s="732"/>
      <c r="O173" s="743"/>
      <c r="P173" s="744"/>
      <c r="Q173" s="744"/>
      <c r="R173" s="744"/>
      <c r="S173" s="745"/>
      <c r="T173" s="137" t="s">
        <v>378</v>
      </c>
      <c r="U173" s="138"/>
      <c r="V173" s="139"/>
      <c r="W173" s="130"/>
      <c r="X173" s="131"/>
      <c r="Y173" s="131"/>
      <c r="Z173" s="131"/>
      <c r="AA173" s="131"/>
      <c r="AB173" s="131"/>
      <c r="AC173" s="132"/>
      <c r="AD173" s="130"/>
      <c r="AE173" s="131"/>
      <c r="AF173" s="131"/>
      <c r="AG173" s="131"/>
      <c r="AH173" s="131"/>
      <c r="AI173" s="131"/>
      <c r="AJ173" s="132"/>
      <c r="AK173" s="130"/>
      <c r="AL173" s="131"/>
      <c r="AM173" s="131"/>
      <c r="AN173" s="131"/>
      <c r="AO173" s="131"/>
      <c r="AP173" s="131"/>
      <c r="AQ173" s="132"/>
      <c r="AR173" s="130"/>
      <c r="AS173" s="131"/>
      <c r="AT173" s="131"/>
      <c r="AU173" s="131"/>
      <c r="AV173" s="131"/>
      <c r="AW173" s="131"/>
      <c r="AX173" s="132"/>
      <c r="AY173" s="130"/>
      <c r="AZ173" s="131"/>
      <c r="BA173" s="133"/>
      <c r="BB173" s="749"/>
      <c r="BC173" s="750"/>
      <c r="BD173" s="712"/>
      <c r="BE173" s="713"/>
      <c r="BF173" s="714"/>
      <c r="BG173" s="715"/>
      <c r="BH173" s="715"/>
      <c r="BI173" s="715"/>
      <c r="BJ173" s="716"/>
    </row>
    <row r="174" spans="2:62" ht="20.25" customHeight="1" x14ac:dyDescent="0.2">
      <c r="B174" s="751"/>
      <c r="C174" s="752"/>
      <c r="D174" s="753"/>
      <c r="E174" s="140"/>
      <c r="F174" s="141">
        <f>C173</f>
        <v>0</v>
      </c>
      <c r="G174" s="140"/>
      <c r="H174" s="141">
        <f>I173</f>
        <v>0</v>
      </c>
      <c r="I174" s="754"/>
      <c r="J174" s="755"/>
      <c r="K174" s="756"/>
      <c r="L174" s="757"/>
      <c r="M174" s="757"/>
      <c r="N174" s="753"/>
      <c r="O174" s="743"/>
      <c r="P174" s="744"/>
      <c r="Q174" s="744"/>
      <c r="R174" s="744"/>
      <c r="S174" s="745"/>
      <c r="T174" s="134" t="s">
        <v>244</v>
      </c>
      <c r="U174" s="135"/>
      <c r="V174" s="136"/>
      <c r="W174" s="122" t="str">
        <f>IF(W173="","",VLOOKUP(W173,シフト記号表!$C$6:$L$47,10,FALSE))</f>
        <v/>
      </c>
      <c r="X174" s="123" t="str">
        <f>IF(X173="","",VLOOKUP(X173,シフト記号表!$C$6:$L$47,10,FALSE))</f>
        <v/>
      </c>
      <c r="Y174" s="123" t="str">
        <f>IF(Y173="","",VLOOKUP(Y173,シフト記号表!$C$6:$L$47,10,FALSE))</f>
        <v/>
      </c>
      <c r="Z174" s="123" t="str">
        <f>IF(Z173="","",VLOOKUP(Z173,シフト記号表!$C$6:$L$47,10,FALSE))</f>
        <v/>
      </c>
      <c r="AA174" s="123" t="str">
        <f>IF(AA173="","",VLOOKUP(AA173,シフト記号表!$C$6:$L$47,10,FALSE))</f>
        <v/>
      </c>
      <c r="AB174" s="123" t="str">
        <f>IF(AB173="","",VLOOKUP(AB173,シフト記号表!$C$6:$L$47,10,FALSE))</f>
        <v/>
      </c>
      <c r="AC174" s="124" t="str">
        <f>IF(AC173="","",VLOOKUP(AC173,シフト記号表!$C$6:$L$47,10,FALSE))</f>
        <v/>
      </c>
      <c r="AD174" s="122" t="str">
        <f>IF(AD173="","",VLOOKUP(AD173,シフト記号表!$C$6:$L$47,10,FALSE))</f>
        <v/>
      </c>
      <c r="AE174" s="123" t="str">
        <f>IF(AE173="","",VLOOKUP(AE173,シフト記号表!$C$6:$L$47,10,FALSE))</f>
        <v/>
      </c>
      <c r="AF174" s="123" t="str">
        <f>IF(AF173="","",VLOOKUP(AF173,シフト記号表!$C$6:$L$47,10,FALSE))</f>
        <v/>
      </c>
      <c r="AG174" s="123" t="str">
        <f>IF(AG173="","",VLOOKUP(AG173,シフト記号表!$C$6:$L$47,10,FALSE))</f>
        <v/>
      </c>
      <c r="AH174" s="123" t="str">
        <f>IF(AH173="","",VLOOKUP(AH173,シフト記号表!$C$6:$L$47,10,FALSE))</f>
        <v/>
      </c>
      <c r="AI174" s="123" t="str">
        <f>IF(AI173="","",VLOOKUP(AI173,シフト記号表!$C$6:$L$47,10,FALSE))</f>
        <v/>
      </c>
      <c r="AJ174" s="124" t="str">
        <f>IF(AJ173="","",VLOOKUP(AJ173,シフト記号表!$C$6:$L$47,10,FALSE))</f>
        <v/>
      </c>
      <c r="AK174" s="122" t="str">
        <f>IF(AK173="","",VLOOKUP(AK173,シフト記号表!$C$6:$L$47,10,FALSE))</f>
        <v/>
      </c>
      <c r="AL174" s="123" t="str">
        <f>IF(AL173="","",VLOOKUP(AL173,シフト記号表!$C$6:$L$47,10,FALSE))</f>
        <v/>
      </c>
      <c r="AM174" s="123" t="str">
        <f>IF(AM173="","",VLOOKUP(AM173,シフト記号表!$C$6:$L$47,10,FALSE))</f>
        <v/>
      </c>
      <c r="AN174" s="123" t="str">
        <f>IF(AN173="","",VLOOKUP(AN173,シフト記号表!$C$6:$L$47,10,FALSE))</f>
        <v/>
      </c>
      <c r="AO174" s="123" t="str">
        <f>IF(AO173="","",VLOOKUP(AO173,シフト記号表!$C$6:$L$47,10,FALSE))</f>
        <v/>
      </c>
      <c r="AP174" s="123" t="str">
        <f>IF(AP173="","",VLOOKUP(AP173,シフト記号表!$C$6:$L$47,10,FALSE))</f>
        <v/>
      </c>
      <c r="AQ174" s="124" t="str">
        <f>IF(AQ173="","",VLOOKUP(AQ173,シフト記号表!$C$6:$L$47,10,FALSE))</f>
        <v/>
      </c>
      <c r="AR174" s="122" t="str">
        <f>IF(AR173="","",VLOOKUP(AR173,シフト記号表!$C$6:$L$47,10,FALSE))</f>
        <v/>
      </c>
      <c r="AS174" s="123" t="str">
        <f>IF(AS173="","",VLOOKUP(AS173,シフト記号表!$C$6:$L$47,10,FALSE))</f>
        <v/>
      </c>
      <c r="AT174" s="123" t="str">
        <f>IF(AT173="","",VLOOKUP(AT173,シフト記号表!$C$6:$L$47,10,FALSE))</f>
        <v/>
      </c>
      <c r="AU174" s="123" t="str">
        <f>IF(AU173="","",VLOOKUP(AU173,シフト記号表!$C$6:$L$47,10,FALSE))</f>
        <v/>
      </c>
      <c r="AV174" s="123" t="str">
        <f>IF(AV173="","",VLOOKUP(AV173,シフト記号表!$C$6:$L$47,10,FALSE))</f>
        <v/>
      </c>
      <c r="AW174" s="123" t="str">
        <f>IF(AW173="","",VLOOKUP(AW173,シフト記号表!$C$6:$L$47,10,FALSE))</f>
        <v/>
      </c>
      <c r="AX174" s="124" t="str">
        <f>IF(AX173="","",VLOOKUP(AX173,シフト記号表!$C$6:$L$47,10,FALSE))</f>
        <v/>
      </c>
      <c r="AY174" s="122" t="str">
        <f>IF(AY173="","",VLOOKUP(AY173,シフト記号表!$C$6:$L$47,10,FALSE))</f>
        <v/>
      </c>
      <c r="AZ174" s="123" t="str">
        <f>IF(AZ173="","",VLOOKUP(AZ173,シフト記号表!$C$6:$L$47,10,FALSE))</f>
        <v/>
      </c>
      <c r="BA174" s="123" t="str">
        <f>IF(BA173="","",VLOOKUP(BA173,シフト記号表!$C$6:$L$47,10,FALSE))</f>
        <v/>
      </c>
      <c r="BB174" s="726">
        <f>IF($BE$3="４週",SUM(W174:AX174),IF($BE$3="暦月",SUM(W174:BA174),""))</f>
        <v>0</v>
      </c>
      <c r="BC174" s="727"/>
      <c r="BD174" s="728">
        <f>IF($BE$3="４週",BB174/4,IF($BE$3="暦月",(BB174/($BE$8/7)),""))</f>
        <v>0</v>
      </c>
      <c r="BE174" s="727"/>
      <c r="BF174" s="723"/>
      <c r="BG174" s="724"/>
      <c r="BH174" s="724"/>
      <c r="BI174" s="724"/>
      <c r="BJ174" s="725"/>
    </row>
    <row r="175" spans="2:62" ht="20.25" customHeight="1" x14ac:dyDescent="0.2">
      <c r="B175" s="729">
        <f>B173+1</f>
        <v>81</v>
      </c>
      <c r="C175" s="731"/>
      <c r="D175" s="732"/>
      <c r="E175" s="117"/>
      <c r="F175" s="118"/>
      <c r="G175" s="117"/>
      <c r="H175" s="118"/>
      <c r="I175" s="735"/>
      <c r="J175" s="736"/>
      <c r="K175" s="739"/>
      <c r="L175" s="740"/>
      <c r="M175" s="740"/>
      <c r="N175" s="732"/>
      <c r="O175" s="743"/>
      <c r="P175" s="744"/>
      <c r="Q175" s="744"/>
      <c r="R175" s="744"/>
      <c r="S175" s="745"/>
      <c r="T175" s="137" t="s">
        <v>378</v>
      </c>
      <c r="U175" s="138"/>
      <c r="V175" s="139"/>
      <c r="W175" s="130"/>
      <c r="X175" s="131"/>
      <c r="Y175" s="131"/>
      <c r="Z175" s="131"/>
      <c r="AA175" s="131"/>
      <c r="AB175" s="131"/>
      <c r="AC175" s="132"/>
      <c r="AD175" s="130"/>
      <c r="AE175" s="131"/>
      <c r="AF175" s="131"/>
      <c r="AG175" s="131"/>
      <c r="AH175" s="131"/>
      <c r="AI175" s="131"/>
      <c r="AJ175" s="132"/>
      <c r="AK175" s="130"/>
      <c r="AL175" s="131"/>
      <c r="AM175" s="131"/>
      <c r="AN175" s="131"/>
      <c r="AO175" s="131"/>
      <c r="AP175" s="131"/>
      <c r="AQ175" s="132"/>
      <c r="AR175" s="130"/>
      <c r="AS175" s="131"/>
      <c r="AT175" s="131"/>
      <c r="AU175" s="131"/>
      <c r="AV175" s="131"/>
      <c r="AW175" s="131"/>
      <c r="AX175" s="132"/>
      <c r="AY175" s="130"/>
      <c r="AZ175" s="131"/>
      <c r="BA175" s="133"/>
      <c r="BB175" s="749"/>
      <c r="BC175" s="750"/>
      <c r="BD175" s="712"/>
      <c r="BE175" s="713"/>
      <c r="BF175" s="714"/>
      <c r="BG175" s="715"/>
      <c r="BH175" s="715"/>
      <c r="BI175" s="715"/>
      <c r="BJ175" s="716"/>
    </row>
    <row r="176" spans="2:62" ht="20.25" customHeight="1" x14ac:dyDescent="0.2">
      <c r="B176" s="751"/>
      <c r="C176" s="752"/>
      <c r="D176" s="753"/>
      <c r="E176" s="140"/>
      <c r="F176" s="141">
        <f>C175</f>
        <v>0</v>
      </c>
      <c r="G176" s="140"/>
      <c r="H176" s="141">
        <f>I175</f>
        <v>0</v>
      </c>
      <c r="I176" s="754"/>
      <c r="J176" s="755"/>
      <c r="K176" s="756"/>
      <c r="L176" s="757"/>
      <c r="M176" s="757"/>
      <c r="N176" s="753"/>
      <c r="O176" s="743"/>
      <c r="P176" s="744"/>
      <c r="Q176" s="744"/>
      <c r="R176" s="744"/>
      <c r="S176" s="745"/>
      <c r="T176" s="134" t="s">
        <v>244</v>
      </c>
      <c r="U176" s="135"/>
      <c r="V176" s="136"/>
      <c r="W176" s="122" t="str">
        <f>IF(W175="","",VLOOKUP(W175,シフト記号表!$C$6:$L$47,10,FALSE))</f>
        <v/>
      </c>
      <c r="X176" s="123" t="str">
        <f>IF(X175="","",VLOOKUP(X175,シフト記号表!$C$6:$L$47,10,FALSE))</f>
        <v/>
      </c>
      <c r="Y176" s="123" t="str">
        <f>IF(Y175="","",VLOOKUP(Y175,シフト記号表!$C$6:$L$47,10,FALSE))</f>
        <v/>
      </c>
      <c r="Z176" s="123" t="str">
        <f>IF(Z175="","",VLOOKUP(Z175,シフト記号表!$C$6:$L$47,10,FALSE))</f>
        <v/>
      </c>
      <c r="AA176" s="123" t="str">
        <f>IF(AA175="","",VLOOKUP(AA175,シフト記号表!$C$6:$L$47,10,FALSE))</f>
        <v/>
      </c>
      <c r="AB176" s="123" t="str">
        <f>IF(AB175="","",VLOOKUP(AB175,シフト記号表!$C$6:$L$47,10,FALSE))</f>
        <v/>
      </c>
      <c r="AC176" s="124" t="str">
        <f>IF(AC175="","",VLOOKUP(AC175,シフト記号表!$C$6:$L$47,10,FALSE))</f>
        <v/>
      </c>
      <c r="AD176" s="122" t="str">
        <f>IF(AD175="","",VLOOKUP(AD175,シフト記号表!$C$6:$L$47,10,FALSE))</f>
        <v/>
      </c>
      <c r="AE176" s="123" t="str">
        <f>IF(AE175="","",VLOOKUP(AE175,シフト記号表!$C$6:$L$47,10,FALSE))</f>
        <v/>
      </c>
      <c r="AF176" s="123" t="str">
        <f>IF(AF175="","",VLOOKUP(AF175,シフト記号表!$C$6:$L$47,10,FALSE))</f>
        <v/>
      </c>
      <c r="AG176" s="123" t="str">
        <f>IF(AG175="","",VLOOKUP(AG175,シフト記号表!$C$6:$L$47,10,FALSE))</f>
        <v/>
      </c>
      <c r="AH176" s="123" t="str">
        <f>IF(AH175="","",VLOOKUP(AH175,シフト記号表!$C$6:$L$47,10,FALSE))</f>
        <v/>
      </c>
      <c r="AI176" s="123" t="str">
        <f>IF(AI175="","",VLOOKUP(AI175,シフト記号表!$C$6:$L$47,10,FALSE))</f>
        <v/>
      </c>
      <c r="AJ176" s="124" t="str">
        <f>IF(AJ175="","",VLOOKUP(AJ175,シフト記号表!$C$6:$L$47,10,FALSE))</f>
        <v/>
      </c>
      <c r="AK176" s="122" t="str">
        <f>IF(AK175="","",VLOOKUP(AK175,シフト記号表!$C$6:$L$47,10,FALSE))</f>
        <v/>
      </c>
      <c r="AL176" s="123" t="str">
        <f>IF(AL175="","",VLOOKUP(AL175,シフト記号表!$C$6:$L$47,10,FALSE))</f>
        <v/>
      </c>
      <c r="AM176" s="123" t="str">
        <f>IF(AM175="","",VLOOKUP(AM175,シフト記号表!$C$6:$L$47,10,FALSE))</f>
        <v/>
      </c>
      <c r="AN176" s="123" t="str">
        <f>IF(AN175="","",VLOOKUP(AN175,シフト記号表!$C$6:$L$47,10,FALSE))</f>
        <v/>
      </c>
      <c r="AO176" s="123" t="str">
        <f>IF(AO175="","",VLOOKUP(AO175,シフト記号表!$C$6:$L$47,10,FALSE))</f>
        <v/>
      </c>
      <c r="AP176" s="123" t="str">
        <f>IF(AP175="","",VLOOKUP(AP175,シフト記号表!$C$6:$L$47,10,FALSE))</f>
        <v/>
      </c>
      <c r="AQ176" s="124" t="str">
        <f>IF(AQ175="","",VLOOKUP(AQ175,シフト記号表!$C$6:$L$47,10,FALSE))</f>
        <v/>
      </c>
      <c r="AR176" s="122" t="str">
        <f>IF(AR175="","",VLOOKUP(AR175,シフト記号表!$C$6:$L$47,10,FALSE))</f>
        <v/>
      </c>
      <c r="AS176" s="123" t="str">
        <f>IF(AS175="","",VLOOKUP(AS175,シフト記号表!$C$6:$L$47,10,FALSE))</f>
        <v/>
      </c>
      <c r="AT176" s="123" t="str">
        <f>IF(AT175="","",VLOOKUP(AT175,シフト記号表!$C$6:$L$47,10,FALSE))</f>
        <v/>
      </c>
      <c r="AU176" s="123" t="str">
        <f>IF(AU175="","",VLOOKUP(AU175,シフト記号表!$C$6:$L$47,10,FALSE))</f>
        <v/>
      </c>
      <c r="AV176" s="123" t="str">
        <f>IF(AV175="","",VLOOKUP(AV175,シフト記号表!$C$6:$L$47,10,FALSE))</f>
        <v/>
      </c>
      <c r="AW176" s="123" t="str">
        <f>IF(AW175="","",VLOOKUP(AW175,シフト記号表!$C$6:$L$47,10,FALSE))</f>
        <v/>
      </c>
      <c r="AX176" s="124" t="str">
        <f>IF(AX175="","",VLOOKUP(AX175,シフト記号表!$C$6:$L$47,10,FALSE))</f>
        <v/>
      </c>
      <c r="AY176" s="122" t="str">
        <f>IF(AY175="","",VLOOKUP(AY175,シフト記号表!$C$6:$L$47,10,FALSE))</f>
        <v/>
      </c>
      <c r="AZ176" s="123" t="str">
        <f>IF(AZ175="","",VLOOKUP(AZ175,シフト記号表!$C$6:$L$47,10,FALSE))</f>
        <v/>
      </c>
      <c r="BA176" s="123" t="str">
        <f>IF(BA175="","",VLOOKUP(BA175,シフト記号表!$C$6:$L$47,10,FALSE))</f>
        <v/>
      </c>
      <c r="BB176" s="726">
        <f>IF($BE$3="４週",SUM(W176:AX176),IF($BE$3="暦月",SUM(W176:BA176),""))</f>
        <v>0</v>
      </c>
      <c r="BC176" s="727"/>
      <c r="BD176" s="728">
        <f>IF($BE$3="４週",BB176/4,IF($BE$3="暦月",(BB176/($BE$8/7)),""))</f>
        <v>0</v>
      </c>
      <c r="BE176" s="727"/>
      <c r="BF176" s="723"/>
      <c r="BG176" s="724"/>
      <c r="BH176" s="724"/>
      <c r="BI176" s="724"/>
      <c r="BJ176" s="725"/>
    </row>
    <row r="177" spans="2:62" ht="20.25" customHeight="1" x14ac:dyDescent="0.2">
      <c r="B177" s="729">
        <f>B175+1</f>
        <v>82</v>
      </c>
      <c r="C177" s="731"/>
      <c r="D177" s="732"/>
      <c r="E177" s="117"/>
      <c r="F177" s="118"/>
      <c r="G177" s="117"/>
      <c r="H177" s="118"/>
      <c r="I177" s="735"/>
      <c r="J177" s="736"/>
      <c r="K177" s="739"/>
      <c r="L177" s="740"/>
      <c r="M177" s="740"/>
      <c r="N177" s="732"/>
      <c r="O177" s="743"/>
      <c r="P177" s="744"/>
      <c r="Q177" s="744"/>
      <c r="R177" s="744"/>
      <c r="S177" s="745"/>
      <c r="T177" s="137" t="s">
        <v>378</v>
      </c>
      <c r="U177" s="138"/>
      <c r="V177" s="139"/>
      <c r="W177" s="130"/>
      <c r="X177" s="131"/>
      <c r="Y177" s="131"/>
      <c r="Z177" s="131"/>
      <c r="AA177" s="131"/>
      <c r="AB177" s="131"/>
      <c r="AC177" s="132"/>
      <c r="AD177" s="130"/>
      <c r="AE177" s="131"/>
      <c r="AF177" s="131"/>
      <c r="AG177" s="131"/>
      <c r="AH177" s="131"/>
      <c r="AI177" s="131"/>
      <c r="AJ177" s="132"/>
      <c r="AK177" s="130"/>
      <c r="AL177" s="131"/>
      <c r="AM177" s="131"/>
      <c r="AN177" s="131"/>
      <c r="AO177" s="131"/>
      <c r="AP177" s="131"/>
      <c r="AQ177" s="132"/>
      <c r="AR177" s="130"/>
      <c r="AS177" s="131"/>
      <c r="AT177" s="131"/>
      <c r="AU177" s="131"/>
      <c r="AV177" s="131"/>
      <c r="AW177" s="131"/>
      <c r="AX177" s="132"/>
      <c r="AY177" s="130"/>
      <c r="AZ177" s="131"/>
      <c r="BA177" s="133"/>
      <c r="BB177" s="749"/>
      <c r="BC177" s="750"/>
      <c r="BD177" s="712"/>
      <c r="BE177" s="713"/>
      <c r="BF177" s="714"/>
      <c r="BG177" s="715"/>
      <c r="BH177" s="715"/>
      <c r="BI177" s="715"/>
      <c r="BJ177" s="716"/>
    </row>
    <row r="178" spans="2:62" ht="20.25" customHeight="1" x14ac:dyDescent="0.2">
      <c r="B178" s="751"/>
      <c r="C178" s="752"/>
      <c r="D178" s="753"/>
      <c r="E178" s="140"/>
      <c r="F178" s="141">
        <f>C177</f>
        <v>0</v>
      </c>
      <c r="G178" s="140"/>
      <c r="H178" s="141">
        <f>I177</f>
        <v>0</v>
      </c>
      <c r="I178" s="754"/>
      <c r="J178" s="755"/>
      <c r="K178" s="756"/>
      <c r="L178" s="757"/>
      <c r="M178" s="757"/>
      <c r="N178" s="753"/>
      <c r="O178" s="743"/>
      <c r="P178" s="744"/>
      <c r="Q178" s="744"/>
      <c r="R178" s="744"/>
      <c r="S178" s="745"/>
      <c r="T178" s="134" t="s">
        <v>244</v>
      </c>
      <c r="U178" s="135"/>
      <c r="V178" s="136"/>
      <c r="W178" s="122" t="str">
        <f>IF(W177="","",VLOOKUP(W177,シフト記号表!$C$6:$L$47,10,FALSE))</f>
        <v/>
      </c>
      <c r="X178" s="123" t="str">
        <f>IF(X177="","",VLOOKUP(X177,シフト記号表!$C$6:$L$47,10,FALSE))</f>
        <v/>
      </c>
      <c r="Y178" s="123" t="str">
        <f>IF(Y177="","",VLOOKUP(Y177,シフト記号表!$C$6:$L$47,10,FALSE))</f>
        <v/>
      </c>
      <c r="Z178" s="123" t="str">
        <f>IF(Z177="","",VLOOKUP(Z177,シフト記号表!$C$6:$L$47,10,FALSE))</f>
        <v/>
      </c>
      <c r="AA178" s="123" t="str">
        <f>IF(AA177="","",VLOOKUP(AA177,シフト記号表!$C$6:$L$47,10,FALSE))</f>
        <v/>
      </c>
      <c r="AB178" s="123" t="str">
        <f>IF(AB177="","",VLOOKUP(AB177,シフト記号表!$C$6:$L$47,10,FALSE))</f>
        <v/>
      </c>
      <c r="AC178" s="124" t="str">
        <f>IF(AC177="","",VLOOKUP(AC177,シフト記号表!$C$6:$L$47,10,FALSE))</f>
        <v/>
      </c>
      <c r="AD178" s="122" t="str">
        <f>IF(AD177="","",VLOOKUP(AD177,シフト記号表!$C$6:$L$47,10,FALSE))</f>
        <v/>
      </c>
      <c r="AE178" s="123" t="str">
        <f>IF(AE177="","",VLOOKUP(AE177,シフト記号表!$C$6:$L$47,10,FALSE))</f>
        <v/>
      </c>
      <c r="AF178" s="123" t="str">
        <f>IF(AF177="","",VLOOKUP(AF177,シフト記号表!$C$6:$L$47,10,FALSE))</f>
        <v/>
      </c>
      <c r="AG178" s="123" t="str">
        <f>IF(AG177="","",VLOOKUP(AG177,シフト記号表!$C$6:$L$47,10,FALSE))</f>
        <v/>
      </c>
      <c r="AH178" s="123" t="str">
        <f>IF(AH177="","",VLOOKUP(AH177,シフト記号表!$C$6:$L$47,10,FALSE))</f>
        <v/>
      </c>
      <c r="AI178" s="123" t="str">
        <f>IF(AI177="","",VLOOKUP(AI177,シフト記号表!$C$6:$L$47,10,FALSE))</f>
        <v/>
      </c>
      <c r="AJ178" s="124" t="str">
        <f>IF(AJ177="","",VLOOKUP(AJ177,シフト記号表!$C$6:$L$47,10,FALSE))</f>
        <v/>
      </c>
      <c r="AK178" s="122" t="str">
        <f>IF(AK177="","",VLOOKUP(AK177,シフト記号表!$C$6:$L$47,10,FALSE))</f>
        <v/>
      </c>
      <c r="AL178" s="123" t="str">
        <f>IF(AL177="","",VLOOKUP(AL177,シフト記号表!$C$6:$L$47,10,FALSE))</f>
        <v/>
      </c>
      <c r="AM178" s="123" t="str">
        <f>IF(AM177="","",VLOOKUP(AM177,シフト記号表!$C$6:$L$47,10,FALSE))</f>
        <v/>
      </c>
      <c r="AN178" s="123" t="str">
        <f>IF(AN177="","",VLOOKUP(AN177,シフト記号表!$C$6:$L$47,10,FALSE))</f>
        <v/>
      </c>
      <c r="AO178" s="123" t="str">
        <f>IF(AO177="","",VLOOKUP(AO177,シフト記号表!$C$6:$L$47,10,FALSE))</f>
        <v/>
      </c>
      <c r="AP178" s="123" t="str">
        <f>IF(AP177="","",VLOOKUP(AP177,シフト記号表!$C$6:$L$47,10,FALSE))</f>
        <v/>
      </c>
      <c r="AQ178" s="124" t="str">
        <f>IF(AQ177="","",VLOOKUP(AQ177,シフト記号表!$C$6:$L$47,10,FALSE))</f>
        <v/>
      </c>
      <c r="AR178" s="122" t="str">
        <f>IF(AR177="","",VLOOKUP(AR177,シフト記号表!$C$6:$L$47,10,FALSE))</f>
        <v/>
      </c>
      <c r="AS178" s="123" t="str">
        <f>IF(AS177="","",VLOOKUP(AS177,シフト記号表!$C$6:$L$47,10,FALSE))</f>
        <v/>
      </c>
      <c r="AT178" s="123" t="str">
        <f>IF(AT177="","",VLOOKUP(AT177,シフト記号表!$C$6:$L$47,10,FALSE))</f>
        <v/>
      </c>
      <c r="AU178" s="123" t="str">
        <f>IF(AU177="","",VLOOKUP(AU177,シフト記号表!$C$6:$L$47,10,FALSE))</f>
        <v/>
      </c>
      <c r="AV178" s="123" t="str">
        <f>IF(AV177="","",VLOOKUP(AV177,シフト記号表!$C$6:$L$47,10,FALSE))</f>
        <v/>
      </c>
      <c r="AW178" s="123" t="str">
        <f>IF(AW177="","",VLOOKUP(AW177,シフト記号表!$C$6:$L$47,10,FALSE))</f>
        <v/>
      </c>
      <c r="AX178" s="124" t="str">
        <f>IF(AX177="","",VLOOKUP(AX177,シフト記号表!$C$6:$L$47,10,FALSE))</f>
        <v/>
      </c>
      <c r="AY178" s="122" t="str">
        <f>IF(AY177="","",VLOOKUP(AY177,シフト記号表!$C$6:$L$47,10,FALSE))</f>
        <v/>
      </c>
      <c r="AZ178" s="123" t="str">
        <f>IF(AZ177="","",VLOOKUP(AZ177,シフト記号表!$C$6:$L$47,10,FALSE))</f>
        <v/>
      </c>
      <c r="BA178" s="123" t="str">
        <f>IF(BA177="","",VLOOKUP(BA177,シフト記号表!$C$6:$L$47,10,FALSE))</f>
        <v/>
      </c>
      <c r="BB178" s="726">
        <f>IF($BE$3="４週",SUM(W178:AX178),IF($BE$3="暦月",SUM(W178:BA178),""))</f>
        <v>0</v>
      </c>
      <c r="BC178" s="727"/>
      <c r="BD178" s="728">
        <f>IF($BE$3="４週",BB178/4,IF($BE$3="暦月",(BB178/($BE$8/7)),""))</f>
        <v>0</v>
      </c>
      <c r="BE178" s="727"/>
      <c r="BF178" s="723"/>
      <c r="BG178" s="724"/>
      <c r="BH178" s="724"/>
      <c r="BI178" s="724"/>
      <c r="BJ178" s="725"/>
    </row>
    <row r="179" spans="2:62" ht="20.25" customHeight="1" x14ac:dyDescent="0.2">
      <c r="B179" s="729">
        <f>B177+1</f>
        <v>83</v>
      </c>
      <c r="C179" s="731"/>
      <c r="D179" s="732"/>
      <c r="E179" s="117"/>
      <c r="F179" s="118"/>
      <c r="G179" s="117"/>
      <c r="H179" s="118"/>
      <c r="I179" s="735"/>
      <c r="J179" s="736"/>
      <c r="K179" s="739"/>
      <c r="L179" s="740"/>
      <c r="M179" s="740"/>
      <c r="N179" s="732"/>
      <c r="O179" s="743"/>
      <c r="P179" s="744"/>
      <c r="Q179" s="744"/>
      <c r="R179" s="744"/>
      <c r="S179" s="745"/>
      <c r="T179" s="137" t="s">
        <v>378</v>
      </c>
      <c r="U179" s="138"/>
      <c r="V179" s="139"/>
      <c r="W179" s="130"/>
      <c r="X179" s="131"/>
      <c r="Y179" s="131"/>
      <c r="Z179" s="131"/>
      <c r="AA179" s="131"/>
      <c r="AB179" s="131"/>
      <c r="AC179" s="132"/>
      <c r="AD179" s="130"/>
      <c r="AE179" s="131"/>
      <c r="AF179" s="131"/>
      <c r="AG179" s="131"/>
      <c r="AH179" s="131"/>
      <c r="AI179" s="131"/>
      <c r="AJ179" s="132"/>
      <c r="AK179" s="130"/>
      <c r="AL179" s="131"/>
      <c r="AM179" s="131"/>
      <c r="AN179" s="131"/>
      <c r="AO179" s="131"/>
      <c r="AP179" s="131"/>
      <c r="AQ179" s="132"/>
      <c r="AR179" s="130"/>
      <c r="AS179" s="131"/>
      <c r="AT179" s="131"/>
      <c r="AU179" s="131"/>
      <c r="AV179" s="131"/>
      <c r="AW179" s="131"/>
      <c r="AX179" s="132"/>
      <c r="AY179" s="130"/>
      <c r="AZ179" s="131"/>
      <c r="BA179" s="133"/>
      <c r="BB179" s="749"/>
      <c r="BC179" s="750"/>
      <c r="BD179" s="712"/>
      <c r="BE179" s="713"/>
      <c r="BF179" s="714"/>
      <c r="BG179" s="715"/>
      <c r="BH179" s="715"/>
      <c r="BI179" s="715"/>
      <c r="BJ179" s="716"/>
    </row>
    <row r="180" spans="2:62" ht="20.25" customHeight="1" x14ac:dyDescent="0.2">
      <c r="B180" s="751"/>
      <c r="C180" s="752"/>
      <c r="D180" s="753"/>
      <c r="E180" s="140"/>
      <c r="F180" s="141">
        <f>C179</f>
        <v>0</v>
      </c>
      <c r="G180" s="140"/>
      <c r="H180" s="141">
        <f>I179</f>
        <v>0</v>
      </c>
      <c r="I180" s="754"/>
      <c r="J180" s="755"/>
      <c r="K180" s="756"/>
      <c r="L180" s="757"/>
      <c r="M180" s="757"/>
      <c r="N180" s="753"/>
      <c r="O180" s="743"/>
      <c r="P180" s="744"/>
      <c r="Q180" s="744"/>
      <c r="R180" s="744"/>
      <c r="S180" s="745"/>
      <c r="T180" s="134" t="s">
        <v>244</v>
      </c>
      <c r="U180" s="135"/>
      <c r="V180" s="136"/>
      <c r="W180" s="122" t="str">
        <f>IF(W179="","",VLOOKUP(W179,シフト記号表!$C$6:$L$47,10,FALSE))</f>
        <v/>
      </c>
      <c r="X180" s="123" t="str">
        <f>IF(X179="","",VLOOKUP(X179,シフト記号表!$C$6:$L$47,10,FALSE))</f>
        <v/>
      </c>
      <c r="Y180" s="123" t="str">
        <f>IF(Y179="","",VLOOKUP(Y179,シフト記号表!$C$6:$L$47,10,FALSE))</f>
        <v/>
      </c>
      <c r="Z180" s="123" t="str">
        <f>IF(Z179="","",VLOOKUP(Z179,シフト記号表!$C$6:$L$47,10,FALSE))</f>
        <v/>
      </c>
      <c r="AA180" s="123" t="str">
        <f>IF(AA179="","",VLOOKUP(AA179,シフト記号表!$C$6:$L$47,10,FALSE))</f>
        <v/>
      </c>
      <c r="AB180" s="123" t="str">
        <f>IF(AB179="","",VLOOKUP(AB179,シフト記号表!$C$6:$L$47,10,FALSE))</f>
        <v/>
      </c>
      <c r="AC180" s="124" t="str">
        <f>IF(AC179="","",VLOOKUP(AC179,シフト記号表!$C$6:$L$47,10,FALSE))</f>
        <v/>
      </c>
      <c r="AD180" s="122" t="str">
        <f>IF(AD179="","",VLOOKUP(AD179,シフト記号表!$C$6:$L$47,10,FALSE))</f>
        <v/>
      </c>
      <c r="AE180" s="123" t="str">
        <f>IF(AE179="","",VLOOKUP(AE179,シフト記号表!$C$6:$L$47,10,FALSE))</f>
        <v/>
      </c>
      <c r="AF180" s="123" t="str">
        <f>IF(AF179="","",VLOOKUP(AF179,シフト記号表!$C$6:$L$47,10,FALSE))</f>
        <v/>
      </c>
      <c r="AG180" s="123" t="str">
        <f>IF(AG179="","",VLOOKUP(AG179,シフト記号表!$C$6:$L$47,10,FALSE))</f>
        <v/>
      </c>
      <c r="AH180" s="123" t="str">
        <f>IF(AH179="","",VLOOKUP(AH179,シフト記号表!$C$6:$L$47,10,FALSE))</f>
        <v/>
      </c>
      <c r="AI180" s="123" t="str">
        <f>IF(AI179="","",VLOOKUP(AI179,シフト記号表!$C$6:$L$47,10,FALSE))</f>
        <v/>
      </c>
      <c r="AJ180" s="124" t="str">
        <f>IF(AJ179="","",VLOOKUP(AJ179,シフト記号表!$C$6:$L$47,10,FALSE))</f>
        <v/>
      </c>
      <c r="AK180" s="122" t="str">
        <f>IF(AK179="","",VLOOKUP(AK179,シフト記号表!$C$6:$L$47,10,FALSE))</f>
        <v/>
      </c>
      <c r="AL180" s="123" t="str">
        <f>IF(AL179="","",VLOOKUP(AL179,シフト記号表!$C$6:$L$47,10,FALSE))</f>
        <v/>
      </c>
      <c r="AM180" s="123" t="str">
        <f>IF(AM179="","",VLOOKUP(AM179,シフト記号表!$C$6:$L$47,10,FALSE))</f>
        <v/>
      </c>
      <c r="AN180" s="123" t="str">
        <f>IF(AN179="","",VLOOKUP(AN179,シフト記号表!$C$6:$L$47,10,FALSE))</f>
        <v/>
      </c>
      <c r="AO180" s="123" t="str">
        <f>IF(AO179="","",VLOOKUP(AO179,シフト記号表!$C$6:$L$47,10,FALSE))</f>
        <v/>
      </c>
      <c r="AP180" s="123" t="str">
        <f>IF(AP179="","",VLOOKUP(AP179,シフト記号表!$C$6:$L$47,10,FALSE))</f>
        <v/>
      </c>
      <c r="AQ180" s="124" t="str">
        <f>IF(AQ179="","",VLOOKUP(AQ179,シフト記号表!$C$6:$L$47,10,FALSE))</f>
        <v/>
      </c>
      <c r="AR180" s="122" t="str">
        <f>IF(AR179="","",VLOOKUP(AR179,シフト記号表!$C$6:$L$47,10,FALSE))</f>
        <v/>
      </c>
      <c r="AS180" s="123" t="str">
        <f>IF(AS179="","",VLOOKUP(AS179,シフト記号表!$C$6:$L$47,10,FALSE))</f>
        <v/>
      </c>
      <c r="AT180" s="123" t="str">
        <f>IF(AT179="","",VLOOKUP(AT179,シフト記号表!$C$6:$L$47,10,FALSE))</f>
        <v/>
      </c>
      <c r="AU180" s="123" t="str">
        <f>IF(AU179="","",VLOOKUP(AU179,シフト記号表!$C$6:$L$47,10,FALSE))</f>
        <v/>
      </c>
      <c r="AV180" s="123" t="str">
        <f>IF(AV179="","",VLOOKUP(AV179,シフト記号表!$C$6:$L$47,10,FALSE))</f>
        <v/>
      </c>
      <c r="AW180" s="123" t="str">
        <f>IF(AW179="","",VLOOKUP(AW179,シフト記号表!$C$6:$L$47,10,FALSE))</f>
        <v/>
      </c>
      <c r="AX180" s="124" t="str">
        <f>IF(AX179="","",VLOOKUP(AX179,シフト記号表!$C$6:$L$47,10,FALSE))</f>
        <v/>
      </c>
      <c r="AY180" s="122" t="str">
        <f>IF(AY179="","",VLOOKUP(AY179,シフト記号表!$C$6:$L$47,10,FALSE))</f>
        <v/>
      </c>
      <c r="AZ180" s="123" t="str">
        <f>IF(AZ179="","",VLOOKUP(AZ179,シフト記号表!$C$6:$L$47,10,FALSE))</f>
        <v/>
      </c>
      <c r="BA180" s="123" t="str">
        <f>IF(BA179="","",VLOOKUP(BA179,シフト記号表!$C$6:$L$47,10,FALSE))</f>
        <v/>
      </c>
      <c r="BB180" s="726">
        <f>IF($BE$3="４週",SUM(W180:AX180),IF($BE$3="暦月",SUM(W180:BA180),""))</f>
        <v>0</v>
      </c>
      <c r="BC180" s="727"/>
      <c r="BD180" s="728">
        <f>IF($BE$3="４週",BB180/4,IF($BE$3="暦月",(BB180/($BE$8/7)),""))</f>
        <v>0</v>
      </c>
      <c r="BE180" s="727"/>
      <c r="BF180" s="723"/>
      <c r="BG180" s="724"/>
      <c r="BH180" s="724"/>
      <c r="BI180" s="724"/>
      <c r="BJ180" s="725"/>
    </row>
    <row r="181" spans="2:62" ht="20.25" customHeight="1" x14ac:dyDescent="0.2">
      <c r="B181" s="729">
        <f>B179+1</f>
        <v>84</v>
      </c>
      <c r="C181" s="731"/>
      <c r="D181" s="732"/>
      <c r="E181" s="117"/>
      <c r="F181" s="118"/>
      <c r="G181" s="117"/>
      <c r="H181" s="118"/>
      <c r="I181" s="735"/>
      <c r="J181" s="736"/>
      <c r="K181" s="739"/>
      <c r="L181" s="740"/>
      <c r="M181" s="740"/>
      <c r="N181" s="732"/>
      <c r="O181" s="743"/>
      <c r="P181" s="744"/>
      <c r="Q181" s="744"/>
      <c r="R181" s="744"/>
      <c r="S181" s="745"/>
      <c r="T181" s="137" t="s">
        <v>378</v>
      </c>
      <c r="U181" s="138"/>
      <c r="V181" s="139"/>
      <c r="W181" s="130"/>
      <c r="X181" s="131"/>
      <c r="Y181" s="131"/>
      <c r="Z181" s="131"/>
      <c r="AA181" s="131"/>
      <c r="AB181" s="131"/>
      <c r="AC181" s="132"/>
      <c r="AD181" s="130"/>
      <c r="AE181" s="131"/>
      <c r="AF181" s="131"/>
      <c r="AG181" s="131"/>
      <c r="AH181" s="131"/>
      <c r="AI181" s="131"/>
      <c r="AJ181" s="132"/>
      <c r="AK181" s="130"/>
      <c r="AL181" s="131"/>
      <c r="AM181" s="131"/>
      <c r="AN181" s="131"/>
      <c r="AO181" s="131"/>
      <c r="AP181" s="131"/>
      <c r="AQ181" s="132"/>
      <c r="AR181" s="130"/>
      <c r="AS181" s="131"/>
      <c r="AT181" s="131"/>
      <c r="AU181" s="131"/>
      <c r="AV181" s="131"/>
      <c r="AW181" s="131"/>
      <c r="AX181" s="132"/>
      <c r="AY181" s="130"/>
      <c r="AZ181" s="131"/>
      <c r="BA181" s="133"/>
      <c r="BB181" s="749"/>
      <c r="BC181" s="750"/>
      <c r="BD181" s="712"/>
      <c r="BE181" s="713"/>
      <c r="BF181" s="714"/>
      <c r="BG181" s="715"/>
      <c r="BH181" s="715"/>
      <c r="BI181" s="715"/>
      <c r="BJ181" s="716"/>
    </row>
    <row r="182" spans="2:62" ht="20.25" customHeight="1" x14ac:dyDescent="0.2">
      <c r="B182" s="751"/>
      <c r="C182" s="752"/>
      <c r="D182" s="753"/>
      <c r="E182" s="140"/>
      <c r="F182" s="141">
        <f>C181</f>
        <v>0</v>
      </c>
      <c r="G182" s="140"/>
      <c r="H182" s="141">
        <f>I181</f>
        <v>0</v>
      </c>
      <c r="I182" s="754"/>
      <c r="J182" s="755"/>
      <c r="K182" s="756"/>
      <c r="L182" s="757"/>
      <c r="M182" s="757"/>
      <c r="N182" s="753"/>
      <c r="O182" s="743"/>
      <c r="P182" s="744"/>
      <c r="Q182" s="744"/>
      <c r="R182" s="744"/>
      <c r="S182" s="745"/>
      <c r="T182" s="134" t="s">
        <v>244</v>
      </c>
      <c r="U182" s="135"/>
      <c r="V182" s="136"/>
      <c r="W182" s="122" t="str">
        <f>IF(W181="","",VLOOKUP(W181,シフト記号表!$C$6:$L$47,10,FALSE))</f>
        <v/>
      </c>
      <c r="X182" s="123" t="str">
        <f>IF(X181="","",VLOOKUP(X181,シフト記号表!$C$6:$L$47,10,FALSE))</f>
        <v/>
      </c>
      <c r="Y182" s="123" t="str">
        <f>IF(Y181="","",VLOOKUP(Y181,シフト記号表!$C$6:$L$47,10,FALSE))</f>
        <v/>
      </c>
      <c r="Z182" s="123" t="str">
        <f>IF(Z181="","",VLOOKUP(Z181,シフト記号表!$C$6:$L$47,10,FALSE))</f>
        <v/>
      </c>
      <c r="AA182" s="123" t="str">
        <f>IF(AA181="","",VLOOKUP(AA181,シフト記号表!$C$6:$L$47,10,FALSE))</f>
        <v/>
      </c>
      <c r="AB182" s="123" t="str">
        <f>IF(AB181="","",VLOOKUP(AB181,シフト記号表!$C$6:$L$47,10,FALSE))</f>
        <v/>
      </c>
      <c r="AC182" s="124" t="str">
        <f>IF(AC181="","",VLOOKUP(AC181,シフト記号表!$C$6:$L$47,10,FALSE))</f>
        <v/>
      </c>
      <c r="AD182" s="122" t="str">
        <f>IF(AD181="","",VLOOKUP(AD181,シフト記号表!$C$6:$L$47,10,FALSE))</f>
        <v/>
      </c>
      <c r="AE182" s="123" t="str">
        <f>IF(AE181="","",VLOOKUP(AE181,シフト記号表!$C$6:$L$47,10,FALSE))</f>
        <v/>
      </c>
      <c r="AF182" s="123" t="str">
        <f>IF(AF181="","",VLOOKUP(AF181,シフト記号表!$C$6:$L$47,10,FALSE))</f>
        <v/>
      </c>
      <c r="AG182" s="123" t="str">
        <f>IF(AG181="","",VLOOKUP(AG181,シフト記号表!$C$6:$L$47,10,FALSE))</f>
        <v/>
      </c>
      <c r="AH182" s="123" t="str">
        <f>IF(AH181="","",VLOOKUP(AH181,シフト記号表!$C$6:$L$47,10,FALSE))</f>
        <v/>
      </c>
      <c r="AI182" s="123" t="str">
        <f>IF(AI181="","",VLOOKUP(AI181,シフト記号表!$C$6:$L$47,10,FALSE))</f>
        <v/>
      </c>
      <c r="AJ182" s="124" t="str">
        <f>IF(AJ181="","",VLOOKUP(AJ181,シフト記号表!$C$6:$L$47,10,FALSE))</f>
        <v/>
      </c>
      <c r="AK182" s="122" t="str">
        <f>IF(AK181="","",VLOOKUP(AK181,シフト記号表!$C$6:$L$47,10,FALSE))</f>
        <v/>
      </c>
      <c r="AL182" s="123" t="str">
        <f>IF(AL181="","",VLOOKUP(AL181,シフト記号表!$C$6:$L$47,10,FALSE))</f>
        <v/>
      </c>
      <c r="AM182" s="123" t="str">
        <f>IF(AM181="","",VLOOKUP(AM181,シフト記号表!$C$6:$L$47,10,FALSE))</f>
        <v/>
      </c>
      <c r="AN182" s="123" t="str">
        <f>IF(AN181="","",VLOOKUP(AN181,シフト記号表!$C$6:$L$47,10,FALSE))</f>
        <v/>
      </c>
      <c r="AO182" s="123" t="str">
        <f>IF(AO181="","",VLOOKUP(AO181,シフト記号表!$C$6:$L$47,10,FALSE))</f>
        <v/>
      </c>
      <c r="AP182" s="123" t="str">
        <f>IF(AP181="","",VLOOKUP(AP181,シフト記号表!$C$6:$L$47,10,FALSE))</f>
        <v/>
      </c>
      <c r="AQ182" s="124" t="str">
        <f>IF(AQ181="","",VLOOKUP(AQ181,シフト記号表!$C$6:$L$47,10,FALSE))</f>
        <v/>
      </c>
      <c r="AR182" s="122" t="str">
        <f>IF(AR181="","",VLOOKUP(AR181,シフト記号表!$C$6:$L$47,10,FALSE))</f>
        <v/>
      </c>
      <c r="AS182" s="123" t="str">
        <f>IF(AS181="","",VLOOKUP(AS181,シフト記号表!$C$6:$L$47,10,FALSE))</f>
        <v/>
      </c>
      <c r="AT182" s="123" t="str">
        <f>IF(AT181="","",VLOOKUP(AT181,シフト記号表!$C$6:$L$47,10,FALSE))</f>
        <v/>
      </c>
      <c r="AU182" s="123" t="str">
        <f>IF(AU181="","",VLOOKUP(AU181,シフト記号表!$C$6:$L$47,10,FALSE))</f>
        <v/>
      </c>
      <c r="AV182" s="123" t="str">
        <f>IF(AV181="","",VLOOKUP(AV181,シフト記号表!$C$6:$L$47,10,FALSE))</f>
        <v/>
      </c>
      <c r="AW182" s="123" t="str">
        <f>IF(AW181="","",VLOOKUP(AW181,シフト記号表!$C$6:$L$47,10,FALSE))</f>
        <v/>
      </c>
      <c r="AX182" s="124" t="str">
        <f>IF(AX181="","",VLOOKUP(AX181,シフト記号表!$C$6:$L$47,10,FALSE))</f>
        <v/>
      </c>
      <c r="AY182" s="122" t="str">
        <f>IF(AY181="","",VLOOKUP(AY181,シフト記号表!$C$6:$L$47,10,FALSE))</f>
        <v/>
      </c>
      <c r="AZ182" s="123" t="str">
        <f>IF(AZ181="","",VLOOKUP(AZ181,シフト記号表!$C$6:$L$47,10,FALSE))</f>
        <v/>
      </c>
      <c r="BA182" s="123" t="str">
        <f>IF(BA181="","",VLOOKUP(BA181,シフト記号表!$C$6:$L$47,10,FALSE))</f>
        <v/>
      </c>
      <c r="BB182" s="726">
        <f>IF($BE$3="４週",SUM(W182:AX182),IF($BE$3="暦月",SUM(W182:BA182),""))</f>
        <v>0</v>
      </c>
      <c r="BC182" s="727"/>
      <c r="BD182" s="728">
        <f>IF($BE$3="４週",BB182/4,IF($BE$3="暦月",(BB182/($BE$8/7)),""))</f>
        <v>0</v>
      </c>
      <c r="BE182" s="727"/>
      <c r="BF182" s="723"/>
      <c r="BG182" s="724"/>
      <c r="BH182" s="724"/>
      <c r="BI182" s="724"/>
      <c r="BJ182" s="725"/>
    </row>
    <row r="183" spans="2:62" ht="20.25" customHeight="1" x14ac:dyDescent="0.2">
      <c r="B183" s="729">
        <f>B181+1</f>
        <v>85</v>
      </c>
      <c r="C183" s="731"/>
      <c r="D183" s="732"/>
      <c r="E183" s="117"/>
      <c r="F183" s="118"/>
      <c r="G183" s="117"/>
      <c r="H183" s="118"/>
      <c r="I183" s="735"/>
      <c r="J183" s="736"/>
      <c r="K183" s="739"/>
      <c r="L183" s="740"/>
      <c r="M183" s="740"/>
      <c r="N183" s="732"/>
      <c r="O183" s="743"/>
      <c r="P183" s="744"/>
      <c r="Q183" s="744"/>
      <c r="R183" s="744"/>
      <c r="S183" s="745"/>
      <c r="T183" s="137" t="s">
        <v>378</v>
      </c>
      <c r="U183" s="138"/>
      <c r="V183" s="139"/>
      <c r="W183" s="130"/>
      <c r="X183" s="131"/>
      <c r="Y183" s="131"/>
      <c r="Z183" s="131"/>
      <c r="AA183" s="131"/>
      <c r="AB183" s="131"/>
      <c r="AC183" s="132"/>
      <c r="AD183" s="130"/>
      <c r="AE183" s="131"/>
      <c r="AF183" s="131"/>
      <c r="AG183" s="131"/>
      <c r="AH183" s="131"/>
      <c r="AI183" s="131"/>
      <c r="AJ183" s="132"/>
      <c r="AK183" s="130"/>
      <c r="AL183" s="131"/>
      <c r="AM183" s="131"/>
      <c r="AN183" s="131"/>
      <c r="AO183" s="131"/>
      <c r="AP183" s="131"/>
      <c r="AQ183" s="132"/>
      <c r="AR183" s="130"/>
      <c r="AS183" s="131"/>
      <c r="AT183" s="131"/>
      <c r="AU183" s="131"/>
      <c r="AV183" s="131"/>
      <c r="AW183" s="131"/>
      <c r="AX183" s="132"/>
      <c r="AY183" s="130"/>
      <c r="AZ183" s="131"/>
      <c r="BA183" s="133"/>
      <c r="BB183" s="749"/>
      <c r="BC183" s="750"/>
      <c r="BD183" s="712"/>
      <c r="BE183" s="713"/>
      <c r="BF183" s="714"/>
      <c r="BG183" s="715"/>
      <c r="BH183" s="715"/>
      <c r="BI183" s="715"/>
      <c r="BJ183" s="716"/>
    </row>
    <row r="184" spans="2:62" ht="20.25" customHeight="1" x14ac:dyDescent="0.2">
      <c r="B184" s="751"/>
      <c r="C184" s="752"/>
      <c r="D184" s="753"/>
      <c r="E184" s="140"/>
      <c r="F184" s="141">
        <f>C183</f>
        <v>0</v>
      </c>
      <c r="G184" s="140"/>
      <c r="H184" s="141">
        <f>I183</f>
        <v>0</v>
      </c>
      <c r="I184" s="754"/>
      <c r="J184" s="755"/>
      <c r="K184" s="756"/>
      <c r="L184" s="757"/>
      <c r="M184" s="757"/>
      <c r="N184" s="753"/>
      <c r="O184" s="743"/>
      <c r="P184" s="744"/>
      <c r="Q184" s="744"/>
      <c r="R184" s="744"/>
      <c r="S184" s="745"/>
      <c r="T184" s="134" t="s">
        <v>244</v>
      </c>
      <c r="U184" s="135"/>
      <c r="V184" s="136"/>
      <c r="W184" s="122" t="str">
        <f>IF(W183="","",VLOOKUP(W183,シフト記号表!$C$6:$L$47,10,FALSE))</f>
        <v/>
      </c>
      <c r="X184" s="123" t="str">
        <f>IF(X183="","",VLOOKUP(X183,シフト記号表!$C$6:$L$47,10,FALSE))</f>
        <v/>
      </c>
      <c r="Y184" s="123" t="str">
        <f>IF(Y183="","",VLOOKUP(Y183,シフト記号表!$C$6:$L$47,10,FALSE))</f>
        <v/>
      </c>
      <c r="Z184" s="123" t="str">
        <f>IF(Z183="","",VLOOKUP(Z183,シフト記号表!$C$6:$L$47,10,FALSE))</f>
        <v/>
      </c>
      <c r="AA184" s="123" t="str">
        <f>IF(AA183="","",VLOOKUP(AA183,シフト記号表!$C$6:$L$47,10,FALSE))</f>
        <v/>
      </c>
      <c r="AB184" s="123" t="str">
        <f>IF(AB183="","",VLOOKUP(AB183,シフト記号表!$C$6:$L$47,10,FALSE))</f>
        <v/>
      </c>
      <c r="AC184" s="124" t="str">
        <f>IF(AC183="","",VLOOKUP(AC183,シフト記号表!$C$6:$L$47,10,FALSE))</f>
        <v/>
      </c>
      <c r="AD184" s="122" t="str">
        <f>IF(AD183="","",VLOOKUP(AD183,シフト記号表!$C$6:$L$47,10,FALSE))</f>
        <v/>
      </c>
      <c r="AE184" s="123" t="str">
        <f>IF(AE183="","",VLOOKUP(AE183,シフト記号表!$C$6:$L$47,10,FALSE))</f>
        <v/>
      </c>
      <c r="AF184" s="123" t="str">
        <f>IF(AF183="","",VLOOKUP(AF183,シフト記号表!$C$6:$L$47,10,FALSE))</f>
        <v/>
      </c>
      <c r="AG184" s="123" t="str">
        <f>IF(AG183="","",VLOOKUP(AG183,シフト記号表!$C$6:$L$47,10,FALSE))</f>
        <v/>
      </c>
      <c r="AH184" s="123" t="str">
        <f>IF(AH183="","",VLOOKUP(AH183,シフト記号表!$C$6:$L$47,10,FALSE))</f>
        <v/>
      </c>
      <c r="AI184" s="123" t="str">
        <f>IF(AI183="","",VLOOKUP(AI183,シフト記号表!$C$6:$L$47,10,FALSE))</f>
        <v/>
      </c>
      <c r="AJ184" s="124" t="str">
        <f>IF(AJ183="","",VLOOKUP(AJ183,シフト記号表!$C$6:$L$47,10,FALSE))</f>
        <v/>
      </c>
      <c r="AK184" s="122" t="str">
        <f>IF(AK183="","",VLOOKUP(AK183,シフト記号表!$C$6:$L$47,10,FALSE))</f>
        <v/>
      </c>
      <c r="AL184" s="123" t="str">
        <f>IF(AL183="","",VLOOKUP(AL183,シフト記号表!$C$6:$L$47,10,FALSE))</f>
        <v/>
      </c>
      <c r="AM184" s="123" t="str">
        <f>IF(AM183="","",VLOOKUP(AM183,シフト記号表!$C$6:$L$47,10,FALSE))</f>
        <v/>
      </c>
      <c r="AN184" s="123" t="str">
        <f>IF(AN183="","",VLOOKUP(AN183,シフト記号表!$C$6:$L$47,10,FALSE))</f>
        <v/>
      </c>
      <c r="AO184" s="123" t="str">
        <f>IF(AO183="","",VLOOKUP(AO183,シフト記号表!$C$6:$L$47,10,FALSE))</f>
        <v/>
      </c>
      <c r="AP184" s="123" t="str">
        <f>IF(AP183="","",VLOOKUP(AP183,シフト記号表!$C$6:$L$47,10,FALSE))</f>
        <v/>
      </c>
      <c r="AQ184" s="124" t="str">
        <f>IF(AQ183="","",VLOOKUP(AQ183,シフト記号表!$C$6:$L$47,10,FALSE))</f>
        <v/>
      </c>
      <c r="AR184" s="122" t="str">
        <f>IF(AR183="","",VLOOKUP(AR183,シフト記号表!$C$6:$L$47,10,FALSE))</f>
        <v/>
      </c>
      <c r="AS184" s="123" t="str">
        <f>IF(AS183="","",VLOOKUP(AS183,シフト記号表!$C$6:$L$47,10,FALSE))</f>
        <v/>
      </c>
      <c r="AT184" s="123" t="str">
        <f>IF(AT183="","",VLOOKUP(AT183,シフト記号表!$C$6:$L$47,10,FALSE))</f>
        <v/>
      </c>
      <c r="AU184" s="123" t="str">
        <f>IF(AU183="","",VLOOKUP(AU183,シフト記号表!$C$6:$L$47,10,FALSE))</f>
        <v/>
      </c>
      <c r="AV184" s="123" t="str">
        <f>IF(AV183="","",VLOOKUP(AV183,シフト記号表!$C$6:$L$47,10,FALSE))</f>
        <v/>
      </c>
      <c r="AW184" s="123" t="str">
        <f>IF(AW183="","",VLOOKUP(AW183,シフト記号表!$C$6:$L$47,10,FALSE))</f>
        <v/>
      </c>
      <c r="AX184" s="124" t="str">
        <f>IF(AX183="","",VLOOKUP(AX183,シフト記号表!$C$6:$L$47,10,FALSE))</f>
        <v/>
      </c>
      <c r="AY184" s="122" t="str">
        <f>IF(AY183="","",VLOOKUP(AY183,シフト記号表!$C$6:$L$47,10,FALSE))</f>
        <v/>
      </c>
      <c r="AZ184" s="123" t="str">
        <f>IF(AZ183="","",VLOOKUP(AZ183,シフト記号表!$C$6:$L$47,10,FALSE))</f>
        <v/>
      </c>
      <c r="BA184" s="123" t="str">
        <f>IF(BA183="","",VLOOKUP(BA183,シフト記号表!$C$6:$L$47,10,FALSE))</f>
        <v/>
      </c>
      <c r="BB184" s="726">
        <f>IF($BE$3="４週",SUM(W184:AX184),IF($BE$3="暦月",SUM(W184:BA184),""))</f>
        <v>0</v>
      </c>
      <c r="BC184" s="727"/>
      <c r="BD184" s="728">
        <f>IF($BE$3="４週",BB184/4,IF($BE$3="暦月",(BB184/($BE$8/7)),""))</f>
        <v>0</v>
      </c>
      <c r="BE184" s="727"/>
      <c r="BF184" s="723"/>
      <c r="BG184" s="724"/>
      <c r="BH184" s="724"/>
      <c r="BI184" s="724"/>
      <c r="BJ184" s="725"/>
    </row>
    <row r="185" spans="2:62" ht="20.25" customHeight="1" x14ac:dyDescent="0.2">
      <c r="B185" s="729">
        <f>B183+1</f>
        <v>86</v>
      </c>
      <c r="C185" s="731"/>
      <c r="D185" s="732"/>
      <c r="E185" s="117"/>
      <c r="F185" s="118"/>
      <c r="G185" s="117"/>
      <c r="H185" s="118"/>
      <c r="I185" s="735"/>
      <c r="J185" s="736"/>
      <c r="K185" s="739"/>
      <c r="L185" s="740"/>
      <c r="M185" s="740"/>
      <c r="N185" s="732"/>
      <c r="O185" s="743"/>
      <c r="P185" s="744"/>
      <c r="Q185" s="744"/>
      <c r="R185" s="744"/>
      <c r="S185" s="745"/>
      <c r="T185" s="137" t="s">
        <v>378</v>
      </c>
      <c r="U185" s="138"/>
      <c r="V185" s="139"/>
      <c r="W185" s="130"/>
      <c r="X185" s="131"/>
      <c r="Y185" s="131"/>
      <c r="Z185" s="131"/>
      <c r="AA185" s="131"/>
      <c r="AB185" s="131"/>
      <c r="AC185" s="132"/>
      <c r="AD185" s="130"/>
      <c r="AE185" s="131"/>
      <c r="AF185" s="131"/>
      <c r="AG185" s="131"/>
      <c r="AH185" s="131"/>
      <c r="AI185" s="131"/>
      <c r="AJ185" s="132"/>
      <c r="AK185" s="130"/>
      <c r="AL185" s="131"/>
      <c r="AM185" s="131"/>
      <c r="AN185" s="131"/>
      <c r="AO185" s="131"/>
      <c r="AP185" s="131"/>
      <c r="AQ185" s="132"/>
      <c r="AR185" s="130"/>
      <c r="AS185" s="131"/>
      <c r="AT185" s="131"/>
      <c r="AU185" s="131"/>
      <c r="AV185" s="131"/>
      <c r="AW185" s="131"/>
      <c r="AX185" s="132"/>
      <c r="AY185" s="130"/>
      <c r="AZ185" s="131"/>
      <c r="BA185" s="133"/>
      <c r="BB185" s="749"/>
      <c r="BC185" s="750"/>
      <c r="BD185" s="712"/>
      <c r="BE185" s="713"/>
      <c r="BF185" s="714"/>
      <c r="BG185" s="715"/>
      <c r="BH185" s="715"/>
      <c r="BI185" s="715"/>
      <c r="BJ185" s="716"/>
    </row>
    <row r="186" spans="2:62" ht="20.25" customHeight="1" x14ac:dyDescent="0.2">
      <c r="B186" s="751"/>
      <c r="C186" s="752"/>
      <c r="D186" s="753"/>
      <c r="E186" s="140"/>
      <c r="F186" s="141">
        <f>C185</f>
        <v>0</v>
      </c>
      <c r="G186" s="140"/>
      <c r="H186" s="141">
        <f>I185</f>
        <v>0</v>
      </c>
      <c r="I186" s="754"/>
      <c r="J186" s="755"/>
      <c r="K186" s="756"/>
      <c r="L186" s="757"/>
      <c r="M186" s="757"/>
      <c r="N186" s="753"/>
      <c r="O186" s="743"/>
      <c r="P186" s="744"/>
      <c r="Q186" s="744"/>
      <c r="R186" s="744"/>
      <c r="S186" s="745"/>
      <c r="T186" s="134" t="s">
        <v>244</v>
      </c>
      <c r="U186" s="135"/>
      <c r="V186" s="136"/>
      <c r="W186" s="122" t="str">
        <f>IF(W185="","",VLOOKUP(W185,シフト記号表!$C$6:$L$47,10,FALSE))</f>
        <v/>
      </c>
      <c r="X186" s="123" t="str">
        <f>IF(X185="","",VLOOKUP(X185,シフト記号表!$C$6:$L$47,10,FALSE))</f>
        <v/>
      </c>
      <c r="Y186" s="123" t="str">
        <f>IF(Y185="","",VLOOKUP(Y185,シフト記号表!$C$6:$L$47,10,FALSE))</f>
        <v/>
      </c>
      <c r="Z186" s="123" t="str">
        <f>IF(Z185="","",VLOOKUP(Z185,シフト記号表!$C$6:$L$47,10,FALSE))</f>
        <v/>
      </c>
      <c r="AA186" s="123" t="str">
        <f>IF(AA185="","",VLOOKUP(AA185,シフト記号表!$C$6:$L$47,10,FALSE))</f>
        <v/>
      </c>
      <c r="AB186" s="123" t="str">
        <f>IF(AB185="","",VLOOKUP(AB185,シフト記号表!$C$6:$L$47,10,FALSE))</f>
        <v/>
      </c>
      <c r="AC186" s="124" t="str">
        <f>IF(AC185="","",VLOOKUP(AC185,シフト記号表!$C$6:$L$47,10,FALSE))</f>
        <v/>
      </c>
      <c r="AD186" s="122" t="str">
        <f>IF(AD185="","",VLOOKUP(AD185,シフト記号表!$C$6:$L$47,10,FALSE))</f>
        <v/>
      </c>
      <c r="AE186" s="123" t="str">
        <f>IF(AE185="","",VLOOKUP(AE185,シフト記号表!$C$6:$L$47,10,FALSE))</f>
        <v/>
      </c>
      <c r="AF186" s="123" t="str">
        <f>IF(AF185="","",VLOOKUP(AF185,シフト記号表!$C$6:$L$47,10,FALSE))</f>
        <v/>
      </c>
      <c r="AG186" s="123" t="str">
        <f>IF(AG185="","",VLOOKUP(AG185,シフト記号表!$C$6:$L$47,10,FALSE))</f>
        <v/>
      </c>
      <c r="AH186" s="123" t="str">
        <f>IF(AH185="","",VLOOKUP(AH185,シフト記号表!$C$6:$L$47,10,FALSE))</f>
        <v/>
      </c>
      <c r="AI186" s="123" t="str">
        <f>IF(AI185="","",VLOOKUP(AI185,シフト記号表!$C$6:$L$47,10,FALSE))</f>
        <v/>
      </c>
      <c r="AJ186" s="124" t="str">
        <f>IF(AJ185="","",VLOOKUP(AJ185,シフト記号表!$C$6:$L$47,10,FALSE))</f>
        <v/>
      </c>
      <c r="AK186" s="122" t="str">
        <f>IF(AK185="","",VLOOKUP(AK185,シフト記号表!$C$6:$L$47,10,FALSE))</f>
        <v/>
      </c>
      <c r="AL186" s="123" t="str">
        <f>IF(AL185="","",VLOOKUP(AL185,シフト記号表!$C$6:$L$47,10,FALSE))</f>
        <v/>
      </c>
      <c r="AM186" s="123" t="str">
        <f>IF(AM185="","",VLOOKUP(AM185,シフト記号表!$C$6:$L$47,10,FALSE))</f>
        <v/>
      </c>
      <c r="AN186" s="123" t="str">
        <f>IF(AN185="","",VLOOKUP(AN185,シフト記号表!$C$6:$L$47,10,FALSE))</f>
        <v/>
      </c>
      <c r="AO186" s="123" t="str">
        <f>IF(AO185="","",VLOOKUP(AO185,シフト記号表!$C$6:$L$47,10,FALSE))</f>
        <v/>
      </c>
      <c r="AP186" s="123" t="str">
        <f>IF(AP185="","",VLOOKUP(AP185,シフト記号表!$C$6:$L$47,10,FALSE))</f>
        <v/>
      </c>
      <c r="AQ186" s="124" t="str">
        <f>IF(AQ185="","",VLOOKUP(AQ185,シフト記号表!$C$6:$L$47,10,FALSE))</f>
        <v/>
      </c>
      <c r="AR186" s="122" t="str">
        <f>IF(AR185="","",VLOOKUP(AR185,シフト記号表!$C$6:$L$47,10,FALSE))</f>
        <v/>
      </c>
      <c r="AS186" s="123" t="str">
        <f>IF(AS185="","",VLOOKUP(AS185,シフト記号表!$C$6:$L$47,10,FALSE))</f>
        <v/>
      </c>
      <c r="AT186" s="123" t="str">
        <f>IF(AT185="","",VLOOKUP(AT185,シフト記号表!$C$6:$L$47,10,FALSE))</f>
        <v/>
      </c>
      <c r="AU186" s="123" t="str">
        <f>IF(AU185="","",VLOOKUP(AU185,シフト記号表!$C$6:$L$47,10,FALSE))</f>
        <v/>
      </c>
      <c r="AV186" s="123" t="str">
        <f>IF(AV185="","",VLOOKUP(AV185,シフト記号表!$C$6:$L$47,10,FALSE))</f>
        <v/>
      </c>
      <c r="AW186" s="123" t="str">
        <f>IF(AW185="","",VLOOKUP(AW185,シフト記号表!$C$6:$L$47,10,FALSE))</f>
        <v/>
      </c>
      <c r="AX186" s="124" t="str">
        <f>IF(AX185="","",VLOOKUP(AX185,シフト記号表!$C$6:$L$47,10,FALSE))</f>
        <v/>
      </c>
      <c r="AY186" s="122" t="str">
        <f>IF(AY185="","",VLOOKUP(AY185,シフト記号表!$C$6:$L$47,10,FALSE))</f>
        <v/>
      </c>
      <c r="AZ186" s="123" t="str">
        <f>IF(AZ185="","",VLOOKUP(AZ185,シフト記号表!$C$6:$L$47,10,FALSE))</f>
        <v/>
      </c>
      <c r="BA186" s="123" t="str">
        <f>IF(BA185="","",VLOOKUP(BA185,シフト記号表!$C$6:$L$47,10,FALSE))</f>
        <v/>
      </c>
      <c r="BB186" s="726">
        <f>IF($BE$3="４週",SUM(W186:AX186),IF($BE$3="暦月",SUM(W186:BA186),""))</f>
        <v>0</v>
      </c>
      <c r="BC186" s="727"/>
      <c r="BD186" s="728">
        <f>IF($BE$3="４週",BB186/4,IF($BE$3="暦月",(BB186/($BE$8/7)),""))</f>
        <v>0</v>
      </c>
      <c r="BE186" s="727"/>
      <c r="BF186" s="723"/>
      <c r="BG186" s="724"/>
      <c r="BH186" s="724"/>
      <c r="BI186" s="724"/>
      <c r="BJ186" s="725"/>
    </row>
    <row r="187" spans="2:62" ht="20.25" customHeight="1" x14ac:dyDescent="0.2">
      <c r="B187" s="729">
        <f>B185+1</f>
        <v>87</v>
      </c>
      <c r="C187" s="731"/>
      <c r="D187" s="732"/>
      <c r="E187" s="117"/>
      <c r="F187" s="118"/>
      <c r="G187" s="117"/>
      <c r="H187" s="118"/>
      <c r="I187" s="735"/>
      <c r="J187" s="736"/>
      <c r="K187" s="739"/>
      <c r="L187" s="740"/>
      <c r="M187" s="740"/>
      <c r="N187" s="732"/>
      <c r="O187" s="743"/>
      <c r="P187" s="744"/>
      <c r="Q187" s="744"/>
      <c r="R187" s="744"/>
      <c r="S187" s="745"/>
      <c r="T187" s="137" t="s">
        <v>378</v>
      </c>
      <c r="U187" s="138"/>
      <c r="V187" s="139"/>
      <c r="W187" s="130"/>
      <c r="X187" s="131"/>
      <c r="Y187" s="131"/>
      <c r="Z187" s="131"/>
      <c r="AA187" s="131"/>
      <c r="AB187" s="131"/>
      <c r="AC187" s="132"/>
      <c r="AD187" s="130"/>
      <c r="AE187" s="131"/>
      <c r="AF187" s="131"/>
      <c r="AG187" s="131"/>
      <c r="AH187" s="131"/>
      <c r="AI187" s="131"/>
      <c r="AJ187" s="132"/>
      <c r="AK187" s="130"/>
      <c r="AL187" s="131"/>
      <c r="AM187" s="131"/>
      <c r="AN187" s="131"/>
      <c r="AO187" s="131"/>
      <c r="AP187" s="131"/>
      <c r="AQ187" s="132"/>
      <c r="AR187" s="130"/>
      <c r="AS187" s="131"/>
      <c r="AT187" s="131"/>
      <c r="AU187" s="131"/>
      <c r="AV187" s="131"/>
      <c r="AW187" s="131"/>
      <c r="AX187" s="132"/>
      <c r="AY187" s="130"/>
      <c r="AZ187" s="131"/>
      <c r="BA187" s="133"/>
      <c r="BB187" s="749"/>
      <c r="BC187" s="750"/>
      <c r="BD187" s="712"/>
      <c r="BE187" s="713"/>
      <c r="BF187" s="714"/>
      <c r="BG187" s="715"/>
      <c r="BH187" s="715"/>
      <c r="BI187" s="715"/>
      <c r="BJ187" s="716"/>
    </row>
    <row r="188" spans="2:62" ht="20.25" customHeight="1" x14ac:dyDescent="0.2">
      <c r="B188" s="751"/>
      <c r="C188" s="752"/>
      <c r="D188" s="753"/>
      <c r="E188" s="140"/>
      <c r="F188" s="141">
        <f>C187</f>
        <v>0</v>
      </c>
      <c r="G188" s="140"/>
      <c r="H188" s="141">
        <f>I187</f>
        <v>0</v>
      </c>
      <c r="I188" s="754"/>
      <c r="J188" s="755"/>
      <c r="K188" s="756"/>
      <c r="L188" s="757"/>
      <c r="M188" s="757"/>
      <c r="N188" s="753"/>
      <c r="O188" s="743"/>
      <c r="P188" s="744"/>
      <c r="Q188" s="744"/>
      <c r="R188" s="744"/>
      <c r="S188" s="745"/>
      <c r="T188" s="134" t="s">
        <v>244</v>
      </c>
      <c r="U188" s="135"/>
      <c r="V188" s="136"/>
      <c r="W188" s="122" t="str">
        <f>IF(W187="","",VLOOKUP(W187,シフト記号表!$C$6:$L$47,10,FALSE))</f>
        <v/>
      </c>
      <c r="X188" s="123" t="str">
        <f>IF(X187="","",VLOOKUP(X187,シフト記号表!$C$6:$L$47,10,FALSE))</f>
        <v/>
      </c>
      <c r="Y188" s="123" t="str">
        <f>IF(Y187="","",VLOOKUP(Y187,シフト記号表!$C$6:$L$47,10,FALSE))</f>
        <v/>
      </c>
      <c r="Z188" s="123" t="str">
        <f>IF(Z187="","",VLOOKUP(Z187,シフト記号表!$C$6:$L$47,10,FALSE))</f>
        <v/>
      </c>
      <c r="AA188" s="123" t="str">
        <f>IF(AA187="","",VLOOKUP(AA187,シフト記号表!$C$6:$L$47,10,FALSE))</f>
        <v/>
      </c>
      <c r="AB188" s="123" t="str">
        <f>IF(AB187="","",VLOOKUP(AB187,シフト記号表!$C$6:$L$47,10,FALSE))</f>
        <v/>
      </c>
      <c r="AC188" s="124" t="str">
        <f>IF(AC187="","",VLOOKUP(AC187,シフト記号表!$C$6:$L$47,10,FALSE))</f>
        <v/>
      </c>
      <c r="AD188" s="122" t="str">
        <f>IF(AD187="","",VLOOKUP(AD187,シフト記号表!$C$6:$L$47,10,FALSE))</f>
        <v/>
      </c>
      <c r="AE188" s="123" t="str">
        <f>IF(AE187="","",VLOOKUP(AE187,シフト記号表!$C$6:$L$47,10,FALSE))</f>
        <v/>
      </c>
      <c r="AF188" s="123" t="str">
        <f>IF(AF187="","",VLOOKUP(AF187,シフト記号表!$C$6:$L$47,10,FALSE))</f>
        <v/>
      </c>
      <c r="AG188" s="123" t="str">
        <f>IF(AG187="","",VLOOKUP(AG187,シフト記号表!$C$6:$L$47,10,FALSE))</f>
        <v/>
      </c>
      <c r="AH188" s="123" t="str">
        <f>IF(AH187="","",VLOOKUP(AH187,シフト記号表!$C$6:$L$47,10,FALSE))</f>
        <v/>
      </c>
      <c r="AI188" s="123" t="str">
        <f>IF(AI187="","",VLOOKUP(AI187,シフト記号表!$C$6:$L$47,10,FALSE))</f>
        <v/>
      </c>
      <c r="AJ188" s="124" t="str">
        <f>IF(AJ187="","",VLOOKUP(AJ187,シフト記号表!$C$6:$L$47,10,FALSE))</f>
        <v/>
      </c>
      <c r="AK188" s="122" t="str">
        <f>IF(AK187="","",VLOOKUP(AK187,シフト記号表!$C$6:$L$47,10,FALSE))</f>
        <v/>
      </c>
      <c r="AL188" s="123" t="str">
        <f>IF(AL187="","",VLOOKUP(AL187,シフト記号表!$C$6:$L$47,10,FALSE))</f>
        <v/>
      </c>
      <c r="AM188" s="123" t="str">
        <f>IF(AM187="","",VLOOKUP(AM187,シフト記号表!$C$6:$L$47,10,FALSE))</f>
        <v/>
      </c>
      <c r="AN188" s="123" t="str">
        <f>IF(AN187="","",VLOOKUP(AN187,シフト記号表!$C$6:$L$47,10,FALSE))</f>
        <v/>
      </c>
      <c r="AO188" s="123" t="str">
        <f>IF(AO187="","",VLOOKUP(AO187,シフト記号表!$C$6:$L$47,10,FALSE))</f>
        <v/>
      </c>
      <c r="AP188" s="123" t="str">
        <f>IF(AP187="","",VLOOKUP(AP187,シフト記号表!$C$6:$L$47,10,FALSE))</f>
        <v/>
      </c>
      <c r="AQ188" s="124" t="str">
        <f>IF(AQ187="","",VLOOKUP(AQ187,シフト記号表!$C$6:$L$47,10,FALSE))</f>
        <v/>
      </c>
      <c r="AR188" s="122" t="str">
        <f>IF(AR187="","",VLOOKUP(AR187,シフト記号表!$C$6:$L$47,10,FALSE))</f>
        <v/>
      </c>
      <c r="AS188" s="123" t="str">
        <f>IF(AS187="","",VLOOKUP(AS187,シフト記号表!$C$6:$L$47,10,FALSE))</f>
        <v/>
      </c>
      <c r="AT188" s="123" t="str">
        <f>IF(AT187="","",VLOOKUP(AT187,シフト記号表!$C$6:$L$47,10,FALSE))</f>
        <v/>
      </c>
      <c r="AU188" s="123" t="str">
        <f>IF(AU187="","",VLOOKUP(AU187,シフト記号表!$C$6:$L$47,10,FALSE))</f>
        <v/>
      </c>
      <c r="AV188" s="123" t="str">
        <f>IF(AV187="","",VLOOKUP(AV187,シフト記号表!$C$6:$L$47,10,FALSE))</f>
        <v/>
      </c>
      <c r="AW188" s="123" t="str">
        <f>IF(AW187="","",VLOOKUP(AW187,シフト記号表!$C$6:$L$47,10,FALSE))</f>
        <v/>
      </c>
      <c r="AX188" s="124" t="str">
        <f>IF(AX187="","",VLOOKUP(AX187,シフト記号表!$C$6:$L$47,10,FALSE))</f>
        <v/>
      </c>
      <c r="AY188" s="122" t="str">
        <f>IF(AY187="","",VLOOKUP(AY187,シフト記号表!$C$6:$L$47,10,FALSE))</f>
        <v/>
      </c>
      <c r="AZ188" s="123" t="str">
        <f>IF(AZ187="","",VLOOKUP(AZ187,シフト記号表!$C$6:$L$47,10,FALSE))</f>
        <v/>
      </c>
      <c r="BA188" s="123" t="str">
        <f>IF(BA187="","",VLOOKUP(BA187,シフト記号表!$C$6:$L$47,10,FALSE))</f>
        <v/>
      </c>
      <c r="BB188" s="726">
        <f>IF($BE$3="４週",SUM(W188:AX188),IF($BE$3="暦月",SUM(W188:BA188),""))</f>
        <v>0</v>
      </c>
      <c r="BC188" s="727"/>
      <c r="BD188" s="728">
        <f>IF($BE$3="４週",BB188/4,IF($BE$3="暦月",(BB188/($BE$8/7)),""))</f>
        <v>0</v>
      </c>
      <c r="BE188" s="727"/>
      <c r="BF188" s="723"/>
      <c r="BG188" s="724"/>
      <c r="BH188" s="724"/>
      <c r="BI188" s="724"/>
      <c r="BJ188" s="725"/>
    </row>
    <row r="189" spans="2:62" ht="20.25" customHeight="1" x14ac:dyDescent="0.2">
      <c r="B189" s="729">
        <f>B187+1</f>
        <v>88</v>
      </c>
      <c r="C189" s="731"/>
      <c r="D189" s="732"/>
      <c r="E189" s="117"/>
      <c r="F189" s="118"/>
      <c r="G189" s="117"/>
      <c r="H189" s="118"/>
      <c r="I189" s="735"/>
      <c r="J189" s="736"/>
      <c r="K189" s="739"/>
      <c r="L189" s="740"/>
      <c r="M189" s="740"/>
      <c r="N189" s="732"/>
      <c r="O189" s="743"/>
      <c r="P189" s="744"/>
      <c r="Q189" s="744"/>
      <c r="R189" s="744"/>
      <c r="S189" s="745"/>
      <c r="T189" s="137" t="s">
        <v>378</v>
      </c>
      <c r="U189" s="138"/>
      <c r="V189" s="139"/>
      <c r="W189" s="130"/>
      <c r="X189" s="131"/>
      <c r="Y189" s="131"/>
      <c r="Z189" s="131"/>
      <c r="AA189" s="131"/>
      <c r="AB189" s="131"/>
      <c r="AC189" s="132"/>
      <c r="AD189" s="130"/>
      <c r="AE189" s="131"/>
      <c r="AF189" s="131"/>
      <c r="AG189" s="131"/>
      <c r="AH189" s="131"/>
      <c r="AI189" s="131"/>
      <c r="AJ189" s="132"/>
      <c r="AK189" s="130"/>
      <c r="AL189" s="131"/>
      <c r="AM189" s="131"/>
      <c r="AN189" s="131"/>
      <c r="AO189" s="131"/>
      <c r="AP189" s="131"/>
      <c r="AQ189" s="132"/>
      <c r="AR189" s="130"/>
      <c r="AS189" s="131"/>
      <c r="AT189" s="131"/>
      <c r="AU189" s="131"/>
      <c r="AV189" s="131"/>
      <c r="AW189" s="131"/>
      <c r="AX189" s="132"/>
      <c r="AY189" s="130"/>
      <c r="AZ189" s="131"/>
      <c r="BA189" s="133"/>
      <c r="BB189" s="749"/>
      <c r="BC189" s="750"/>
      <c r="BD189" s="712"/>
      <c r="BE189" s="713"/>
      <c r="BF189" s="714"/>
      <c r="BG189" s="715"/>
      <c r="BH189" s="715"/>
      <c r="BI189" s="715"/>
      <c r="BJ189" s="716"/>
    </row>
    <row r="190" spans="2:62" ht="20.25" customHeight="1" x14ac:dyDescent="0.2">
      <c r="B190" s="751"/>
      <c r="C190" s="752"/>
      <c r="D190" s="753"/>
      <c r="E190" s="140"/>
      <c r="F190" s="141">
        <f>C189</f>
        <v>0</v>
      </c>
      <c r="G190" s="140"/>
      <c r="H190" s="141">
        <f>I189</f>
        <v>0</v>
      </c>
      <c r="I190" s="754"/>
      <c r="J190" s="755"/>
      <c r="K190" s="756"/>
      <c r="L190" s="757"/>
      <c r="M190" s="757"/>
      <c r="N190" s="753"/>
      <c r="O190" s="743"/>
      <c r="P190" s="744"/>
      <c r="Q190" s="744"/>
      <c r="R190" s="744"/>
      <c r="S190" s="745"/>
      <c r="T190" s="134" t="s">
        <v>244</v>
      </c>
      <c r="U190" s="135"/>
      <c r="V190" s="136"/>
      <c r="W190" s="122" t="str">
        <f>IF(W189="","",VLOOKUP(W189,シフト記号表!$C$6:$L$47,10,FALSE))</f>
        <v/>
      </c>
      <c r="X190" s="123" t="str">
        <f>IF(X189="","",VLOOKUP(X189,シフト記号表!$C$6:$L$47,10,FALSE))</f>
        <v/>
      </c>
      <c r="Y190" s="123" t="str">
        <f>IF(Y189="","",VLOOKUP(Y189,シフト記号表!$C$6:$L$47,10,FALSE))</f>
        <v/>
      </c>
      <c r="Z190" s="123" t="str">
        <f>IF(Z189="","",VLOOKUP(Z189,シフト記号表!$C$6:$L$47,10,FALSE))</f>
        <v/>
      </c>
      <c r="AA190" s="123" t="str">
        <f>IF(AA189="","",VLOOKUP(AA189,シフト記号表!$C$6:$L$47,10,FALSE))</f>
        <v/>
      </c>
      <c r="AB190" s="123" t="str">
        <f>IF(AB189="","",VLOOKUP(AB189,シフト記号表!$C$6:$L$47,10,FALSE))</f>
        <v/>
      </c>
      <c r="AC190" s="124" t="str">
        <f>IF(AC189="","",VLOOKUP(AC189,シフト記号表!$C$6:$L$47,10,FALSE))</f>
        <v/>
      </c>
      <c r="AD190" s="122" t="str">
        <f>IF(AD189="","",VLOOKUP(AD189,シフト記号表!$C$6:$L$47,10,FALSE))</f>
        <v/>
      </c>
      <c r="AE190" s="123" t="str">
        <f>IF(AE189="","",VLOOKUP(AE189,シフト記号表!$C$6:$L$47,10,FALSE))</f>
        <v/>
      </c>
      <c r="AF190" s="123" t="str">
        <f>IF(AF189="","",VLOOKUP(AF189,シフト記号表!$C$6:$L$47,10,FALSE))</f>
        <v/>
      </c>
      <c r="AG190" s="123" t="str">
        <f>IF(AG189="","",VLOOKUP(AG189,シフト記号表!$C$6:$L$47,10,FALSE))</f>
        <v/>
      </c>
      <c r="AH190" s="123" t="str">
        <f>IF(AH189="","",VLOOKUP(AH189,シフト記号表!$C$6:$L$47,10,FALSE))</f>
        <v/>
      </c>
      <c r="AI190" s="123" t="str">
        <f>IF(AI189="","",VLOOKUP(AI189,シフト記号表!$C$6:$L$47,10,FALSE))</f>
        <v/>
      </c>
      <c r="AJ190" s="124" t="str">
        <f>IF(AJ189="","",VLOOKUP(AJ189,シフト記号表!$C$6:$L$47,10,FALSE))</f>
        <v/>
      </c>
      <c r="AK190" s="122" t="str">
        <f>IF(AK189="","",VLOOKUP(AK189,シフト記号表!$C$6:$L$47,10,FALSE))</f>
        <v/>
      </c>
      <c r="AL190" s="123" t="str">
        <f>IF(AL189="","",VLOOKUP(AL189,シフト記号表!$C$6:$L$47,10,FALSE))</f>
        <v/>
      </c>
      <c r="AM190" s="123" t="str">
        <f>IF(AM189="","",VLOOKUP(AM189,シフト記号表!$C$6:$L$47,10,FALSE))</f>
        <v/>
      </c>
      <c r="AN190" s="123" t="str">
        <f>IF(AN189="","",VLOOKUP(AN189,シフト記号表!$C$6:$L$47,10,FALSE))</f>
        <v/>
      </c>
      <c r="AO190" s="123" t="str">
        <f>IF(AO189="","",VLOOKUP(AO189,シフト記号表!$C$6:$L$47,10,FALSE))</f>
        <v/>
      </c>
      <c r="AP190" s="123" t="str">
        <f>IF(AP189="","",VLOOKUP(AP189,シフト記号表!$C$6:$L$47,10,FALSE))</f>
        <v/>
      </c>
      <c r="AQ190" s="124" t="str">
        <f>IF(AQ189="","",VLOOKUP(AQ189,シフト記号表!$C$6:$L$47,10,FALSE))</f>
        <v/>
      </c>
      <c r="AR190" s="122" t="str">
        <f>IF(AR189="","",VLOOKUP(AR189,シフト記号表!$C$6:$L$47,10,FALSE))</f>
        <v/>
      </c>
      <c r="AS190" s="123" t="str">
        <f>IF(AS189="","",VLOOKUP(AS189,シフト記号表!$C$6:$L$47,10,FALSE))</f>
        <v/>
      </c>
      <c r="AT190" s="123" t="str">
        <f>IF(AT189="","",VLOOKUP(AT189,シフト記号表!$C$6:$L$47,10,FALSE))</f>
        <v/>
      </c>
      <c r="AU190" s="123" t="str">
        <f>IF(AU189="","",VLOOKUP(AU189,シフト記号表!$C$6:$L$47,10,FALSE))</f>
        <v/>
      </c>
      <c r="AV190" s="123" t="str">
        <f>IF(AV189="","",VLOOKUP(AV189,シフト記号表!$C$6:$L$47,10,FALSE))</f>
        <v/>
      </c>
      <c r="AW190" s="123" t="str">
        <f>IF(AW189="","",VLOOKUP(AW189,シフト記号表!$C$6:$L$47,10,FALSE))</f>
        <v/>
      </c>
      <c r="AX190" s="124" t="str">
        <f>IF(AX189="","",VLOOKUP(AX189,シフト記号表!$C$6:$L$47,10,FALSE))</f>
        <v/>
      </c>
      <c r="AY190" s="122" t="str">
        <f>IF(AY189="","",VLOOKUP(AY189,シフト記号表!$C$6:$L$47,10,FALSE))</f>
        <v/>
      </c>
      <c r="AZ190" s="123" t="str">
        <f>IF(AZ189="","",VLOOKUP(AZ189,シフト記号表!$C$6:$L$47,10,FALSE))</f>
        <v/>
      </c>
      <c r="BA190" s="123" t="str">
        <f>IF(BA189="","",VLOOKUP(BA189,シフト記号表!$C$6:$L$47,10,FALSE))</f>
        <v/>
      </c>
      <c r="BB190" s="726">
        <f>IF($BE$3="４週",SUM(W190:AX190),IF($BE$3="暦月",SUM(W190:BA190),""))</f>
        <v>0</v>
      </c>
      <c r="BC190" s="727"/>
      <c r="BD190" s="728">
        <f>IF($BE$3="４週",BB190/4,IF($BE$3="暦月",(BB190/($BE$8/7)),""))</f>
        <v>0</v>
      </c>
      <c r="BE190" s="727"/>
      <c r="BF190" s="723"/>
      <c r="BG190" s="724"/>
      <c r="BH190" s="724"/>
      <c r="BI190" s="724"/>
      <c r="BJ190" s="725"/>
    </row>
    <row r="191" spans="2:62" ht="20.25" customHeight="1" x14ac:dyDescent="0.2">
      <c r="B191" s="729">
        <f>B189+1</f>
        <v>89</v>
      </c>
      <c r="C191" s="731"/>
      <c r="D191" s="732"/>
      <c r="E191" s="117"/>
      <c r="F191" s="118"/>
      <c r="G191" s="117"/>
      <c r="H191" s="118"/>
      <c r="I191" s="735"/>
      <c r="J191" s="736"/>
      <c r="K191" s="739"/>
      <c r="L191" s="740"/>
      <c r="M191" s="740"/>
      <c r="N191" s="732"/>
      <c r="O191" s="743"/>
      <c r="P191" s="744"/>
      <c r="Q191" s="744"/>
      <c r="R191" s="744"/>
      <c r="S191" s="745"/>
      <c r="T191" s="137" t="s">
        <v>378</v>
      </c>
      <c r="U191" s="138"/>
      <c r="V191" s="139"/>
      <c r="W191" s="130"/>
      <c r="X191" s="131"/>
      <c r="Y191" s="131"/>
      <c r="Z191" s="131"/>
      <c r="AA191" s="131"/>
      <c r="AB191" s="131"/>
      <c r="AC191" s="132"/>
      <c r="AD191" s="130"/>
      <c r="AE191" s="131"/>
      <c r="AF191" s="131"/>
      <c r="AG191" s="131"/>
      <c r="AH191" s="131"/>
      <c r="AI191" s="131"/>
      <c r="AJ191" s="132"/>
      <c r="AK191" s="130"/>
      <c r="AL191" s="131"/>
      <c r="AM191" s="131"/>
      <c r="AN191" s="131"/>
      <c r="AO191" s="131"/>
      <c r="AP191" s="131"/>
      <c r="AQ191" s="132"/>
      <c r="AR191" s="130"/>
      <c r="AS191" s="131"/>
      <c r="AT191" s="131"/>
      <c r="AU191" s="131"/>
      <c r="AV191" s="131"/>
      <c r="AW191" s="131"/>
      <c r="AX191" s="132"/>
      <c r="AY191" s="130"/>
      <c r="AZ191" s="131"/>
      <c r="BA191" s="133"/>
      <c r="BB191" s="749"/>
      <c r="BC191" s="750"/>
      <c r="BD191" s="712"/>
      <c r="BE191" s="713"/>
      <c r="BF191" s="714"/>
      <c r="BG191" s="715"/>
      <c r="BH191" s="715"/>
      <c r="BI191" s="715"/>
      <c r="BJ191" s="716"/>
    </row>
    <row r="192" spans="2:62" ht="20.25" customHeight="1" x14ac:dyDescent="0.2">
      <c r="B192" s="751"/>
      <c r="C192" s="752"/>
      <c r="D192" s="753"/>
      <c r="E192" s="140"/>
      <c r="F192" s="141">
        <f>C191</f>
        <v>0</v>
      </c>
      <c r="G192" s="140"/>
      <c r="H192" s="141">
        <f>I191</f>
        <v>0</v>
      </c>
      <c r="I192" s="754"/>
      <c r="J192" s="755"/>
      <c r="K192" s="756"/>
      <c r="L192" s="757"/>
      <c r="M192" s="757"/>
      <c r="N192" s="753"/>
      <c r="O192" s="743"/>
      <c r="P192" s="744"/>
      <c r="Q192" s="744"/>
      <c r="R192" s="744"/>
      <c r="S192" s="745"/>
      <c r="T192" s="134" t="s">
        <v>244</v>
      </c>
      <c r="U192" s="135"/>
      <c r="V192" s="136"/>
      <c r="W192" s="122" t="str">
        <f>IF(W191="","",VLOOKUP(W191,シフト記号表!$C$6:$L$47,10,FALSE))</f>
        <v/>
      </c>
      <c r="X192" s="123" t="str">
        <f>IF(X191="","",VLOOKUP(X191,シフト記号表!$C$6:$L$47,10,FALSE))</f>
        <v/>
      </c>
      <c r="Y192" s="123" t="str">
        <f>IF(Y191="","",VLOOKUP(Y191,シフト記号表!$C$6:$L$47,10,FALSE))</f>
        <v/>
      </c>
      <c r="Z192" s="123" t="str">
        <f>IF(Z191="","",VLOOKUP(Z191,シフト記号表!$C$6:$L$47,10,FALSE))</f>
        <v/>
      </c>
      <c r="AA192" s="123" t="str">
        <f>IF(AA191="","",VLOOKUP(AA191,シフト記号表!$C$6:$L$47,10,FALSE))</f>
        <v/>
      </c>
      <c r="AB192" s="123" t="str">
        <f>IF(AB191="","",VLOOKUP(AB191,シフト記号表!$C$6:$L$47,10,FALSE))</f>
        <v/>
      </c>
      <c r="AC192" s="124" t="str">
        <f>IF(AC191="","",VLOOKUP(AC191,シフト記号表!$C$6:$L$47,10,FALSE))</f>
        <v/>
      </c>
      <c r="AD192" s="122" t="str">
        <f>IF(AD191="","",VLOOKUP(AD191,シフト記号表!$C$6:$L$47,10,FALSE))</f>
        <v/>
      </c>
      <c r="AE192" s="123" t="str">
        <f>IF(AE191="","",VLOOKUP(AE191,シフト記号表!$C$6:$L$47,10,FALSE))</f>
        <v/>
      </c>
      <c r="AF192" s="123" t="str">
        <f>IF(AF191="","",VLOOKUP(AF191,シフト記号表!$C$6:$L$47,10,FALSE))</f>
        <v/>
      </c>
      <c r="AG192" s="123" t="str">
        <f>IF(AG191="","",VLOOKUP(AG191,シフト記号表!$C$6:$L$47,10,FALSE))</f>
        <v/>
      </c>
      <c r="AH192" s="123" t="str">
        <f>IF(AH191="","",VLOOKUP(AH191,シフト記号表!$C$6:$L$47,10,FALSE))</f>
        <v/>
      </c>
      <c r="AI192" s="123" t="str">
        <f>IF(AI191="","",VLOOKUP(AI191,シフト記号表!$C$6:$L$47,10,FALSE))</f>
        <v/>
      </c>
      <c r="AJ192" s="124" t="str">
        <f>IF(AJ191="","",VLOOKUP(AJ191,シフト記号表!$C$6:$L$47,10,FALSE))</f>
        <v/>
      </c>
      <c r="AK192" s="122" t="str">
        <f>IF(AK191="","",VLOOKUP(AK191,シフト記号表!$C$6:$L$47,10,FALSE))</f>
        <v/>
      </c>
      <c r="AL192" s="123" t="str">
        <f>IF(AL191="","",VLOOKUP(AL191,シフト記号表!$C$6:$L$47,10,FALSE))</f>
        <v/>
      </c>
      <c r="AM192" s="123" t="str">
        <f>IF(AM191="","",VLOOKUP(AM191,シフト記号表!$C$6:$L$47,10,FALSE))</f>
        <v/>
      </c>
      <c r="AN192" s="123" t="str">
        <f>IF(AN191="","",VLOOKUP(AN191,シフト記号表!$C$6:$L$47,10,FALSE))</f>
        <v/>
      </c>
      <c r="AO192" s="123" t="str">
        <f>IF(AO191="","",VLOOKUP(AO191,シフト記号表!$C$6:$L$47,10,FALSE))</f>
        <v/>
      </c>
      <c r="AP192" s="123" t="str">
        <f>IF(AP191="","",VLOOKUP(AP191,シフト記号表!$C$6:$L$47,10,FALSE))</f>
        <v/>
      </c>
      <c r="AQ192" s="124" t="str">
        <f>IF(AQ191="","",VLOOKUP(AQ191,シフト記号表!$C$6:$L$47,10,FALSE))</f>
        <v/>
      </c>
      <c r="AR192" s="122" t="str">
        <f>IF(AR191="","",VLOOKUP(AR191,シフト記号表!$C$6:$L$47,10,FALSE))</f>
        <v/>
      </c>
      <c r="AS192" s="123" t="str">
        <f>IF(AS191="","",VLOOKUP(AS191,シフト記号表!$C$6:$L$47,10,FALSE))</f>
        <v/>
      </c>
      <c r="AT192" s="123" t="str">
        <f>IF(AT191="","",VLOOKUP(AT191,シフト記号表!$C$6:$L$47,10,FALSE))</f>
        <v/>
      </c>
      <c r="AU192" s="123" t="str">
        <f>IF(AU191="","",VLOOKUP(AU191,シフト記号表!$C$6:$L$47,10,FALSE))</f>
        <v/>
      </c>
      <c r="AV192" s="123" t="str">
        <f>IF(AV191="","",VLOOKUP(AV191,シフト記号表!$C$6:$L$47,10,FALSE))</f>
        <v/>
      </c>
      <c r="AW192" s="123" t="str">
        <f>IF(AW191="","",VLOOKUP(AW191,シフト記号表!$C$6:$L$47,10,FALSE))</f>
        <v/>
      </c>
      <c r="AX192" s="124" t="str">
        <f>IF(AX191="","",VLOOKUP(AX191,シフト記号表!$C$6:$L$47,10,FALSE))</f>
        <v/>
      </c>
      <c r="AY192" s="122" t="str">
        <f>IF(AY191="","",VLOOKUP(AY191,シフト記号表!$C$6:$L$47,10,FALSE))</f>
        <v/>
      </c>
      <c r="AZ192" s="123" t="str">
        <f>IF(AZ191="","",VLOOKUP(AZ191,シフト記号表!$C$6:$L$47,10,FALSE))</f>
        <v/>
      </c>
      <c r="BA192" s="123" t="str">
        <f>IF(BA191="","",VLOOKUP(BA191,シフト記号表!$C$6:$L$47,10,FALSE))</f>
        <v/>
      </c>
      <c r="BB192" s="726">
        <f>IF($BE$3="４週",SUM(W192:AX192),IF($BE$3="暦月",SUM(W192:BA192),""))</f>
        <v>0</v>
      </c>
      <c r="BC192" s="727"/>
      <c r="BD192" s="728">
        <f>IF($BE$3="４週",BB192/4,IF($BE$3="暦月",(BB192/($BE$8/7)),""))</f>
        <v>0</v>
      </c>
      <c r="BE192" s="727"/>
      <c r="BF192" s="723"/>
      <c r="BG192" s="724"/>
      <c r="BH192" s="724"/>
      <c r="BI192" s="724"/>
      <c r="BJ192" s="725"/>
    </row>
    <row r="193" spans="2:62" ht="20.25" customHeight="1" x14ac:dyDescent="0.2">
      <c r="B193" s="729">
        <f>B191+1</f>
        <v>90</v>
      </c>
      <c r="C193" s="731"/>
      <c r="D193" s="732"/>
      <c r="E193" s="117"/>
      <c r="F193" s="118"/>
      <c r="G193" s="117"/>
      <c r="H193" s="118"/>
      <c r="I193" s="735"/>
      <c r="J193" s="736"/>
      <c r="K193" s="739"/>
      <c r="L193" s="740"/>
      <c r="M193" s="740"/>
      <c r="N193" s="732"/>
      <c r="O193" s="743"/>
      <c r="P193" s="744"/>
      <c r="Q193" s="744"/>
      <c r="R193" s="744"/>
      <c r="S193" s="745"/>
      <c r="T193" s="137" t="s">
        <v>378</v>
      </c>
      <c r="U193" s="138"/>
      <c r="V193" s="139"/>
      <c r="W193" s="130"/>
      <c r="X193" s="131"/>
      <c r="Y193" s="131"/>
      <c r="Z193" s="131"/>
      <c r="AA193" s="131"/>
      <c r="AB193" s="131"/>
      <c r="AC193" s="132"/>
      <c r="AD193" s="130"/>
      <c r="AE193" s="131"/>
      <c r="AF193" s="131"/>
      <c r="AG193" s="131"/>
      <c r="AH193" s="131"/>
      <c r="AI193" s="131"/>
      <c r="AJ193" s="132"/>
      <c r="AK193" s="130"/>
      <c r="AL193" s="131"/>
      <c r="AM193" s="131"/>
      <c r="AN193" s="131"/>
      <c r="AO193" s="131"/>
      <c r="AP193" s="131"/>
      <c r="AQ193" s="132"/>
      <c r="AR193" s="130"/>
      <c r="AS193" s="131"/>
      <c r="AT193" s="131"/>
      <c r="AU193" s="131"/>
      <c r="AV193" s="131"/>
      <c r="AW193" s="131"/>
      <c r="AX193" s="132"/>
      <c r="AY193" s="130"/>
      <c r="AZ193" s="131"/>
      <c r="BA193" s="133"/>
      <c r="BB193" s="749"/>
      <c r="BC193" s="750"/>
      <c r="BD193" s="712"/>
      <c r="BE193" s="713"/>
      <c r="BF193" s="714"/>
      <c r="BG193" s="715"/>
      <c r="BH193" s="715"/>
      <c r="BI193" s="715"/>
      <c r="BJ193" s="716"/>
    </row>
    <row r="194" spans="2:62" ht="20.25" customHeight="1" x14ac:dyDescent="0.2">
      <c r="B194" s="751"/>
      <c r="C194" s="752"/>
      <c r="D194" s="753"/>
      <c r="E194" s="140"/>
      <c r="F194" s="141">
        <f>C193</f>
        <v>0</v>
      </c>
      <c r="G194" s="140"/>
      <c r="H194" s="141">
        <f>I193</f>
        <v>0</v>
      </c>
      <c r="I194" s="754"/>
      <c r="J194" s="755"/>
      <c r="K194" s="756"/>
      <c r="L194" s="757"/>
      <c r="M194" s="757"/>
      <c r="N194" s="753"/>
      <c r="O194" s="743"/>
      <c r="P194" s="744"/>
      <c r="Q194" s="744"/>
      <c r="R194" s="744"/>
      <c r="S194" s="745"/>
      <c r="T194" s="134" t="s">
        <v>244</v>
      </c>
      <c r="U194" s="135"/>
      <c r="V194" s="136"/>
      <c r="W194" s="122" t="str">
        <f>IF(W193="","",VLOOKUP(W193,シフト記号表!$C$6:$L$47,10,FALSE))</f>
        <v/>
      </c>
      <c r="X194" s="123" t="str">
        <f>IF(X193="","",VLOOKUP(X193,シフト記号表!$C$6:$L$47,10,FALSE))</f>
        <v/>
      </c>
      <c r="Y194" s="123" t="str">
        <f>IF(Y193="","",VLOOKUP(Y193,シフト記号表!$C$6:$L$47,10,FALSE))</f>
        <v/>
      </c>
      <c r="Z194" s="123" t="str">
        <f>IF(Z193="","",VLOOKUP(Z193,シフト記号表!$C$6:$L$47,10,FALSE))</f>
        <v/>
      </c>
      <c r="AA194" s="123" t="str">
        <f>IF(AA193="","",VLOOKUP(AA193,シフト記号表!$C$6:$L$47,10,FALSE))</f>
        <v/>
      </c>
      <c r="AB194" s="123" t="str">
        <f>IF(AB193="","",VLOOKUP(AB193,シフト記号表!$C$6:$L$47,10,FALSE))</f>
        <v/>
      </c>
      <c r="AC194" s="124" t="str">
        <f>IF(AC193="","",VLOOKUP(AC193,シフト記号表!$C$6:$L$47,10,FALSE))</f>
        <v/>
      </c>
      <c r="AD194" s="122" t="str">
        <f>IF(AD193="","",VLOOKUP(AD193,シフト記号表!$C$6:$L$47,10,FALSE))</f>
        <v/>
      </c>
      <c r="AE194" s="123" t="str">
        <f>IF(AE193="","",VLOOKUP(AE193,シフト記号表!$C$6:$L$47,10,FALSE))</f>
        <v/>
      </c>
      <c r="AF194" s="123" t="str">
        <f>IF(AF193="","",VLOOKUP(AF193,シフト記号表!$C$6:$L$47,10,FALSE))</f>
        <v/>
      </c>
      <c r="AG194" s="123" t="str">
        <f>IF(AG193="","",VLOOKUP(AG193,シフト記号表!$C$6:$L$47,10,FALSE))</f>
        <v/>
      </c>
      <c r="AH194" s="123" t="str">
        <f>IF(AH193="","",VLOOKUP(AH193,シフト記号表!$C$6:$L$47,10,FALSE))</f>
        <v/>
      </c>
      <c r="AI194" s="123" t="str">
        <f>IF(AI193="","",VLOOKUP(AI193,シフト記号表!$C$6:$L$47,10,FALSE))</f>
        <v/>
      </c>
      <c r="AJ194" s="124" t="str">
        <f>IF(AJ193="","",VLOOKUP(AJ193,シフト記号表!$C$6:$L$47,10,FALSE))</f>
        <v/>
      </c>
      <c r="AK194" s="122" t="str">
        <f>IF(AK193="","",VLOOKUP(AK193,シフト記号表!$C$6:$L$47,10,FALSE))</f>
        <v/>
      </c>
      <c r="AL194" s="123" t="str">
        <f>IF(AL193="","",VLOOKUP(AL193,シフト記号表!$C$6:$L$47,10,FALSE))</f>
        <v/>
      </c>
      <c r="AM194" s="123" t="str">
        <f>IF(AM193="","",VLOOKUP(AM193,シフト記号表!$C$6:$L$47,10,FALSE))</f>
        <v/>
      </c>
      <c r="AN194" s="123" t="str">
        <f>IF(AN193="","",VLOOKUP(AN193,シフト記号表!$C$6:$L$47,10,FALSE))</f>
        <v/>
      </c>
      <c r="AO194" s="123" t="str">
        <f>IF(AO193="","",VLOOKUP(AO193,シフト記号表!$C$6:$L$47,10,FALSE))</f>
        <v/>
      </c>
      <c r="AP194" s="123" t="str">
        <f>IF(AP193="","",VLOOKUP(AP193,シフト記号表!$C$6:$L$47,10,FALSE))</f>
        <v/>
      </c>
      <c r="AQ194" s="124" t="str">
        <f>IF(AQ193="","",VLOOKUP(AQ193,シフト記号表!$C$6:$L$47,10,FALSE))</f>
        <v/>
      </c>
      <c r="AR194" s="122" t="str">
        <f>IF(AR193="","",VLOOKUP(AR193,シフト記号表!$C$6:$L$47,10,FALSE))</f>
        <v/>
      </c>
      <c r="AS194" s="123" t="str">
        <f>IF(AS193="","",VLOOKUP(AS193,シフト記号表!$C$6:$L$47,10,FALSE))</f>
        <v/>
      </c>
      <c r="AT194" s="123" t="str">
        <f>IF(AT193="","",VLOOKUP(AT193,シフト記号表!$C$6:$L$47,10,FALSE))</f>
        <v/>
      </c>
      <c r="AU194" s="123" t="str">
        <f>IF(AU193="","",VLOOKUP(AU193,シフト記号表!$C$6:$L$47,10,FALSE))</f>
        <v/>
      </c>
      <c r="AV194" s="123" t="str">
        <f>IF(AV193="","",VLOOKUP(AV193,シフト記号表!$C$6:$L$47,10,FALSE))</f>
        <v/>
      </c>
      <c r="AW194" s="123" t="str">
        <f>IF(AW193="","",VLOOKUP(AW193,シフト記号表!$C$6:$L$47,10,FALSE))</f>
        <v/>
      </c>
      <c r="AX194" s="124" t="str">
        <f>IF(AX193="","",VLOOKUP(AX193,シフト記号表!$C$6:$L$47,10,FALSE))</f>
        <v/>
      </c>
      <c r="AY194" s="122" t="str">
        <f>IF(AY193="","",VLOOKUP(AY193,シフト記号表!$C$6:$L$47,10,FALSE))</f>
        <v/>
      </c>
      <c r="AZ194" s="123" t="str">
        <f>IF(AZ193="","",VLOOKUP(AZ193,シフト記号表!$C$6:$L$47,10,FALSE))</f>
        <v/>
      </c>
      <c r="BA194" s="123" t="str">
        <f>IF(BA193="","",VLOOKUP(BA193,シフト記号表!$C$6:$L$47,10,FALSE))</f>
        <v/>
      </c>
      <c r="BB194" s="726">
        <f>IF($BE$3="４週",SUM(W194:AX194),IF($BE$3="暦月",SUM(W194:BA194),""))</f>
        <v>0</v>
      </c>
      <c r="BC194" s="727"/>
      <c r="BD194" s="728">
        <f>IF($BE$3="４週",BB194/4,IF($BE$3="暦月",(BB194/($BE$8/7)),""))</f>
        <v>0</v>
      </c>
      <c r="BE194" s="727"/>
      <c r="BF194" s="723"/>
      <c r="BG194" s="724"/>
      <c r="BH194" s="724"/>
      <c r="BI194" s="724"/>
      <c r="BJ194" s="725"/>
    </row>
    <row r="195" spans="2:62" ht="20.25" customHeight="1" x14ac:dyDescent="0.2">
      <c r="B195" s="729">
        <f>B193+1</f>
        <v>91</v>
      </c>
      <c r="C195" s="731"/>
      <c r="D195" s="732"/>
      <c r="E195" s="117"/>
      <c r="F195" s="118"/>
      <c r="G195" s="117"/>
      <c r="H195" s="118"/>
      <c r="I195" s="735"/>
      <c r="J195" s="736"/>
      <c r="K195" s="739"/>
      <c r="L195" s="740"/>
      <c r="M195" s="740"/>
      <c r="N195" s="732"/>
      <c r="O195" s="743"/>
      <c r="P195" s="744"/>
      <c r="Q195" s="744"/>
      <c r="R195" s="744"/>
      <c r="S195" s="745"/>
      <c r="T195" s="137" t="s">
        <v>378</v>
      </c>
      <c r="U195" s="138"/>
      <c r="V195" s="139"/>
      <c r="W195" s="130"/>
      <c r="X195" s="131"/>
      <c r="Y195" s="131"/>
      <c r="Z195" s="131"/>
      <c r="AA195" s="131"/>
      <c r="AB195" s="131"/>
      <c r="AC195" s="132"/>
      <c r="AD195" s="130"/>
      <c r="AE195" s="131"/>
      <c r="AF195" s="131"/>
      <c r="AG195" s="131"/>
      <c r="AH195" s="131"/>
      <c r="AI195" s="131"/>
      <c r="AJ195" s="132"/>
      <c r="AK195" s="130"/>
      <c r="AL195" s="131"/>
      <c r="AM195" s="131"/>
      <c r="AN195" s="131"/>
      <c r="AO195" s="131"/>
      <c r="AP195" s="131"/>
      <c r="AQ195" s="132"/>
      <c r="AR195" s="130"/>
      <c r="AS195" s="131"/>
      <c r="AT195" s="131"/>
      <c r="AU195" s="131"/>
      <c r="AV195" s="131"/>
      <c r="AW195" s="131"/>
      <c r="AX195" s="132"/>
      <c r="AY195" s="130"/>
      <c r="AZ195" s="131"/>
      <c r="BA195" s="133"/>
      <c r="BB195" s="749"/>
      <c r="BC195" s="750"/>
      <c r="BD195" s="712"/>
      <c r="BE195" s="713"/>
      <c r="BF195" s="714"/>
      <c r="BG195" s="715"/>
      <c r="BH195" s="715"/>
      <c r="BI195" s="715"/>
      <c r="BJ195" s="716"/>
    </row>
    <row r="196" spans="2:62" ht="20.25" customHeight="1" x14ac:dyDescent="0.2">
      <c r="B196" s="751"/>
      <c r="C196" s="752"/>
      <c r="D196" s="753"/>
      <c r="E196" s="140"/>
      <c r="F196" s="141">
        <f>C195</f>
        <v>0</v>
      </c>
      <c r="G196" s="140"/>
      <c r="H196" s="141">
        <f>I195</f>
        <v>0</v>
      </c>
      <c r="I196" s="754"/>
      <c r="J196" s="755"/>
      <c r="K196" s="756"/>
      <c r="L196" s="757"/>
      <c r="M196" s="757"/>
      <c r="N196" s="753"/>
      <c r="O196" s="743"/>
      <c r="P196" s="744"/>
      <c r="Q196" s="744"/>
      <c r="R196" s="744"/>
      <c r="S196" s="745"/>
      <c r="T196" s="134" t="s">
        <v>244</v>
      </c>
      <c r="U196" s="135"/>
      <c r="V196" s="136"/>
      <c r="W196" s="122" t="str">
        <f>IF(W195="","",VLOOKUP(W195,シフト記号表!$C$6:$L$47,10,FALSE))</f>
        <v/>
      </c>
      <c r="X196" s="123" t="str">
        <f>IF(X195="","",VLOOKUP(X195,シフト記号表!$C$6:$L$47,10,FALSE))</f>
        <v/>
      </c>
      <c r="Y196" s="123" t="str">
        <f>IF(Y195="","",VLOOKUP(Y195,シフト記号表!$C$6:$L$47,10,FALSE))</f>
        <v/>
      </c>
      <c r="Z196" s="123" t="str">
        <f>IF(Z195="","",VLOOKUP(Z195,シフト記号表!$C$6:$L$47,10,FALSE))</f>
        <v/>
      </c>
      <c r="AA196" s="123" t="str">
        <f>IF(AA195="","",VLOOKUP(AA195,シフト記号表!$C$6:$L$47,10,FALSE))</f>
        <v/>
      </c>
      <c r="AB196" s="123" t="str">
        <f>IF(AB195="","",VLOOKUP(AB195,シフト記号表!$C$6:$L$47,10,FALSE))</f>
        <v/>
      </c>
      <c r="AC196" s="124" t="str">
        <f>IF(AC195="","",VLOOKUP(AC195,シフト記号表!$C$6:$L$47,10,FALSE))</f>
        <v/>
      </c>
      <c r="AD196" s="122" t="str">
        <f>IF(AD195="","",VLOOKUP(AD195,シフト記号表!$C$6:$L$47,10,FALSE))</f>
        <v/>
      </c>
      <c r="AE196" s="123" t="str">
        <f>IF(AE195="","",VLOOKUP(AE195,シフト記号表!$C$6:$L$47,10,FALSE))</f>
        <v/>
      </c>
      <c r="AF196" s="123" t="str">
        <f>IF(AF195="","",VLOOKUP(AF195,シフト記号表!$C$6:$L$47,10,FALSE))</f>
        <v/>
      </c>
      <c r="AG196" s="123" t="str">
        <f>IF(AG195="","",VLOOKUP(AG195,シフト記号表!$C$6:$L$47,10,FALSE))</f>
        <v/>
      </c>
      <c r="AH196" s="123" t="str">
        <f>IF(AH195="","",VLOOKUP(AH195,シフト記号表!$C$6:$L$47,10,FALSE))</f>
        <v/>
      </c>
      <c r="AI196" s="123" t="str">
        <f>IF(AI195="","",VLOOKUP(AI195,シフト記号表!$C$6:$L$47,10,FALSE))</f>
        <v/>
      </c>
      <c r="AJ196" s="124" t="str">
        <f>IF(AJ195="","",VLOOKUP(AJ195,シフト記号表!$C$6:$L$47,10,FALSE))</f>
        <v/>
      </c>
      <c r="AK196" s="122" t="str">
        <f>IF(AK195="","",VLOOKUP(AK195,シフト記号表!$C$6:$L$47,10,FALSE))</f>
        <v/>
      </c>
      <c r="AL196" s="123" t="str">
        <f>IF(AL195="","",VLOOKUP(AL195,シフト記号表!$C$6:$L$47,10,FALSE))</f>
        <v/>
      </c>
      <c r="AM196" s="123" t="str">
        <f>IF(AM195="","",VLOOKUP(AM195,シフト記号表!$C$6:$L$47,10,FALSE))</f>
        <v/>
      </c>
      <c r="AN196" s="123" t="str">
        <f>IF(AN195="","",VLOOKUP(AN195,シフト記号表!$C$6:$L$47,10,FALSE))</f>
        <v/>
      </c>
      <c r="AO196" s="123" t="str">
        <f>IF(AO195="","",VLOOKUP(AO195,シフト記号表!$C$6:$L$47,10,FALSE))</f>
        <v/>
      </c>
      <c r="AP196" s="123" t="str">
        <f>IF(AP195="","",VLOOKUP(AP195,シフト記号表!$C$6:$L$47,10,FALSE))</f>
        <v/>
      </c>
      <c r="AQ196" s="124" t="str">
        <f>IF(AQ195="","",VLOOKUP(AQ195,シフト記号表!$C$6:$L$47,10,FALSE))</f>
        <v/>
      </c>
      <c r="AR196" s="122" t="str">
        <f>IF(AR195="","",VLOOKUP(AR195,シフト記号表!$C$6:$L$47,10,FALSE))</f>
        <v/>
      </c>
      <c r="AS196" s="123" t="str">
        <f>IF(AS195="","",VLOOKUP(AS195,シフト記号表!$C$6:$L$47,10,FALSE))</f>
        <v/>
      </c>
      <c r="AT196" s="123" t="str">
        <f>IF(AT195="","",VLOOKUP(AT195,シフト記号表!$C$6:$L$47,10,FALSE))</f>
        <v/>
      </c>
      <c r="AU196" s="123" t="str">
        <f>IF(AU195="","",VLOOKUP(AU195,シフト記号表!$C$6:$L$47,10,FALSE))</f>
        <v/>
      </c>
      <c r="AV196" s="123" t="str">
        <f>IF(AV195="","",VLOOKUP(AV195,シフト記号表!$C$6:$L$47,10,FALSE))</f>
        <v/>
      </c>
      <c r="AW196" s="123" t="str">
        <f>IF(AW195="","",VLOOKUP(AW195,シフト記号表!$C$6:$L$47,10,FALSE))</f>
        <v/>
      </c>
      <c r="AX196" s="124" t="str">
        <f>IF(AX195="","",VLOOKUP(AX195,シフト記号表!$C$6:$L$47,10,FALSE))</f>
        <v/>
      </c>
      <c r="AY196" s="122" t="str">
        <f>IF(AY195="","",VLOOKUP(AY195,シフト記号表!$C$6:$L$47,10,FALSE))</f>
        <v/>
      </c>
      <c r="AZ196" s="123" t="str">
        <f>IF(AZ195="","",VLOOKUP(AZ195,シフト記号表!$C$6:$L$47,10,FALSE))</f>
        <v/>
      </c>
      <c r="BA196" s="123" t="str">
        <f>IF(BA195="","",VLOOKUP(BA195,シフト記号表!$C$6:$L$47,10,FALSE))</f>
        <v/>
      </c>
      <c r="BB196" s="726">
        <f>IF($BE$3="４週",SUM(W196:AX196),IF($BE$3="暦月",SUM(W196:BA196),""))</f>
        <v>0</v>
      </c>
      <c r="BC196" s="727"/>
      <c r="BD196" s="728">
        <f>IF($BE$3="４週",BB196/4,IF($BE$3="暦月",(BB196/($BE$8/7)),""))</f>
        <v>0</v>
      </c>
      <c r="BE196" s="727"/>
      <c r="BF196" s="723"/>
      <c r="BG196" s="724"/>
      <c r="BH196" s="724"/>
      <c r="BI196" s="724"/>
      <c r="BJ196" s="725"/>
    </row>
    <row r="197" spans="2:62" ht="20.25" customHeight="1" x14ac:dyDescent="0.2">
      <c r="B197" s="729">
        <f>B195+1</f>
        <v>92</v>
      </c>
      <c r="C197" s="731"/>
      <c r="D197" s="732"/>
      <c r="E197" s="117"/>
      <c r="F197" s="118"/>
      <c r="G197" s="117"/>
      <c r="H197" s="118"/>
      <c r="I197" s="735"/>
      <c r="J197" s="736"/>
      <c r="K197" s="739"/>
      <c r="L197" s="740"/>
      <c r="M197" s="740"/>
      <c r="N197" s="732"/>
      <c r="O197" s="743"/>
      <c r="P197" s="744"/>
      <c r="Q197" s="744"/>
      <c r="R197" s="744"/>
      <c r="S197" s="745"/>
      <c r="T197" s="137" t="s">
        <v>378</v>
      </c>
      <c r="U197" s="138"/>
      <c r="V197" s="139"/>
      <c r="W197" s="130"/>
      <c r="X197" s="131"/>
      <c r="Y197" s="131"/>
      <c r="Z197" s="131"/>
      <c r="AA197" s="131"/>
      <c r="AB197" s="131"/>
      <c r="AC197" s="132"/>
      <c r="AD197" s="130"/>
      <c r="AE197" s="131"/>
      <c r="AF197" s="131"/>
      <c r="AG197" s="131"/>
      <c r="AH197" s="131"/>
      <c r="AI197" s="131"/>
      <c r="AJ197" s="132"/>
      <c r="AK197" s="130"/>
      <c r="AL197" s="131"/>
      <c r="AM197" s="131"/>
      <c r="AN197" s="131"/>
      <c r="AO197" s="131"/>
      <c r="AP197" s="131"/>
      <c r="AQ197" s="132"/>
      <c r="AR197" s="130"/>
      <c r="AS197" s="131"/>
      <c r="AT197" s="131"/>
      <c r="AU197" s="131"/>
      <c r="AV197" s="131"/>
      <c r="AW197" s="131"/>
      <c r="AX197" s="132"/>
      <c r="AY197" s="130"/>
      <c r="AZ197" s="131"/>
      <c r="BA197" s="133"/>
      <c r="BB197" s="749"/>
      <c r="BC197" s="750"/>
      <c r="BD197" s="712"/>
      <c r="BE197" s="713"/>
      <c r="BF197" s="714"/>
      <c r="BG197" s="715"/>
      <c r="BH197" s="715"/>
      <c r="BI197" s="715"/>
      <c r="BJ197" s="716"/>
    </row>
    <row r="198" spans="2:62" ht="20.25" customHeight="1" x14ac:dyDescent="0.2">
      <c r="B198" s="751"/>
      <c r="C198" s="752"/>
      <c r="D198" s="753"/>
      <c r="E198" s="140"/>
      <c r="F198" s="141">
        <f>C197</f>
        <v>0</v>
      </c>
      <c r="G198" s="140"/>
      <c r="H198" s="141">
        <f>I197</f>
        <v>0</v>
      </c>
      <c r="I198" s="754"/>
      <c r="J198" s="755"/>
      <c r="K198" s="756"/>
      <c r="L198" s="757"/>
      <c r="M198" s="757"/>
      <c r="N198" s="753"/>
      <c r="O198" s="743"/>
      <c r="P198" s="744"/>
      <c r="Q198" s="744"/>
      <c r="R198" s="744"/>
      <c r="S198" s="745"/>
      <c r="T198" s="134" t="s">
        <v>244</v>
      </c>
      <c r="U198" s="135"/>
      <c r="V198" s="136"/>
      <c r="W198" s="122" t="str">
        <f>IF(W197="","",VLOOKUP(W197,シフト記号表!$C$6:$L$47,10,FALSE))</f>
        <v/>
      </c>
      <c r="X198" s="123" t="str">
        <f>IF(X197="","",VLOOKUP(X197,シフト記号表!$C$6:$L$47,10,FALSE))</f>
        <v/>
      </c>
      <c r="Y198" s="123" t="str">
        <f>IF(Y197="","",VLOOKUP(Y197,シフト記号表!$C$6:$L$47,10,FALSE))</f>
        <v/>
      </c>
      <c r="Z198" s="123" t="str">
        <f>IF(Z197="","",VLOOKUP(Z197,シフト記号表!$C$6:$L$47,10,FALSE))</f>
        <v/>
      </c>
      <c r="AA198" s="123" t="str">
        <f>IF(AA197="","",VLOOKUP(AA197,シフト記号表!$C$6:$L$47,10,FALSE))</f>
        <v/>
      </c>
      <c r="AB198" s="123" t="str">
        <f>IF(AB197="","",VLOOKUP(AB197,シフト記号表!$C$6:$L$47,10,FALSE))</f>
        <v/>
      </c>
      <c r="AC198" s="124" t="str">
        <f>IF(AC197="","",VLOOKUP(AC197,シフト記号表!$C$6:$L$47,10,FALSE))</f>
        <v/>
      </c>
      <c r="AD198" s="122" t="str">
        <f>IF(AD197="","",VLOOKUP(AD197,シフト記号表!$C$6:$L$47,10,FALSE))</f>
        <v/>
      </c>
      <c r="AE198" s="123" t="str">
        <f>IF(AE197="","",VLOOKUP(AE197,シフト記号表!$C$6:$L$47,10,FALSE))</f>
        <v/>
      </c>
      <c r="AF198" s="123" t="str">
        <f>IF(AF197="","",VLOOKUP(AF197,シフト記号表!$C$6:$L$47,10,FALSE))</f>
        <v/>
      </c>
      <c r="AG198" s="123" t="str">
        <f>IF(AG197="","",VLOOKUP(AG197,シフト記号表!$C$6:$L$47,10,FALSE))</f>
        <v/>
      </c>
      <c r="AH198" s="123" t="str">
        <f>IF(AH197="","",VLOOKUP(AH197,シフト記号表!$C$6:$L$47,10,FALSE))</f>
        <v/>
      </c>
      <c r="AI198" s="123" t="str">
        <f>IF(AI197="","",VLOOKUP(AI197,シフト記号表!$C$6:$L$47,10,FALSE))</f>
        <v/>
      </c>
      <c r="AJ198" s="124" t="str">
        <f>IF(AJ197="","",VLOOKUP(AJ197,シフト記号表!$C$6:$L$47,10,FALSE))</f>
        <v/>
      </c>
      <c r="AK198" s="122" t="str">
        <f>IF(AK197="","",VLOOKUP(AK197,シフト記号表!$C$6:$L$47,10,FALSE))</f>
        <v/>
      </c>
      <c r="AL198" s="123" t="str">
        <f>IF(AL197="","",VLOOKUP(AL197,シフト記号表!$C$6:$L$47,10,FALSE))</f>
        <v/>
      </c>
      <c r="AM198" s="123" t="str">
        <f>IF(AM197="","",VLOOKUP(AM197,シフト記号表!$C$6:$L$47,10,FALSE))</f>
        <v/>
      </c>
      <c r="AN198" s="123" t="str">
        <f>IF(AN197="","",VLOOKUP(AN197,シフト記号表!$C$6:$L$47,10,FALSE))</f>
        <v/>
      </c>
      <c r="AO198" s="123" t="str">
        <f>IF(AO197="","",VLOOKUP(AO197,シフト記号表!$C$6:$L$47,10,FALSE))</f>
        <v/>
      </c>
      <c r="AP198" s="123" t="str">
        <f>IF(AP197="","",VLOOKUP(AP197,シフト記号表!$C$6:$L$47,10,FALSE))</f>
        <v/>
      </c>
      <c r="AQ198" s="124" t="str">
        <f>IF(AQ197="","",VLOOKUP(AQ197,シフト記号表!$C$6:$L$47,10,FALSE))</f>
        <v/>
      </c>
      <c r="AR198" s="122" t="str">
        <f>IF(AR197="","",VLOOKUP(AR197,シフト記号表!$C$6:$L$47,10,FALSE))</f>
        <v/>
      </c>
      <c r="AS198" s="123" t="str">
        <f>IF(AS197="","",VLOOKUP(AS197,シフト記号表!$C$6:$L$47,10,FALSE))</f>
        <v/>
      </c>
      <c r="AT198" s="123" t="str">
        <f>IF(AT197="","",VLOOKUP(AT197,シフト記号表!$C$6:$L$47,10,FALSE))</f>
        <v/>
      </c>
      <c r="AU198" s="123" t="str">
        <f>IF(AU197="","",VLOOKUP(AU197,シフト記号表!$C$6:$L$47,10,FALSE))</f>
        <v/>
      </c>
      <c r="AV198" s="123" t="str">
        <f>IF(AV197="","",VLOOKUP(AV197,シフト記号表!$C$6:$L$47,10,FALSE))</f>
        <v/>
      </c>
      <c r="AW198" s="123" t="str">
        <f>IF(AW197="","",VLOOKUP(AW197,シフト記号表!$C$6:$L$47,10,FALSE))</f>
        <v/>
      </c>
      <c r="AX198" s="124" t="str">
        <f>IF(AX197="","",VLOOKUP(AX197,シフト記号表!$C$6:$L$47,10,FALSE))</f>
        <v/>
      </c>
      <c r="AY198" s="122" t="str">
        <f>IF(AY197="","",VLOOKUP(AY197,シフト記号表!$C$6:$L$47,10,FALSE))</f>
        <v/>
      </c>
      <c r="AZ198" s="123" t="str">
        <f>IF(AZ197="","",VLOOKUP(AZ197,シフト記号表!$C$6:$L$47,10,FALSE))</f>
        <v/>
      </c>
      <c r="BA198" s="123" t="str">
        <f>IF(BA197="","",VLOOKUP(BA197,シフト記号表!$C$6:$L$47,10,FALSE))</f>
        <v/>
      </c>
      <c r="BB198" s="726">
        <f>IF($BE$3="４週",SUM(W198:AX198),IF($BE$3="暦月",SUM(W198:BA198),""))</f>
        <v>0</v>
      </c>
      <c r="BC198" s="727"/>
      <c r="BD198" s="728">
        <f>IF($BE$3="４週",BB198/4,IF($BE$3="暦月",(BB198/($BE$8/7)),""))</f>
        <v>0</v>
      </c>
      <c r="BE198" s="727"/>
      <c r="BF198" s="723"/>
      <c r="BG198" s="724"/>
      <c r="BH198" s="724"/>
      <c r="BI198" s="724"/>
      <c r="BJ198" s="725"/>
    </row>
    <row r="199" spans="2:62" ht="20.25" customHeight="1" x14ac:dyDescent="0.2">
      <c r="B199" s="729">
        <f>B197+1</f>
        <v>93</v>
      </c>
      <c r="C199" s="731"/>
      <c r="D199" s="732"/>
      <c r="E199" s="117"/>
      <c r="F199" s="118"/>
      <c r="G199" s="117"/>
      <c r="H199" s="118"/>
      <c r="I199" s="735"/>
      <c r="J199" s="736"/>
      <c r="K199" s="739"/>
      <c r="L199" s="740"/>
      <c r="M199" s="740"/>
      <c r="N199" s="732"/>
      <c r="O199" s="743"/>
      <c r="P199" s="744"/>
      <c r="Q199" s="744"/>
      <c r="R199" s="744"/>
      <c r="S199" s="745"/>
      <c r="T199" s="137" t="s">
        <v>378</v>
      </c>
      <c r="U199" s="138"/>
      <c r="V199" s="139"/>
      <c r="W199" s="130"/>
      <c r="X199" s="131"/>
      <c r="Y199" s="131"/>
      <c r="Z199" s="131"/>
      <c r="AA199" s="131"/>
      <c r="AB199" s="131"/>
      <c r="AC199" s="132"/>
      <c r="AD199" s="130"/>
      <c r="AE199" s="131"/>
      <c r="AF199" s="131"/>
      <c r="AG199" s="131"/>
      <c r="AH199" s="131"/>
      <c r="AI199" s="131"/>
      <c r="AJ199" s="132"/>
      <c r="AK199" s="130"/>
      <c r="AL199" s="131"/>
      <c r="AM199" s="131"/>
      <c r="AN199" s="131"/>
      <c r="AO199" s="131"/>
      <c r="AP199" s="131"/>
      <c r="AQ199" s="132"/>
      <c r="AR199" s="130"/>
      <c r="AS199" s="131"/>
      <c r="AT199" s="131"/>
      <c r="AU199" s="131"/>
      <c r="AV199" s="131"/>
      <c r="AW199" s="131"/>
      <c r="AX199" s="132"/>
      <c r="AY199" s="130"/>
      <c r="AZ199" s="131"/>
      <c r="BA199" s="133"/>
      <c r="BB199" s="749"/>
      <c r="BC199" s="750"/>
      <c r="BD199" s="712"/>
      <c r="BE199" s="713"/>
      <c r="BF199" s="714"/>
      <c r="BG199" s="715"/>
      <c r="BH199" s="715"/>
      <c r="BI199" s="715"/>
      <c r="BJ199" s="716"/>
    </row>
    <row r="200" spans="2:62" ht="20.25" customHeight="1" x14ac:dyDescent="0.2">
      <c r="B200" s="751"/>
      <c r="C200" s="752"/>
      <c r="D200" s="753"/>
      <c r="E200" s="140"/>
      <c r="F200" s="141">
        <f>C199</f>
        <v>0</v>
      </c>
      <c r="G200" s="140"/>
      <c r="H200" s="141">
        <f>I199</f>
        <v>0</v>
      </c>
      <c r="I200" s="754"/>
      <c r="J200" s="755"/>
      <c r="K200" s="756"/>
      <c r="L200" s="757"/>
      <c r="M200" s="757"/>
      <c r="N200" s="753"/>
      <c r="O200" s="743"/>
      <c r="P200" s="744"/>
      <c r="Q200" s="744"/>
      <c r="R200" s="744"/>
      <c r="S200" s="745"/>
      <c r="T200" s="134" t="s">
        <v>244</v>
      </c>
      <c r="U200" s="135"/>
      <c r="V200" s="136"/>
      <c r="W200" s="122" t="str">
        <f>IF(W199="","",VLOOKUP(W199,シフト記号表!$C$6:$L$47,10,FALSE))</f>
        <v/>
      </c>
      <c r="X200" s="123" t="str">
        <f>IF(X199="","",VLOOKUP(X199,シフト記号表!$C$6:$L$47,10,FALSE))</f>
        <v/>
      </c>
      <c r="Y200" s="123" t="str">
        <f>IF(Y199="","",VLOOKUP(Y199,シフト記号表!$C$6:$L$47,10,FALSE))</f>
        <v/>
      </c>
      <c r="Z200" s="123" t="str">
        <f>IF(Z199="","",VLOOKUP(Z199,シフト記号表!$C$6:$L$47,10,FALSE))</f>
        <v/>
      </c>
      <c r="AA200" s="123" t="str">
        <f>IF(AA199="","",VLOOKUP(AA199,シフト記号表!$C$6:$L$47,10,FALSE))</f>
        <v/>
      </c>
      <c r="AB200" s="123" t="str">
        <f>IF(AB199="","",VLOOKUP(AB199,シフト記号表!$C$6:$L$47,10,FALSE))</f>
        <v/>
      </c>
      <c r="AC200" s="124" t="str">
        <f>IF(AC199="","",VLOOKUP(AC199,シフト記号表!$C$6:$L$47,10,FALSE))</f>
        <v/>
      </c>
      <c r="AD200" s="122" t="str">
        <f>IF(AD199="","",VLOOKUP(AD199,シフト記号表!$C$6:$L$47,10,FALSE))</f>
        <v/>
      </c>
      <c r="AE200" s="123" t="str">
        <f>IF(AE199="","",VLOOKUP(AE199,シフト記号表!$C$6:$L$47,10,FALSE))</f>
        <v/>
      </c>
      <c r="AF200" s="123" t="str">
        <f>IF(AF199="","",VLOOKUP(AF199,シフト記号表!$C$6:$L$47,10,FALSE))</f>
        <v/>
      </c>
      <c r="AG200" s="123" t="str">
        <f>IF(AG199="","",VLOOKUP(AG199,シフト記号表!$C$6:$L$47,10,FALSE))</f>
        <v/>
      </c>
      <c r="AH200" s="123" t="str">
        <f>IF(AH199="","",VLOOKUP(AH199,シフト記号表!$C$6:$L$47,10,FALSE))</f>
        <v/>
      </c>
      <c r="AI200" s="123" t="str">
        <f>IF(AI199="","",VLOOKUP(AI199,シフト記号表!$C$6:$L$47,10,FALSE))</f>
        <v/>
      </c>
      <c r="AJ200" s="124" t="str">
        <f>IF(AJ199="","",VLOOKUP(AJ199,シフト記号表!$C$6:$L$47,10,FALSE))</f>
        <v/>
      </c>
      <c r="AK200" s="122" t="str">
        <f>IF(AK199="","",VLOOKUP(AK199,シフト記号表!$C$6:$L$47,10,FALSE))</f>
        <v/>
      </c>
      <c r="AL200" s="123" t="str">
        <f>IF(AL199="","",VLOOKUP(AL199,シフト記号表!$C$6:$L$47,10,FALSE))</f>
        <v/>
      </c>
      <c r="AM200" s="123" t="str">
        <f>IF(AM199="","",VLOOKUP(AM199,シフト記号表!$C$6:$L$47,10,FALSE))</f>
        <v/>
      </c>
      <c r="AN200" s="123" t="str">
        <f>IF(AN199="","",VLOOKUP(AN199,シフト記号表!$C$6:$L$47,10,FALSE))</f>
        <v/>
      </c>
      <c r="AO200" s="123" t="str">
        <f>IF(AO199="","",VLOOKUP(AO199,シフト記号表!$C$6:$L$47,10,FALSE))</f>
        <v/>
      </c>
      <c r="AP200" s="123" t="str">
        <f>IF(AP199="","",VLOOKUP(AP199,シフト記号表!$C$6:$L$47,10,FALSE))</f>
        <v/>
      </c>
      <c r="AQ200" s="124" t="str">
        <f>IF(AQ199="","",VLOOKUP(AQ199,シフト記号表!$C$6:$L$47,10,FALSE))</f>
        <v/>
      </c>
      <c r="AR200" s="122" t="str">
        <f>IF(AR199="","",VLOOKUP(AR199,シフト記号表!$C$6:$L$47,10,FALSE))</f>
        <v/>
      </c>
      <c r="AS200" s="123" t="str">
        <f>IF(AS199="","",VLOOKUP(AS199,シフト記号表!$C$6:$L$47,10,FALSE))</f>
        <v/>
      </c>
      <c r="AT200" s="123" t="str">
        <f>IF(AT199="","",VLOOKUP(AT199,シフト記号表!$C$6:$L$47,10,FALSE))</f>
        <v/>
      </c>
      <c r="AU200" s="123" t="str">
        <f>IF(AU199="","",VLOOKUP(AU199,シフト記号表!$C$6:$L$47,10,FALSE))</f>
        <v/>
      </c>
      <c r="AV200" s="123" t="str">
        <f>IF(AV199="","",VLOOKUP(AV199,シフト記号表!$C$6:$L$47,10,FALSE))</f>
        <v/>
      </c>
      <c r="AW200" s="123" t="str">
        <f>IF(AW199="","",VLOOKUP(AW199,シフト記号表!$C$6:$L$47,10,FALSE))</f>
        <v/>
      </c>
      <c r="AX200" s="124" t="str">
        <f>IF(AX199="","",VLOOKUP(AX199,シフト記号表!$C$6:$L$47,10,FALSE))</f>
        <v/>
      </c>
      <c r="AY200" s="122" t="str">
        <f>IF(AY199="","",VLOOKUP(AY199,シフト記号表!$C$6:$L$47,10,FALSE))</f>
        <v/>
      </c>
      <c r="AZ200" s="123" t="str">
        <f>IF(AZ199="","",VLOOKUP(AZ199,シフト記号表!$C$6:$L$47,10,FALSE))</f>
        <v/>
      </c>
      <c r="BA200" s="123" t="str">
        <f>IF(BA199="","",VLOOKUP(BA199,シフト記号表!$C$6:$L$47,10,FALSE))</f>
        <v/>
      </c>
      <c r="BB200" s="726">
        <f>IF($BE$3="４週",SUM(W200:AX200),IF($BE$3="暦月",SUM(W200:BA200),""))</f>
        <v>0</v>
      </c>
      <c r="BC200" s="727"/>
      <c r="BD200" s="728">
        <f>IF($BE$3="４週",BB200/4,IF($BE$3="暦月",(BB200/($BE$8/7)),""))</f>
        <v>0</v>
      </c>
      <c r="BE200" s="727"/>
      <c r="BF200" s="723"/>
      <c r="BG200" s="724"/>
      <c r="BH200" s="724"/>
      <c r="BI200" s="724"/>
      <c r="BJ200" s="725"/>
    </row>
    <row r="201" spans="2:62" ht="20.25" customHeight="1" x14ac:dyDescent="0.2">
      <c r="B201" s="729">
        <f>B199+1</f>
        <v>94</v>
      </c>
      <c r="C201" s="731"/>
      <c r="D201" s="732"/>
      <c r="E201" s="117"/>
      <c r="F201" s="118"/>
      <c r="G201" s="117"/>
      <c r="H201" s="118"/>
      <c r="I201" s="735"/>
      <c r="J201" s="736"/>
      <c r="K201" s="739"/>
      <c r="L201" s="740"/>
      <c r="M201" s="740"/>
      <c r="N201" s="732"/>
      <c r="O201" s="743"/>
      <c r="P201" s="744"/>
      <c r="Q201" s="744"/>
      <c r="R201" s="744"/>
      <c r="S201" s="745"/>
      <c r="T201" s="137" t="s">
        <v>378</v>
      </c>
      <c r="U201" s="138"/>
      <c r="V201" s="139"/>
      <c r="W201" s="130"/>
      <c r="X201" s="131"/>
      <c r="Y201" s="131"/>
      <c r="Z201" s="131"/>
      <c r="AA201" s="131"/>
      <c r="AB201" s="131"/>
      <c r="AC201" s="132"/>
      <c r="AD201" s="130"/>
      <c r="AE201" s="131"/>
      <c r="AF201" s="131"/>
      <c r="AG201" s="131"/>
      <c r="AH201" s="131"/>
      <c r="AI201" s="131"/>
      <c r="AJ201" s="132"/>
      <c r="AK201" s="130"/>
      <c r="AL201" s="131"/>
      <c r="AM201" s="131"/>
      <c r="AN201" s="131"/>
      <c r="AO201" s="131"/>
      <c r="AP201" s="131"/>
      <c r="AQ201" s="132"/>
      <c r="AR201" s="130"/>
      <c r="AS201" s="131"/>
      <c r="AT201" s="131"/>
      <c r="AU201" s="131"/>
      <c r="AV201" s="131"/>
      <c r="AW201" s="131"/>
      <c r="AX201" s="132"/>
      <c r="AY201" s="130"/>
      <c r="AZ201" s="131"/>
      <c r="BA201" s="133"/>
      <c r="BB201" s="749"/>
      <c r="BC201" s="750"/>
      <c r="BD201" s="712"/>
      <c r="BE201" s="713"/>
      <c r="BF201" s="714"/>
      <c r="BG201" s="715"/>
      <c r="BH201" s="715"/>
      <c r="BI201" s="715"/>
      <c r="BJ201" s="716"/>
    </row>
    <row r="202" spans="2:62" ht="20.25" customHeight="1" x14ac:dyDescent="0.2">
      <c r="B202" s="751"/>
      <c r="C202" s="752"/>
      <c r="D202" s="753"/>
      <c r="E202" s="140"/>
      <c r="F202" s="141">
        <f>C201</f>
        <v>0</v>
      </c>
      <c r="G202" s="140"/>
      <c r="H202" s="141">
        <f>I201</f>
        <v>0</v>
      </c>
      <c r="I202" s="754"/>
      <c r="J202" s="755"/>
      <c r="K202" s="756"/>
      <c r="L202" s="757"/>
      <c r="M202" s="757"/>
      <c r="N202" s="753"/>
      <c r="O202" s="743"/>
      <c r="P202" s="744"/>
      <c r="Q202" s="744"/>
      <c r="R202" s="744"/>
      <c r="S202" s="745"/>
      <c r="T202" s="134" t="s">
        <v>244</v>
      </c>
      <c r="U202" s="135"/>
      <c r="V202" s="136"/>
      <c r="W202" s="122" t="str">
        <f>IF(W201="","",VLOOKUP(W201,シフト記号表!$C$6:$L$47,10,FALSE))</f>
        <v/>
      </c>
      <c r="X202" s="123" t="str">
        <f>IF(X201="","",VLOOKUP(X201,シフト記号表!$C$6:$L$47,10,FALSE))</f>
        <v/>
      </c>
      <c r="Y202" s="123" t="str">
        <f>IF(Y201="","",VLOOKUP(Y201,シフト記号表!$C$6:$L$47,10,FALSE))</f>
        <v/>
      </c>
      <c r="Z202" s="123" t="str">
        <f>IF(Z201="","",VLOOKUP(Z201,シフト記号表!$C$6:$L$47,10,FALSE))</f>
        <v/>
      </c>
      <c r="AA202" s="123" t="str">
        <f>IF(AA201="","",VLOOKUP(AA201,シフト記号表!$C$6:$L$47,10,FALSE))</f>
        <v/>
      </c>
      <c r="AB202" s="123" t="str">
        <f>IF(AB201="","",VLOOKUP(AB201,シフト記号表!$C$6:$L$47,10,FALSE))</f>
        <v/>
      </c>
      <c r="AC202" s="124" t="str">
        <f>IF(AC201="","",VLOOKUP(AC201,シフト記号表!$C$6:$L$47,10,FALSE))</f>
        <v/>
      </c>
      <c r="AD202" s="122" t="str">
        <f>IF(AD201="","",VLOOKUP(AD201,シフト記号表!$C$6:$L$47,10,FALSE))</f>
        <v/>
      </c>
      <c r="AE202" s="123" t="str">
        <f>IF(AE201="","",VLOOKUP(AE201,シフト記号表!$C$6:$L$47,10,FALSE))</f>
        <v/>
      </c>
      <c r="AF202" s="123" t="str">
        <f>IF(AF201="","",VLOOKUP(AF201,シフト記号表!$C$6:$L$47,10,FALSE))</f>
        <v/>
      </c>
      <c r="AG202" s="123" t="str">
        <f>IF(AG201="","",VLOOKUP(AG201,シフト記号表!$C$6:$L$47,10,FALSE))</f>
        <v/>
      </c>
      <c r="AH202" s="123" t="str">
        <f>IF(AH201="","",VLOOKUP(AH201,シフト記号表!$C$6:$L$47,10,FALSE))</f>
        <v/>
      </c>
      <c r="AI202" s="123" t="str">
        <f>IF(AI201="","",VLOOKUP(AI201,シフト記号表!$C$6:$L$47,10,FALSE))</f>
        <v/>
      </c>
      <c r="AJ202" s="124" t="str">
        <f>IF(AJ201="","",VLOOKUP(AJ201,シフト記号表!$C$6:$L$47,10,FALSE))</f>
        <v/>
      </c>
      <c r="AK202" s="122" t="str">
        <f>IF(AK201="","",VLOOKUP(AK201,シフト記号表!$C$6:$L$47,10,FALSE))</f>
        <v/>
      </c>
      <c r="AL202" s="123" t="str">
        <f>IF(AL201="","",VLOOKUP(AL201,シフト記号表!$C$6:$L$47,10,FALSE))</f>
        <v/>
      </c>
      <c r="AM202" s="123" t="str">
        <f>IF(AM201="","",VLOOKUP(AM201,シフト記号表!$C$6:$L$47,10,FALSE))</f>
        <v/>
      </c>
      <c r="AN202" s="123" t="str">
        <f>IF(AN201="","",VLOOKUP(AN201,シフト記号表!$C$6:$L$47,10,FALSE))</f>
        <v/>
      </c>
      <c r="AO202" s="123" t="str">
        <f>IF(AO201="","",VLOOKUP(AO201,シフト記号表!$C$6:$L$47,10,FALSE))</f>
        <v/>
      </c>
      <c r="AP202" s="123" t="str">
        <f>IF(AP201="","",VLOOKUP(AP201,シフト記号表!$C$6:$L$47,10,FALSE))</f>
        <v/>
      </c>
      <c r="AQ202" s="124" t="str">
        <f>IF(AQ201="","",VLOOKUP(AQ201,シフト記号表!$C$6:$L$47,10,FALSE))</f>
        <v/>
      </c>
      <c r="AR202" s="122" t="str">
        <f>IF(AR201="","",VLOOKUP(AR201,シフト記号表!$C$6:$L$47,10,FALSE))</f>
        <v/>
      </c>
      <c r="AS202" s="123" t="str">
        <f>IF(AS201="","",VLOOKUP(AS201,シフト記号表!$C$6:$L$47,10,FALSE))</f>
        <v/>
      </c>
      <c r="AT202" s="123" t="str">
        <f>IF(AT201="","",VLOOKUP(AT201,シフト記号表!$C$6:$L$47,10,FALSE))</f>
        <v/>
      </c>
      <c r="AU202" s="123" t="str">
        <f>IF(AU201="","",VLOOKUP(AU201,シフト記号表!$C$6:$L$47,10,FALSE))</f>
        <v/>
      </c>
      <c r="AV202" s="123" t="str">
        <f>IF(AV201="","",VLOOKUP(AV201,シフト記号表!$C$6:$L$47,10,FALSE))</f>
        <v/>
      </c>
      <c r="AW202" s="123" t="str">
        <f>IF(AW201="","",VLOOKUP(AW201,シフト記号表!$C$6:$L$47,10,FALSE))</f>
        <v/>
      </c>
      <c r="AX202" s="124" t="str">
        <f>IF(AX201="","",VLOOKUP(AX201,シフト記号表!$C$6:$L$47,10,FALSE))</f>
        <v/>
      </c>
      <c r="AY202" s="122" t="str">
        <f>IF(AY201="","",VLOOKUP(AY201,シフト記号表!$C$6:$L$47,10,FALSE))</f>
        <v/>
      </c>
      <c r="AZ202" s="123" t="str">
        <f>IF(AZ201="","",VLOOKUP(AZ201,シフト記号表!$C$6:$L$47,10,FALSE))</f>
        <v/>
      </c>
      <c r="BA202" s="123" t="str">
        <f>IF(BA201="","",VLOOKUP(BA201,シフト記号表!$C$6:$L$47,10,FALSE))</f>
        <v/>
      </c>
      <c r="BB202" s="726">
        <f>IF($BE$3="４週",SUM(W202:AX202),IF($BE$3="暦月",SUM(W202:BA202),""))</f>
        <v>0</v>
      </c>
      <c r="BC202" s="727"/>
      <c r="BD202" s="728">
        <f>IF($BE$3="４週",BB202/4,IF($BE$3="暦月",(BB202/($BE$8/7)),""))</f>
        <v>0</v>
      </c>
      <c r="BE202" s="727"/>
      <c r="BF202" s="723"/>
      <c r="BG202" s="724"/>
      <c r="BH202" s="724"/>
      <c r="BI202" s="724"/>
      <c r="BJ202" s="725"/>
    </row>
    <row r="203" spans="2:62" ht="20.25" customHeight="1" x14ac:dyDescent="0.2">
      <c r="B203" s="729">
        <f>B201+1</f>
        <v>95</v>
      </c>
      <c r="C203" s="731"/>
      <c r="D203" s="732"/>
      <c r="E203" s="117"/>
      <c r="F203" s="118"/>
      <c r="G203" s="117"/>
      <c r="H203" s="118"/>
      <c r="I203" s="735"/>
      <c r="J203" s="736"/>
      <c r="K203" s="739"/>
      <c r="L203" s="740"/>
      <c r="M203" s="740"/>
      <c r="N203" s="732"/>
      <c r="O203" s="743"/>
      <c r="P203" s="744"/>
      <c r="Q203" s="744"/>
      <c r="R203" s="744"/>
      <c r="S203" s="745"/>
      <c r="T203" s="137" t="s">
        <v>378</v>
      </c>
      <c r="U203" s="138"/>
      <c r="V203" s="139"/>
      <c r="W203" s="130"/>
      <c r="X203" s="131"/>
      <c r="Y203" s="131"/>
      <c r="Z203" s="131"/>
      <c r="AA203" s="131"/>
      <c r="AB203" s="131"/>
      <c r="AC203" s="132"/>
      <c r="AD203" s="130"/>
      <c r="AE203" s="131"/>
      <c r="AF203" s="131"/>
      <c r="AG203" s="131"/>
      <c r="AH203" s="131"/>
      <c r="AI203" s="131"/>
      <c r="AJ203" s="132"/>
      <c r="AK203" s="130"/>
      <c r="AL203" s="131"/>
      <c r="AM203" s="131"/>
      <c r="AN203" s="131"/>
      <c r="AO203" s="131"/>
      <c r="AP203" s="131"/>
      <c r="AQ203" s="132"/>
      <c r="AR203" s="130"/>
      <c r="AS203" s="131"/>
      <c r="AT203" s="131"/>
      <c r="AU203" s="131"/>
      <c r="AV203" s="131"/>
      <c r="AW203" s="131"/>
      <c r="AX203" s="132"/>
      <c r="AY203" s="130"/>
      <c r="AZ203" s="131"/>
      <c r="BA203" s="133"/>
      <c r="BB203" s="749"/>
      <c r="BC203" s="750"/>
      <c r="BD203" s="712"/>
      <c r="BE203" s="713"/>
      <c r="BF203" s="714"/>
      <c r="BG203" s="715"/>
      <c r="BH203" s="715"/>
      <c r="BI203" s="715"/>
      <c r="BJ203" s="716"/>
    </row>
    <row r="204" spans="2:62" ht="20.25" customHeight="1" x14ac:dyDescent="0.2">
      <c r="B204" s="751"/>
      <c r="C204" s="752"/>
      <c r="D204" s="753"/>
      <c r="E204" s="140"/>
      <c r="F204" s="141">
        <f>C203</f>
        <v>0</v>
      </c>
      <c r="G204" s="140"/>
      <c r="H204" s="141">
        <f>I203</f>
        <v>0</v>
      </c>
      <c r="I204" s="754"/>
      <c r="J204" s="755"/>
      <c r="K204" s="756"/>
      <c r="L204" s="757"/>
      <c r="M204" s="757"/>
      <c r="N204" s="753"/>
      <c r="O204" s="743"/>
      <c r="P204" s="744"/>
      <c r="Q204" s="744"/>
      <c r="R204" s="744"/>
      <c r="S204" s="745"/>
      <c r="T204" s="134" t="s">
        <v>244</v>
      </c>
      <c r="U204" s="135"/>
      <c r="V204" s="136"/>
      <c r="W204" s="122" t="str">
        <f>IF(W203="","",VLOOKUP(W203,シフト記号表!$C$6:$L$47,10,FALSE))</f>
        <v/>
      </c>
      <c r="X204" s="123" t="str">
        <f>IF(X203="","",VLOOKUP(X203,シフト記号表!$C$6:$L$47,10,FALSE))</f>
        <v/>
      </c>
      <c r="Y204" s="123" t="str">
        <f>IF(Y203="","",VLOOKUP(Y203,シフト記号表!$C$6:$L$47,10,FALSE))</f>
        <v/>
      </c>
      <c r="Z204" s="123" t="str">
        <f>IF(Z203="","",VLOOKUP(Z203,シフト記号表!$C$6:$L$47,10,FALSE))</f>
        <v/>
      </c>
      <c r="AA204" s="123" t="str">
        <f>IF(AA203="","",VLOOKUP(AA203,シフト記号表!$C$6:$L$47,10,FALSE))</f>
        <v/>
      </c>
      <c r="AB204" s="123" t="str">
        <f>IF(AB203="","",VLOOKUP(AB203,シフト記号表!$C$6:$L$47,10,FALSE))</f>
        <v/>
      </c>
      <c r="AC204" s="124" t="str">
        <f>IF(AC203="","",VLOOKUP(AC203,シフト記号表!$C$6:$L$47,10,FALSE))</f>
        <v/>
      </c>
      <c r="AD204" s="122" t="str">
        <f>IF(AD203="","",VLOOKUP(AD203,シフト記号表!$C$6:$L$47,10,FALSE))</f>
        <v/>
      </c>
      <c r="AE204" s="123" t="str">
        <f>IF(AE203="","",VLOOKUP(AE203,シフト記号表!$C$6:$L$47,10,FALSE))</f>
        <v/>
      </c>
      <c r="AF204" s="123" t="str">
        <f>IF(AF203="","",VLOOKUP(AF203,シフト記号表!$C$6:$L$47,10,FALSE))</f>
        <v/>
      </c>
      <c r="AG204" s="123" t="str">
        <f>IF(AG203="","",VLOOKUP(AG203,シフト記号表!$C$6:$L$47,10,FALSE))</f>
        <v/>
      </c>
      <c r="AH204" s="123" t="str">
        <f>IF(AH203="","",VLOOKUP(AH203,シフト記号表!$C$6:$L$47,10,FALSE))</f>
        <v/>
      </c>
      <c r="AI204" s="123" t="str">
        <f>IF(AI203="","",VLOOKUP(AI203,シフト記号表!$C$6:$L$47,10,FALSE))</f>
        <v/>
      </c>
      <c r="AJ204" s="124" t="str">
        <f>IF(AJ203="","",VLOOKUP(AJ203,シフト記号表!$C$6:$L$47,10,FALSE))</f>
        <v/>
      </c>
      <c r="AK204" s="122" t="str">
        <f>IF(AK203="","",VLOOKUP(AK203,シフト記号表!$C$6:$L$47,10,FALSE))</f>
        <v/>
      </c>
      <c r="AL204" s="123" t="str">
        <f>IF(AL203="","",VLOOKUP(AL203,シフト記号表!$C$6:$L$47,10,FALSE))</f>
        <v/>
      </c>
      <c r="AM204" s="123" t="str">
        <f>IF(AM203="","",VLOOKUP(AM203,シフト記号表!$C$6:$L$47,10,FALSE))</f>
        <v/>
      </c>
      <c r="AN204" s="123" t="str">
        <f>IF(AN203="","",VLOOKUP(AN203,シフト記号表!$C$6:$L$47,10,FALSE))</f>
        <v/>
      </c>
      <c r="AO204" s="123" t="str">
        <f>IF(AO203="","",VLOOKUP(AO203,シフト記号表!$C$6:$L$47,10,FALSE))</f>
        <v/>
      </c>
      <c r="AP204" s="123" t="str">
        <f>IF(AP203="","",VLOOKUP(AP203,シフト記号表!$C$6:$L$47,10,FALSE))</f>
        <v/>
      </c>
      <c r="AQ204" s="124" t="str">
        <f>IF(AQ203="","",VLOOKUP(AQ203,シフト記号表!$C$6:$L$47,10,FALSE))</f>
        <v/>
      </c>
      <c r="AR204" s="122" t="str">
        <f>IF(AR203="","",VLOOKUP(AR203,シフト記号表!$C$6:$L$47,10,FALSE))</f>
        <v/>
      </c>
      <c r="AS204" s="123" t="str">
        <f>IF(AS203="","",VLOOKUP(AS203,シフト記号表!$C$6:$L$47,10,FALSE))</f>
        <v/>
      </c>
      <c r="AT204" s="123" t="str">
        <f>IF(AT203="","",VLOOKUP(AT203,シフト記号表!$C$6:$L$47,10,FALSE))</f>
        <v/>
      </c>
      <c r="AU204" s="123" t="str">
        <f>IF(AU203="","",VLOOKUP(AU203,シフト記号表!$C$6:$L$47,10,FALSE))</f>
        <v/>
      </c>
      <c r="AV204" s="123" t="str">
        <f>IF(AV203="","",VLOOKUP(AV203,シフト記号表!$C$6:$L$47,10,FALSE))</f>
        <v/>
      </c>
      <c r="AW204" s="123" t="str">
        <f>IF(AW203="","",VLOOKUP(AW203,シフト記号表!$C$6:$L$47,10,FALSE))</f>
        <v/>
      </c>
      <c r="AX204" s="124" t="str">
        <f>IF(AX203="","",VLOOKUP(AX203,シフト記号表!$C$6:$L$47,10,FALSE))</f>
        <v/>
      </c>
      <c r="AY204" s="122" t="str">
        <f>IF(AY203="","",VLOOKUP(AY203,シフト記号表!$C$6:$L$47,10,FALSE))</f>
        <v/>
      </c>
      <c r="AZ204" s="123" t="str">
        <f>IF(AZ203="","",VLOOKUP(AZ203,シフト記号表!$C$6:$L$47,10,FALSE))</f>
        <v/>
      </c>
      <c r="BA204" s="123" t="str">
        <f>IF(BA203="","",VLOOKUP(BA203,シフト記号表!$C$6:$L$47,10,FALSE))</f>
        <v/>
      </c>
      <c r="BB204" s="726">
        <f>IF($BE$3="４週",SUM(W204:AX204),IF($BE$3="暦月",SUM(W204:BA204),""))</f>
        <v>0</v>
      </c>
      <c r="BC204" s="727"/>
      <c r="BD204" s="728">
        <f>IF($BE$3="４週",BB204/4,IF($BE$3="暦月",(BB204/($BE$8/7)),""))</f>
        <v>0</v>
      </c>
      <c r="BE204" s="727"/>
      <c r="BF204" s="723"/>
      <c r="BG204" s="724"/>
      <c r="BH204" s="724"/>
      <c r="BI204" s="724"/>
      <c r="BJ204" s="725"/>
    </row>
    <row r="205" spans="2:62" ht="20.25" customHeight="1" x14ac:dyDescent="0.2">
      <c r="B205" s="729">
        <f>B203+1</f>
        <v>96</v>
      </c>
      <c r="C205" s="731"/>
      <c r="D205" s="732"/>
      <c r="E205" s="117"/>
      <c r="F205" s="118"/>
      <c r="G205" s="117"/>
      <c r="H205" s="118"/>
      <c r="I205" s="735"/>
      <c r="J205" s="736"/>
      <c r="K205" s="739"/>
      <c r="L205" s="740"/>
      <c r="M205" s="740"/>
      <c r="N205" s="732"/>
      <c r="O205" s="743"/>
      <c r="P205" s="744"/>
      <c r="Q205" s="744"/>
      <c r="R205" s="744"/>
      <c r="S205" s="745"/>
      <c r="T205" s="137" t="s">
        <v>378</v>
      </c>
      <c r="U205" s="138"/>
      <c r="V205" s="139"/>
      <c r="W205" s="130"/>
      <c r="X205" s="131"/>
      <c r="Y205" s="131"/>
      <c r="Z205" s="131"/>
      <c r="AA205" s="131"/>
      <c r="AB205" s="131"/>
      <c r="AC205" s="132"/>
      <c r="AD205" s="130"/>
      <c r="AE205" s="131"/>
      <c r="AF205" s="131"/>
      <c r="AG205" s="131"/>
      <c r="AH205" s="131"/>
      <c r="AI205" s="131"/>
      <c r="AJ205" s="132"/>
      <c r="AK205" s="130"/>
      <c r="AL205" s="131"/>
      <c r="AM205" s="131"/>
      <c r="AN205" s="131"/>
      <c r="AO205" s="131"/>
      <c r="AP205" s="131"/>
      <c r="AQ205" s="132"/>
      <c r="AR205" s="130"/>
      <c r="AS205" s="131"/>
      <c r="AT205" s="131"/>
      <c r="AU205" s="131"/>
      <c r="AV205" s="131"/>
      <c r="AW205" s="131"/>
      <c r="AX205" s="132"/>
      <c r="AY205" s="130"/>
      <c r="AZ205" s="131"/>
      <c r="BA205" s="133"/>
      <c r="BB205" s="749"/>
      <c r="BC205" s="750"/>
      <c r="BD205" s="712"/>
      <c r="BE205" s="713"/>
      <c r="BF205" s="714"/>
      <c r="BG205" s="715"/>
      <c r="BH205" s="715"/>
      <c r="BI205" s="715"/>
      <c r="BJ205" s="716"/>
    </row>
    <row r="206" spans="2:62" ht="20.25" customHeight="1" x14ac:dyDescent="0.2">
      <c r="B206" s="751"/>
      <c r="C206" s="752"/>
      <c r="D206" s="753"/>
      <c r="E206" s="140"/>
      <c r="F206" s="141">
        <f>C205</f>
        <v>0</v>
      </c>
      <c r="G206" s="140"/>
      <c r="H206" s="141">
        <f>I205</f>
        <v>0</v>
      </c>
      <c r="I206" s="754"/>
      <c r="J206" s="755"/>
      <c r="K206" s="756"/>
      <c r="L206" s="757"/>
      <c r="M206" s="757"/>
      <c r="N206" s="753"/>
      <c r="O206" s="743"/>
      <c r="P206" s="744"/>
      <c r="Q206" s="744"/>
      <c r="R206" s="744"/>
      <c r="S206" s="745"/>
      <c r="T206" s="134" t="s">
        <v>244</v>
      </c>
      <c r="U206" s="135"/>
      <c r="V206" s="136"/>
      <c r="W206" s="122" t="str">
        <f>IF(W205="","",VLOOKUP(W205,シフト記号表!$C$6:$L$47,10,FALSE))</f>
        <v/>
      </c>
      <c r="X206" s="123" t="str">
        <f>IF(X205="","",VLOOKUP(X205,シフト記号表!$C$6:$L$47,10,FALSE))</f>
        <v/>
      </c>
      <c r="Y206" s="123" t="str">
        <f>IF(Y205="","",VLOOKUP(Y205,シフト記号表!$C$6:$L$47,10,FALSE))</f>
        <v/>
      </c>
      <c r="Z206" s="123" t="str">
        <f>IF(Z205="","",VLOOKUP(Z205,シフト記号表!$C$6:$L$47,10,FALSE))</f>
        <v/>
      </c>
      <c r="AA206" s="123" t="str">
        <f>IF(AA205="","",VLOOKUP(AA205,シフト記号表!$C$6:$L$47,10,FALSE))</f>
        <v/>
      </c>
      <c r="AB206" s="123" t="str">
        <f>IF(AB205="","",VLOOKUP(AB205,シフト記号表!$C$6:$L$47,10,FALSE))</f>
        <v/>
      </c>
      <c r="AC206" s="124" t="str">
        <f>IF(AC205="","",VLOOKUP(AC205,シフト記号表!$C$6:$L$47,10,FALSE))</f>
        <v/>
      </c>
      <c r="AD206" s="122" t="str">
        <f>IF(AD205="","",VLOOKUP(AD205,シフト記号表!$C$6:$L$47,10,FALSE))</f>
        <v/>
      </c>
      <c r="AE206" s="123" t="str">
        <f>IF(AE205="","",VLOOKUP(AE205,シフト記号表!$C$6:$L$47,10,FALSE))</f>
        <v/>
      </c>
      <c r="AF206" s="123" t="str">
        <f>IF(AF205="","",VLOOKUP(AF205,シフト記号表!$C$6:$L$47,10,FALSE))</f>
        <v/>
      </c>
      <c r="AG206" s="123" t="str">
        <f>IF(AG205="","",VLOOKUP(AG205,シフト記号表!$C$6:$L$47,10,FALSE))</f>
        <v/>
      </c>
      <c r="AH206" s="123" t="str">
        <f>IF(AH205="","",VLOOKUP(AH205,シフト記号表!$C$6:$L$47,10,FALSE))</f>
        <v/>
      </c>
      <c r="AI206" s="123" t="str">
        <f>IF(AI205="","",VLOOKUP(AI205,シフト記号表!$C$6:$L$47,10,FALSE))</f>
        <v/>
      </c>
      <c r="AJ206" s="124" t="str">
        <f>IF(AJ205="","",VLOOKUP(AJ205,シフト記号表!$C$6:$L$47,10,FALSE))</f>
        <v/>
      </c>
      <c r="AK206" s="122" t="str">
        <f>IF(AK205="","",VLOOKUP(AK205,シフト記号表!$C$6:$L$47,10,FALSE))</f>
        <v/>
      </c>
      <c r="AL206" s="123" t="str">
        <f>IF(AL205="","",VLOOKUP(AL205,シフト記号表!$C$6:$L$47,10,FALSE))</f>
        <v/>
      </c>
      <c r="AM206" s="123" t="str">
        <f>IF(AM205="","",VLOOKUP(AM205,シフト記号表!$C$6:$L$47,10,FALSE))</f>
        <v/>
      </c>
      <c r="AN206" s="123" t="str">
        <f>IF(AN205="","",VLOOKUP(AN205,シフト記号表!$C$6:$L$47,10,FALSE))</f>
        <v/>
      </c>
      <c r="AO206" s="123" t="str">
        <f>IF(AO205="","",VLOOKUP(AO205,シフト記号表!$C$6:$L$47,10,FALSE))</f>
        <v/>
      </c>
      <c r="AP206" s="123" t="str">
        <f>IF(AP205="","",VLOOKUP(AP205,シフト記号表!$C$6:$L$47,10,FALSE))</f>
        <v/>
      </c>
      <c r="AQ206" s="124" t="str">
        <f>IF(AQ205="","",VLOOKUP(AQ205,シフト記号表!$C$6:$L$47,10,FALSE))</f>
        <v/>
      </c>
      <c r="AR206" s="122" t="str">
        <f>IF(AR205="","",VLOOKUP(AR205,シフト記号表!$C$6:$L$47,10,FALSE))</f>
        <v/>
      </c>
      <c r="AS206" s="123" t="str">
        <f>IF(AS205="","",VLOOKUP(AS205,シフト記号表!$C$6:$L$47,10,FALSE))</f>
        <v/>
      </c>
      <c r="AT206" s="123" t="str">
        <f>IF(AT205="","",VLOOKUP(AT205,シフト記号表!$C$6:$L$47,10,FALSE))</f>
        <v/>
      </c>
      <c r="AU206" s="123" t="str">
        <f>IF(AU205="","",VLOOKUP(AU205,シフト記号表!$C$6:$L$47,10,FALSE))</f>
        <v/>
      </c>
      <c r="AV206" s="123" t="str">
        <f>IF(AV205="","",VLOOKUP(AV205,シフト記号表!$C$6:$L$47,10,FALSE))</f>
        <v/>
      </c>
      <c r="AW206" s="123" t="str">
        <f>IF(AW205="","",VLOOKUP(AW205,シフト記号表!$C$6:$L$47,10,FALSE))</f>
        <v/>
      </c>
      <c r="AX206" s="124" t="str">
        <f>IF(AX205="","",VLOOKUP(AX205,シフト記号表!$C$6:$L$47,10,FALSE))</f>
        <v/>
      </c>
      <c r="AY206" s="122" t="str">
        <f>IF(AY205="","",VLOOKUP(AY205,シフト記号表!$C$6:$L$47,10,FALSE))</f>
        <v/>
      </c>
      <c r="AZ206" s="123" t="str">
        <f>IF(AZ205="","",VLOOKUP(AZ205,シフト記号表!$C$6:$L$47,10,FALSE))</f>
        <v/>
      </c>
      <c r="BA206" s="123" t="str">
        <f>IF(BA205="","",VLOOKUP(BA205,シフト記号表!$C$6:$L$47,10,FALSE))</f>
        <v/>
      </c>
      <c r="BB206" s="726">
        <f>IF($BE$3="４週",SUM(W206:AX206),IF($BE$3="暦月",SUM(W206:BA206),""))</f>
        <v>0</v>
      </c>
      <c r="BC206" s="727"/>
      <c r="BD206" s="728">
        <f>IF($BE$3="４週",BB206/4,IF($BE$3="暦月",(BB206/($BE$8/7)),""))</f>
        <v>0</v>
      </c>
      <c r="BE206" s="727"/>
      <c r="BF206" s="723"/>
      <c r="BG206" s="724"/>
      <c r="BH206" s="724"/>
      <c r="BI206" s="724"/>
      <c r="BJ206" s="725"/>
    </row>
    <row r="207" spans="2:62" ht="20.25" customHeight="1" x14ac:dyDescent="0.2">
      <c r="B207" s="729">
        <f>B205+1</f>
        <v>97</v>
      </c>
      <c r="C207" s="731"/>
      <c r="D207" s="732"/>
      <c r="E207" s="117"/>
      <c r="F207" s="118"/>
      <c r="G207" s="117"/>
      <c r="H207" s="118"/>
      <c r="I207" s="735"/>
      <c r="J207" s="736"/>
      <c r="K207" s="739"/>
      <c r="L207" s="740"/>
      <c r="M207" s="740"/>
      <c r="N207" s="732"/>
      <c r="O207" s="743"/>
      <c r="P207" s="744"/>
      <c r="Q207" s="744"/>
      <c r="R207" s="744"/>
      <c r="S207" s="745"/>
      <c r="T207" s="137" t="s">
        <v>378</v>
      </c>
      <c r="U207" s="138"/>
      <c r="V207" s="139"/>
      <c r="W207" s="130"/>
      <c r="X207" s="131"/>
      <c r="Y207" s="131"/>
      <c r="Z207" s="131"/>
      <c r="AA207" s="131"/>
      <c r="AB207" s="131"/>
      <c r="AC207" s="132"/>
      <c r="AD207" s="130"/>
      <c r="AE207" s="131"/>
      <c r="AF207" s="131"/>
      <c r="AG207" s="131"/>
      <c r="AH207" s="131"/>
      <c r="AI207" s="131"/>
      <c r="AJ207" s="132"/>
      <c r="AK207" s="130"/>
      <c r="AL207" s="131"/>
      <c r="AM207" s="131"/>
      <c r="AN207" s="131"/>
      <c r="AO207" s="131"/>
      <c r="AP207" s="131"/>
      <c r="AQ207" s="132"/>
      <c r="AR207" s="130"/>
      <c r="AS207" s="131"/>
      <c r="AT207" s="131"/>
      <c r="AU207" s="131"/>
      <c r="AV207" s="131"/>
      <c r="AW207" s="131"/>
      <c r="AX207" s="132"/>
      <c r="AY207" s="130"/>
      <c r="AZ207" s="131"/>
      <c r="BA207" s="133"/>
      <c r="BB207" s="749"/>
      <c r="BC207" s="750"/>
      <c r="BD207" s="712"/>
      <c r="BE207" s="713"/>
      <c r="BF207" s="714"/>
      <c r="BG207" s="715"/>
      <c r="BH207" s="715"/>
      <c r="BI207" s="715"/>
      <c r="BJ207" s="716"/>
    </row>
    <row r="208" spans="2:62" ht="20.25" customHeight="1" x14ac:dyDescent="0.2">
      <c r="B208" s="751"/>
      <c r="C208" s="752"/>
      <c r="D208" s="753"/>
      <c r="E208" s="140"/>
      <c r="F208" s="141">
        <f>C207</f>
        <v>0</v>
      </c>
      <c r="G208" s="140"/>
      <c r="H208" s="141">
        <f>I207</f>
        <v>0</v>
      </c>
      <c r="I208" s="754"/>
      <c r="J208" s="755"/>
      <c r="K208" s="756"/>
      <c r="L208" s="757"/>
      <c r="M208" s="757"/>
      <c r="N208" s="753"/>
      <c r="O208" s="743"/>
      <c r="P208" s="744"/>
      <c r="Q208" s="744"/>
      <c r="R208" s="744"/>
      <c r="S208" s="745"/>
      <c r="T208" s="134" t="s">
        <v>244</v>
      </c>
      <c r="U208" s="135"/>
      <c r="V208" s="136"/>
      <c r="W208" s="122" t="str">
        <f>IF(W207="","",VLOOKUP(W207,シフト記号表!$C$6:$L$47,10,FALSE))</f>
        <v/>
      </c>
      <c r="X208" s="123" t="str">
        <f>IF(X207="","",VLOOKUP(X207,シフト記号表!$C$6:$L$47,10,FALSE))</f>
        <v/>
      </c>
      <c r="Y208" s="123" t="str">
        <f>IF(Y207="","",VLOOKUP(Y207,シフト記号表!$C$6:$L$47,10,FALSE))</f>
        <v/>
      </c>
      <c r="Z208" s="123" t="str">
        <f>IF(Z207="","",VLOOKUP(Z207,シフト記号表!$C$6:$L$47,10,FALSE))</f>
        <v/>
      </c>
      <c r="AA208" s="123" t="str">
        <f>IF(AA207="","",VLOOKUP(AA207,シフト記号表!$C$6:$L$47,10,FALSE))</f>
        <v/>
      </c>
      <c r="AB208" s="123" t="str">
        <f>IF(AB207="","",VLOOKUP(AB207,シフト記号表!$C$6:$L$47,10,FALSE))</f>
        <v/>
      </c>
      <c r="AC208" s="124" t="str">
        <f>IF(AC207="","",VLOOKUP(AC207,シフト記号表!$C$6:$L$47,10,FALSE))</f>
        <v/>
      </c>
      <c r="AD208" s="122" t="str">
        <f>IF(AD207="","",VLOOKUP(AD207,シフト記号表!$C$6:$L$47,10,FALSE))</f>
        <v/>
      </c>
      <c r="AE208" s="123" t="str">
        <f>IF(AE207="","",VLOOKUP(AE207,シフト記号表!$C$6:$L$47,10,FALSE))</f>
        <v/>
      </c>
      <c r="AF208" s="123" t="str">
        <f>IF(AF207="","",VLOOKUP(AF207,シフト記号表!$C$6:$L$47,10,FALSE))</f>
        <v/>
      </c>
      <c r="AG208" s="123" t="str">
        <f>IF(AG207="","",VLOOKUP(AG207,シフト記号表!$C$6:$L$47,10,FALSE))</f>
        <v/>
      </c>
      <c r="AH208" s="123" t="str">
        <f>IF(AH207="","",VLOOKUP(AH207,シフト記号表!$C$6:$L$47,10,FALSE))</f>
        <v/>
      </c>
      <c r="AI208" s="123" t="str">
        <f>IF(AI207="","",VLOOKUP(AI207,シフト記号表!$C$6:$L$47,10,FALSE))</f>
        <v/>
      </c>
      <c r="AJ208" s="124" t="str">
        <f>IF(AJ207="","",VLOOKUP(AJ207,シフト記号表!$C$6:$L$47,10,FALSE))</f>
        <v/>
      </c>
      <c r="AK208" s="122" t="str">
        <f>IF(AK207="","",VLOOKUP(AK207,シフト記号表!$C$6:$L$47,10,FALSE))</f>
        <v/>
      </c>
      <c r="AL208" s="123" t="str">
        <f>IF(AL207="","",VLOOKUP(AL207,シフト記号表!$C$6:$L$47,10,FALSE))</f>
        <v/>
      </c>
      <c r="AM208" s="123" t="str">
        <f>IF(AM207="","",VLOOKUP(AM207,シフト記号表!$C$6:$L$47,10,FALSE))</f>
        <v/>
      </c>
      <c r="AN208" s="123" t="str">
        <f>IF(AN207="","",VLOOKUP(AN207,シフト記号表!$C$6:$L$47,10,FALSE))</f>
        <v/>
      </c>
      <c r="AO208" s="123" t="str">
        <f>IF(AO207="","",VLOOKUP(AO207,シフト記号表!$C$6:$L$47,10,FALSE))</f>
        <v/>
      </c>
      <c r="AP208" s="123" t="str">
        <f>IF(AP207="","",VLOOKUP(AP207,シフト記号表!$C$6:$L$47,10,FALSE))</f>
        <v/>
      </c>
      <c r="AQ208" s="124" t="str">
        <f>IF(AQ207="","",VLOOKUP(AQ207,シフト記号表!$C$6:$L$47,10,FALSE))</f>
        <v/>
      </c>
      <c r="AR208" s="122" t="str">
        <f>IF(AR207="","",VLOOKUP(AR207,シフト記号表!$C$6:$L$47,10,FALSE))</f>
        <v/>
      </c>
      <c r="AS208" s="123" t="str">
        <f>IF(AS207="","",VLOOKUP(AS207,シフト記号表!$C$6:$L$47,10,FALSE))</f>
        <v/>
      </c>
      <c r="AT208" s="123" t="str">
        <f>IF(AT207="","",VLOOKUP(AT207,シフト記号表!$C$6:$L$47,10,FALSE))</f>
        <v/>
      </c>
      <c r="AU208" s="123" t="str">
        <f>IF(AU207="","",VLOOKUP(AU207,シフト記号表!$C$6:$L$47,10,FALSE))</f>
        <v/>
      </c>
      <c r="AV208" s="123" t="str">
        <f>IF(AV207="","",VLOOKUP(AV207,シフト記号表!$C$6:$L$47,10,FALSE))</f>
        <v/>
      </c>
      <c r="AW208" s="123" t="str">
        <f>IF(AW207="","",VLOOKUP(AW207,シフト記号表!$C$6:$L$47,10,FALSE))</f>
        <v/>
      </c>
      <c r="AX208" s="124" t="str">
        <f>IF(AX207="","",VLOOKUP(AX207,シフト記号表!$C$6:$L$47,10,FALSE))</f>
        <v/>
      </c>
      <c r="AY208" s="122" t="str">
        <f>IF(AY207="","",VLOOKUP(AY207,シフト記号表!$C$6:$L$47,10,FALSE))</f>
        <v/>
      </c>
      <c r="AZ208" s="123" t="str">
        <f>IF(AZ207="","",VLOOKUP(AZ207,シフト記号表!$C$6:$L$47,10,FALSE))</f>
        <v/>
      </c>
      <c r="BA208" s="123" t="str">
        <f>IF(BA207="","",VLOOKUP(BA207,シフト記号表!$C$6:$L$47,10,FALSE))</f>
        <v/>
      </c>
      <c r="BB208" s="726">
        <f>IF($BE$3="４週",SUM(W208:AX208),IF($BE$3="暦月",SUM(W208:BA208),""))</f>
        <v>0</v>
      </c>
      <c r="BC208" s="727"/>
      <c r="BD208" s="728">
        <f>IF($BE$3="４週",BB208/4,IF($BE$3="暦月",(BB208/($BE$8/7)),""))</f>
        <v>0</v>
      </c>
      <c r="BE208" s="727"/>
      <c r="BF208" s="723"/>
      <c r="BG208" s="724"/>
      <c r="BH208" s="724"/>
      <c r="BI208" s="724"/>
      <c r="BJ208" s="725"/>
    </row>
    <row r="209" spans="2:62" ht="20.25" customHeight="1" x14ac:dyDescent="0.2">
      <c r="B209" s="729">
        <f>B207+1</f>
        <v>98</v>
      </c>
      <c r="C209" s="731"/>
      <c r="D209" s="732"/>
      <c r="E209" s="117"/>
      <c r="F209" s="118"/>
      <c r="G209" s="117"/>
      <c r="H209" s="118"/>
      <c r="I209" s="735"/>
      <c r="J209" s="736"/>
      <c r="K209" s="739"/>
      <c r="L209" s="740"/>
      <c r="M209" s="740"/>
      <c r="N209" s="732"/>
      <c r="O209" s="743"/>
      <c r="P209" s="744"/>
      <c r="Q209" s="744"/>
      <c r="R209" s="744"/>
      <c r="S209" s="745"/>
      <c r="T209" s="137" t="s">
        <v>378</v>
      </c>
      <c r="U209" s="138"/>
      <c r="V209" s="139"/>
      <c r="W209" s="130"/>
      <c r="X209" s="131"/>
      <c r="Y209" s="131"/>
      <c r="Z209" s="131"/>
      <c r="AA209" s="131"/>
      <c r="AB209" s="131"/>
      <c r="AC209" s="132"/>
      <c r="AD209" s="130"/>
      <c r="AE209" s="131"/>
      <c r="AF209" s="131"/>
      <c r="AG209" s="131"/>
      <c r="AH209" s="131"/>
      <c r="AI209" s="131"/>
      <c r="AJ209" s="132"/>
      <c r="AK209" s="130"/>
      <c r="AL209" s="131"/>
      <c r="AM209" s="131"/>
      <c r="AN209" s="131"/>
      <c r="AO209" s="131"/>
      <c r="AP209" s="131"/>
      <c r="AQ209" s="132"/>
      <c r="AR209" s="130"/>
      <c r="AS209" s="131"/>
      <c r="AT209" s="131"/>
      <c r="AU209" s="131"/>
      <c r="AV209" s="131"/>
      <c r="AW209" s="131"/>
      <c r="AX209" s="132"/>
      <c r="AY209" s="130"/>
      <c r="AZ209" s="131"/>
      <c r="BA209" s="133"/>
      <c r="BB209" s="749"/>
      <c r="BC209" s="750"/>
      <c r="BD209" s="712"/>
      <c r="BE209" s="713"/>
      <c r="BF209" s="714"/>
      <c r="BG209" s="715"/>
      <c r="BH209" s="715"/>
      <c r="BI209" s="715"/>
      <c r="BJ209" s="716"/>
    </row>
    <row r="210" spans="2:62" ht="20.25" customHeight="1" x14ac:dyDescent="0.2">
      <c r="B210" s="751"/>
      <c r="C210" s="752"/>
      <c r="D210" s="753"/>
      <c r="E210" s="140"/>
      <c r="F210" s="141">
        <f>C209</f>
        <v>0</v>
      </c>
      <c r="G210" s="140"/>
      <c r="H210" s="141">
        <f>I209</f>
        <v>0</v>
      </c>
      <c r="I210" s="754"/>
      <c r="J210" s="755"/>
      <c r="K210" s="756"/>
      <c r="L210" s="757"/>
      <c r="M210" s="757"/>
      <c r="N210" s="753"/>
      <c r="O210" s="743"/>
      <c r="P210" s="744"/>
      <c r="Q210" s="744"/>
      <c r="R210" s="744"/>
      <c r="S210" s="745"/>
      <c r="T210" s="134" t="s">
        <v>244</v>
      </c>
      <c r="U210" s="135"/>
      <c r="V210" s="136"/>
      <c r="W210" s="122" t="str">
        <f>IF(W209="","",VLOOKUP(W209,シフト記号表!$C$6:$L$47,10,FALSE))</f>
        <v/>
      </c>
      <c r="X210" s="123" t="str">
        <f>IF(X209="","",VLOOKUP(X209,シフト記号表!$C$6:$L$47,10,FALSE))</f>
        <v/>
      </c>
      <c r="Y210" s="123" t="str">
        <f>IF(Y209="","",VLOOKUP(Y209,シフト記号表!$C$6:$L$47,10,FALSE))</f>
        <v/>
      </c>
      <c r="Z210" s="123" t="str">
        <f>IF(Z209="","",VLOOKUP(Z209,シフト記号表!$C$6:$L$47,10,FALSE))</f>
        <v/>
      </c>
      <c r="AA210" s="123" t="str">
        <f>IF(AA209="","",VLOOKUP(AA209,シフト記号表!$C$6:$L$47,10,FALSE))</f>
        <v/>
      </c>
      <c r="AB210" s="123" t="str">
        <f>IF(AB209="","",VLOOKUP(AB209,シフト記号表!$C$6:$L$47,10,FALSE))</f>
        <v/>
      </c>
      <c r="AC210" s="124" t="str">
        <f>IF(AC209="","",VLOOKUP(AC209,シフト記号表!$C$6:$L$47,10,FALSE))</f>
        <v/>
      </c>
      <c r="AD210" s="122" t="str">
        <f>IF(AD209="","",VLOOKUP(AD209,シフト記号表!$C$6:$L$47,10,FALSE))</f>
        <v/>
      </c>
      <c r="AE210" s="123" t="str">
        <f>IF(AE209="","",VLOOKUP(AE209,シフト記号表!$C$6:$L$47,10,FALSE))</f>
        <v/>
      </c>
      <c r="AF210" s="123" t="str">
        <f>IF(AF209="","",VLOOKUP(AF209,シフト記号表!$C$6:$L$47,10,FALSE))</f>
        <v/>
      </c>
      <c r="AG210" s="123" t="str">
        <f>IF(AG209="","",VLOOKUP(AG209,シフト記号表!$C$6:$L$47,10,FALSE))</f>
        <v/>
      </c>
      <c r="AH210" s="123" t="str">
        <f>IF(AH209="","",VLOOKUP(AH209,シフト記号表!$C$6:$L$47,10,FALSE))</f>
        <v/>
      </c>
      <c r="AI210" s="123" t="str">
        <f>IF(AI209="","",VLOOKUP(AI209,シフト記号表!$C$6:$L$47,10,FALSE))</f>
        <v/>
      </c>
      <c r="AJ210" s="124" t="str">
        <f>IF(AJ209="","",VLOOKUP(AJ209,シフト記号表!$C$6:$L$47,10,FALSE))</f>
        <v/>
      </c>
      <c r="AK210" s="122" t="str">
        <f>IF(AK209="","",VLOOKUP(AK209,シフト記号表!$C$6:$L$47,10,FALSE))</f>
        <v/>
      </c>
      <c r="AL210" s="123" t="str">
        <f>IF(AL209="","",VLOOKUP(AL209,シフト記号表!$C$6:$L$47,10,FALSE))</f>
        <v/>
      </c>
      <c r="AM210" s="123" t="str">
        <f>IF(AM209="","",VLOOKUP(AM209,シフト記号表!$C$6:$L$47,10,FALSE))</f>
        <v/>
      </c>
      <c r="AN210" s="123" t="str">
        <f>IF(AN209="","",VLOOKUP(AN209,シフト記号表!$C$6:$L$47,10,FALSE))</f>
        <v/>
      </c>
      <c r="AO210" s="123" t="str">
        <f>IF(AO209="","",VLOOKUP(AO209,シフト記号表!$C$6:$L$47,10,FALSE))</f>
        <v/>
      </c>
      <c r="AP210" s="123" t="str">
        <f>IF(AP209="","",VLOOKUP(AP209,シフト記号表!$C$6:$L$47,10,FALSE))</f>
        <v/>
      </c>
      <c r="AQ210" s="124" t="str">
        <f>IF(AQ209="","",VLOOKUP(AQ209,シフト記号表!$C$6:$L$47,10,FALSE))</f>
        <v/>
      </c>
      <c r="AR210" s="122" t="str">
        <f>IF(AR209="","",VLOOKUP(AR209,シフト記号表!$C$6:$L$47,10,FALSE))</f>
        <v/>
      </c>
      <c r="AS210" s="123" t="str">
        <f>IF(AS209="","",VLOOKUP(AS209,シフト記号表!$C$6:$L$47,10,FALSE))</f>
        <v/>
      </c>
      <c r="AT210" s="123" t="str">
        <f>IF(AT209="","",VLOOKUP(AT209,シフト記号表!$C$6:$L$47,10,FALSE))</f>
        <v/>
      </c>
      <c r="AU210" s="123" t="str">
        <f>IF(AU209="","",VLOOKUP(AU209,シフト記号表!$C$6:$L$47,10,FALSE))</f>
        <v/>
      </c>
      <c r="AV210" s="123" t="str">
        <f>IF(AV209="","",VLOOKUP(AV209,シフト記号表!$C$6:$L$47,10,FALSE))</f>
        <v/>
      </c>
      <c r="AW210" s="123" t="str">
        <f>IF(AW209="","",VLOOKUP(AW209,シフト記号表!$C$6:$L$47,10,FALSE))</f>
        <v/>
      </c>
      <c r="AX210" s="124" t="str">
        <f>IF(AX209="","",VLOOKUP(AX209,シフト記号表!$C$6:$L$47,10,FALSE))</f>
        <v/>
      </c>
      <c r="AY210" s="122" t="str">
        <f>IF(AY209="","",VLOOKUP(AY209,シフト記号表!$C$6:$L$47,10,FALSE))</f>
        <v/>
      </c>
      <c r="AZ210" s="123" t="str">
        <f>IF(AZ209="","",VLOOKUP(AZ209,シフト記号表!$C$6:$L$47,10,FALSE))</f>
        <v/>
      </c>
      <c r="BA210" s="123" t="str">
        <f>IF(BA209="","",VLOOKUP(BA209,シフト記号表!$C$6:$L$47,10,FALSE))</f>
        <v/>
      </c>
      <c r="BB210" s="726">
        <f>IF($BE$3="４週",SUM(W210:AX210),IF($BE$3="暦月",SUM(W210:BA210),""))</f>
        <v>0</v>
      </c>
      <c r="BC210" s="727"/>
      <c r="BD210" s="728">
        <f>IF($BE$3="４週",BB210/4,IF($BE$3="暦月",(BB210/($BE$8/7)),""))</f>
        <v>0</v>
      </c>
      <c r="BE210" s="727"/>
      <c r="BF210" s="723"/>
      <c r="BG210" s="724"/>
      <c r="BH210" s="724"/>
      <c r="BI210" s="724"/>
      <c r="BJ210" s="725"/>
    </row>
    <row r="211" spans="2:62" ht="20.25" customHeight="1" x14ac:dyDescent="0.2">
      <c r="B211" s="729">
        <f>B209+1</f>
        <v>99</v>
      </c>
      <c r="C211" s="731"/>
      <c r="D211" s="732"/>
      <c r="E211" s="117"/>
      <c r="F211" s="118"/>
      <c r="G211" s="117"/>
      <c r="H211" s="118"/>
      <c r="I211" s="735"/>
      <c r="J211" s="736"/>
      <c r="K211" s="739"/>
      <c r="L211" s="740"/>
      <c r="M211" s="740"/>
      <c r="N211" s="732"/>
      <c r="O211" s="743"/>
      <c r="P211" s="744"/>
      <c r="Q211" s="744"/>
      <c r="R211" s="744"/>
      <c r="S211" s="745"/>
      <c r="T211" s="137" t="s">
        <v>378</v>
      </c>
      <c r="U211" s="138"/>
      <c r="V211" s="139"/>
      <c r="W211" s="130"/>
      <c r="X211" s="131"/>
      <c r="Y211" s="131"/>
      <c r="Z211" s="131"/>
      <c r="AA211" s="131"/>
      <c r="AB211" s="131"/>
      <c r="AC211" s="132"/>
      <c r="AD211" s="130"/>
      <c r="AE211" s="131"/>
      <c r="AF211" s="131"/>
      <c r="AG211" s="131"/>
      <c r="AH211" s="131"/>
      <c r="AI211" s="131"/>
      <c r="AJ211" s="132"/>
      <c r="AK211" s="130"/>
      <c r="AL211" s="131"/>
      <c r="AM211" s="131"/>
      <c r="AN211" s="131"/>
      <c r="AO211" s="131"/>
      <c r="AP211" s="131"/>
      <c r="AQ211" s="132"/>
      <c r="AR211" s="130"/>
      <c r="AS211" s="131"/>
      <c r="AT211" s="131"/>
      <c r="AU211" s="131"/>
      <c r="AV211" s="131"/>
      <c r="AW211" s="131"/>
      <c r="AX211" s="132"/>
      <c r="AY211" s="130"/>
      <c r="AZ211" s="131"/>
      <c r="BA211" s="133"/>
      <c r="BB211" s="749"/>
      <c r="BC211" s="750"/>
      <c r="BD211" s="712"/>
      <c r="BE211" s="713"/>
      <c r="BF211" s="714"/>
      <c r="BG211" s="715"/>
      <c r="BH211" s="715"/>
      <c r="BI211" s="715"/>
      <c r="BJ211" s="716"/>
    </row>
    <row r="212" spans="2:62" ht="20.25" customHeight="1" x14ac:dyDescent="0.2">
      <c r="B212" s="751"/>
      <c r="C212" s="752"/>
      <c r="D212" s="753"/>
      <c r="E212" s="140"/>
      <c r="F212" s="141">
        <f>C211</f>
        <v>0</v>
      </c>
      <c r="G212" s="140"/>
      <c r="H212" s="141">
        <f>I211</f>
        <v>0</v>
      </c>
      <c r="I212" s="754"/>
      <c r="J212" s="755"/>
      <c r="K212" s="756"/>
      <c r="L212" s="757"/>
      <c r="M212" s="757"/>
      <c r="N212" s="753"/>
      <c r="O212" s="743"/>
      <c r="P212" s="744"/>
      <c r="Q212" s="744"/>
      <c r="R212" s="744"/>
      <c r="S212" s="745"/>
      <c r="T212" s="134" t="s">
        <v>244</v>
      </c>
      <c r="U212" s="135"/>
      <c r="V212" s="136"/>
      <c r="W212" s="122" t="str">
        <f>IF(W211="","",VLOOKUP(W211,シフト記号表!$C$6:$L$47,10,FALSE))</f>
        <v/>
      </c>
      <c r="X212" s="123" t="str">
        <f>IF(X211="","",VLOOKUP(X211,シフト記号表!$C$6:$L$47,10,FALSE))</f>
        <v/>
      </c>
      <c r="Y212" s="123" t="str">
        <f>IF(Y211="","",VLOOKUP(Y211,シフト記号表!$C$6:$L$47,10,FALSE))</f>
        <v/>
      </c>
      <c r="Z212" s="123" t="str">
        <f>IF(Z211="","",VLOOKUP(Z211,シフト記号表!$C$6:$L$47,10,FALSE))</f>
        <v/>
      </c>
      <c r="AA212" s="123" t="str">
        <f>IF(AA211="","",VLOOKUP(AA211,シフト記号表!$C$6:$L$47,10,FALSE))</f>
        <v/>
      </c>
      <c r="AB212" s="123" t="str">
        <f>IF(AB211="","",VLOOKUP(AB211,シフト記号表!$C$6:$L$47,10,FALSE))</f>
        <v/>
      </c>
      <c r="AC212" s="124" t="str">
        <f>IF(AC211="","",VLOOKUP(AC211,シフト記号表!$C$6:$L$47,10,FALSE))</f>
        <v/>
      </c>
      <c r="AD212" s="122" t="str">
        <f>IF(AD211="","",VLOOKUP(AD211,シフト記号表!$C$6:$L$47,10,FALSE))</f>
        <v/>
      </c>
      <c r="AE212" s="123" t="str">
        <f>IF(AE211="","",VLOOKUP(AE211,シフト記号表!$C$6:$L$47,10,FALSE))</f>
        <v/>
      </c>
      <c r="AF212" s="123" t="str">
        <f>IF(AF211="","",VLOOKUP(AF211,シフト記号表!$C$6:$L$47,10,FALSE))</f>
        <v/>
      </c>
      <c r="AG212" s="123" t="str">
        <f>IF(AG211="","",VLOOKUP(AG211,シフト記号表!$C$6:$L$47,10,FALSE))</f>
        <v/>
      </c>
      <c r="AH212" s="123" t="str">
        <f>IF(AH211="","",VLOOKUP(AH211,シフト記号表!$C$6:$L$47,10,FALSE))</f>
        <v/>
      </c>
      <c r="AI212" s="123" t="str">
        <f>IF(AI211="","",VLOOKUP(AI211,シフト記号表!$C$6:$L$47,10,FALSE))</f>
        <v/>
      </c>
      <c r="AJ212" s="124" t="str">
        <f>IF(AJ211="","",VLOOKUP(AJ211,シフト記号表!$C$6:$L$47,10,FALSE))</f>
        <v/>
      </c>
      <c r="AK212" s="122" t="str">
        <f>IF(AK211="","",VLOOKUP(AK211,シフト記号表!$C$6:$L$47,10,FALSE))</f>
        <v/>
      </c>
      <c r="AL212" s="123" t="str">
        <f>IF(AL211="","",VLOOKUP(AL211,シフト記号表!$C$6:$L$47,10,FALSE))</f>
        <v/>
      </c>
      <c r="AM212" s="123" t="str">
        <f>IF(AM211="","",VLOOKUP(AM211,シフト記号表!$C$6:$L$47,10,FALSE))</f>
        <v/>
      </c>
      <c r="AN212" s="123" t="str">
        <f>IF(AN211="","",VLOOKUP(AN211,シフト記号表!$C$6:$L$47,10,FALSE))</f>
        <v/>
      </c>
      <c r="AO212" s="123" t="str">
        <f>IF(AO211="","",VLOOKUP(AO211,シフト記号表!$C$6:$L$47,10,FALSE))</f>
        <v/>
      </c>
      <c r="AP212" s="123" t="str">
        <f>IF(AP211="","",VLOOKUP(AP211,シフト記号表!$C$6:$L$47,10,FALSE))</f>
        <v/>
      </c>
      <c r="AQ212" s="124" t="str">
        <f>IF(AQ211="","",VLOOKUP(AQ211,シフト記号表!$C$6:$L$47,10,FALSE))</f>
        <v/>
      </c>
      <c r="AR212" s="122" t="str">
        <f>IF(AR211="","",VLOOKUP(AR211,シフト記号表!$C$6:$L$47,10,FALSE))</f>
        <v/>
      </c>
      <c r="AS212" s="123" t="str">
        <f>IF(AS211="","",VLOOKUP(AS211,シフト記号表!$C$6:$L$47,10,FALSE))</f>
        <v/>
      </c>
      <c r="AT212" s="123" t="str">
        <f>IF(AT211="","",VLOOKUP(AT211,シフト記号表!$C$6:$L$47,10,FALSE))</f>
        <v/>
      </c>
      <c r="AU212" s="123" t="str">
        <f>IF(AU211="","",VLOOKUP(AU211,シフト記号表!$C$6:$L$47,10,FALSE))</f>
        <v/>
      </c>
      <c r="AV212" s="123" t="str">
        <f>IF(AV211="","",VLOOKUP(AV211,シフト記号表!$C$6:$L$47,10,FALSE))</f>
        <v/>
      </c>
      <c r="AW212" s="123" t="str">
        <f>IF(AW211="","",VLOOKUP(AW211,シフト記号表!$C$6:$L$47,10,FALSE))</f>
        <v/>
      </c>
      <c r="AX212" s="124" t="str">
        <f>IF(AX211="","",VLOOKUP(AX211,シフト記号表!$C$6:$L$47,10,FALSE))</f>
        <v/>
      </c>
      <c r="AY212" s="122" t="str">
        <f>IF(AY211="","",VLOOKUP(AY211,シフト記号表!$C$6:$L$47,10,FALSE))</f>
        <v/>
      </c>
      <c r="AZ212" s="123" t="str">
        <f>IF(AZ211="","",VLOOKUP(AZ211,シフト記号表!$C$6:$L$47,10,FALSE))</f>
        <v/>
      </c>
      <c r="BA212" s="123" t="str">
        <f>IF(BA211="","",VLOOKUP(BA211,シフト記号表!$C$6:$L$47,10,FALSE))</f>
        <v/>
      </c>
      <c r="BB212" s="726">
        <f>IF($BE$3="４週",SUM(W212:AX212),IF($BE$3="暦月",SUM(W212:BA212),""))</f>
        <v>0</v>
      </c>
      <c r="BC212" s="727"/>
      <c r="BD212" s="728">
        <f>IF($BE$3="４週",BB212/4,IF($BE$3="暦月",(BB212/($BE$8/7)),""))</f>
        <v>0</v>
      </c>
      <c r="BE212" s="727"/>
      <c r="BF212" s="723"/>
      <c r="BG212" s="724"/>
      <c r="BH212" s="724"/>
      <c r="BI212" s="724"/>
      <c r="BJ212" s="725"/>
    </row>
    <row r="213" spans="2:62" ht="20.25" customHeight="1" x14ac:dyDescent="0.2">
      <c r="B213" s="729">
        <f>B211+1</f>
        <v>100</v>
      </c>
      <c r="C213" s="731"/>
      <c r="D213" s="732"/>
      <c r="E213" s="125"/>
      <c r="F213" s="126"/>
      <c r="G213" s="125"/>
      <c r="H213" s="126"/>
      <c r="I213" s="735"/>
      <c r="J213" s="736"/>
      <c r="K213" s="739"/>
      <c r="L213" s="740"/>
      <c r="M213" s="740"/>
      <c r="N213" s="732"/>
      <c r="O213" s="743"/>
      <c r="P213" s="744"/>
      <c r="Q213" s="744"/>
      <c r="R213" s="744"/>
      <c r="S213" s="745"/>
      <c r="T213" s="127" t="s">
        <v>378</v>
      </c>
      <c r="U213" s="128"/>
      <c r="V213" s="129"/>
      <c r="W213" s="130"/>
      <c r="X213" s="131"/>
      <c r="Y213" s="131"/>
      <c r="Z213" s="131"/>
      <c r="AA213" s="131"/>
      <c r="AB213" s="131"/>
      <c r="AC213" s="132"/>
      <c r="AD213" s="130"/>
      <c r="AE213" s="131"/>
      <c r="AF213" s="131"/>
      <c r="AG213" s="131"/>
      <c r="AH213" s="131"/>
      <c r="AI213" s="131"/>
      <c r="AJ213" s="132"/>
      <c r="AK213" s="130"/>
      <c r="AL213" s="131"/>
      <c r="AM213" s="131"/>
      <c r="AN213" s="131"/>
      <c r="AO213" s="131"/>
      <c r="AP213" s="131"/>
      <c r="AQ213" s="132"/>
      <c r="AR213" s="130"/>
      <c r="AS213" s="131"/>
      <c r="AT213" s="131"/>
      <c r="AU213" s="131"/>
      <c r="AV213" s="131"/>
      <c r="AW213" s="131"/>
      <c r="AX213" s="132"/>
      <c r="AY213" s="130"/>
      <c r="AZ213" s="131"/>
      <c r="BA213" s="133"/>
      <c r="BB213" s="749"/>
      <c r="BC213" s="750"/>
      <c r="BD213" s="712"/>
      <c r="BE213" s="713"/>
      <c r="BF213" s="714"/>
      <c r="BG213" s="715"/>
      <c r="BH213" s="715"/>
      <c r="BI213" s="715"/>
      <c r="BJ213" s="716"/>
    </row>
    <row r="214" spans="2:62" ht="20.25" customHeight="1" thickBot="1" x14ac:dyDescent="0.25">
      <c r="B214" s="730"/>
      <c r="C214" s="733"/>
      <c r="D214" s="734"/>
      <c r="E214" s="145"/>
      <c r="F214" s="146">
        <f>C213</f>
        <v>0</v>
      </c>
      <c r="G214" s="145"/>
      <c r="H214" s="146">
        <f>I213</f>
        <v>0</v>
      </c>
      <c r="I214" s="737"/>
      <c r="J214" s="738"/>
      <c r="K214" s="741"/>
      <c r="L214" s="742"/>
      <c r="M214" s="742"/>
      <c r="N214" s="734"/>
      <c r="O214" s="746"/>
      <c r="P214" s="747"/>
      <c r="Q214" s="747"/>
      <c r="R214" s="747"/>
      <c r="S214" s="748"/>
      <c r="T214" s="147" t="s">
        <v>244</v>
      </c>
      <c r="U214" s="148"/>
      <c r="V214" s="149"/>
      <c r="W214" s="150" t="str">
        <f>IF(W213="","",VLOOKUP(W213,シフト記号表!$C$6:$L$47,10,FALSE))</f>
        <v/>
      </c>
      <c r="X214" s="151" t="str">
        <f>IF(X213="","",VLOOKUP(X213,シフト記号表!$C$6:$L$47,10,FALSE))</f>
        <v/>
      </c>
      <c r="Y214" s="151" t="str">
        <f>IF(Y213="","",VLOOKUP(Y213,シフト記号表!$C$6:$L$47,10,FALSE))</f>
        <v/>
      </c>
      <c r="Z214" s="151" t="str">
        <f>IF(Z213="","",VLOOKUP(Z213,シフト記号表!$C$6:$L$47,10,FALSE))</f>
        <v/>
      </c>
      <c r="AA214" s="151" t="str">
        <f>IF(AA213="","",VLOOKUP(AA213,シフト記号表!$C$6:$L$47,10,FALSE))</f>
        <v/>
      </c>
      <c r="AB214" s="151" t="str">
        <f>IF(AB213="","",VLOOKUP(AB213,シフト記号表!$C$6:$L$47,10,FALSE))</f>
        <v/>
      </c>
      <c r="AC214" s="152" t="str">
        <f>IF(AC213="","",VLOOKUP(AC213,シフト記号表!$C$6:$L$47,10,FALSE))</f>
        <v/>
      </c>
      <c r="AD214" s="150" t="str">
        <f>IF(AD213="","",VLOOKUP(AD213,シフト記号表!$C$6:$L$47,10,FALSE))</f>
        <v/>
      </c>
      <c r="AE214" s="151" t="str">
        <f>IF(AE213="","",VLOOKUP(AE213,シフト記号表!$C$6:$L$47,10,FALSE))</f>
        <v/>
      </c>
      <c r="AF214" s="151" t="str">
        <f>IF(AF213="","",VLOOKUP(AF213,シフト記号表!$C$6:$L$47,10,FALSE))</f>
        <v/>
      </c>
      <c r="AG214" s="151" t="str">
        <f>IF(AG213="","",VLOOKUP(AG213,シフト記号表!$C$6:$L$47,10,FALSE))</f>
        <v/>
      </c>
      <c r="AH214" s="151" t="str">
        <f>IF(AH213="","",VLOOKUP(AH213,シフト記号表!$C$6:$L$47,10,FALSE))</f>
        <v/>
      </c>
      <c r="AI214" s="151" t="str">
        <f>IF(AI213="","",VLOOKUP(AI213,シフト記号表!$C$6:$L$47,10,FALSE))</f>
        <v/>
      </c>
      <c r="AJ214" s="152" t="str">
        <f>IF(AJ213="","",VLOOKUP(AJ213,シフト記号表!$C$6:$L$47,10,FALSE))</f>
        <v/>
      </c>
      <c r="AK214" s="150" t="str">
        <f>IF(AK213="","",VLOOKUP(AK213,シフト記号表!$C$6:$L$47,10,FALSE))</f>
        <v/>
      </c>
      <c r="AL214" s="151" t="str">
        <f>IF(AL213="","",VLOOKUP(AL213,シフト記号表!$C$6:$L$47,10,FALSE))</f>
        <v/>
      </c>
      <c r="AM214" s="151" t="str">
        <f>IF(AM213="","",VLOOKUP(AM213,シフト記号表!$C$6:$L$47,10,FALSE))</f>
        <v/>
      </c>
      <c r="AN214" s="151" t="str">
        <f>IF(AN213="","",VLOOKUP(AN213,シフト記号表!$C$6:$L$47,10,FALSE))</f>
        <v/>
      </c>
      <c r="AO214" s="151" t="str">
        <f>IF(AO213="","",VLOOKUP(AO213,シフト記号表!$C$6:$L$47,10,FALSE))</f>
        <v/>
      </c>
      <c r="AP214" s="151" t="str">
        <f>IF(AP213="","",VLOOKUP(AP213,シフト記号表!$C$6:$L$47,10,FALSE))</f>
        <v/>
      </c>
      <c r="AQ214" s="152" t="str">
        <f>IF(AQ213="","",VLOOKUP(AQ213,シフト記号表!$C$6:$L$47,10,FALSE))</f>
        <v/>
      </c>
      <c r="AR214" s="150" t="str">
        <f>IF(AR213="","",VLOOKUP(AR213,シフト記号表!$C$6:$L$47,10,FALSE))</f>
        <v/>
      </c>
      <c r="AS214" s="151" t="str">
        <f>IF(AS213="","",VLOOKUP(AS213,シフト記号表!$C$6:$L$47,10,FALSE))</f>
        <v/>
      </c>
      <c r="AT214" s="151" t="str">
        <f>IF(AT213="","",VLOOKUP(AT213,シフト記号表!$C$6:$L$47,10,FALSE))</f>
        <v/>
      </c>
      <c r="AU214" s="151" t="str">
        <f>IF(AU213="","",VLOOKUP(AU213,シフト記号表!$C$6:$L$47,10,FALSE))</f>
        <v/>
      </c>
      <c r="AV214" s="151" t="str">
        <f>IF(AV213="","",VLOOKUP(AV213,シフト記号表!$C$6:$L$47,10,FALSE))</f>
        <v/>
      </c>
      <c r="AW214" s="151" t="str">
        <f>IF(AW213="","",VLOOKUP(AW213,シフト記号表!$C$6:$L$47,10,FALSE))</f>
        <v/>
      </c>
      <c r="AX214" s="152" t="str">
        <f>IF(AX213="","",VLOOKUP(AX213,シフト記号表!$C$6:$L$47,10,FALSE))</f>
        <v/>
      </c>
      <c r="AY214" s="150" t="str">
        <f>IF(AY213="","",VLOOKUP(AY213,シフト記号表!$C$6:$L$47,10,FALSE))</f>
        <v/>
      </c>
      <c r="AZ214" s="151" t="str">
        <f>IF(AZ213="","",VLOOKUP(AZ213,シフト記号表!$C$6:$L$47,10,FALSE))</f>
        <v/>
      </c>
      <c r="BA214" s="151" t="str">
        <f>IF(BA213="","",VLOOKUP(BA213,シフト記号表!$C$6:$L$47,10,FALSE))</f>
        <v/>
      </c>
      <c r="BB214" s="720">
        <f>IF($BE$3="４週",SUM(W214:AX214),IF($BE$3="暦月",SUM(W214:BA214),""))</f>
        <v>0</v>
      </c>
      <c r="BC214" s="721"/>
      <c r="BD214" s="722">
        <f>IF($BE$3="４週",BB214/4,IF($BE$3="暦月",(BB214/($BE$8/7)),""))</f>
        <v>0</v>
      </c>
      <c r="BE214" s="721"/>
      <c r="BF214" s="717"/>
      <c r="BG214" s="718"/>
      <c r="BH214" s="718"/>
      <c r="BI214" s="718"/>
      <c r="BJ214" s="719"/>
    </row>
    <row r="215" spans="2:62" ht="20.25" customHeight="1" x14ac:dyDescent="0.2">
      <c r="B215" s="37"/>
      <c r="C215" s="178"/>
      <c r="D215" s="178"/>
      <c r="E215" s="178"/>
      <c r="F215" s="178"/>
      <c r="G215" s="178"/>
      <c r="H215" s="178"/>
      <c r="I215" s="179"/>
      <c r="J215" s="179"/>
      <c r="K215" s="178"/>
      <c r="L215" s="178"/>
      <c r="M215" s="178"/>
      <c r="N215" s="178"/>
      <c r="O215" s="180"/>
      <c r="P215" s="180"/>
      <c r="Q215" s="180"/>
      <c r="R215" s="181"/>
      <c r="S215" s="181"/>
      <c r="T215" s="181"/>
      <c r="U215" s="182"/>
      <c r="V215" s="183"/>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84"/>
      <c r="AW215" s="184"/>
      <c r="AX215" s="184"/>
      <c r="AY215" s="184"/>
      <c r="AZ215" s="184"/>
      <c r="BA215" s="184"/>
      <c r="BB215" s="184"/>
      <c r="BC215" s="184"/>
      <c r="BD215" s="185"/>
      <c r="BE215" s="185"/>
      <c r="BF215" s="180"/>
      <c r="BG215" s="180"/>
      <c r="BH215" s="180"/>
      <c r="BI215" s="180"/>
      <c r="BJ215" s="180"/>
    </row>
    <row r="216" spans="2:62" ht="20.25" customHeight="1" x14ac:dyDescent="0.2"/>
    <row r="217" spans="2:62" ht="20.25" customHeight="1" x14ac:dyDescent="0.2"/>
    <row r="218" spans="2:62" ht="20.25" customHeight="1" x14ac:dyDescent="0.2"/>
    <row r="219" spans="2:62" ht="20.25" customHeight="1" x14ac:dyDescent="0.2"/>
    <row r="220" spans="2:62" ht="20.25" customHeight="1" x14ac:dyDescent="0.2"/>
    <row r="221" spans="2:62" ht="20.25" customHeight="1" x14ac:dyDescent="0.2"/>
    <row r="222" spans="2:62" ht="20.25" customHeight="1" x14ac:dyDescent="0.2"/>
    <row r="223" spans="2:62" ht="20.25" customHeight="1" x14ac:dyDescent="0.2"/>
    <row r="224" spans="2:62"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55" spans="43:57" x14ac:dyDescent="0.2">
      <c r="AQ255" s="154"/>
      <c r="AR255" s="154"/>
      <c r="AS255" s="154"/>
      <c r="AT255" s="154"/>
      <c r="AU255" s="154"/>
      <c r="AV255" s="154"/>
      <c r="AW255" s="154"/>
      <c r="AX255" s="154"/>
      <c r="AY255" s="154"/>
      <c r="AZ255" s="155"/>
      <c r="BA255" s="155"/>
      <c r="BB255" s="155"/>
      <c r="BC255" s="155"/>
      <c r="BD255" s="155"/>
      <c r="BE255" s="155"/>
    </row>
    <row r="256" spans="43:57" x14ac:dyDescent="0.2">
      <c r="AQ256" s="154"/>
      <c r="AR256" s="154"/>
      <c r="AS256" s="154"/>
      <c r="AT256" s="154"/>
      <c r="AU256" s="154"/>
      <c r="AV256" s="154"/>
      <c r="AW256" s="154"/>
      <c r="AX256" s="154"/>
      <c r="AY256" s="154"/>
      <c r="AZ256" s="155"/>
      <c r="BA256" s="155"/>
      <c r="BB256" s="155"/>
      <c r="BC256" s="155"/>
      <c r="BD256" s="155"/>
      <c r="BE256" s="155"/>
    </row>
    <row r="261" spans="1:59" x14ac:dyDescent="0.2">
      <c r="A261" s="156"/>
      <c r="B261" s="156"/>
      <c r="C261" s="157"/>
      <c r="D261" s="157"/>
      <c r="E261" s="157"/>
      <c r="F261" s="157"/>
      <c r="G261" s="157"/>
      <c r="H261" s="157"/>
      <c r="I261" s="157"/>
      <c r="J261" s="157"/>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54"/>
      <c r="BF261" s="155"/>
      <c r="BG261" s="155"/>
    </row>
    <row r="262" spans="1:59" x14ac:dyDescent="0.2">
      <c r="A262" s="156"/>
      <c r="B262" s="156"/>
      <c r="C262" s="157"/>
      <c r="D262" s="157"/>
      <c r="E262" s="157"/>
      <c r="F262" s="157"/>
      <c r="G262" s="157"/>
      <c r="H262" s="157"/>
      <c r="I262" s="157"/>
      <c r="J262" s="157"/>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154"/>
      <c r="AL262" s="154"/>
      <c r="AM262" s="154"/>
      <c r="AN262" s="154"/>
      <c r="AO262" s="154"/>
      <c r="AP262" s="154"/>
      <c r="BF262" s="155"/>
      <c r="BG262" s="155"/>
    </row>
    <row r="263" spans="1:59" x14ac:dyDescent="0.2">
      <c r="A263" s="156"/>
      <c r="B263" s="156"/>
      <c r="C263" s="158"/>
      <c r="D263" s="158"/>
      <c r="E263" s="158"/>
      <c r="F263" s="158"/>
      <c r="G263" s="158"/>
      <c r="H263" s="158"/>
      <c r="I263" s="158"/>
      <c r="J263" s="158"/>
      <c r="K263" s="157"/>
      <c r="L263" s="157"/>
      <c r="M263" s="156"/>
      <c r="N263" s="156"/>
      <c r="O263" s="156"/>
      <c r="P263" s="156"/>
      <c r="Q263" s="156"/>
      <c r="R263" s="156"/>
    </row>
    <row r="264" spans="1:59" x14ac:dyDescent="0.2">
      <c r="A264" s="156"/>
      <c r="B264" s="156"/>
      <c r="C264" s="158"/>
      <c r="D264" s="158"/>
      <c r="E264" s="158"/>
      <c r="F264" s="158"/>
      <c r="G264" s="158"/>
      <c r="H264" s="158"/>
      <c r="I264" s="158"/>
      <c r="J264" s="158"/>
      <c r="K264" s="157"/>
      <c r="L264" s="157"/>
      <c r="M264" s="156"/>
      <c r="N264" s="156"/>
      <c r="O264" s="156"/>
      <c r="P264" s="156"/>
      <c r="Q264" s="156"/>
      <c r="R264" s="156"/>
    </row>
    <row r="265" spans="1:59" x14ac:dyDescent="0.2">
      <c r="C265" s="84"/>
      <c r="D265" s="84"/>
      <c r="E265" s="84"/>
      <c r="F265" s="84"/>
      <c r="G265" s="84"/>
      <c r="H265" s="84"/>
      <c r="I265" s="84"/>
      <c r="J265" s="84"/>
    </row>
    <row r="266" spans="1:59" x14ac:dyDescent="0.2">
      <c r="C266" s="84"/>
      <c r="D266" s="84"/>
      <c r="E266" s="84"/>
      <c r="F266" s="84"/>
      <c r="G266" s="84"/>
      <c r="H266" s="84"/>
      <c r="I266" s="84"/>
      <c r="J266" s="84"/>
    </row>
    <row r="267" spans="1:59" x14ac:dyDescent="0.2">
      <c r="C267" s="84"/>
      <c r="D267" s="84"/>
      <c r="E267" s="84"/>
      <c r="F267" s="84"/>
      <c r="G267" s="84"/>
      <c r="H267" s="84"/>
      <c r="I267" s="84"/>
      <c r="J267" s="84"/>
    </row>
    <row r="268" spans="1:59" x14ac:dyDescent="0.2">
      <c r="C268" s="84"/>
      <c r="D268" s="84"/>
      <c r="E268" s="84"/>
      <c r="F268" s="84"/>
      <c r="G268" s="84"/>
      <c r="H268" s="84"/>
      <c r="I268" s="84"/>
      <c r="J268" s="84"/>
    </row>
  </sheetData>
  <sheetProtection insertRows="0" deleteRows="0"/>
  <mergeCells count="1024">
    <mergeCell ref="AT1:BI1"/>
    <mergeCell ref="AC2:AD2"/>
    <mergeCell ref="AF2:AG2"/>
    <mergeCell ref="AJ2:AK2"/>
    <mergeCell ref="AT2:BI2"/>
    <mergeCell ref="BE3:BH3"/>
    <mergeCell ref="BD15:BE15"/>
    <mergeCell ref="BF15:BJ16"/>
    <mergeCell ref="BB16:BC16"/>
    <mergeCell ref="BD16:BE16"/>
    <mergeCell ref="B15:B16"/>
    <mergeCell ref="C15:D16"/>
    <mergeCell ref="I15:J16"/>
    <mergeCell ref="K15:N16"/>
    <mergeCell ref="O15:S16"/>
    <mergeCell ref="BB15:BC15"/>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0:S14"/>
    <mergeCell ref="W10:BA10"/>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13:BE213"/>
    <mergeCell ref="BF213:BJ214"/>
    <mergeCell ref="BB214:BC214"/>
    <mergeCell ref="BD214:BE214"/>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s>
  <phoneticPr fontId="4"/>
  <conditionalFormatting sqref="BB16:BE16">
    <cfRule type="expression" dxfId="258" priority="200">
      <formula>INDIRECT(ADDRESS(ROW(),COLUMN()))=TRUNC(INDIRECT(ADDRESS(ROW(),COLUMN())))</formula>
    </cfRule>
  </conditionalFormatting>
  <conditionalFormatting sqref="BB18:BE18">
    <cfRule type="expression" dxfId="257" priority="199">
      <formula>INDIRECT(ADDRESS(ROW(),COLUMN()))=TRUNC(INDIRECT(ADDRESS(ROW(),COLUMN())))</formula>
    </cfRule>
  </conditionalFormatting>
  <conditionalFormatting sqref="BB20:BE20">
    <cfRule type="expression" dxfId="256" priority="198">
      <formula>INDIRECT(ADDRESS(ROW(),COLUMN()))=TRUNC(INDIRECT(ADDRESS(ROW(),COLUMN())))</formula>
    </cfRule>
  </conditionalFormatting>
  <conditionalFormatting sqref="BB22:BE22">
    <cfRule type="expression" dxfId="255" priority="197">
      <formula>INDIRECT(ADDRESS(ROW(),COLUMN()))=TRUNC(INDIRECT(ADDRESS(ROW(),COLUMN())))</formula>
    </cfRule>
  </conditionalFormatting>
  <conditionalFormatting sqref="BB24:BE24">
    <cfRule type="expression" dxfId="254" priority="196">
      <formula>INDIRECT(ADDRESS(ROW(),COLUMN()))=TRUNC(INDIRECT(ADDRESS(ROW(),COLUMN())))</formula>
    </cfRule>
  </conditionalFormatting>
  <conditionalFormatting sqref="BB26:BE26">
    <cfRule type="expression" dxfId="253" priority="195">
      <formula>INDIRECT(ADDRESS(ROW(),COLUMN()))=TRUNC(INDIRECT(ADDRESS(ROW(),COLUMN())))</formula>
    </cfRule>
  </conditionalFormatting>
  <conditionalFormatting sqref="BB28:BE28">
    <cfRule type="expression" dxfId="252" priority="194">
      <formula>INDIRECT(ADDRESS(ROW(),COLUMN()))=TRUNC(INDIRECT(ADDRESS(ROW(),COLUMN())))</formula>
    </cfRule>
  </conditionalFormatting>
  <conditionalFormatting sqref="BB30:BE30">
    <cfRule type="expression" dxfId="251" priority="193">
      <formula>INDIRECT(ADDRESS(ROW(),COLUMN()))=TRUNC(INDIRECT(ADDRESS(ROW(),COLUMN())))</formula>
    </cfRule>
  </conditionalFormatting>
  <conditionalFormatting sqref="BB32:BE32">
    <cfRule type="expression" dxfId="250" priority="192">
      <formula>INDIRECT(ADDRESS(ROW(),COLUMN()))=TRUNC(INDIRECT(ADDRESS(ROW(),COLUMN())))</formula>
    </cfRule>
  </conditionalFormatting>
  <conditionalFormatting sqref="BB34:BE34">
    <cfRule type="expression" dxfId="249" priority="191">
      <formula>INDIRECT(ADDRESS(ROW(),COLUMN()))=TRUNC(INDIRECT(ADDRESS(ROW(),COLUMN())))</formula>
    </cfRule>
  </conditionalFormatting>
  <conditionalFormatting sqref="BB36:BE36">
    <cfRule type="expression" dxfId="248" priority="190">
      <formula>INDIRECT(ADDRESS(ROW(),COLUMN()))=TRUNC(INDIRECT(ADDRESS(ROW(),COLUMN())))</formula>
    </cfRule>
  </conditionalFormatting>
  <conditionalFormatting sqref="BB38:BE38">
    <cfRule type="expression" dxfId="247" priority="189">
      <formula>INDIRECT(ADDRESS(ROW(),COLUMN()))=TRUNC(INDIRECT(ADDRESS(ROW(),COLUMN())))</formula>
    </cfRule>
  </conditionalFormatting>
  <conditionalFormatting sqref="BB40:BE40">
    <cfRule type="expression" dxfId="246" priority="188">
      <formula>INDIRECT(ADDRESS(ROW(),COLUMN()))=TRUNC(INDIRECT(ADDRESS(ROW(),COLUMN())))</formula>
    </cfRule>
  </conditionalFormatting>
  <conditionalFormatting sqref="BB42:BE42">
    <cfRule type="expression" dxfId="245" priority="187">
      <formula>INDIRECT(ADDRESS(ROW(),COLUMN()))=TRUNC(INDIRECT(ADDRESS(ROW(),COLUMN())))</formula>
    </cfRule>
  </conditionalFormatting>
  <conditionalFormatting sqref="BB44:BE44">
    <cfRule type="expression" dxfId="244" priority="186">
      <formula>INDIRECT(ADDRESS(ROW(),COLUMN()))=TRUNC(INDIRECT(ADDRESS(ROW(),COLUMN())))</formula>
    </cfRule>
  </conditionalFormatting>
  <conditionalFormatting sqref="BB46:BE46">
    <cfRule type="expression" dxfId="243" priority="185">
      <formula>INDIRECT(ADDRESS(ROW(),COLUMN()))=TRUNC(INDIRECT(ADDRESS(ROW(),COLUMN())))</formula>
    </cfRule>
  </conditionalFormatting>
  <conditionalFormatting sqref="BB48:BE48">
    <cfRule type="expression" dxfId="242" priority="184">
      <formula>INDIRECT(ADDRESS(ROW(),COLUMN()))=TRUNC(INDIRECT(ADDRESS(ROW(),COLUMN())))</formula>
    </cfRule>
  </conditionalFormatting>
  <conditionalFormatting sqref="BB50:BE50">
    <cfRule type="expression" dxfId="241" priority="183">
      <formula>INDIRECT(ADDRESS(ROW(),COLUMN()))=TRUNC(INDIRECT(ADDRESS(ROW(),COLUMN())))</formula>
    </cfRule>
  </conditionalFormatting>
  <conditionalFormatting sqref="BB52:BE52">
    <cfRule type="expression" dxfId="240" priority="182">
      <formula>INDIRECT(ADDRESS(ROW(),COLUMN()))=TRUNC(INDIRECT(ADDRESS(ROW(),COLUMN())))</formula>
    </cfRule>
  </conditionalFormatting>
  <conditionalFormatting sqref="BB54:BE54">
    <cfRule type="expression" dxfId="239" priority="181">
      <formula>INDIRECT(ADDRESS(ROW(),COLUMN()))=TRUNC(INDIRECT(ADDRESS(ROW(),COLUMN())))</formula>
    </cfRule>
  </conditionalFormatting>
  <conditionalFormatting sqref="BB56:BE56">
    <cfRule type="expression" dxfId="238" priority="180">
      <formula>INDIRECT(ADDRESS(ROW(),COLUMN()))=TRUNC(INDIRECT(ADDRESS(ROW(),COLUMN())))</formula>
    </cfRule>
  </conditionalFormatting>
  <conditionalFormatting sqref="BB58:BE58">
    <cfRule type="expression" dxfId="237" priority="179">
      <formula>INDIRECT(ADDRESS(ROW(),COLUMN()))=TRUNC(INDIRECT(ADDRESS(ROW(),COLUMN())))</formula>
    </cfRule>
  </conditionalFormatting>
  <conditionalFormatting sqref="BB60:BE60">
    <cfRule type="expression" dxfId="236" priority="178">
      <formula>INDIRECT(ADDRESS(ROW(),COLUMN()))=TRUNC(INDIRECT(ADDRESS(ROW(),COLUMN())))</formula>
    </cfRule>
  </conditionalFormatting>
  <conditionalFormatting sqref="BB62:BE62">
    <cfRule type="expression" dxfId="235" priority="177">
      <formula>INDIRECT(ADDRESS(ROW(),COLUMN()))=TRUNC(INDIRECT(ADDRESS(ROW(),COLUMN())))</formula>
    </cfRule>
  </conditionalFormatting>
  <conditionalFormatting sqref="BB64:BE64">
    <cfRule type="expression" dxfId="234" priority="176">
      <formula>INDIRECT(ADDRESS(ROW(),COLUMN()))=TRUNC(INDIRECT(ADDRESS(ROW(),COLUMN())))</formula>
    </cfRule>
  </conditionalFormatting>
  <conditionalFormatting sqref="BB66:BE66">
    <cfRule type="expression" dxfId="233" priority="175">
      <formula>INDIRECT(ADDRESS(ROW(),COLUMN()))=TRUNC(INDIRECT(ADDRESS(ROW(),COLUMN())))</formula>
    </cfRule>
  </conditionalFormatting>
  <conditionalFormatting sqref="BB68:BE68">
    <cfRule type="expression" dxfId="232" priority="174">
      <formula>INDIRECT(ADDRESS(ROW(),COLUMN()))=TRUNC(INDIRECT(ADDRESS(ROW(),COLUMN())))</formula>
    </cfRule>
  </conditionalFormatting>
  <conditionalFormatting sqref="BB70:BE70">
    <cfRule type="expression" dxfId="231" priority="173">
      <formula>INDIRECT(ADDRESS(ROW(),COLUMN()))=TRUNC(INDIRECT(ADDRESS(ROW(),COLUMN())))</formula>
    </cfRule>
  </conditionalFormatting>
  <conditionalFormatting sqref="BB72:BE72">
    <cfRule type="expression" dxfId="230" priority="172">
      <formula>INDIRECT(ADDRESS(ROW(),COLUMN()))=TRUNC(INDIRECT(ADDRESS(ROW(),COLUMN())))</formula>
    </cfRule>
  </conditionalFormatting>
  <conditionalFormatting sqref="W16:BA16">
    <cfRule type="expression" dxfId="229" priority="170">
      <formula>INDIRECT(ADDRESS(ROW(),COLUMN()))=TRUNC(INDIRECT(ADDRESS(ROW(),COLUMN())))</formula>
    </cfRule>
  </conditionalFormatting>
  <conditionalFormatting sqref="W18:BA18">
    <cfRule type="expression" dxfId="228" priority="171">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69">
      <formula>INDIRECT(ADDRESS(ROW(),COLUMN()))=TRUNC(INDIRECT(ADDRESS(ROW(),COLUMN())))</formula>
    </cfRule>
  </conditionalFormatting>
  <conditionalFormatting sqref="W22:BA22">
    <cfRule type="expression" dxfId="225" priority="168">
      <formula>INDIRECT(ADDRESS(ROW(),COLUMN()))=TRUNC(INDIRECT(ADDRESS(ROW(),COLUMN())))</formula>
    </cfRule>
  </conditionalFormatting>
  <conditionalFormatting sqref="W24:BA24">
    <cfRule type="expression" dxfId="224" priority="167">
      <formula>INDIRECT(ADDRESS(ROW(),COLUMN()))=TRUNC(INDIRECT(ADDRESS(ROW(),COLUMN())))</formula>
    </cfRule>
  </conditionalFormatting>
  <conditionalFormatting sqref="W26:BA26">
    <cfRule type="expression" dxfId="223" priority="166">
      <formula>INDIRECT(ADDRESS(ROW(),COLUMN()))=TRUNC(INDIRECT(ADDRESS(ROW(),COLUMN())))</formula>
    </cfRule>
  </conditionalFormatting>
  <conditionalFormatting sqref="W28:BA28">
    <cfRule type="expression" dxfId="222" priority="165">
      <formula>INDIRECT(ADDRESS(ROW(),COLUMN()))=TRUNC(INDIRECT(ADDRESS(ROW(),COLUMN())))</formula>
    </cfRule>
  </conditionalFormatting>
  <conditionalFormatting sqref="W30:BA30">
    <cfRule type="expression" dxfId="221" priority="164">
      <formula>INDIRECT(ADDRESS(ROW(),COLUMN()))=TRUNC(INDIRECT(ADDRESS(ROW(),COLUMN())))</formula>
    </cfRule>
  </conditionalFormatting>
  <conditionalFormatting sqref="W32:BA32">
    <cfRule type="expression" dxfId="220" priority="163">
      <formula>INDIRECT(ADDRESS(ROW(),COLUMN()))=TRUNC(INDIRECT(ADDRESS(ROW(),COLUMN())))</formula>
    </cfRule>
  </conditionalFormatting>
  <conditionalFormatting sqref="W34:BA34">
    <cfRule type="expression" dxfId="219" priority="162">
      <formula>INDIRECT(ADDRESS(ROW(),COLUMN()))=TRUNC(INDIRECT(ADDRESS(ROW(),COLUMN())))</formula>
    </cfRule>
  </conditionalFormatting>
  <conditionalFormatting sqref="W36:BA36">
    <cfRule type="expression" dxfId="218" priority="161">
      <formula>INDIRECT(ADDRESS(ROW(),COLUMN()))=TRUNC(INDIRECT(ADDRESS(ROW(),COLUMN())))</formula>
    </cfRule>
  </conditionalFormatting>
  <conditionalFormatting sqref="W38:BA38">
    <cfRule type="expression" dxfId="217" priority="160">
      <formula>INDIRECT(ADDRESS(ROW(),COLUMN()))=TRUNC(INDIRECT(ADDRESS(ROW(),COLUMN())))</formula>
    </cfRule>
  </conditionalFormatting>
  <conditionalFormatting sqref="W40:BA40">
    <cfRule type="expression" dxfId="216" priority="159">
      <formula>INDIRECT(ADDRESS(ROW(),COLUMN()))=TRUNC(INDIRECT(ADDRESS(ROW(),COLUMN())))</formula>
    </cfRule>
  </conditionalFormatting>
  <conditionalFormatting sqref="W42:BA42">
    <cfRule type="expression" dxfId="215" priority="158">
      <formula>INDIRECT(ADDRESS(ROW(),COLUMN()))=TRUNC(INDIRECT(ADDRESS(ROW(),COLUMN())))</formula>
    </cfRule>
  </conditionalFormatting>
  <conditionalFormatting sqref="W44:BA44">
    <cfRule type="expression" dxfId="214" priority="157">
      <formula>INDIRECT(ADDRESS(ROW(),COLUMN()))=TRUNC(INDIRECT(ADDRESS(ROW(),COLUMN())))</formula>
    </cfRule>
  </conditionalFormatting>
  <conditionalFormatting sqref="W46:BA46">
    <cfRule type="expression" dxfId="213" priority="156">
      <formula>INDIRECT(ADDRESS(ROW(),COLUMN()))=TRUNC(INDIRECT(ADDRESS(ROW(),COLUMN())))</formula>
    </cfRule>
  </conditionalFormatting>
  <conditionalFormatting sqref="W48:BA48">
    <cfRule type="expression" dxfId="212" priority="155">
      <formula>INDIRECT(ADDRESS(ROW(),COLUMN()))=TRUNC(INDIRECT(ADDRESS(ROW(),COLUMN())))</formula>
    </cfRule>
  </conditionalFormatting>
  <conditionalFormatting sqref="W50:BA50">
    <cfRule type="expression" dxfId="211" priority="154">
      <formula>INDIRECT(ADDRESS(ROW(),COLUMN()))=TRUNC(INDIRECT(ADDRESS(ROW(),COLUMN())))</formula>
    </cfRule>
  </conditionalFormatting>
  <conditionalFormatting sqref="W52:BA52">
    <cfRule type="expression" dxfId="210" priority="153">
      <formula>INDIRECT(ADDRESS(ROW(),COLUMN()))=TRUNC(INDIRECT(ADDRESS(ROW(),COLUMN())))</formula>
    </cfRule>
  </conditionalFormatting>
  <conditionalFormatting sqref="W54:BA54">
    <cfRule type="expression" dxfId="209" priority="152">
      <formula>INDIRECT(ADDRESS(ROW(),COLUMN()))=TRUNC(INDIRECT(ADDRESS(ROW(),COLUMN())))</formula>
    </cfRule>
  </conditionalFormatting>
  <conditionalFormatting sqref="W56:BA56">
    <cfRule type="expression" dxfId="208" priority="151">
      <formula>INDIRECT(ADDRESS(ROW(),COLUMN()))=TRUNC(INDIRECT(ADDRESS(ROW(),COLUMN())))</formula>
    </cfRule>
  </conditionalFormatting>
  <conditionalFormatting sqref="W58:BA58">
    <cfRule type="expression" dxfId="207" priority="150">
      <formula>INDIRECT(ADDRESS(ROW(),COLUMN()))=TRUNC(INDIRECT(ADDRESS(ROW(),COLUMN())))</formula>
    </cfRule>
  </conditionalFormatting>
  <conditionalFormatting sqref="W60:BA60">
    <cfRule type="expression" dxfId="206" priority="149">
      <formula>INDIRECT(ADDRESS(ROW(),COLUMN()))=TRUNC(INDIRECT(ADDRESS(ROW(),COLUMN())))</formula>
    </cfRule>
  </conditionalFormatting>
  <conditionalFormatting sqref="W62:BA62">
    <cfRule type="expression" dxfId="205" priority="148">
      <formula>INDIRECT(ADDRESS(ROW(),COLUMN()))=TRUNC(INDIRECT(ADDRESS(ROW(),COLUMN())))</formula>
    </cfRule>
  </conditionalFormatting>
  <conditionalFormatting sqref="W64:BA64">
    <cfRule type="expression" dxfId="204" priority="147">
      <formula>INDIRECT(ADDRESS(ROW(),COLUMN()))=TRUNC(INDIRECT(ADDRESS(ROW(),COLUMN())))</formula>
    </cfRule>
  </conditionalFormatting>
  <conditionalFormatting sqref="W66:BA66">
    <cfRule type="expression" dxfId="203" priority="146">
      <formula>INDIRECT(ADDRESS(ROW(),COLUMN()))=TRUNC(INDIRECT(ADDRESS(ROW(),COLUMN())))</formula>
    </cfRule>
  </conditionalFormatting>
  <conditionalFormatting sqref="W68:BA68">
    <cfRule type="expression" dxfId="202" priority="145">
      <formula>INDIRECT(ADDRESS(ROW(),COLUMN()))=TRUNC(INDIRECT(ADDRESS(ROW(),COLUMN())))</formula>
    </cfRule>
  </conditionalFormatting>
  <conditionalFormatting sqref="W70:BA70">
    <cfRule type="expression" dxfId="201" priority="144">
      <formula>INDIRECT(ADDRESS(ROW(),COLUMN()))=TRUNC(INDIRECT(ADDRESS(ROW(),COLUMN())))</formula>
    </cfRule>
  </conditionalFormatting>
  <conditionalFormatting sqref="W72:BA72">
    <cfRule type="expression" dxfId="200" priority="143">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プルダウン・リスト!$C$4:$C$8</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52"/>
  <sheetViews>
    <sheetView zoomScale="55" zoomScaleNormal="55" workbookViewId="0">
      <selection activeCell="F4" sqref="F4:L4"/>
    </sheetView>
  </sheetViews>
  <sheetFormatPr defaultColWidth="10.33203125" defaultRowHeight="19.2" x14ac:dyDescent="0.2"/>
  <cols>
    <col min="1" max="1" width="1.88671875" style="161" customWidth="1"/>
    <col min="2" max="2" width="6.44140625" style="160" customWidth="1"/>
    <col min="3" max="3" width="12.109375" style="160" customWidth="1"/>
    <col min="4" max="4" width="12.109375" style="160" hidden="1" customWidth="1"/>
    <col min="5" max="5" width="3.88671875" style="160" bestFit="1" customWidth="1"/>
    <col min="6" max="6" width="17.88671875" style="161" customWidth="1"/>
    <col min="7" max="7" width="3.88671875" style="161" bestFit="1" customWidth="1"/>
    <col min="8" max="8" width="17.88671875" style="161" customWidth="1"/>
    <col min="9" max="9" width="3.88671875" style="161" bestFit="1" customWidth="1"/>
    <col min="10" max="10" width="17.88671875" style="160" customWidth="1"/>
    <col min="11" max="11" width="3.88671875" style="161" bestFit="1" customWidth="1"/>
    <col min="12" max="12" width="17.88671875" style="161" customWidth="1"/>
    <col min="13" max="13" width="3.88671875" style="161" customWidth="1"/>
    <col min="14" max="14" width="57.88671875" style="161" customWidth="1"/>
    <col min="15" max="16384" width="10.33203125" style="161"/>
  </cols>
  <sheetData>
    <row r="1" spans="2:14" x14ac:dyDescent="0.2">
      <c r="B1" s="159" t="s">
        <v>254</v>
      </c>
    </row>
    <row r="2" spans="2:14" x14ac:dyDescent="0.2">
      <c r="B2" s="162" t="s">
        <v>255</v>
      </c>
      <c r="F2" s="163"/>
      <c r="G2" s="164"/>
      <c r="H2" s="164"/>
      <c r="I2" s="164"/>
      <c r="J2" s="165"/>
      <c r="K2" s="164"/>
      <c r="L2" s="164"/>
    </row>
    <row r="3" spans="2:14" x14ac:dyDescent="0.2">
      <c r="B3" s="163" t="s">
        <v>256</v>
      </c>
      <c r="F3" s="165" t="s">
        <v>257</v>
      </c>
      <c r="G3" s="164"/>
      <c r="H3" s="164"/>
      <c r="I3" s="164"/>
      <c r="J3" s="165"/>
      <c r="K3" s="164"/>
      <c r="L3" s="164"/>
    </row>
    <row r="4" spans="2:14" x14ac:dyDescent="0.2">
      <c r="B4" s="162"/>
      <c r="F4" s="838" t="s">
        <v>260</v>
      </c>
      <c r="G4" s="838"/>
      <c r="H4" s="838"/>
      <c r="I4" s="838"/>
      <c r="J4" s="838"/>
      <c r="K4" s="838"/>
      <c r="L4" s="838"/>
      <c r="N4" s="838" t="s">
        <v>412</v>
      </c>
    </row>
    <row r="5" spans="2:14" x14ac:dyDescent="0.2">
      <c r="B5" s="160" t="s">
        <v>474</v>
      </c>
      <c r="C5" s="160" t="s">
        <v>258</v>
      </c>
      <c r="F5" s="160" t="s">
        <v>414</v>
      </c>
      <c r="G5" s="160"/>
      <c r="H5" s="160" t="s">
        <v>415</v>
      </c>
      <c r="J5" s="160" t="s">
        <v>259</v>
      </c>
      <c r="L5" s="160" t="s">
        <v>260</v>
      </c>
      <c r="N5" s="838"/>
    </row>
    <row r="6" spans="2:14" x14ac:dyDescent="0.2">
      <c r="B6" s="166">
        <v>1</v>
      </c>
      <c r="C6" s="167" t="s">
        <v>475</v>
      </c>
      <c r="D6" s="168" t="str">
        <f>C6</f>
        <v>a</v>
      </c>
      <c r="E6" s="166" t="s">
        <v>476</v>
      </c>
      <c r="F6" s="169">
        <v>0.375</v>
      </c>
      <c r="G6" s="166" t="s">
        <v>477</v>
      </c>
      <c r="H6" s="169">
        <v>0.75</v>
      </c>
      <c r="I6" s="170" t="s">
        <v>478</v>
      </c>
      <c r="J6" s="169">
        <v>4.1666666666666699E-2</v>
      </c>
      <c r="K6" s="171" t="s">
        <v>479</v>
      </c>
      <c r="L6" s="172">
        <f>IF(OR(F6="",H6=""),"",(H6+IF(F6&gt;H6,1,0)-F6-J6)*24)</f>
        <v>8</v>
      </c>
      <c r="N6" s="173"/>
    </row>
    <row r="7" spans="2:14" x14ac:dyDescent="0.2">
      <c r="B7" s="166">
        <v>2</v>
      </c>
      <c r="C7" s="167" t="s">
        <v>480</v>
      </c>
      <c r="D7" s="168" t="str">
        <f t="shared" ref="D7:D38" si="0">C7</f>
        <v>b</v>
      </c>
      <c r="E7" s="166" t="s">
        <v>476</v>
      </c>
      <c r="F7" s="169">
        <v>0.89583333333333304</v>
      </c>
      <c r="G7" s="166" t="s">
        <v>481</v>
      </c>
      <c r="H7" s="169">
        <v>0.27083333333333298</v>
      </c>
      <c r="I7" s="170" t="s">
        <v>478</v>
      </c>
      <c r="J7" s="169">
        <v>4.1666666666666699E-2</v>
      </c>
      <c r="K7" s="171" t="s">
        <v>479</v>
      </c>
      <c r="L7" s="172">
        <f>IF(OR(F7="",H7=""),"",(H7+IF(F7&gt;H7,1,0)-F7-J7)*24)</f>
        <v>8</v>
      </c>
      <c r="N7" s="173"/>
    </row>
    <row r="8" spans="2:14" x14ac:dyDescent="0.2">
      <c r="B8" s="166">
        <v>3</v>
      </c>
      <c r="C8" s="167" t="s">
        <v>482</v>
      </c>
      <c r="D8" s="168" t="str">
        <f t="shared" si="0"/>
        <v>c</v>
      </c>
      <c r="E8" s="166" t="s">
        <v>483</v>
      </c>
      <c r="F8" s="169"/>
      <c r="G8" s="166" t="s">
        <v>484</v>
      </c>
      <c r="H8" s="169"/>
      <c r="I8" s="170" t="s">
        <v>478</v>
      </c>
      <c r="J8" s="169">
        <v>0</v>
      </c>
      <c r="K8" s="171" t="s">
        <v>479</v>
      </c>
      <c r="L8" s="172" t="str">
        <f>IF(OR(F8="",H8=""),"",(H8+IF(F8&gt;H8,1,0)-F8-J8)*24)</f>
        <v/>
      </c>
      <c r="N8" s="173"/>
    </row>
    <row r="9" spans="2:14" x14ac:dyDescent="0.2">
      <c r="B9" s="166">
        <v>4</v>
      </c>
      <c r="C9" s="167" t="s">
        <v>390</v>
      </c>
      <c r="D9" s="168" t="str">
        <f t="shared" si="0"/>
        <v>d</v>
      </c>
      <c r="E9" s="166" t="s">
        <v>476</v>
      </c>
      <c r="F9" s="169"/>
      <c r="G9" s="166" t="s">
        <v>481</v>
      </c>
      <c r="H9" s="169"/>
      <c r="I9" s="170" t="s">
        <v>478</v>
      </c>
      <c r="J9" s="169">
        <v>0</v>
      </c>
      <c r="K9" s="171" t="s">
        <v>479</v>
      </c>
      <c r="L9" s="172" t="str">
        <f>IF(OR(F9="",H9=""),"",(H9+IF(F9&gt;H9,1,0)-F9-J9)*24)</f>
        <v/>
      </c>
      <c r="N9" s="173"/>
    </row>
    <row r="10" spans="2:14" x14ac:dyDescent="0.2">
      <c r="B10" s="166">
        <v>5</v>
      </c>
      <c r="C10" s="167" t="s">
        <v>485</v>
      </c>
      <c r="D10" s="168" t="str">
        <f t="shared" si="0"/>
        <v>e</v>
      </c>
      <c r="E10" s="166" t="s">
        <v>476</v>
      </c>
      <c r="F10" s="169"/>
      <c r="G10" s="166" t="s">
        <v>481</v>
      </c>
      <c r="H10" s="169"/>
      <c r="I10" s="170" t="s">
        <v>486</v>
      </c>
      <c r="J10" s="169">
        <v>0</v>
      </c>
      <c r="K10" s="171" t="s">
        <v>479</v>
      </c>
      <c r="L10" s="172" t="str">
        <f t="shared" ref="L10:L22" si="1">IF(OR(F10="",H10=""),"",(H10+IF(F10&gt;H10,1,0)-F10-J10)*24)</f>
        <v/>
      </c>
      <c r="N10" s="173"/>
    </row>
    <row r="11" spans="2:14" x14ac:dyDescent="0.2">
      <c r="B11" s="166">
        <v>6</v>
      </c>
      <c r="C11" s="167" t="s">
        <v>487</v>
      </c>
      <c r="D11" s="168" t="str">
        <f t="shared" si="0"/>
        <v>f</v>
      </c>
      <c r="E11" s="166" t="s">
        <v>476</v>
      </c>
      <c r="F11" s="169"/>
      <c r="G11" s="166" t="s">
        <v>484</v>
      </c>
      <c r="H11" s="169"/>
      <c r="I11" s="170" t="s">
        <v>478</v>
      </c>
      <c r="J11" s="169">
        <v>0</v>
      </c>
      <c r="K11" s="171" t="s">
        <v>479</v>
      </c>
      <c r="L11" s="172" t="str">
        <f>IF(OR(F11="",H11=""),"",(H11+IF(F11&gt;H11,1,0)-F11-J11)*24)</f>
        <v/>
      </c>
      <c r="N11" s="173"/>
    </row>
    <row r="12" spans="2:14" x14ac:dyDescent="0.2">
      <c r="B12" s="166">
        <v>7</v>
      </c>
      <c r="C12" s="167" t="s">
        <v>488</v>
      </c>
      <c r="D12" s="168" t="str">
        <f t="shared" si="0"/>
        <v>g</v>
      </c>
      <c r="E12" s="166" t="s">
        <v>476</v>
      </c>
      <c r="F12" s="169"/>
      <c r="G12" s="166" t="s">
        <v>484</v>
      </c>
      <c r="H12" s="169"/>
      <c r="I12" s="170" t="s">
        <v>486</v>
      </c>
      <c r="J12" s="169">
        <v>0</v>
      </c>
      <c r="K12" s="171" t="s">
        <v>365</v>
      </c>
      <c r="L12" s="172" t="str">
        <f t="shared" si="1"/>
        <v/>
      </c>
      <c r="N12" s="173"/>
    </row>
    <row r="13" spans="2:14" x14ac:dyDescent="0.2">
      <c r="B13" s="166">
        <v>8</v>
      </c>
      <c r="C13" s="167" t="s">
        <v>489</v>
      </c>
      <c r="D13" s="168" t="str">
        <f t="shared" si="0"/>
        <v>h</v>
      </c>
      <c r="E13" s="166" t="s">
        <v>476</v>
      </c>
      <c r="F13" s="169"/>
      <c r="G13" s="166" t="s">
        <v>484</v>
      </c>
      <c r="H13" s="169"/>
      <c r="I13" s="170" t="s">
        <v>478</v>
      </c>
      <c r="J13" s="169">
        <v>0</v>
      </c>
      <c r="K13" s="171" t="s">
        <v>479</v>
      </c>
      <c r="L13" s="172" t="str">
        <f t="shared" si="1"/>
        <v/>
      </c>
      <c r="N13" s="173"/>
    </row>
    <row r="14" spans="2:14" x14ac:dyDescent="0.2">
      <c r="B14" s="166">
        <v>9</v>
      </c>
      <c r="C14" s="167" t="s">
        <v>490</v>
      </c>
      <c r="D14" s="168" t="str">
        <f t="shared" si="0"/>
        <v>i</v>
      </c>
      <c r="E14" s="166" t="s">
        <v>476</v>
      </c>
      <c r="F14" s="169"/>
      <c r="G14" s="166" t="s">
        <v>481</v>
      </c>
      <c r="H14" s="169"/>
      <c r="I14" s="170" t="s">
        <v>478</v>
      </c>
      <c r="J14" s="169">
        <v>0</v>
      </c>
      <c r="K14" s="171" t="s">
        <v>479</v>
      </c>
      <c r="L14" s="172" t="str">
        <f t="shared" si="1"/>
        <v/>
      </c>
      <c r="N14" s="173"/>
    </row>
    <row r="15" spans="2:14" x14ac:dyDescent="0.2">
      <c r="B15" s="166">
        <v>10</v>
      </c>
      <c r="C15" s="167" t="s">
        <v>491</v>
      </c>
      <c r="D15" s="168" t="str">
        <f t="shared" si="0"/>
        <v>j</v>
      </c>
      <c r="E15" s="166" t="s">
        <v>476</v>
      </c>
      <c r="F15" s="169"/>
      <c r="G15" s="166" t="s">
        <v>492</v>
      </c>
      <c r="H15" s="169"/>
      <c r="I15" s="170" t="s">
        <v>478</v>
      </c>
      <c r="J15" s="169">
        <v>0</v>
      </c>
      <c r="K15" s="171" t="s">
        <v>479</v>
      </c>
      <c r="L15" s="172" t="str">
        <f t="shared" si="1"/>
        <v/>
      </c>
      <c r="N15" s="173"/>
    </row>
    <row r="16" spans="2:14" x14ac:dyDescent="0.2">
      <c r="B16" s="166">
        <v>11</v>
      </c>
      <c r="C16" s="167" t="s">
        <v>493</v>
      </c>
      <c r="D16" s="168" t="str">
        <f t="shared" si="0"/>
        <v>k</v>
      </c>
      <c r="E16" s="166" t="s">
        <v>483</v>
      </c>
      <c r="F16" s="169"/>
      <c r="G16" s="166" t="s">
        <v>484</v>
      </c>
      <c r="H16" s="169"/>
      <c r="I16" s="170" t="s">
        <v>478</v>
      </c>
      <c r="J16" s="169">
        <v>0</v>
      </c>
      <c r="K16" s="171" t="s">
        <v>365</v>
      </c>
      <c r="L16" s="172" t="str">
        <f t="shared" si="1"/>
        <v/>
      </c>
      <c r="N16" s="173"/>
    </row>
    <row r="17" spans="2:14" x14ac:dyDescent="0.2">
      <c r="B17" s="166">
        <v>12</v>
      </c>
      <c r="C17" s="167" t="s">
        <v>494</v>
      </c>
      <c r="D17" s="168" t="str">
        <f t="shared" si="0"/>
        <v>l</v>
      </c>
      <c r="E17" s="166" t="s">
        <v>476</v>
      </c>
      <c r="F17" s="169"/>
      <c r="G17" s="166" t="s">
        <v>484</v>
      </c>
      <c r="H17" s="169"/>
      <c r="I17" s="170" t="s">
        <v>486</v>
      </c>
      <c r="J17" s="169">
        <v>0</v>
      </c>
      <c r="K17" s="171" t="s">
        <v>479</v>
      </c>
      <c r="L17" s="172" t="str">
        <f t="shared" si="1"/>
        <v/>
      </c>
      <c r="N17" s="173"/>
    </row>
    <row r="18" spans="2:14" x14ac:dyDescent="0.2">
      <c r="B18" s="166">
        <v>13</v>
      </c>
      <c r="C18" s="167" t="s">
        <v>495</v>
      </c>
      <c r="D18" s="168" t="str">
        <f t="shared" si="0"/>
        <v>m</v>
      </c>
      <c r="E18" s="166" t="s">
        <v>476</v>
      </c>
      <c r="F18" s="169"/>
      <c r="G18" s="166" t="s">
        <v>484</v>
      </c>
      <c r="H18" s="169"/>
      <c r="I18" s="170" t="s">
        <v>486</v>
      </c>
      <c r="J18" s="169">
        <v>0</v>
      </c>
      <c r="K18" s="171" t="s">
        <v>496</v>
      </c>
      <c r="L18" s="172" t="str">
        <f t="shared" si="1"/>
        <v/>
      </c>
      <c r="N18" s="173"/>
    </row>
    <row r="19" spans="2:14" x14ac:dyDescent="0.2">
      <c r="B19" s="166">
        <v>14</v>
      </c>
      <c r="C19" s="167" t="s">
        <v>497</v>
      </c>
      <c r="D19" s="168" t="str">
        <f t="shared" si="0"/>
        <v>n</v>
      </c>
      <c r="E19" s="166" t="s">
        <v>476</v>
      </c>
      <c r="F19" s="169"/>
      <c r="G19" s="166" t="s">
        <v>481</v>
      </c>
      <c r="H19" s="169"/>
      <c r="I19" s="170" t="s">
        <v>486</v>
      </c>
      <c r="J19" s="169">
        <v>0</v>
      </c>
      <c r="K19" s="171" t="s">
        <v>479</v>
      </c>
      <c r="L19" s="172" t="str">
        <f t="shared" si="1"/>
        <v/>
      </c>
      <c r="N19" s="173"/>
    </row>
    <row r="20" spans="2:14" x14ac:dyDescent="0.2">
      <c r="B20" s="166">
        <v>15</v>
      </c>
      <c r="C20" s="167" t="s">
        <v>498</v>
      </c>
      <c r="D20" s="168" t="str">
        <f t="shared" si="0"/>
        <v>o</v>
      </c>
      <c r="E20" s="166" t="s">
        <v>476</v>
      </c>
      <c r="F20" s="169"/>
      <c r="G20" s="166" t="s">
        <v>492</v>
      </c>
      <c r="H20" s="169"/>
      <c r="I20" s="170" t="s">
        <v>478</v>
      </c>
      <c r="J20" s="169">
        <v>0</v>
      </c>
      <c r="K20" s="171" t="s">
        <v>479</v>
      </c>
      <c r="L20" s="172" t="str">
        <f t="shared" si="1"/>
        <v/>
      </c>
      <c r="N20" s="173"/>
    </row>
    <row r="21" spans="2:14" x14ac:dyDescent="0.2">
      <c r="B21" s="166">
        <v>16</v>
      </c>
      <c r="C21" s="167" t="s">
        <v>499</v>
      </c>
      <c r="D21" s="168" t="str">
        <f t="shared" si="0"/>
        <v>p</v>
      </c>
      <c r="E21" s="166" t="s">
        <v>476</v>
      </c>
      <c r="F21" s="169"/>
      <c r="G21" s="166" t="s">
        <v>492</v>
      </c>
      <c r="H21" s="169"/>
      <c r="I21" s="170" t="s">
        <v>478</v>
      </c>
      <c r="J21" s="169">
        <v>0</v>
      </c>
      <c r="K21" s="171" t="s">
        <v>479</v>
      </c>
      <c r="L21" s="172" t="str">
        <f t="shared" si="1"/>
        <v/>
      </c>
      <c r="N21" s="173"/>
    </row>
    <row r="22" spans="2:14" x14ac:dyDescent="0.2">
      <c r="B22" s="166">
        <v>17</v>
      </c>
      <c r="C22" s="167" t="s">
        <v>500</v>
      </c>
      <c r="D22" s="168" t="str">
        <f t="shared" si="0"/>
        <v>q</v>
      </c>
      <c r="E22" s="166" t="s">
        <v>476</v>
      </c>
      <c r="F22" s="169"/>
      <c r="G22" s="166" t="s">
        <v>481</v>
      </c>
      <c r="H22" s="169"/>
      <c r="I22" s="170" t="s">
        <v>478</v>
      </c>
      <c r="J22" s="169">
        <v>0</v>
      </c>
      <c r="K22" s="171" t="s">
        <v>479</v>
      </c>
      <c r="L22" s="172" t="str">
        <f t="shared" si="1"/>
        <v/>
      </c>
      <c r="N22" s="173"/>
    </row>
    <row r="23" spans="2:14" x14ac:dyDescent="0.2">
      <c r="B23" s="166">
        <v>18</v>
      </c>
      <c r="C23" s="167" t="s">
        <v>501</v>
      </c>
      <c r="D23" s="168" t="str">
        <f t="shared" si="0"/>
        <v>r</v>
      </c>
      <c r="E23" s="166" t="s">
        <v>476</v>
      </c>
      <c r="F23" s="174"/>
      <c r="G23" s="166" t="s">
        <v>484</v>
      </c>
      <c r="H23" s="174"/>
      <c r="I23" s="170" t="s">
        <v>478</v>
      </c>
      <c r="J23" s="174"/>
      <c r="K23" s="171" t="s">
        <v>365</v>
      </c>
      <c r="L23" s="167">
        <v>1</v>
      </c>
      <c r="N23" s="173"/>
    </row>
    <row r="24" spans="2:14" x14ac:dyDescent="0.2">
      <c r="B24" s="166">
        <v>19</v>
      </c>
      <c r="C24" s="167" t="s">
        <v>502</v>
      </c>
      <c r="D24" s="168" t="str">
        <f t="shared" si="0"/>
        <v>s</v>
      </c>
      <c r="E24" s="166" t="s">
        <v>476</v>
      </c>
      <c r="F24" s="174"/>
      <c r="G24" s="166" t="s">
        <v>484</v>
      </c>
      <c r="H24" s="174"/>
      <c r="I24" s="170" t="s">
        <v>478</v>
      </c>
      <c r="J24" s="174"/>
      <c r="K24" s="171" t="s">
        <v>479</v>
      </c>
      <c r="L24" s="167">
        <v>2</v>
      </c>
      <c r="N24" s="173"/>
    </row>
    <row r="25" spans="2:14" x14ac:dyDescent="0.2">
      <c r="B25" s="166">
        <v>20</v>
      </c>
      <c r="C25" s="167" t="s">
        <v>503</v>
      </c>
      <c r="D25" s="168" t="str">
        <f t="shared" si="0"/>
        <v>t</v>
      </c>
      <c r="E25" s="166" t="s">
        <v>476</v>
      </c>
      <c r="F25" s="174"/>
      <c r="G25" s="166" t="s">
        <v>484</v>
      </c>
      <c r="H25" s="174"/>
      <c r="I25" s="170" t="s">
        <v>478</v>
      </c>
      <c r="J25" s="174"/>
      <c r="K25" s="171" t="s">
        <v>479</v>
      </c>
      <c r="L25" s="167">
        <v>3</v>
      </c>
      <c r="N25" s="173"/>
    </row>
    <row r="26" spans="2:14" x14ac:dyDescent="0.2">
      <c r="B26" s="166">
        <v>21</v>
      </c>
      <c r="C26" s="167" t="s">
        <v>504</v>
      </c>
      <c r="D26" s="168" t="str">
        <f t="shared" si="0"/>
        <v>u</v>
      </c>
      <c r="E26" s="166" t="s">
        <v>476</v>
      </c>
      <c r="F26" s="174"/>
      <c r="G26" s="166" t="s">
        <v>484</v>
      </c>
      <c r="H26" s="174"/>
      <c r="I26" s="170" t="s">
        <v>478</v>
      </c>
      <c r="J26" s="174"/>
      <c r="K26" s="171" t="s">
        <v>479</v>
      </c>
      <c r="L26" s="167">
        <v>4</v>
      </c>
      <c r="N26" s="173"/>
    </row>
    <row r="27" spans="2:14" x14ac:dyDescent="0.2">
      <c r="B27" s="166">
        <v>22</v>
      </c>
      <c r="C27" s="167" t="s">
        <v>505</v>
      </c>
      <c r="D27" s="168" t="str">
        <f t="shared" si="0"/>
        <v>v</v>
      </c>
      <c r="E27" s="166" t="s">
        <v>476</v>
      </c>
      <c r="F27" s="174"/>
      <c r="G27" s="166" t="s">
        <v>484</v>
      </c>
      <c r="H27" s="174"/>
      <c r="I27" s="170" t="s">
        <v>478</v>
      </c>
      <c r="J27" s="174"/>
      <c r="K27" s="171" t="s">
        <v>479</v>
      </c>
      <c r="L27" s="167">
        <v>5</v>
      </c>
      <c r="N27" s="173"/>
    </row>
    <row r="28" spans="2:14" x14ac:dyDescent="0.2">
      <c r="B28" s="166">
        <v>23</v>
      </c>
      <c r="C28" s="167" t="s">
        <v>506</v>
      </c>
      <c r="D28" s="168" t="str">
        <f t="shared" si="0"/>
        <v>w</v>
      </c>
      <c r="E28" s="166" t="s">
        <v>476</v>
      </c>
      <c r="F28" s="174"/>
      <c r="G28" s="166" t="s">
        <v>484</v>
      </c>
      <c r="H28" s="174"/>
      <c r="I28" s="170" t="s">
        <v>486</v>
      </c>
      <c r="J28" s="174"/>
      <c r="K28" s="171" t="s">
        <v>479</v>
      </c>
      <c r="L28" s="167">
        <v>6</v>
      </c>
      <c r="N28" s="173"/>
    </row>
    <row r="29" spans="2:14" x14ac:dyDescent="0.2">
      <c r="B29" s="166">
        <v>24</v>
      </c>
      <c r="C29" s="167" t="s">
        <v>507</v>
      </c>
      <c r="D29" s="168" t="str">
        <f t="shared" si="0"/>
        <v>x</v>
      </c>
      <c r="E29" s="166" t="s">
        <v>476</v>
      </c>
      <c r="F29" s="174"/>
      <c r="G29" s="166" t="s">
        <v>484</v>
      </c>
      <c r="H29" s="174"/>
      <c r="I29" s="170" t="s">
        <v>478</v>
      </c>
      <c r="J29" s="174"/>
      <c r="K29" s="171" t="s">
        <v>479</v>
      </c>
      <c r="L29" s="167">
        <v>7</v>
      </c>
      <c r="N29" s="173"/>
    </row>
    <row r="30" spans="2:14" x14ac:dyDescent="0.2">
      <c r="B30" s="166">
        <v>25</v>
      </c>
      <c r="C30" s="167" t="s">
        <v>508</v>
      </c>
      <c r="D30" s="168" t="str">
        <f t="shared" si="0"/>
        <v>y</v>
      </c>
      <c r="E30" s="166" t="s">
        <v>476</v>
      </c>
      <c r="F30" s="174"/>
      <c r="G30" s="166" t="s">
        <v>484</v>
      </c>
      <c r="H30" s="174"/>
      <c r="I30" s="170" t="s">
        <v>478</v>
      </c>
      <c r="J30" s="174"/>
      <c r="K30" s="171" t="s">
        <v>479</v>
      </c>
      <c r="L30" s="167">
        <v>8</v>
      </c>
      <c r="N30" s="173"/>
    </row>
    <row r="31" spans="2:14" x14ac:dyDescent="0.2">
      <c r="B31" s="166">
        <v>26</v>
      </c>
      <c r="C31" s="167" t="s">
        <v>509</v>
      </c>
      <c r="D31" s="168" t="str">
        <f t="shared" si="0"/>
        <v>z</v>
      </c>
      <c r="E31" s="166" t="s">
        <v>476</v>
      </c>
      <c r="F31" s="174"/>
      <c r="G31" s="166" t="s">
        <v>481</v>
      </c>
      <c r="H31" s="174"/>
      <c r="I31" s="170" t="s">
        <v>478</v>
      </c>
      <c r="J31" s="174"/>
      <c r="K31" s="171" t="s">
        <v>479</v>
      </c>
      <c r="L31" s="167">
        <v>1</v>
      </c>
      <c r="N31" s="173"/>
    </row>
    <row r="32" spans="2:14" x14ac:dyDescent="0.2">
      <c r="B32" s="166">
        <v>27</v>
      </c>
      <c r="C32" s="167" t="s">
        <v>507</v>
      </c>
      <c r="D32" s="168" t="str">
        <f t="shared" si="0"/>
        <v>x</v>
      </c>
      <c r="E32" s="166" t="s">
        <v>483</v>
      </c>
      <c r="F32" s="174"/>
      <c r="G32" s="166" t="s">
        <v>484</v>
      </c>
      <c r="H32" s="174"/>
      <c r="I32" s="170" t="s">
        <v>486</v>
      </c>
      <c r="J32" s="174"/>
      <c r="K32" s="171" t="s">
        <v>479</v>
      </c>
      <c r="L32" s="167">
        <v>2</v>
      </c>
      <c r="N32" s="173"/>
    </row>
    <row r="33" spans="2:14" x14ac:dyDescent="0.2">
      <c r="B33" s="166">
        <v>28</v>
      </c>
      <c r="C33" s="167" t="s">
        <v>510</v>
      </c>
      <c r="D33" s="168" t="str">
        <f t="shared" si="0"/>
        <v>aa</v>
      </c>
      <c r="E33" s="166" t="s">
        <v>476</v>
      </c>
      <c r="F33" s="174"/>
      <c r="G33" s="166" t="s">
        <v>484</v>
      </c>
      <c r="H33" s="174"/>
      <c r="I33" s="170" t="s">
        <v>478</v>
      </c>
      <c r="J33" s="174"/>
      <c r="K33" s="171" t="s">
        <v>479</v>
      </c>
      <c r="L33" s="167">
        <v>3</v>
      </c>
      <c r="N33" s="173"/>
    </row>
    <row r="34" spans="2:14" x14ac:dyDescent="0.2">
      <c r="B34" s="166">
        <v>29</v>
      </c>
      <c r="C34" s="167" t="s">
        <v>511</v>
      </c>
      <c r="D34" s="168" t="str">
        <f t="shared" si="0"/>
        <v>ab</v>
      </c>
      <c r="E34" s="166" t="s">
        <v>476</v>
      </c>
      <c r="F34" s="174"/>
      <c r="G34" s="166" t="s">
        <v>484</v>
      </c>
      <c r="H34" s="174"/>
      <c r="I34" s="170" t="s">
        <v>478</v>
      </c>
      <c r="J34" s="174"/>
      <c r="K34" s="171" t="s">
        <v>496</v>
      </c>
      <c r="L34" s="167">
        <v>4</v>
      </c>
      <c r="N34" s="173"/>
    </row>
    <row r="35" spans="2:14" x14ac:dyDescent="0.2">
      <c r="B35" s="166">
        <v>30</v>
      </c>
      <c r="C35" s="167" t="s">
        <v>512</v>
      </c>
      <c r="D35" s="168" t="str">
        <f t="shared" si="0"/>
        <v>ac</v>
      </c>
      <c r="E35" s="166" t="s">
        <v>513</v>
      </c>
      <c r="F35" s="174"/>
      <c r="G35" s="166" t="s">
        <v>484</v>
      </c>
      <c r="H35" s="174"/>
      <c r="I35" s="170" t="s">
        <v>478</v>
      </c>
      <c r="J35" s="174"/>
      <c r="K35" s="171" t="s">
        <v>479</v>
      </c>
      <c r="L35" s="167">
        <v>5</v>
      </c>
      <c r="N35" s="173"/>
    </row>
    <row r="36" spans="2:14" x14ac:dyDescent="0.2">
      <c r="B36" s="166">
        <v>31</v>
      </c>
      <c r="C36" s="167" t="s">
        <v>514</v>
      </c>
      <c r="D36" s="168" t="str">
        <f t="shared" si="0"/>
        <v>ad</v>
      </c>
      <c r="E36" s="166" t="s">
        <v>513</v>
      </c>
      <c r="F36" s="174"/>
      <c r="G36" s="166" t="s">
        <v>484</v>
      </c>
      <c r="H36" s="174"/>
      <c r="I36" s="170" t="s">
        <v>478</v>
      </c>
      <c r="J36" s="174"/>
      <c r="K36" s="171" t="s">
        <v>479</v>
      </c>
      <c r="L36" s="167">
        <v>6</v>
      </c>
      <c r="N36" s="173"/>
    </row>
    <row r="37" spans="2:14" x14ac:dyDescent="0.2">
      <c r="B37" s="166">
        <v>32</v>
      </c>
      <c r="C37" s="167" t="s">
        <v>515</v>
      </c>
      <c r="D37" s="168" t="str">
        <f t="shared" si="0"/>
        <v>ae</v>
      </c>
      <c r="E37" s="166" t="s">
        <v>483</v>
      </c>
      <c r="F37" s="174"/>
      <c r="G37" s="166" t="s">
        <v>484</v>
      </c>
      <c r="H37" s="174"/>
      <c r="I37" s="170" t="s">
        <v>478</v>
      </c>
      <c r="J37" s="174"/>
      <c r="K37" s="171" t="s">
        <v>479</v>
      </c>
      <c r="L37" s="167">
        <v>7</v>
      </c>
      <c r="N37" s="173"/>
    </row>
    <row r="38" spans="2:14" x14ac:dyDescent="0.2">
      <c r="B38" s="166">
        <v>33</v>
      </c>
      <c r="C38" s="167" t="s">
        <v>516</v>
      </c>
      <c r="D38" s="168" t="str">
        <f t="shared" si="0"/>
        <v>af</v>
      </c>
      <c r="E38" s="166" t="s">
        <v>476</v>
      </c>
      <c r="F38" s="174"/>
      <c r="G38" s="166" t="s">
        <v>484</v>
      </c>
      <c r="H38" s="174"/>
      <c r="I38" s="170" t="s">
        <v>486</v>
      </c>
      <c r="J38" s="174"/>
      <c r="K38" s="171" t="s">
        <v>496</v>
      </c>
      <c r="L38" s="167">
        <v>8</v>
      </c>
      <c r="N38" s="173"/>
    </row>
    <row r="39" spans="2:14" x14ac:dyDescent="0.2">
      <c r="B39" s="166">
        <v>34</v>
      </c>
      <c r="C39" s="175" t="s">
        <v>517</v>
      </c>
      <c r="D39" s="168"/>
      <c r="E39" s="166" t="s">
        <v>476</v>
      </c>
      <c r="F39" s="169">
        <v>0.29166666666666702</v>
      </c>
      <c r="G39" s="166" t="s">
        <v>484</v>
      </c>
      <c r="H39" s="169">
        <v>0.39583333333333298</v>
      </c>
      <c r="I39" s="170" t="s">
        <v>478</v>
      </c>
      <c r="J39" s="169">
        <v>0</v>
      </c>
      <c r="K39" s="171" t="s">
        <v>479</v>
      </c>
      <c r="L39" s="172">
        <f t="shared" ref="L39:L40" si="2">IF(OR(F39="",H39=""),"",(H39+IF(F39&gt;H39,1,0)-F39-J39)*24)</f>
        <v>2.49999999999998</v>
      </c>
      <c r="N39" s="173"/>
    </row>
    <row r="40" spans="2:14" x14ac:dyDescent="0.2">
      <c r="B40" s="166"/>
      <c r="C40" s="176" t="s">
        <v>518</v>
      </c>
      <c r="D40" s="168"/>
      <c r="E40" s="166" t="s">
        <v>483</v>
      </c>
      <c r="F40" s="169">
        <v>0.6875</v>
      </c>
      <c r="G40" s="166" t="s">
        <v>484</v>
      </c>
      <c r="H40" s="169">
        <v>0.83333333333333304</v>
      </c>
      <c r="I40" s="170" t="s">
        <v>486</v>
      </c>
      <c r="J40" s="169">
        <v>0</v>
      </c>
      <c r="K40" s="171" t="s">
        <v>496</v>
      </c>
      <c r="L40" s="172">
        <f t="shared" si="2"/>
        <v>3.4999999999999898</v>
      </c>
      <c r="N40" s="173"/>
    </row>
    <row r="41" spans="2:14" x14ac:dyDescent="0.2">
      <c r="B41" s="166"/>
      <c r="C41" s="177" t="s">
        <v>518</v>
      </c>
      <c r="D41" s="168" t="str">
        <f>C39</f>
        <v>ag</v>
      </c>
      <c r="E41" s="166" t="s">
        <v>519</v>
      </c>
      <c r="F41" s="169" t="s">
        <v>518</v>
      </c>
      <c r="G41" s="166" t="s">
        <v>481</v>
      </c>
      <c r="H41" s="169" t="s">
        <v>520</v>
      </c>
      <c r="I41" s="170" t="s">
        <v>486</v>
      </c>
      <c r="J41" s="169" t="s">
        <v>521</v>
      </c>
      <c r="K41" s="171" t="s">
        <v>496</v>
      </c>
      <c r="L41" s="172">
        <f>IF(OR(L39="",L40=""),"",L39+L40)</f>
        <v>5.9999999999999698</v>
      </c>
      <c r="N41" s="173" t="s">
        <v>455</v>
      </c>
    </row>
    <row r="42" spans="2:14" x14ac:dyDescent="0.2">
      <c r="B42" s="166"/>
      <c r="C42" s="175" t="s">
        <v>522</v>
      </c>
      <c r="D42" s="168"/>
      <c r="E42" s="166" t="s">
        <v>483</v>
      </c>
      <c r="F42" s="169"/>
      <c r="G42" s="166" t="s">
        <v>523</v>
      </c>
      <c r="H42" s="169"/>
      <c r="I42" s="170" t="s">
        <v>486</v>
      </c>
      <c r="J42" s="169">
        <v>0</v>
      </c>
      <c r="K42" s="171" t="s">
        <v>524</v>
      </c>
      <c r="L42" s="172" t="str">
        <f t="shared" ref="L42:L43" si="3">IF(OR(F42="",H42=""),"",(H42+IF(F42&gt;H42,1,0)-F42-J42)*24)</f>
        <v/>
      </c>
      <c r="N42" s="173"/>
    </row>
    <row r="43" spans="2:14" x14ac:dyDescent="0.2">
      <c r="B43" s="166">
        <v>35</v>
      </c>
      <c r="C43" s="176" t="s">
        <v>518</v>
      </c>
      <c r="D43" s="168"/>
      <c r="E43" s="166" t="s">
        <v>483</v>
      </c>
      <c r="F43" s="169"/>
      <c r="G43" s="166" t="s">
        <v>481</v>
      </c>
      <c r="H43" s="169"/>
      <c r="I43" s="170" t="s">
        <v>478</v>
      </c>
      <c r="J43" s="169">
        <v>0</v>
      </c>
      <c r="K43" s="171" t="s">
        <v>496</v>
      </c>
      <c r="L43" s="172" t="str">
        <f t="shared" si="3"/>
        <v/>
      </c>
      <c r="N43" s="173"/>
    </row>
    <row r="44" spans="2:14" x14ac:dyDescent="0.2">
      <c r="B44" s="166"/>
      <c r="C44" s="177" t="s">
        <v>518</v>
      </c>
      <c r="D44" s="168" t="str">
        <f>C42</f>
        <v>ah</v>
      </c>
      <c r="E44" s="166" t="s">
        <v>476</v>
      </c>
      <c r="F44" s="169" t="s">
        <v>518</v>
      </c>
      <c r="G44" s="166" t="s">
        <v>484</v>
      </c>
      <c r="H44" s="169" t="s">
        <v>520</v>
      </c>
      <c r="I44" s="170" t="s">
        <v>486</v>
      </c>
      <c r="J44" s="169" t="s">
        <v>520</v>
      </c>
      <c r="K44" s="171" t="s">
        <v>496</v>
      </c>
      <c r="L44" s="172" t="str">
        <f>IF(OR(L42="",L43=""),"",L42+L43)</f>
        <v/>
      </c>
      <c r="N44" s="173" t="s">
        <v>525</v>
      </c>
    </row>
    <row r="45" spans="2:14" x14ac:dyDescent="0.2">
      <c r="B45" s="166"/>
      <c r="C45" s="175" t="s">
        <v>526</v>
      </c>
      <c r="D45" s="168"/>
      <c r="E45" s="166" t="s">
        <v>476</v>
      </c>
      <c r="F45" s="169"/>
      <c r="G45" s="166" t="s">
        <v>484</v>
      </c>
      <c r="H45" s="169"/>
      <c r="I45" s="170" t="s">
        <v>478</v>
      </c>
      <c r="J45" s="169">
        <v>0</v>
      </c>
      <c r="K45" s="171" t="s">
        <v>365</v>
      </c>
      <c r="L45" s="172" t="str">
        <f t="shared" ref="L45:L46" si="4">IF(OR(F45="",H45=""),"",(H45+IF(F45&gt;H45,1,0)-F45-J45)*24)</f>
        <v/>
      </c>
      <c r="N45" s="173"/>
    </row>
    <row r="46" spans="2:14" x14ac:dyDescent="0.2">
      <c r="B46" s="166">
        <v>36</v>
      </c>
      <c r="C46" s="176" t="s">
        <v>527</v>
      </c>
      <c r="D46" s="168"/>
      <c r="E46" s="166" t="s">
        <v>476</v>
      </c>
      <c r="F46" s="169"/>
      <c r="G46" s="166" t="s">
        <v>484</v>
      </c>
      <c r="H46" s="169"/>
      <c r="I46" s="170" t="s">
        <v>478</v>
      </c>
      <c r="J46" s="169">
        <v>0</v>
      </c>
      <c r="K46" s="171" t="s">
        <v>479</v>
      </c>
      <c r="L46" s="172" t="str">
        <f t="shared" si="4"/>
        <v/>
      </c>
      <c r="N46" s="173"/>
    </row>
    <row r="47" spans="2:14" x14ac:dyDescent="0.2">
      <c r="B47" s="166"/>
      <c r="C47" s="177" t="s">
        <v>520</v>
      </c>
      <c r="D47" s="168" t="str">
        <f>C45</f>
        <v>ai</v>
      </c>
      <c r="E47" s="166" t="s">
        <v>513</v>
      </c>
      <c r="F47" s="169" t="s">
        <v>520</v>
      </c>
      <c r="G47" s="166" t="s">
        <v>484</v>
      </c>
      <c r="H47" s="169" t="s">
        <v>520</v>
      </c>
      <c r="I47" s="170" t="s">
        <v>478</v>
      </c>
      <c r="J47" s="169" t="s">
        <v>520</v>
      </c>
      <c r="K47" s="171" t="s">
        <v>479</v>
      </c>
      <c r="L47" s="172" t="str">
        <f>IF(OR(L45="",L46=""),"",L45+L46)</f>
        <v/>
      </c>
      <c r="N47" s="173" t="s">
        <v>528</v>
      </c>
    </row>
    <row r="49" spans="3:4" x14ac:dyDescent="0.2">
      <c r="C49" s="162" t="s">
        <v>460</v>
      </c>
      <c r="D49" s="162"/>
    </row>
    <row r="50" spans="3:4" x14ac:dyDescent="0.2">
      <c r="C50" s="162" t="s">
        <v>461</v>
      </c>
      <c r="D50" s="162"/>
    </row>
    <row r="51" spans="3:4" x14ac:dyDescent="0.2">
      <c r="C51" s="162" t="s">
        <v>462</v>
      </c>
      <c r="D51" s="162"/>
    </row>
    <row r="52" spans="3:4" x14ac:dyDescent="0.2">
      <c r="C52" s="162" t="s">
        <v>463</v>
      </c>
      <c r="D52" s="162"/>
    </row>
  </sheetData>
  <sheetProtection sheet="1"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8"/>
  <sheetViews>
    <sheetView showGridLines="0" view="pageBreakPreview" topLeftCell="A58" zoomScale="55" zoomScaleNormal="55" zoomScaleSheetLayoutView="55" workbookViewId="0">
      <selection activeCell="F4" sqref="F4:L4"/>
    </sheetView>
  </sheetViews>
  <sheetFormatPr defaultColWidth="5.109375" defaultRowHeight="14.4" x14ac:dyDescent="0.2"/>
  <cols>
    <col min="1" max="1" width="1" style="83" customWidth="1"/>
    <col min="2" max="2" width="6.5546875" style="83" customWidth="1"/>
    <col min="3" max="4" width="9.33203125" style="83" customWidth="1"/>
    <col min="5" max="8" width="3.6640625" style="83" hidden="1" customWidth="1"/>
    <col min="9" max="10" width="3.6640625" style="83" customWidth="1"/>
    <col min="11" max="62" width="6.5546875" style="83" customWidth="1"/>
    <col min="63" max="63" width="1.33203125" style="83" customWidth="1"/>
    <col min="64" max="16384" width="5.109375" style="83"/>
  </cols>
  <sheetData>
    <row r="1" spans="2:67" s="48" customFormat="1" ht="20.25" customHeight="1" x14ac:dyDescent="0.2">
      <c r="C1" s="49" t="s">
        <v>357</v>
      </c>
      <c r="D1" s="49"/>
      <c r="E1" s="49"/>
      <c r="F1" s="49"/>
      <c r="G1" s="49"/>
      <c r="H1" s="49"/>
      <c r="I1" s="49"/>
      <c r="J1" s="49"/>
      <c r="M1" s="50" t="s">
        <v>358</v>
      </c>
      <c r="P1" s="49"/>
      <c r="Q1" s="49"/>
      <c r="R1" s="49"/>
      <c r="S1" s="49"/>
      <c r="T1" s="49"/>
      <c r="U1" s="49"/>
      <c r="V1" s="49"/>
      <c r="W1" s="49"/>
      <c r="AS1" s="51" t="s">
        <v>359</v>
      </c>
      <c r="AT1" s="781" t="s">
        <v>325</v>
      </c>
      <c r="AU1" s="782"/>
      <c r="AV1" s="782"/>
      <c r="AW1" s="782"/>
      <c r="AX1" s="782"/>
      <c r="AY1" s="782"/>
      <c r="AZ1" s="782"/>
      <c r="BA1" s="782"/>
      <c r="BB1" s="782"/>
      <c r="BC1" s="782"/>
      <c r="BD1" s="782"/>
      <c r="BE1" s="782"/>
      <c r="BF1" s="782"/>
      <c r="BG1" s="782"/>
      <c r="BH1" s="782"/>
      <c r="BI1" s="782"/>
      <c r="BJ1" s="51" t="s">
        <v>360</v>
      </c>
    </row>
    <row r="2" spans="2:67" s="52" customFormat="1" ht="20.25" customHeight="1" x14ac:dyDescent="0.2">
      <c r="J2" s="50"/>
      <c r="M2" s="50"/>
      <c r="N2" s="50"/>
      <c r="P2" s="51"/>
      <c r="Q2" s="51"/>
      <c r="R2" s="51"/>
      <c r="S2" s="51"/>
      <c r="T2" s="51"/>
      <c r="U2" s="51"/>
      <c r="V2" s="51"/>
      <c r="W2" s="51"/>
      <c r="AB2" s="53" t="s">
        <v>226</v>
      </c>
      <c r="AC2" s="783">
        <v>6</v>
      </c>
      <c r="AD2" s="783"/>
      <c r="AE2" s="53" t="s">
        <v>361</v>
      </c>
      <c r="AF2" s="784">
        <f>IF(AC2=0,"",YEAR(DATE(2018+AC2,1,1)))</f>
        <v>2024</v>
      </c>
      <c r="AG2" s="784"/>
      <c r="AH2" s="54" t="s">
        <v>362</v>
      </c>
      <c r="AI2" s="54" t="s">
        <v>227</v>
      </c>
      <c r="AJ2" s="783">
        <v>4</v>
      </c>
      <c r="AK2" s="783"/>
      <c r="AL2" s="54" t="s">
        <v>228</v>
      </c>
      <c r="AS2" s="51" t="s">
        <v>363</v>
      </c>
      <c r="AT2" s="783" t="s">
        <v>364</v>
      </c>
      <c r="AU2" s="783"/>
      <c r="AV2" s="783"/>
      <c r="AW2" s="783"/>
      <c r="AX2" s="783"/>
      <c r="AY2" s="783"/>
      <c r="AZ2" s="783"/>
      <c r="BA2" s="783"/>
      <c r="BB2" s="783"/>
      <c r="BC2" s="783"/>
      <c r="BD2" s="783"/>
      <c r="BE2" s="783"/>
      <c r="BF2" s="783"/>
      <c r="BG2" s="783"/>
      <c r="BH2" s="783"/>
      <c r="BI2" s="783"/>
      <c r="BJ2" s="51" t="s">
        <v>365</v>
      </c>
      <c r="BK2" s="51"/>
      <c r="BL2" s="51"/>
      <c r="BM2" s="51"/>
    </row>
    <row r="3" spans="2:67" s="52" customFormat="1" ht="20.25" customHeight="1" x14ac:dyDescent="0.2">
      <c r="J3" s="50"/>
      <c r="M3" s="50"/>
      <c r="O3" s="51"/>
      <c r="P3" s="51"/>
      <c r="Q3" s="51"/>
      <c r="R3" s="51"/>
      <c r="S3" s="51"/>
      <c r="T3" s="51"/>
      <c r="U3" s="51"/>
      <c r="AC3" s="55"/>
      <c r="AD3" s="55"/>
      <c r="AE3" s="56"/>
      <c r="AF3" s="57"/>
      <c r="AG3" s="56"/>
      <c r="BD3" s="58" t="s">
        <v>366</v>
      </c>
      <c r="BE3" s="785" t="s">
        <v>367</v>
      </c>
      <c r="BF3" s="786"/>
      <c r="BG3" s="786"/>
      <c r="BH3" s="787"/>
      <c r="BI3" s="51"/>
    </row>
    <row r="4" spans="2:67" s="52" customFormat="1" ht="20.25" customHeight="1" x14ac:dyDescent="0.2">
      <c r="D4" s="59"/>
      <c r="E4" s="59"/>
      <c r="F4" s="59"/>
      <c r="G4" s="59"/>
      <c r="H4" s="59"/>
      <c r="I4" s="59"/>
      <c r="J4" s="59"/>
      <c r="K4" s="59"/>
      <c r="L4" s="60"/>
      <c r="M4" s="59"/>
      <c r="N4" s="59"/>
      <c r="O4" s="60"/>
      <c r="P4" s="59"/>
      <c r="Q4" s="61"/>
      <c r="R4" s="61"/>
      <c r="S4" s="61"/>
      <c r="T4" s="61"/>
      <c r="U4" s="61"/>
      <c r="V4" s="61"/>
      <c r="W4" s="61"/>
      <c r="X4" s="59"/>
      <c r="Y4" s="59"/>
      <c r="Z4" s="59"/>
      <c r="AA4" s="59"/>
      <c r="AB4" s="59"/>
      <c r="AC4" s="59"/>
      <c r="AD4" s="59"/>
      <c r="AE4" s="62"/>
      <c r="AF4" s="62"/>
      <c r="AG4" s="63"/>
      <c r="AH4" s="64"/>
      <c r="AI4" s="63"/>
      <c r="AJ4" s="59"/>
      <c r="AK4" s="59"/>
      <c r="AL4" s="59"/>
      <c r="AM4" s="59"/>
      <c r="AN4" s="59"/>
      <c r="AO4" s="59"/>
      <c r="AP4" s="59"/>
      <c r="AQ4" s="59"/>
      <c r="AR4" s="59"/>
      <c r="BD4" s="58" t="s">
        <v>368</v>
      </c>
      <c r="BE4" s="785" t="s">
        <v>369</v>
      </c>
      <c r="BF4" s="786"/>
      <c r="BG4" s="786"/>
      <c r="BH4" s="787"/>
      <c r="BI4" s="51"/>
    </row>
    <row r="5" spans="2:67" s="52" customFormat="1" ht="9" customHeight="1" x14ac:dyDescent="0.2">
      <c r="D5" s="59"/>
      <c r="E5" s="59"/>
      <c r="F5" s="59"/>
      <c r="G5" s="59"/>
      <c r="H5" s="59"/>
      <c r="I5" s="59"/>
      <c r="J5" s="59"/>
      <c r="K5" s="59"/>
      <c r="L5" s="60"/>
      <c r="M5" s="59"/>
      <c r="N5" s="59"/>
      <c r="O5" s="60"/>
      <c r="P5" s="59"/>
      <c r="Q5" s="61"/>
      <c r="R5" s="61"/>
      <c r="S5" s="61"/>
      <c r="T5" s="61"/>
      <c r="U5" s="61"/>
      <c r="V5" s="61"/>
      <c r="W5" s="61"/>
      <c r="X5" s="59"/>
      <c r="Y5" s="59"/>
      <c r="Z5" s="59"/>
      <c r="AA5" s="59"/>
      <c r="AB5" s="59"/>
      <c r="AC5" s="59"/>
      <c r="AD5" s="59"/>
      <c r="AE5" s="65"/>
      <c r="AF5" s="65"/>
      <c r="AG5" s="59"/>
      <c r="AH5" s="59"/>
      <c r="AI5" s="59"/>
      <c r="AJ5" s="59"/>
      <c r="AK5" s="66"/>
      <c r="AL5" s="66"/>
      <c r="AM5" s="66"/>
      <c r="AN5" s="66"/>
      <c r="AO5" s="66"/>
      <c r="AP5" s="66"/>
      <c r="AQ5" s="66"/>
      <c r="AR5" s="66"/>
      <c r="AS5" s="48"/>
      <c r="AT5" s="48"/>
      <c r="AU5" s="48"/>
      <c r="AV5" s="48"/>
      <c r="AW5" s="48"/>
      <c r="AX5" s="48"/>
      <c r="AY5" s="48"/>
      <c r="AZ5" s="48"/>
      <c r="BA5" s="48"/>
      <c r="BB5" s="48"/>
      <c r="BC5" s="48"/>
      <c r="BD5" s="48"/>
      <c r="BE5" s="48"/>
      <c r="BF5" s="48"/>
      <c r="BG5" s="48"/>
      <c r="BH5" s="67"/>
      <c r="BI5" s="67"/>
    </row>
    <row r="6" spans="2:67" s="52" customFormat="1" ht="21" customHeight="1" x14ac:dyDescent="0.2">
      <c r="D6" s="68"/>
      <c r="E6" s="69"/>
      <c r="F6" s="69"/>
      <c r="G6" s="69"/>
      <c r="H6" s="69"/>
      <c r="I6" s="69"/>
      <c r="J6" s="69"/>
      <c r="K6" s="69"/>
      <c r="L6" s="69"/>
      <c r="M6" s="70"/>
      <c r="N6" s="70"/>
      <c r="O6" s="70"/>
      <c r="P6" s="71"/>
      <c r="Q6" s="70"/>
      <c r="R6" s="70"/>
      <c r="S6" s="70"/>
      <c r="T6" s="59"/>
      <c r="U6" s="59"/>
      <c r="V6" s="59"/>
      <c r="W6" s="59"/>
      <c r="X6" s="59"/>
      <c r="Y6" s="59"/>
      <c r="Z6" s="59"/>
      <c r="AA6" s="59"/>
      <c r="AB6" s="59"/>
      <c r="AC6" s="59"/>
      <c r="AD6" s="59"/>
      <c r="AE6" s="59"/>
      <c r="AF6" s="59"/>
      <c r="AG6" s="59"/>
      <c r="AH6" s="59"/>
      <c r="AI6" s="59"/>
      <c r="AJ6" s="59"/>
      <c r="AK6" s="66"/>
      <c r="AL6" s="66"/>
      <c r="AM6" s="66"/>
      <c r="AN6" s="66"/>
      <c r="AO6" s="66" t="s">
        <v>370</v>
      </c>
      <c r="AP6" s="66"/>
      <c r="AQ6" s="66"/>
      <c r="AR6" s="66"/>
      <c r="AS6" s="48"/>
      <c r="AT6" s="48"/>
      <c r="AU6" s="48"/>
      <c r="AW6" s="72"/>
      <c r="AX6" s="72"/>
      <c r="AY6" s="73"/>
      <c r="AZ6" s="48"/>
      <c r="BA6" s="825">
        <v>40</v>
      </c>
      <c r="BB6" s="826"/>
      <c r="BC6" s="73" t="s">
        <v>230</v>
      </c>
      <c r="BD6" s="48"/>
      <c r="BE6" s="825">
        <v>160</v>
      </c>
      <c r="BF6" s="826"/>
      <c r="BG6" s="73" t="s">
        <v>231</v>
      </c>
      <c r="BH6" s="48"/>
      <c r="BI6" s="67"/>
    </row>
    <row r="7" spans="2:67" s="52" customFormat="1" ht="5.25" customHeight="1" x14ac:dyDescent="0.2">
      <c r="B7" s="68"/>
      <c r="C7" s="74"/>
      <c r="D7" s="74"/>
      <c r="E7" s="74"/>
      <c r="F7" s="74"/>
      <c r="G7" s="74"/>
      <c r="H7" s="74"/>
      <c r="I7" s="74"/>
      <c r="J7" s="70"/>
      <c r="K7" s="70"/>
      <c r="L7" s="70"/>
      <c r="M7" s="71"/>
      <c r="N7" s="70"/>
      <c r="O7" s="70"/>
      <c r="P7" s="70"/>
      <c r="Q7" s="70"/>
      <c r="R7" s="59"/>
      <c r="S7" s="59"/>
      <c r="T7" s="59"/>
      <c r="U7" s="59"/>
      <c r="V7" s="59"/>
      <c r="W7" s="59"/>
      <c r="X7" s="59"/>
      <c r="Y7" s="59"/>
      <c r="Z7" s="59"/>
      <c r="AA7" s="59"/>
      <c r="AB7" s="59"/>
      <c r="AC7" s="59"/>
      <c r="AD7" s="59"/>
      <c r="AE7" s="59"/>
      <c r="AF7" s="59"/>
      <c r="AG7" s="59"/>
      <c r="AH7" s="59"/>
      <c r="AI7" s="59"/>
      <c r="AJ7" s="66"/>
      <c r="AK7" s="66"/>
      <c r="AL7" s="66"/>
      <c r="AM7" s="66"/>
      <c r="AN7" s="66"/>
      <c r="AO7" s="66"/>
      <c r="AP7" s="66"/>
      <c r="AQ7" s="66"/>
      <c r="AR7" s="66"/>
      <c r="AS7" s="66"/>
      <c r="AT7" s="66"/>
      <c r="AU7" s="66"/>
      <c r="AV7" s="66"/>
      <c r="AW7" s="66"/>
      <c r="AX7" s="66"/>
      <c r="AY7" s="66"/>
      <c r="AZ7" s="66"/>
      <c r="BA7" s="66"/>
      <c r="BB7" s="66"/>
      <c r="BC7" s="66"/>
      <c r="BD7" s="66"/>
      <c r="BE7" s="66"/>
      <c r="BF7" s="66"/>
      <c r="BG7" s="66"/>
      <c r="BH7" s="75"/>
      <c r="BI7" s="75"/>
      <c r="BJ7" s="59"/>
    </row>
    <row r="8" spans="2:67" s="52" customFormat="1" ht="21" customHeight="1" x14ac:dyDescent="0.2">
      <c r="B8" s="76"/>
      <c r="C8" s="71"/>
      <c r="D8" s="71"/>
      <c r="E8" s="71"/>
      <c r="F8" s="71"/>
      <c r="G8" s="71"/>
      <c r="H8" s="71"/>
      <c r="I8" s="71"/>
      <c r="J8" s="70"/>
      <c r="K8" s="70"/>
      <c r="L8" s="70"/>
      <c r="M8" s="71"/>
      <c r="N8" s="70"/>
      <c r="O8" s="70"/>
      <c r="P8" s="70"/>
      <c r="Q8" s="70"/>
      <c r="R8" s="59"/>
      <c r="S8" s="59"/>
      <c r="T8" s="59"/>
      <c r="U8" s="59"/>
      <c r="V8" s="59"/>
      <c r="W8" s="59"/>
      <c r="X8" s="59"/>
      <c r="Y8" s="59"/>
      <c r="Z8" s="59"/>
      <c r="AA8" s="59"/>
      <c r="AB8" s="59"/>
      <c r="AC8" s="59"/>
      <c r="AD8" s="59"/>
      <c r="AE8" s="59"/>
      <c r="AF8" s="59"/>
      <c r="AG8" s="59"/>
      <c r="AH8" s="59"/>
      <c r="AI8" s="59"/>
      <c r="AJ8" s="77"/>
      <c r="AK8" s="77"/>
      <c r="AL8" s="77"/>
      <c r="AM8" s="69"/>
      <c r="AN8" s="78"/>
      <c r="AO8" s="79"/>
      <c r="AP8" s="79"/>
      <c r="AQ8" s="68"/>
      <c r="AR8" s="72"/>
      <c r="AS8" s="72"/>
      <c r="AT8" s="72"/>
      <c r="AU8" s="80"/>
      <c r="AV8" s="80"/>
      <c r="AW8" s="66"/>
      <c r="AX8" s="72"/>
      <c r="AY8" s="72"/>
      <c r="AZ8" s="71"/>
      <c r="BA8" s="66"/>
      <c r="BB8" s="66" t="s">
        <v>232</v>
      </c>
      <c r="BC8" s="66"/>
      <c r="BD8" s="66"/>
      <c r="BE8" s="827">
        <f>DAY(EOMONTH(DATE(AF2,AJ2,1),0))</f>
        <v>30</v>
      </c>
      <c r="BF8" s="828"/>
      <c r="BG8" s="66" t="s">
        <v>229</v>
      </c>
      <c r="BH8" s="66"/>
      <c r="BI8" s="66"/>
      <c r="BJ8" s="59"/>
      <c r="BM8" s="51"/>
      <c r="BN8" s="51"/>
      <c r="BO8" s="51"/>
    </row>
    <row r="9" spans="2:67" ht="5.25" customHeight="1" thickBot="1" x14ac:dyDescent="0.25">
      <c r="B9" s="81"/>
      <c r="C9" s="82"/>
      <c r="D9" s="82"/>
      <c r="E9" s="82"/>
      <c r="F9" s="82"/>
      <c r="G9" s="82"/>
      <c r="H9" s="82"/>
      <c r="I9" s="82"/>
      <c r="J9" s="82"/>
      <c r="K9" s="81"/>
      <c r="L9" s="81"/>
      <c r="M9" s="81"/>
      <c r="N9" s="81"/>
      <c r="O9" s="81"/>
      <c r="P9" s="81"/>
      <c r="Q9" s="81"/>
      <c r="R9" s="81"/>
      <c r="S9" s="81"/>
      <c r="T9" s="81"/>
      <c r="U9" s="81"/>
      <c r="V9" s="81"/>
      <c r="W9" s="81"/>
      <c r="X9" s="81"/>
      <c r="Y9" s="81"/>
      <c r="Z9" s="81"/>
      <c r="AA9" s="81"/>
      <c r="AB9" s="81"/>
      <c r="AC9" s="82"/>
      <c r="AD9" s="81"/>
      <c r="AE9" s="81"/>
      <c r="AF9" s="81"/>
      <c r="AG9" s="81"/>
      <c r="AH9" s="81"/>
      <c r="AI9" s="81"/>
      <c r="AJ9" s="81"/>
      <c r="AK9" s="81"/>
      <c r="AL9" s="81"/>
      <c r="AM9" s="81"/>
      <c r="AN9" s="81"/>
      <c r="AO9" s="81"/>
      <c r="AP9" s="81"/>
      <c r="AQ9" s="81"/>
      <c r="AR9" s="81"/>
      <c r="AT9" s="84"/>
      <c r="BK9" s="85"/>
      <c r="BL9" s="85"/>
      <c r="BM9" s="85"/>
    </row>
    <row r="10" spans="2:67" ht="21.6" customHeight="1" x14ac:dyDescent="0.2">
      <c r="B10" s="829" t="s">
        <v>371</v>
      </c>
      <c r="C10" s="816" t="s">
        <v>372</v>
      </c>
      <c r="D10" s="772"/>
      <c r="E10" s="86"/>
      <c r="F10" s="87"/>
      <c r="G10" s="86"/>
      <c r="H10" s="87"/>
      <c r="I10" s="832" t="s">
        <v>373</v>
      </c>
      <c r="J10" s="833"/>
      <c r="K10" s="770" t="s">
        <v>374</v>
      </c>
      <c r="L10" s="771"/>
      <c r="M10" s="771"/>
      <c r="N10" s="772"/>
      <c r="O10" s="770" t="s">
        <v>375</v>
      </c>
      <c r="P10" s="771"/>
      <c r="Q10" s="771"/>
      <c r="R10" s="771"/>
      <c r="S10" s="772"/>
      <c r="T10" s="88"/>
      <c r="U10" s="88"/>
      <c r="V10" s="89"/>
      <c r="W10" s="779" t="s">
        <v>376</v>
      </c>
      <c r="X10" s="780"/>
      <c r="Y10" s="780"/>
      <c r="Z10" s="780"/>
      <c r="AA10" s="780"/>
      <c r="AB10" s="780"/>
      <c r="AC10" s="780"/>
      <c r="AD10" s="780"/>
      <c r="AE10" s="780"/>
      <c r="AF10" s="780"/>
      <c r="AG10" s="780"/>
      <c r="AH10" s="780"/>
      <c r="AI10" s="780"/>
      <c r="AJ10" s="780"/>
      <c r="AK10" s="780"/>
      <c r="AL10" s="780"/>
      <c r="AM10" s="780"/>
      <c r="AN10" s="780"/>
      <c r="AO10" s="780"/>
      <c r="AP10" s="780"/>
      <c r="AQ10" s="780"/>
      <c r="AR10" s="780"/>
      <c r="AS10" s="780"/>
      <c r="AT10" s="780"/>
      <c r="AU10" s="780"/>
      <c r="AV10" s="780"/>
      <c r="AW10" s="780"/>
      <c r="AX10" s="780"/>
      <c r="AY10" s="780"/>
      <c r="AZ10" s="780"/>
      <c r="BA10" s="780"/>
      <c r="BB10" s="804" t="str">
        <f>IF(BE3="４週","(9)1～4週目の勤務時間数合計","(9)1か月の勤務時間数　合計")</f>
        <v>(9)1～4週目の勤務時間数合計</v>
      </c>
      <c r="BC10" s="805"/>
      <c r="BD10" s="810" t="s">
        <v>233</v>
      </c>
      <c r="BE10" s="811"/>
      <c r="BF10" s="816" t="s">
        <v>377</v>
      </c>
      <c r="BG10" s="771"/>
      <c r="BH10" s="771"/>
      <c r="BI10" s="771"/>
      <c r="BJ10" s="817"/>
    </row>
    <row r="11" spans="2:67" ht="20.25" customHeight="1" x14ac:dyDescent="0.2">
      <c r="B11" s="830"/>
      <c r="C11" s="818"/>
      <c r="D11" s="775"/>
      <c r="E11" s="90"/>
      <c r="F11" s="91"/>
      <c r="G11" s="90"/>
      <c r="H11" s="91"/>
      <c r="I11" s="834"/>
      <c r="J11" s="835"/>
      <c r="K11" s="773"/>
      <c r="L11" s="774"/>
      <c r="M11" s="774"/>
      <c r="N11" s="775"/>
      <c r="O11" s="773"/>
      <c r="P11" s="774"/>
      <c r="Q11" s="774"/>
      <c r="R11" s="774"/>
      <c r="S11" s="775"/>
      <c r="T11" s="92"/>
      <c r="U11" s="92"/>
      <c r="V11" s="93"/>
      <c r="W11" s="822" t="s">
        <v>234</v>
      </c>
      <c r="X11" s="822"/>
      <c r="Y11" s="822"/>
      <c r="Z11" s="822"/>
      <c r="AA11" s="822"/>
      <c r="AB11" s="822"/>
      <c r="AC11" s="823"/>
      <c r="AD11" s="824" t="s">
        <v>235</v>
      </c>
      <c r="AE11" s="822"/>
      <c r="AF11" s="822"/>
      <c r="AG11" s="822"/>
      <c r="AH11" s="822"/>
      <c r="AI11" s="822"/>
      <c r="AJ11" s="823"/>
      <c r="AK11" s="824" t="s">
        <v>236</v>
      </c>
      <c r="AL11" s="822"/>
      <c r="AM11" s="822"/>
      <c r="AN11" s="822"/>
      <c r="AO11" s="822"/>
      <c r="AP11" s="822"/>
      <c r="AQ11" s="823"/>
      <c r="AR11" s="824" t="s">
        <v>237</v>
      </c>
      <c r="AS11" s="822"/>
      <c r="AT11" s="822"/>
      <c r="AU11" s="822"/>
      <c r="AV11" s="822"/>
      <c r="AW11" s="822"/>
      <c r="AX11" s="823"/>
      <c r="AY11" s="824" t="s">
        <v>238</v>
      </c>
      <c r="AZ11" s="822"/>
      <c r="BA11" s="822"/>
      <c r="BB11" s="806"/>
      <c r="BC11" s="807"/>
      <c r="BD11" s="812"/>
      <c r="BE11" s="813"/>
      <c r="BF11" s="818"/>
      <c r="BG11" s="774"/>
      <c r="BH11" s="774"/>
      <c r="BI11" s="774"/>
      <c r="BJ11" s="819"/>
    </row>
    <row r="12" spans="2:67" ht="20.25" customHeight="1" x14ac:dyDescent="0.2">
      <c r="B12" s="830"/>
      <c r="C12" s="818"/>
      <c r="D12" s="775"/>
      <c r="E12" s="90"/>
      <c r="F12" s="91"/>
      <c r="G12" s="90"/>
      <c r="H12" s="91"/>
      <c r="I12" s="834"/>
      <c r="J12" s="835"/>
      <c r="K12" s="773"/>
      <c r="L12" s="774"/>
      <c r="M12" s="774"/>
      <c r="N12" s="775"/>
      <c r="O12" s="773"/>
      <c r="P12" s="774"/>
      <c r="Q12" s="774"/>
      <c r="R12" s="774"/>
      <c r="S12" s="775"/>
      <c r="T12" s="92"/>
      <c r="U12" s="92"/>
      <c r="V12" s="93"/>
      <c r="W12" s="94">
        <v>1</v>
      </c>
      <c r="X12" s="95">
        <v>2</v>
      </c>
      <c r="Y12" s="95">
        <v>3</v>
      </c>
      <c r="Z12" s="95">
        <v>4</v>
      </c>
      <c r="AA12" s="95">
        <v>5</v>
      </c>
      <c r="AB12" s="95">
        <v>6</v>
      </c>
      <c r="AC12" s="96">
        <v>7</v>
      </c>
      <c r="AD12" s="97">
        <v>8</v>
      </c>
      <c r="AE12" s="95">
        <v>9</v>
      </c>
      <c r="AF12" s="95">
        <v>10</v>
      </c>
      <c r="AG12" s="95">
        <v>11</v>
      </c>
      <c r="AH12" s="95">
        <v>12</v>
      </c>
      <c r="AI12" s="95">
        <v>13</v>
      </c>
      <c r="AJ12" s="96">
        <v>14</v>
      </c>
      <c r="AK12" s="94">
        <v>15</v>
      </c>
      <c r="AL12" s="95">
        <v>16</v>
      </c>
      <c r="AM12" s="95">
        <v>17</v>
      </c>
      <c r="AN12" s="95">
        <v>18</v>
      </c>
      <c r="AO12" s="95">
        <v>19</v>
      </c>
      <c r="AP12" s="95">
        <v>20</v>
      </c>
      <c r="AQ12" s="96">
        <v>21</v>
      </c>
      <c r="AR12" s="97">
        <v>22</v>
      </c>
      <c r="AS12" s="95">
        <v>23</v>
      </c>
      <c r="AT12" s="95">
        <v>24</v>
      </c>
      <c r="AU12" s="95">
        <v>25</v>
      </c>
      <c r="AV12" s="95">
        <v>26</v>
      </c>
      <c r="AW12" s="95">
        <v>27</v>
      </c>
      <c r="AX12" s="96">
        <v>28</v>
      </c>
      <c r="AY12" s="98" t="str">
        <f>IF($BE$3="実績",IF(DAY(DATE($AF$2,$AJ$2,29))=29,29,""),"")</f>
        <v/>
      </c>
      <c r="AZ12" s="99" t="str">
        <f>IF($BE$3="実績",IF(DAY(DATE($AF$2,$AJ$2,30))=30,30,""),"")</f>
        <v/>
      </c>
      <c r="BA12" s="100" t="str">
        <f>IF($BE$3="実績",IF(DAY(DATE($AF$2,$AJ$2,31))=31,31,""),"")</f>
        <v/>
      </c>
      <c r="BB12" s="806"/>
      <c r="BC12" s="807"/>
      <c r="BD12" s="812"/>
      <c r="BE12" s="813"/>
      <c r="BF12" s="818"/>
      <c r="BG12" s="774"/>
      <c r="BH12" s="774"/>
      <c r="BI12" s="774"/>
      <c r="BJ12" s="819"/>
    </row>
    <row r="13" spans="2:67" ht="20.25" hidden="1" customHeight="1" x14ac:dyDescent="0.2">
      <c r="B13" s="830"/>
      <c r="C13" s="818"/>
      <c r="D13" s="775"/>
      <c r="E13" s="90"/>
      <c r="F13" s="91"/>
      <c r="G13" s="90"/>
      <c r="H13" s="91"/>
      <c r="I13" s="834"/>
      <c r="J13" s="835"/>
      <c r="K13" s="773"/>
      <c r="L13" s="774"/>
      <c r="M13" s="774"/>
      <c r="N13" s="775"/>
      <c r="O13" s="773"/>
      <c r="P13" s="774"/>
      <c r="Q13" s="774"/>
      <c r="R13" s="774"/>
      <c r="S13" s="775"/>
      <c r="T13" s="92"/>
      <c r="U13" s="92"/>
      <c r="V13" s="93"/>
      <c r="W13" s="94">
        <f>WEEKDAY(DATE($AF$2,$AJ$2,1))</f>
        <v>2</v>
      </c>
      <c r="X13" s="95">
        <f>WEEKDAY(DATE($AF$2,$AJ$2,2))</f>
        <v>3</v>
      </c>
      <c r="Y13" s="95">
        <f>WEEKDAY(DATE($AF$2,$AJ$2,3))</f>
        <v>4</v>
      </c>
      <c r="Z13" s="95">
        <f>WEEKDAY(DATE($AF$2,$AJ$2,4))</f>
        <v>5</v>
      </c>
      <c r="AA13" s="95">
        <f>WEEKDAY(DATE($AF$2,$AJ$2,5))</f>
        <v>6</v>
      </c>
      <c r="AB13" s="95">
        <f>WEEKDAY(DATE($AF$2,$AJ$2,6))</f>
        <v>7</v>
      </c>
      <c r="AC13" s="96">
        <f>WEEKDAY(DATE($AF$2,$AJ$2,7))</f>
        <v>1</v>
      </c>
      <c r="AD13" s="97">
        <f>WEEKDAY(DATE($AF$2,$AJ$2,8))</f>
        <v>2</v>
      </c>
      <c r="AE13" s="95">
        <f>WEEKDAY(DATE($AF$2,$AJ$2,9))</f>
        <v>3</v>
      </c>
      <c r="AF13" s="95">
        <f>WEEKDAY(DATE($AF$2,$AJ$2,10))</f>
        <v>4</v>
      </c>
      <c r="AG13" s="95">
        <f>WEEKDAY(DATE($AF$2,$AJ$2,11))</f>
        <v>5</v>
      </c>
      <c r="AH13" s="95">
        <f>WEEKDAY(DATE($AF$2,$AJ$2,12))</f>
        <v>6</v>
      </c>
      <c r="AI13" s="95">
        <f>WEEKDAY(DATE($AF$2,$AJ$2,13))</f>
        <v>7</v>
      </c>
      <c r="AJ13" s="96">
        <f>WEEKDAY(DATE($AF$2,$AJ$2,14))</f>
        <v>1</v>
      </c>
      <c r="AK13" s="97">
        <f>WEEKDAY(DATE($AF$2,$AJ$2,15))</f>
        <v>2</v>
      </c>
      <c r="AL13" s="95">
        <f>WEEKDAY(DATE($AF$2,$AJ$2,16))</f>
        <v>3</v>
      </c>
      <c r="AM13" s="95">
        <f>WEEKDAY(DATE($AF$2,$AJ$2,17))</f>
        <v>4</v>
      </c>
      <c r="AN13" s="95">
        <f>WEEKDAY(DATE($AF$2,$AJ$2,18))</f>
        <v>5</v>
      </c>
      <c r="AO13" s="95">
        <f>WEEKDAY(DATE($AF$2,$AJ$2,19))</f>
        <v>6</v>
      </c>
      <c r="AP13" s="95">
        <f>WEEKDAY(DATE($AF$2,$AJ$2,20))</f>
        <v>7</v>
      </c>
      <c r="AQ13" s="96">
        <f>WEEKDAY(DATE($AF$2,$AJ$2,21))</f>
        <v>1</v>
      </c>
      <c r="AR13" s="97">
        <f>WEEKDAY(DATE($AF$2,$AJ$2,22))</f>
        <v>2</v>
      </c>
      <c r="AS13" s="95">
        <f>WEEKDAY(DATE($AF$2,$AJ$2,23))</f>
        <v>3</v>
      </c>
      <c r="AT13" s="95">
        <f>WEEKDAY(DATE($AF$2,$AJ$2,24))</f>
        <v>4</v>
      </c>
      <c r="AU13" s="95">
        <f>WEEKDAY(DATE($AF$2,$AJ$2,25))</f>
        <v>5</v>
      </c>
      <c r="AV13" s="95">
        <f>WEEKDAY(DATE($AF$2,$AJ$2,26))</f>
        <v>6</v>
      </c>
      <c r="AW13" s="95">
        <f>WEEKDAY(DATE($AF$2,$AJ$2,27))</f>
        <v>7</v>
      </c>
      <c r="AX13" s="96">
        <f>WEEKDAY(DATE($AF$2,$AJ$2,28))</f>
        <v>1</v>
      </c>
      <c r="AY13" s="97">
        <f>IF(AY12=29,WEEKDAY(DATE($AF$2,$AJ$2,29)),0)</f>
        <v>0</v>
      </c>
      <c r="AZ13" s="95">
        <f>IF(AZ12=30,WEEKDAY(DATE($AF$2,$AJ$2,30)),0)</f>
        <v>0</v>
      </c>
      <c r="BA13" s="96">
        <f>IF(BA12=31,WEEKDAY(DATE($AF$2,$AJ$2,31)),0)</f>
        <v>0</v>
      </c>
      <c r="BB13" s="806"/>
      <c r="BC13" s="807"/>
      <c r="BD13" s="812"/>
      <c r="BE13" s="813"/>
      <c r="BF13" s="818"/>
      <c r="BG13" s="774"/>
      <c r="BH13" s="774"/>
      <c r="BI13" s="774"/>
      <c r="BJ13" s="819"/>
    </row>
    <row r="14" spans="2:67" ht="20.25" customHeight="1" thickBot="1" x14ac:dyDescent="0.25">
      <c r="B14" s="831"/>
      <c r="C14" s="820"/>
      <c r="D14" s="778"/>
      <c r="E14" s="101"/>
      <c r="F14" s="102"/>
      <c r="G14" s="101"/>
      <c r="H14" s="102"/>
      <c r="I14" s="836"/>
      <c r="J14" s="837"/>
      <c r="K14" s="776"/>
      <c r="L14" s="777"/>
      <c r="M14" s="777"/>
      <c r="N14" s="778"/>
      <c r="O14" s="776"/>
      <c r="P14" s="777"/>
      <c r="Q14" s="777"/>
      <c r="R14" s="777"/>
      <c r="S14" s="778"/>
      <c r="T14" s="103"/>
      <c r="U14" s="103"/>
      <c r="V14" s="104"/>
      <c r="W14" s="105" t="str">
        <f>IF(W13=1,"日",IF(W13=2,"月",IF(W13=3,"火",IF(W13=4,"水",IF(W13=5,"木",IF(W13=6,"金","土"))))))</f>
        <v>月</v>
      </c>
      <c r="X14" s="106" t="str">
        <f t="shared" ref="X14:AX14" si="0">IF(X13=1,"日",IF(X13=2,"月",IF(X13=3,"火",IF(X13=4,"水",IF(X13=5,"木",IF(X13=6,"金","土"))))))</f>
        <v>火</v>
      </c>
      <c r="Y14" s="106" t="str">
        <f t="shared" si="0"/>
        <v>水</v>
      </c>
      <c r="Z14" s="106" t="str">
        <f t="shared" si="0"/>
        <v>木</v>
      </c>
      <c r="AA14" s="106" t="str">
        <f t="shared" si="0"/>
        <v>金</v>
      </c>
      <c r="AB14" s="106" t="str">
        <f t="shared" si="0"/>
        <v>土</v>
      </c>
      <c r="AC14" s="107" t="str">
        <f t="shared" si="0"/>
        <v>日</v>
      </c>
      <c r="AD14" s="108" t="str">
        <f>IF(AD13=1,"日",IF(AD13=2,"月",IF(AD13=3,"火",IF(AD13=4,"水",IF(AD13=5,"木",IF(AD13=6,"金","土"))))))</f>
        <v>月</v>
      </c>
      <c r="AE14" s="106" t="str">
        <f t="shared" si="0"/>
        <v>火</v>
      </c>
      <c r="AF14" s="106" t="str">
        <f t="shared" si="0"/>
        <v>水</v>
      </c>
      <c r="AG14" s="106" t="str">
        <f t="shared" si="0"/>
        <v>木</v>
      </c>
      <c r="AH14" s="106" t="str">
        <f t="shared" si="0"/>
        <v>金</v>
      </c>
      <c r="AI14" s="106" t="str">
        <f t="shared" si="0"/>
        <v>土</v>
      </c>
      <c r="AJ14" s="107" t="str">
        <f t="shared" si="0"/>
        <v>日</v>
      </c>
      <c r="AK14" s="108" t="str">
        <f>IF(AK13=1,"日",IF(AK13=2,"月",IF(AK13=3,"火",IF(AK13=4,"水",IF(AK13=5,"木",IF(AK13=6,"金","土"))))))</f>
        <v>月</v>
      </c>
      <c r="AL14" s="106" t="str">
        <f t="shared" si="0"/>
        <v>火</v>
      </c>
      <c r="AM14" s="106" t="str">
        <f t="shared" si="0"/>
        <v>水</v>
      </c>
      <c r="AN14" s="106" t="str">
        <f t="shared" si="0"/>
        <v>木</v>
      </c>
      <c r="AO14" s="106" t="str">
        <f t="shared" si="0"/>
        <v>金</v>
      </c>
      <c r="AP14" s="106" t="str">
        <f t="shared" si="0"/>
        <v>土</v>
      </c>
      <c r="AQ14" s="107" t="str">
        <f t="shared" si="0"/>
        <v>日</v>
      </c>
      <c r="AR14" s="108" t="str">
        <f>IF(AR13=1,"日",IF(AR13=2,"月",IF(AR13=3,"火",IF(AR13=4,"水",IF(AR13=5,"木",IF(AR13=6,"金","土"))))))</f>
        <v>月</v>
      </c>
      <c r="AS14" s="106" t="str">
        <f t="shared" si="0"/>
        <v>火</v>
      </c>
      <c r="AT14" s="106" t="str">
        <f t="shared" si="0"/>
        <v>水</v>
      </c>
      <c r="AU14" s="106" t="str">
        <f t="shared" si="0"/>
        <v>木</v>
      </c>
      <c r="AV14" s="106" t="str">
        <f t="shared" si="0"/>
        <v>金</v>
      </c>
      <c r="AW14" s="106" t="str">
        <f t="shared" si="0"/>
        <v>土</v>
      </c>
      <c r="AX14" s="107" t="str">
        <f t="shared" si="0"/>
        <v>日</v>
      </c>
      <c r="AY14" s="106" t="str">
        <f>IF(AY13=1,"日",IF(AY13=2,"月",IF(AY13=3,"火",IF(AY13=4,"水",IF(AY13=5,"木",IF(AY13=6,"金",IF(AY13=0,"","土")))))))</f>
        <v/>
      </c>
      <c r="AZ14" s="106" t="str">
        <f>IF(AZ13=1,"日",IF(AZ13=2,"月",IF(AZ13=3,"火",IF(AZ13=4,"水",IF(AZ13=5,"木",IF(AZ13=6,"金",IF(AZ13=0,"","土")))))))</f>
        <v/>
      </c>
      <c r="BA14" s="106" t="str">
        <f>IF(BA13=1,"日",IF(BA13=2,"月",IF(BA13=3,"火",IF(BA13=4,"水",IF(BA13=5,"木",IF(BA13=6,"金",IF(BA13=0,"","土")))))))</f>
        <v/>
      </c>
      <c r="BB14" s="808"/>
      <c r="BC14" s="809"/>
      <c r="BD14" s="814"/>
      <c r="BE14" s="815"/>
      <c r="BF14" s="820"/>
      <c r="BG14" s="777"/>
      <c r="BH14" s="777"/>
      <c r="BI14" s="777"/>
      <c r="BJ14" s="821"/>
    </row>
    <row r="15" spans="2:67" ht="20.25" customHeight="1" x14ac:dyDescent="0.2">
      <c r="B15" s="729">
        <f>B13+1</f>
        <v>1</v>
      </c>
      <c r="C15" s="793" t="s">
        <v>239</v>
      </c>
      <c r="D15" s="794"/>
      <c r="E15" s="109"/>
      <c r="F15" s="110"/>
      <c r="G15" s="109"/>
      <c r="H15" s="110"/>
      <c r="I15" s="795" t="s">
        <v>240</v>
      </c>
      <c r="J15" s="796"/>
      <c r="K15" s="797" t="s">
        <v>241</v>
      </c>
      <c r="L15" s="798"/>
      <c r="M15" s="798"/>
      <c r="N15" s="794"/>
      <c r="O15" s="799" t="s">
        <v>242</v>
      </c>
      <c r="P15" s="800"/>
      <c r="Q15" s="800"/>
      <c r="R15" s="800"/>
      <c r="S15" s="801"/>
      <c r="T15" s="111" t="s">
        <v>378</v>
      </c>
      <c r="U15" s="112"/>
      <c r="V15" s="113"/>
      <c r="W15" s="114" t="s">
        <v>379</v>
      </c>
      <c r="X15" s="115" t="s">
        <v>380</v>
      </c>
      <c r="Y15" s="115"/>
      <c r="Z15" s="115"/>
      <c r="AA15" s="115" t="s">
        <v>381</v>
      </c>
      <c r="AB15" s="115" t="s">
        <v>382</v>
      </c>
      <c r="AC15" s="116" t="s">
        <v>382</v>
      </c>
      <c r="AD15" s="114" t="s">
        <v>383</v>
      </c>
      <c r="AE15" s="115" t="s">
        <v>381</v>
      </c>
      <c r="AF15" s="115"/>
      <c r="AG15" s="115"/>
      <c r="AH15" s="115" t="s">
        <v>381</v>
      </c>
      <c r="AI15" s="115" t="s">
        <v>380</v>
      </c>
      <c r="AJ15" s="116" t="s">
        <v>381</v>
      </c>
      <c r="AK15" s="114" t="s">
        <v>382</v>
      </c>
      <c r="AL15" s="115" t="s">
        <v>381</v>
      </c>
      <c r="AM15" s="115"/>
      <c r="AN15" s="115"/>
      <c r="AO15" s="115" t="s">
        <v>383</v>
      </c>
      <c r="AP15" s="115" t="s">
        <v>381</v>
      </c>
      <c r="AQ15" s="116" t="s">
        <v>381</v>
      </c>
      <c r="AR15" s="114" t="s">
        <v>380</v>
      </c>
      <c r="AS15" s="115" t="s">
        <v>382</v>
      </c>
      <c r="AT15" s="115"/>
      <c r="AU15" s="115"/>
      <c r="AV15" s="115" t="s">
        <v>383</v>
      </c>
      <c r="AW15" s="115" t="s">
        <v>384</v>
      </c>
      <c r="AX15" s="116" t="s">
        <v>383</v>
      </c>
      <c r="AY15" s="114"/>
      <c r="AZ15" s="115"/>
      <c r="BA15" s="115"/>
      <c r="BB15" s="802"/>
      <c r="BC15" s="803"/>
      <c r="BD15" s="788"/>
      <c r="BE15" s="789"/>
      <c r="BF15" s="790" t="s">
        <v>243</v>
      </c>
      <c r="BG15" s="791"/>
      <c r="BH15" s="791"/>
      <c r="BI15" s="791"/>
      <c r="BJ15" s="792"/>
    </row>
    <row r="16" spans="2:67" ht="20.25" customHeight="1" x14ac:dyDescent="0.2">
      <c r="B16" s="751"/>
      <c r="C16" s="764"/>
      <c r="D16" s="765"/>
      <c r="E16" s="117"/>
      <c r="F16" s="118" t="str">
        <f>C15</f>
        <v>管理者</v>
      </c>
      <c r="G16" s="117"/>
      <c r="H16" s="118" t="str">
        <f>I15</f>
        <v>B</v>
      </c>
      <c r="I16" s="766"/>
      <c r="J16" s="767"/>
      <c r="K16" s="768"/>
      <c r="L16" s="769"/>
      <c r="M16" s="769"/>
      <c r="N16" s="765"/>
      <c r="O16" s="743"/>
      <c r="P16" s="744"/>
      <c r="Q16" s="744"/>
      <c r="R16" s="744"/>
      <c r="S16" s="745"/>
      <c r="T16" s="119" t="s">
        <v>244</v>
      </c>
      <c r="U16" s="120"/>
      <c r="V16" s="121"/>
      <c r="W16" s="122">
        <f>IF(W15="","",VLOOKUP(W15,'【記載例】シフト記号表（勤務時間帯）'!$C$6:$L$47,10,FALSE))</f>
        <v>4</v>
      </c>
      <c r="X16" s="123">
        <f>IF(X15="","",VLOOKUP(X15,'【記載例】シフト記号表（勤務時間帯）'!$C$6:$L$47,10,FALSE))</f>
        <v>4</v>
      </c>
      <c r="Y16" s="123" t="str">
        <f>IF(Y15="","",VLOOKUP(Y15,'【記載例】シフト記号表（勤務時間帯）'!$C$6:$L$47,10,FALSE))</f>
        <v/>
      </c>
      <c r="Z16" s="123" t="str">
        <f>IF(Z15="","",VLOOKUP(Z15,'【記載例】シフト記号表（勤務時間帯）'!$C$6:$L$47,10,FALSE))</f>
        <v/>
      </c>
      <c r="AA16" s="123">
        <f>IF(AA15="","",VLOOKUP(AA15,'【記載例】シフト記号表（勤務時間帯）'!$C$6:$L$47,10,FALSE))</f>
        <v>4</v>
      </c>
      <c r="AB16" s="123">
        <f>IF(AB15="","",VLOOKUP(AB15,'【記載例】シフト記号表（勤務時間帯）'!$C$6:$L$47,10,FALSE))</f>
        <v>4</v>
      </c>
      <c r="AC16" s="124">
        <f>IF(AC15="","",VLOOKUP(AC15,'【記載例】シフト記号表（勤務時間帯）'!$C$6:$L$47,10,FALSE))</f>
        <v>4</v>
      </c>
      <c r="AD16" s="122">
        <f>IF(AD15="","",VLOOKUP(AD15,'【記載例】シフト記号表（勤務時間帯）'!$C$6:$L$47,10,FALSE))</f>
        <v>4</v>
      </c>
      <c r="AE16" s="123">
        <f>IF(AE15="","",VLOOKUP(AE15,'【記載例】シフト記号表（勤務時間帯）'!$C$6:$L$47,10,FALSE))</f>
        <v>4</v>
      </c>
      <c r="AF16" s="123" t="str">
        <f>IF(AF15="","",VLOOKUP(AF15,'【記載例】シフト記号表（勤務時間帯）'!$C$6:$L$47,10,FALSE))</f>
        <v/>
      </c>
      <c r="AG16" s="123" t="str">
        <f>IF(AG15="","",VLOOKUP(AG15,'【記載例】シフト記号表（勤務時間帯）'!$C$6:$L$47,10,FALSE))</f>
        <v/>
      </c>
      <c r="AH16" s="123">
        <f>IF(AH15="","",VLOOKUP(AH15,'【記載例】シフト記号表（勤務時間帯）'!$C$6:$L$47,10,FALSE))</f>
        <v>4</v>
      </c>
      <c r="AI16" s="123">
        <f>IF(AI15="","",VLOOKUP(AI15,'【記載例】シフト記号表（勤務時間帯）'!$C$6:$L$47,10,FALSE))</f>
        <v>4</v>
      </c>
      <c r="AJ16" s="124">
        <f>IF(AJ15="","",VLOOKUP(AJ15,'【記載例】シフト記号表（勤務時間帯）'!$C$6:$L$47,10,FALSE))</f>
        <v>4</v>
      </c>
      <c r="AK16" s="122">
        <f>IF(AK15="","",VLOOKUP(AK15,'【記載例】シフト記号表（勤務時間帯）'!$C$6:$L$47,10,FALSE))</f>
        <v>4</v>
      </c>
      <c r="AL16" s="123">
        <f>IF(AL15="","",VLOOKUP(AL15,'【記載例】シフト記号表（勤務時間帯）'!$C$6:$L$47,10,FALSE))</f>
        <v>4</v>
      </c>
      <c r="AM16" s="123" t="str">
        <f>IF(AM15="","",VLOOKUP(AM15,'【記載例】シフト記号表（勤務時間帯）'!$C$6:$L$47,10,FALSE))</f>
        <v/>
      </c>
      <c r="AN16" s="123" t="str">
        <f>IF(AN15="","",VLOOKUP(AN15,'【記載例】シフト記号表（勤務時間帯）'!$C$6:$L$47,10,FALSE))</f>
        <v/>
      </c>
      <c r="AO16" s="123">
        <f>IF(AO15="","",VLOOKUP(AO15,'【記載例】シフト記号表（勤務時間帯）'!$C$6:$L$47,10,FALSE))</f>
        <v>4</v>
      </c>
      <c r="AP16" s="123">
        <f>IF(AP15="","",VLOOKUP(AP15,'【記載例】シフト記号表（勤務時間帯）'!$C$6:$L$47,10,FALSE))</f>
        <v>4</v>
      </c>
      <c r="AQ16" s="124">
        <f>IF(AQ15="","",VLOOKUP(AQ15,'【記載例】シフト記号表（勤務時間帯）'!$C$6:$L$47,10,FALSE))</f>
        <v>4</v>
      </c>
      <c r="AR16" s="122">
        <f>IF(AR15="","",VLOOKUP(AR15,'【記載例】シフト記号表（勤務時間帯）'!$C$6:$L$47,10,FALSE))</f>
        <v>4</v>
      </c>
      <c r="AS16" s="123">
        <f>IF(AS15="","",VLOOKUP(AS15,'【記載例】シフト記号表（勤務時間帯）'!$C$6:$L$47,10,FALSE))</f>
        <v>4</v>
      </c>
      <c r="AT16" s="123" t="str">
        <f>IF(AT15="","",VLOOKUP(AT15,'【記載例】シフト記号表（勤務時間帯）'!$C$6:$L$47,10,FALSE))</f>
        <v/>
      </c>
      <c r="AU16" s="123" t="str">
        <f>IF(AU15="","",VLOOKUP(AU15,'【記載例】シフト記号表（勤務時間帯）'!$C$6:$L$47,10,FALSE))</f>
        <v/>
      </c>
      <c r="AV16" s="123">
        <f>IF(AV15="","",VLOOKUP(AV15,'【記載例】シフト記号表（勤務時間帯）'!$C$6:$L$47,10,FALSE))</f>
        <v>4</v>
      </c>
      <c r="AW16" s="123">
        <f>IF(AW15="","",VLOOKUP(AW15,'【記載例】シフト記号表（勤務時間帯）'!$C$6:$L$47,10,FALSE))</f>
        <v>4</v>
      </c>
      <c r="AX16" s="124">
        <f>IF(AX15="","",VLOOKUP(AX15,'【記載例】シフト記号表（勤務時間帯）'!$C$6:$L$47,10,FALSE))</f>
        <v>4</v>
      </c>
      <c r="AY16" s="122" t="str">
        <f>IF(AY15="","",VLOOKUP(AY15,'【記載例】シフト記号表（勤務時間帯）'!$C$6:$L$47,10,FALSE))</f>
        <v/>
      </c>
      <c r="AZ16" s="123" t="str">
        <f>IF(AZ15="","",VLOOKUP(AZ15,'【記載例】シフト記号表（勤務時間帯）'!$C$6:$L$47,10,FALSE))</f>
        <v/>
      </c>
      <c r="BA16" s="123" t="str">
        <f>IF(BA15="","",VLOOKUP(BA15,'【記載例】シフト記号表（勤務時間帯）'!$C$6:$L$47,10,FALSE))</f>
        <v/>
      </c>
      <c r="BB16" s="761">
        <f>IF($BE$3="４週",SUM(W16:AX16),IF($BE$3="暦月",SUM(W16:BA16),""))</f>
        <v>80</v>
      </c>
      <c r="BC16" s="762"/>
      <c r="BD16" s="763">
        <f>IF($BE$3="４週",BB16/4,IF($BE$3="暦月",(BB16/($BE$8/7)),""))</f>
        <v>20</v>
      </c>
      <c r="BE16" s="762"/>
      <c r="BF16" s="758"/>
      <c r="BG16" s="759"/>
      <c r="BH16" s="759"/>
      <c r="BI16" s="759"/>
      <c r="BJ16" s="760"/>
    </row>
    <row r="17" spans="2:62" ht="20.25" customHeight="1" x14ac:dyDescent="0.2">
      <c r="B17" s="729">
        <f>B15+1</f>
        <v>2</v>
      </c>
      <c r="C17" s="731" t="s">
        <v>245</v>
      </c>
      <c r="D17" s="732"/>
      <c r="E17" s="125"/>
      <c r="F17" s="126"/>
      <c r="G17" s="125"/>
      <c r="H17" s="126"/>
      <c r="I17" s="735" t="s">
        <v>246</v>
      </c>
      <c r="J17" s="736"/>
      <c r="K17" s="739" t="s">
        <v>329</v>
      </c>
      <c r="L17" s="740"/>
      <c r="M17" s="740"/>
      <c r="N17" s="732"/>
      <c r="O17" s="743" t="s">
        <v>385</v>
      </c>
      <c r="P17" s="744"/>
      <c r="Q17" s="744"/>
      <c r="R17" s="744"/>
      <c r="S17" s="745"/>
      <c r="T17" s="127" t="s">
        <v>378</v>
      </c>
      <c r="U17" s="128"/>
      <c r="V17" s="129"/>
      <c r="W17" s="130" t="s">
        <v>386</v>
      </c>
      <c r="X17" s="131" t="s">
        <v>387</v>
      </c>
      <c r="Y17" s="131" t="s">
        <v>386</v>
      </c>
      <c r="Z17" s="131"/>
      <c r="AA17" s="131"/>
      <c r="AB17" s="131" t="s">
        <v>386</v>
      </c>
      <c r="AC17" s="132" t="s">
        <v>387</v>
      </c>
      <c r="AD17" s="130" t="s">
        <v>386</v>
      </c>
      <c r="AE17" s="131" t="s">
        <v>386</v>
      </c>
      <c r="AF17" s="131" t="s">
        <v>386</v>
      </c>
      <c r="AG17" s="131"/>
      <c r="AH17" s="131"/>
      <c r="AI17" s="131" t="s">
        <v>386</v>
      </c>
      <c r="AJ17" s="132" t="s">
        <v>386</v>
      </c>
      <c r="AK17" s="130" t="s">
        <v>387</v>
      </c>
      <c r="AL17" s="131" t="s">
        <v>386</v>
      </c>
      <c r="AM17" s="131" t="s">
        <v>386</v>
      </c>
      <c r="AN17" s="131"/>
      <c r="AO17" s="131"/>
      <c r="AP17" s="131" t="s">
        <v>387</v>
      </c>
      <c r="AQ17" s="132" t="s">
        <v>386</v>
      </c>
      <c r="AR17" s="130" t="s">
        <v>387</v>
      </c>
      <c r="AS17" s="131" t="s">
        <v>387</v>
      </c>
      <c r="AT17" s="131" t="s">
        <v>387</v>
      </c>
      <c r="AU17" s="131"/>
      <c r="AV17" s="131"/>
      <c r="AW17" s="131" t="s">
        <v>387</v>
      </c>
      <c r="AX17" s="132" t="s">
        <v>387</v>
      </c>
      <c r="AY17" s="130"/>
      <c r="AZ17" s="131"/>
      <c r="BA17" s="133"/>
      <c r="BB17" s="749"/>
      <c r="BC17" s="750"/>
      <c r="BD17" s="712"/>
      <c r="BE17" s="713"/>
      <c r="BF17" s="714"/>
      <c r="BG17" s="715"/>
      <c r="BH17" s="715"/>
      <c r="BI17" s="715"/>
      <c r="BJ17" s="716"/>
    </row>
    <row r="18" spans="2:62" ht="20.25" customHeight="1" x14ac:dyDescent="0.2">
      <c r="B18" s="751"/>
      <c r="C18" s="764"/>
      <c r="D18" s="765"/>
      <c r="E18" s="117"/>
      <c r="F18" s="118" t="str">
        <f>C17</f>
        <v>オペレーター</v>
      </c>
      <c r="G18" s="117"/>
      <c r="H18" s="118" t="str">
        <f>I17</f>
        <v>A</v>
      </c>
      <c r="I18" s="766"/>
      <c r="J18" s="767"/>
      <c r="K18" s="768"/>
      <c r="L18" s="769"/>
      <c r="M18" s="769"/>
      <c r="N18" s="765"/>
      <c r="O18" s="743"/>
      <c r="P18" s="744"/>
      <c r="Q18" s="744"/>
      <c r="R18" s="744"/>
      <c r="S18" s="745"/>
      <c r="T18" s="119" t="s">
        <v>244</v>
      </c>
      <c r="U18" s="120"/>
      <c r="V18" s="121"/>
      <c r="W18" s="122">
        <f>IF(W17="","",VLOOKUP(W17,'【記載例】シフト記号表（勤務時間帯）'!$C$6:$L$47,10,FALSE))</f>
        <v>8</v>
      </c>
      <c r="X18" s="123">
        <f>IF(X17="","",VLOOKUP(X17,'【記載例】シフト記号表（勤務時間帯）'!$C$6:$L$47,10,FALSE))</f>
        <v>8</v>
      </c>
      <c r="Y18" s="123">
        <f>IF(Y17="","",VLOOKUP(Y17,'【記載例】シフト記号表（勤務時間帯）'!$C$6:$L$47,10,FALSE))</f>
        <v>8</v>
      </c>
      <c r="Z18" s="123" t="str">
        <f>IF(Z17="","",VLOOKUP(Z17,'【記載例】シフト記号表（勤務時間帯）'!$C$6:$L$47,10,FALSE))</f>
        <v/>
      </c>
      <c r="AA18" s="123" t="str">
        <f>IF(AA17="","",VLOOKUP(AA17,'【記載例】シフト記号表（勤務時間帯）'!$C$6:$L$47,10,FALSE))</f>
        <v/>
      </c>
      <c r="AB18" s="123">
        <f>IF(AB17="","",VLOOKUP(AB17,'【記載例】シフト記号表（勤務時間帯）'!$C$6:$L$47,10,FALSE))</f>
        <v>8</v>
      </c>
      <c r="AC18" s="124">
        <f>IF(AC17="","",VLOOKUP(AC17,'【記載例】シフト記号表（勤務時間帯）'!$C$6:$L$47,10,FALSE))</f>
        <v>8</v>
      </c>
      <c r="AD18" s="122">
        <f>IF(AD17="","",VLOOKUP(AD17,'【記載例】シフト記号表（勤務時間帯）'!$C$6:$L$47,10,FALSE))</f>
        <v>8</v>
      </c>
      <c r="AE18" s="123">
        <f>IF(AE17="","",VLOOKUP(AE17,'【記載例】シフト記号表（勤務時間帯）'!$C$6:$L$47,10,FALSE))</f>
        <v>8</v>
      </c>
      <c r="AF18" s="123">
        <f>IF(AF17="","",VLOOKUP(AF17,'【記載例】シフト記号表（勤務時間帯）'!$C$6:$L$47,10,FALSE))</f>
        <v>8</v>
      </c>
      <c r="AG18" s="123" t="str">
        <f>IF(AG17="","",VLOOKUP(AG17,'【記載例】シフト記号表（勤務時間帯）'!$C$6:$L$47,10,FALSE))</f>
        <v/>
      </c>
      <c r="AH18" s="123" t="str">
        <f>IF(AH17="","",VLOOKUP(AH17,'【記載例】シフト記号表（勤務時間帯）'!$C$6:$L$47,10,FALSE))</f>
        <v/>
      </c>
      <c r="AI18" s="123">
        <f>IF(AI17="","",VLOOKUP(AI17,'【記載例】シフト記号表（勤務時間帯）'!$C$6:$L$47,10,FALSE))</f>
        <v>8</v>
      </c>
      <c r="AJ18" s="124">
        <f>IF(AJ17="","",VLOOKUP(AJ17,'【記載例】シフト記号表（勤務時間帯）'!$C$6:$L$47,10,FALSE))</f>
        <v>8</v>
      </c>
      <c r="AK18" s="122">
        <f>IF(AK17="","",VLOOKUP(AK17,'【記載例】シフト記号表（勤務時間帯）'!$C$6:$L$47,10,FALSE))</f>
        <v>8</v>
      </c>
      <c r="AL18" s="123">
        <f>IF(AL17="","",VLOOKUP(AL17,'【記載例】シフト記号表（勤務時間帯）'!$C$6:$L$47,10,FALSE))</f>
        <v>8</v>
      </c>
      <c r="AM18" s="123">
        <f>IF(AM17="","",VLOOKUP(AM17,'【記載例】シフト記号表（勤務時間帯）'!$C$6:$L$47,10,FALSE))</f>
        <v>8</v>
      </c>
      <c r="AN18" s="123" t="str">
        <f>IF(AN17="","",VLOOKUP(AN17,'【記載例】シフト記号表（勤務時間帯）'!$C$6:$L$47,10,FALSE))</f>
        <v/>
      </c>
      <c r="AO18" s="123" t="str">
        <f>IF(AO17="","",VLOOKUP(AO17,'【記載例】シフト記号表（勤務時間帯）'!$C$6:$L$47,10,FALSE))</f>
        <v/>
      </c>
      <c r="AP18" s="123">
        <f>IF(AP17="","",VLOOKUP(AP17,'【記載例】シフト記号表（勤務時間帯）'!$C$6:$L$47,10,FALSE))</f>
        <v>8</v>
      </c>
      <c r="AQ18" s="124">
        <f>IF(AQ17="","",VLOOKUP(AQ17,'【記載例】シフト記号表（勤務時間帯）'!$C$6:$L$47,10,FALSE))</f>
        <v>8</v>
      </c>
      <c r="AR18" s="122">
        <f>IF(AR17="","",VLOOKUP(AR17,'【記載例】シフト記号表（勤務時間帯）'!$C$6:$L$47,10,FALSE))</f>
        <v>8</v>
      </c>
      <c r="AS18" s="123">
        <f>IF(AS17="","",VLOOKUP(AS17,'【記載例】シフト記号表（勤務時間帯）'!$C$6:$L$47,10,FALSE))</f>
        <v>8</v>
      </c>
      <c r="AT18" s="123">
        <f>IF(AT17="","",VLOOKUP(AT17,'【記載例】シフト記号表（勤務時間帯）'!$C$6:$L$47,10,FALSE))</f>
        <v>8</v>
      </c>
      <c r="AU18" s="123" t="str">
        <f>IF(AU17="","",VLOOKUP(AU17,'【記載例】シフト記号表（勤務時間帯）'!$C$6:$L$47,10,FALSE))</f>
        <v/>
      </c>
      <c r="AV18" s="123" t="str">
        <f>IF(AV17="","",VLOOKUP(AV17,'【記載例】シフト記号表（勤務時間帯）'!$C$6:$L$47,10,FALSE))</f>
        <v/>
      </c>
      <c r="AW18" s="123">
        <f>IF(AW17="","",VLOOKUP(AW17,'【記載例】シフト記号表（勤務時間帯）'!$C$6:$L$47,10,FALSE))</f>
        <v>8</v>
      </c>
      <c r="AX18" s="124">
        <f>IF(AX17="","",VLOOKUP(AX17,'【記載例】シフト記号表（勤務時間帯）'!$C$6:$L$47,10,FALSE))</f>
        <v>8</v>
      </c>
      <c r="AY18" s="122" t="str">
        <f>IF(AY17="","",VLOOKUP(AY17,'【記載例】シフト記号表（勤務時間帯）'!$C$6:$L$47,10,FALSE))</f>
        <v/>
      </c>
      <c r="AZ18" s="123" t="str">
        <f>IF(AZ17="","",VLOOKUP(AZ17,'【記載例】シフト記号表（勤務時間帯）'!$C$6:$L$47,10,FALSE))</f>
        <v/>
      </c>
      <c r="BA18" s="123" t="str">
        <f>IF(BA17="","",VLOOKUP(BA17,'【記載例】シフト記号表（勤務時間帯）'!$C$6:$L$47,10,FALSE))</f>
        <v/>
      </c>
      <c r="BB18" s="761">
        <f>IF($BE$3="４週",SUM(W18:AX18),IF($BE$3="暦月",SUM(W18:BA18),""))</f>
        <v>160</v>
      </c>
      <c r="BC18" s="762"/>
      <c r="BD18" s="763">
        <f>IF($BE$3="４週",BB18/4,IF($BE$3="暦月",(BB18/($BE$8/7)),""))</f>
        <v>40</v>
      </c>
      <c r="BE18" s="762"/>
      <c r="BF18" s="758"/>
      <c r="BG18" s="759"/>
      <c r="BH18" s="759"/>
      <c r="BI18" s="759"/>
      <c r="BJ18" s="760"/>
    </row>
    <row r="19" spans="2:62" ht="20.25" customHeight="1" x14ac:dyDescent="0.2">
      <c r="B19" s="729">
        <f>B17+1</f>
        <v>3</v>
      </c>
      <c r="C19" s="731" t="s">
        <v>245</v>
      </c>
      <c r="D19" s="732"/>
      <c r="E19" s="117"/>
      <c r="F19" s="118"/>
      <c r="G19" s="117"/>
      <c r="H19" s="118"/>
      <c r="I19" s="735" t="s">
        <v>246</v>
      </c>
      <c r="J19" s="736"/>
      <c r="K19" s="739" t="s">
        <v>331</v>
      </c>
      <c r="L19" s="740"/>
      <c r="M19" s="740"/>
      <c r="N19" s="732"/>
      <c r="O19" s="743" t="s">
        <v>250</v>
      </c>
      <c r="P19" s="744"/>
      <c r="Q19" s="744"/>
      <c r="R19" s="744"/>
      <c r="S19" s="745"/>
      <c r="T19" s="127" t="s">
        <v>378</v>
      </c>
      <c r="U19" s="128"/>
      <c r="V19" s="129"/>
      <c r="W19" s="130"/>
      <c r="X19" s="131" t="s">
        <v>387</v>
      </c>
      <c r="Y19" s="131" t="s">
        <v>387</v>
      </c>
      <c r="Z19" s="131" t="s">
        <v>387</v>
      </c>
      <c r="AA19" s="131" t="s">
        <v>387</v>
      </c>
      <c r="AB19" s="131" t="s">
        <v>386</v>
      </c>
      <c r="AC19" s="132"/>
      <c r="AD19" s="130"/>
      <c r="AE19" s="131" t="s">
        <v>388</v>
      </c>
      <c r="AF19" s="131" t="s">
        <v>386</v>
      </c>
      <c r="AG19" s="131" t="s">
        <v>387</v>
      </c>
      <c r="AH19" s="131" t="s">
        <v>387</v>
      </c>
      <c r="AI19" s="131" t="s">
        <v>387</v>
      </c>
      <c r="AJ19" s="132"/>
      <c r="AK19" s="130"/>
      <c r="AL19" s="131" t="s">
        <v>386</v>
      </c>
      <c r="AM19" s="131" t="s">
        <v>386</v>
      </c>
      <c r="AN19" s="131" t="s">
        <v>386</v>
      </c>
      <c r="AO19" s="131" t="s">
        <v>386</v>
      </c>
      <c r="AP19" s="131" t="s">
        <v>386</v>
      </c>
      <c r="AQ19" s="132"/>
      <c r="AR19" s="130"/>
      <c r="AS19" s="131" t="s">
        <v>386</v>
      </c>
      <c r="AT19" s="131" t="s">
        <v>387</v>
      </c>
      <c r="AU19" s="131" t="s">
        <v>386</v>
      </c>
      <c r="AV19" s="131" t="s">
        <v>386</v>
      </c>
      <c r="AW19" s="131" t="s">
        <v>387</v>
      </c>
      <c r="AX19" s="132"/>
      <c r="AY19" s="130"/>
      <c r="AZ19" s="131"/>
      <c r="BA19" s="133"/>
      <c r="BB19" s="749"/>
      <c r="BC19" s="750"/>
      <c r="BD19" s="712"/>
      <c r="BE19" s="713"/>
      <c r="BF19" s="714"/>
      <c r="BG19" s="715"/>
      <c r="BH19" s="715"/>
      <c r="BI19" s="715"/>
      <c r="BJ19" s="716"/>
    </row>
    <row r="20" spans="2:62" ht="20.25" customHeight="1" x14ac:dyDescent="0.2">
      <c r="B20" s="751"/>
      <c r="C20" s="764"/>
      <c r="D20" s="765"/>
      <c r="E20" s="117"/>
      <c r="F20" s="118" t="str">
        <f>C19</f>
        <v>オペレーター</v>
      </c>
      <c r="G20" s="117"/>
      <c r="H20" s="118" t="str">
        <f>I19</f>
        <v>A</v>
      </c>
      <c r="I20" s="766"/>
      <c r="J20" s="767"/>
      <c r="K20" s="768"/>
      <c r="L20" s="769"/>
      <c r="M20" s="769"/>
      <c r="N20" s="765"/>
      <c r="O20" s="743"/>
      <c r="P20" s="744"/>
      <c r="Q20" s="744"/>
      <c r="R20" s="744"/>
      <c r="S20" s="745"/>
      <c r="T20" s="119" t="s">
        <v>244</v>
      </c>
      <c r="U20" s="120"/>
      <c r="V20" s="121"/>
      <c r="W20" s="122" t="str">
        <f>IF(W19="","",VLOOKUP(W19,'【記載例】シフト記号表（勤務時間帯）'!$C$6:$L$47,10,FALSE))</f>
        <v/>
      </c>
      <c r="X20" s="123">
        <f>IF(X19="","",VLOOKUP(X19,'【記載例】シフト記号表（勤務時間帯）'!$C$6:$L$47,10,FALSE))</f>
        <v>8</v>
      </c>
      <c r="Y20" s="123">
        <f>IF(Y19="","",VLOOKUP(Y19,'【記載例】シフト記号表（勤務時間帯）'!$C$6:$L$47,10,FALSE))</f>
        <v>8</v>
      </c>
      <c r="Z20" s="123">
        <f>IF(Z19="","",VLOOKUP(Z19,'【記載例】シフト記号表（勤務時間帯）'!$C$6:$L$47,10,FALSE))</f>
        <v>8</v>
      </c>
      <c r="AA20" s="123">
        <f>IF(AA19="","",VLOOKUP(AA19,'【記載例】シフト記号表（勤務時間帯）'!$C$6:$L$47,10,FALSE))</f>
        <v>8</v>
      </c>
      <c r="AB20" s="123">
        <f>IF(AB19="","",VLOOKUP(AB19,'【記載例】シフト記号表（勤務時間帯）'!$C$6:$L$47,10,FALSE))</f>
        <v>8</v>
      </c>
      <c r="AC20" s="124" t="str">
        <f>IF(AC19="","",VLOOKUP(AC19,'【記載例】シフト記号表（勤務時間帯）'!$C$6:$L$47,10,FALSE))</f>
        <v/>
      </c>
      <c r="AD20" s="122" t="str">
        <f>IF(AD19="","",VLOOKUP(AD19,'【記載例】シフト記号表（勤務時間帯）'!$C$6:$L$47,10,FALSE))</f>
        <v/>
      </c>
      <c r="AE20" s="123">
        <f>IF(AE19="","",VLOOKUP(AE19,'【記載例】シフト記号表（勤務時間帯）'!$C$6:$L$47,10,FALSE))</f>
        <v>8</v>
      </c>
      <c r="AF20" s="123">
        <f>IF(AF19="","",VLOOKUP(AF19,'【記載例】シフト記号表（勤務時間帯）'!$C$6:$L$47,10,FALSE))</f>
        <v>8</v>
      </c>
      <c r="AG20" s="123">
        <f>IF(AG19="","",VLOOKUP(AG19,'【記載例】シフト記号表（勤務時間帯）'!$C$6:$L$47,10,FALSE))</f>
        <v>8</v>
      </c>
      <c r="AH20" s="123">
        <f>IF(AH19="","",VLOOKUP(AH19,'【記載例】シフト記号表（勤務時間帯）'!$C$6:$L$47,10,FALSE))</f>
        <v>8</v>
      </c>
      <c r="AI20" s="123">
        <f>IF(AI19="","",VLOOKUP(AI19,'【記載例】シフト記号表（勤務時間帯）'!$C$6:$L$47,10,FALSE))</f>
        <v>8</v>
      </c>
      <c r="AJ20" s="124" t="str">
        <f>IF(AJ19="","",VLOOKUP(AJ19,'【記載例】シフト記号表（勤務時間帯）'!$C$6:$L$47,10,FALSE))</f>
        <v/>
      </c>
      <c r="AK20" s="122" t="str">
        <f>IF(AK19="","",VLOOKUP(AK19,'【記載例】シフト記号表（勤務時間帯）'!$C$6:$L$47,10,FALSE))</f>
        <v/>
      </c>
      <c r="AL20" s="123">
        <f>IF(AL19="","",VLOOKUP(AL19,'【記載例】シフト記号表（勤務時間帯）'!$C$6:$L$47,10,FALSE))</f>
        <v>8</v>
      </c>
      <c r="AM20" s="123">
        <f>IF(AM19="","",VLOOKUP(AM19,'【記載例】シフト記号表（勤務時間帯）'!$C$6:$L$47,10,FALSE))</f>
        <v>8</v>
      </c>
      <c r="AN20" s="123">
        <f>IF(AN19="","",VLOOKUP(AN19,'【記載例】シフト記号表（勤務時間帯）'!$C$6:$L$47,10,FALSE))</f>
        <v>8</v>
      </c>
      <c r="AO20" s="123">
        <f>IF(AO19="","",VLOOKUP(AO19,'【記載例】シフト記号表（勤務時間帯）'!$C$6:$L$47,10,FALSE))</f>
        <v>8</v>
      </c>
      <c r="AP20" s="123">
        <f>IF(AP19="","",VLOOKUP(AP19,'【記載例】シフト記号表（勤務時間帯）'!$C$6:$L$47,10,FALSE))</f>
        <v>8</v>
      </c>
      <c r="AQ20" s="124" t="str">
        <f>IF(AQ19="","",VLOOKUP(AQ19,'【記載例】シフト記号表（勤務時間帯）'!$C$6:$L$47,10,FALSE))</f>
        <v/>
      </c>
      <c r="AR20" s="122" t="str">
        <f>IF(AR19="","",VLOOKUP(AR19,'【記載例】シフト記号表（勤務時間帯）'!$C$6:$L$47,10,FALSE))</f>
        <v/>
      </c>
      <c r="AS20" s="123">
        <f>IF(AS19="","",VLOOKUP(AS19,'【記載例】シフト記号表（勤務時間帯）'!$C$6:$L$47,10,FALSE))</f>
        <v>8</v>
      </c>
      <c r="AT20" s="123">
        <f>IF(AT19="","",VLOOKUP(AT19,'【記載例】シフト記号表（勤務時間帯）'!$C$6:$L$47,10,FALSE))</f>
        <v>8</v>
      </c>
      <c r="AU20" s="123">
        <f>IF(AU19="","",VLOOKUP(AU19,'【記載例】シフト記号表（勤務時間帯）'!$C$6:$L$47,10,FALSE))</f>
        <v>8</v>
      </c>
      <c r="AV20" s="123">
        <f>IF(AV19="","",VLOOKUP(AV19,'【記載例】シフト記号表（勤務時間帯）'!$C$6:$L$47,10,FALSE))</f>
        <v>8</v>
      </c>
      <c r="AW20" s="123">
        <f>IF(AW19="","",VLOOKUP(AW19,'【記載例】シフト記号表（勤務時間帯）'!$C$6:$L$47,10,FALSE))</f>
        <v>8</v>
      </c>
      <c r="AX20" s="124" t="str">
        <f>IF(AX19="","",VLOOKUP(AX19,'【記載例】シフト記号表（勤務時間帯）'!$C$6:$L$47,10,FALSE))</f>
        <v/>
      </c>
      <c r="AY20" s="122" t="str">
        <f>IF(AY19="","",VLOOKUP(AY19,'【記載例】シフト記号表（勤務時間帯）'!$C$6:$L$47,10,FALSE))</f>
        <v/>
      </c>
      <c r="AZ20" s="123" t="str">
        <f>IF(AZ19="","",VLOOKUP(AZ19,'【記載例】シフト記号表（勤務時間帯）'!$C$6:$L$47,10,FALSE))</f>
        <v/>
      </c>
      <c r="BA20" s="123" t="str">
        <f>IF(BA19="","",VLOOKUP(BA19,'【記載例】シフト記号表（勤務時間帯）'!$C$6:$L$47,10,FALSE))</f>
        <v/>
      </c>
      <c r="BB20" s="761">
        <f>IF($BE$3="４週",SUM(W20:AX20),IF($BE$3="暦月",SUM(W20:BA20),""))</f>
        <v>160</v>
      </c>
      <c r="BC20" s="762"/>
      <c r="BD20" s="763">
        <f>IF($BE$3="４週",BB20/4,IF($BE$3="暦月",(BB20/($BE$8/7)),""))</f>
        <v>40</v>
      </c>
      <c r="BE20" s="762"/>
      <c r="BF20" s="758"/>
      <c r="BG20" s="759"/>
      <c r="BH20" s="759"/>
      <c r="BI20" s="759"/>
      <c r="BJ20" s="760"/>
    </row>
    <row r="21" spans="2:62" ht="20.25" customHeight="1" x14ac:dyDescent="0.2">
      <c r="B21" s="729">
        <f>B19+1</f>
        <v>4</v>
      </c>
      <c r="C21" s="731" t="s">
        <v>245</v>
      </c>
      <c r="D21" s="732"/>
      <c r="E21" s="117"/>
      <c r="F21" s="118"/>
      <c r="G21" s="117"/>
      <c r="H21" s="118"/>
      <c r="I21" s="735" t="s">
        <v>248</v>
      </c>
      <c r="J21" s="736"/>
      <c r="K21" s="739" t="s">
        <v>241</v>
      </c>
      <c r="L21" s="740"/>
      <c r="M21" s="740"/>
      <c r="N21" s="732"/>
      <c r="O21" s="743" t="s">
        <v>389</v>
      </c>
      <c r="P21" s="744"/>
      <c r="Q21" s="744"/>
      <c r="R21" s="744"/>
      <c r="S21" s="745"/>
      <c r="T21" s="127" t="s">
        <v>378</v>
      </c>
      <c r="U21" s="128"/>
      <c r="V21" s="129"/>
      <c r="W21" s="130"/>
      <c r="X21" s="131" t="s">
        <v>390</v>
      </c>
      <c r="Y21" s="131" t="s">
        <v>391</v>
      </c>
      <c r="Z21" s="131"/>
      <c r="AA21" s="131" t="s">
        <v>388</v>
      </c>
      <c r="AB21" s="131" t="s">
        <v>391</v>
      </c>
      <c r="AC21" s="132"/>
      <c r="AD21" s="130"/>
      <c r="AE21" s="131" t="s">
        <v>391</v>
      </c>
      <c r="AF21" s="131" t="s">
        <v>391</v>
      </c>
      <c r="AG21" s="131"/>
      <c r="AH21" s="131" t="s">
        <v>391</v>
      </c>
      <c r="AI21" s="131" t="s">
        <v>391</v>
      </c>
      <c r="AJ21" s="132"/>
      <c r="AK21" s="130"/>
      <c r="AL21" s="131" t="s">
        <v>387</v>
      </c>
      <c r="AM21" s="131" t="s">
        <v>387</v>
      </c>
      <c r="AN21" s="131"/>
      <c r="AO21" s="131" t="s">
        <v>388</v>
      </c>
      <c r="AP21" s="131" t="s">
        <v>388</v>
      </c>
      <c r="AQ21" s="132"/>
      <c r="AR21" s="130"/>
      <c r="AS21" s="131" t="s">
        <v>387</v>
      </c>
      <c r="AT21" s="131" t="s">
        <v>391</v>
      </c>
      <c r="AU21" s="131"/>
      <c r="AV21" s="131" t="s">
        <v>391</v>
      </c>
      <c r="AW21" s="131" t="s">
        <v>391</v>
      </c>
      <c r="AX21" s="132"/>
      <c r="AY21" s="130"/>
      <c r="AZ21" s="131"/>
      <c r="BA21" s="133"/>
      <c r="BB21" s="749"/>
      <c r="BC21" s="750"/>
      <c r="BD21" s="712"/>
      <c r="BE21" s="713"/>
      <c r="BF21" s="714"/>
      <c r="BG21" s="715"/>
      <c r="BH21" s="715"/>
      <c r="BI21" s="715"/>
      <c r="BJ21" s="716"/>
    </row>
    <row r="22" spans="2:62" ht="20.25" customHeight="1" x14ac:dyDescent="0.2">
      <c r="B22" s="751"/>
      <c r="C22" s="764"/>
      <c r="D22" s="765"/>
      <c r="E22" s="117"/>
      <c r="F22" s="118" t="str">
        <f>C21</f>
        <v>オペレーター</v>
      </c>
      <c r="G22" s="117"/>
      <c r="H22" s="118" t="str">
        <f>I21</f>
        <v>C</v>
      </c>
      <c r="I22" s="766"/>
      <c r="J22" s="767"/>
      <c r="K22" s="768"/>
      <c r="L22" s="769"/>
      <c r="M22" s="769"/>
      <c r="N22" s="765"/>
      <c r="O22" s="743"/>
      <c r="P22" s="744"/>
      <c r="Q22" s="744"/>
      <c r="R22" s="744"/>
      <c r="S22" s="745"/>
      <c r="T22" s="119" t="s">
        <v>244</v>
      </c>
      <c r="U22" s="120"/>
      <c r="V22" s="121"/>
      <c r="W22" s="122" t="str">
        <f>IF(W21="","",VLOOKUP(W21,'【記載例】シフト記号表（勤務時間帯）'!$C$6:$L$47,10,FALSE))</f>
        <v/>
      </c>
      <c r="X22" s="123">
        <f>IF(X21="","",VLOOKUP(X21,'【記載例】シフト記号表（勤務時間帯）'!$C$6:$L$47,10,FALSE))</f>
        <v>5</v>
      </c>
      <c r="Y22" s="123">
        <f>IF(Y21="","",VLOOKUP(Y21,'【記載例】シフト記号表（勤務時間帯）'!$C$6:$L$47,10,FALSE))</f>
        <v>8</v>
      </c>
      <c r="Z22" s="123" t="str">
        <f>IF(Z21="","",VLOOKUP(Z21,'【記載例】シフト記号表（勤務時間帯）'!$C$6:$L$47,10,FALSE))</f>
        <v/>
      </c>
      <c r="AA22" s="123">
        <f>IF(AA21="","",VLOOKUP(AA21,'【記載例】シフト記号表（勤務時間帯）'!$C$6:$L$47,10,FALSE))</f>
        <v>8</v>
      </c>
      <c r="AB22" s="123">
        <f>IF(AB21="","",VLOOKUP(AB21,'【記載例】シフト記号表（勤務時間帯）'!$C$6:$L$47,10,FALSE))</f>
        <v>8</v>
      </c>
      <c r="AC22" s="124" t="str">
        <f>IF(AC21="","",VLOOKUP(AC21,'【記載例】シフト記号表（勤務時間帯）'!$C$6:$L$47,10,FALSE))</f>
        <v/>
      </c>
      <c r="AD22" s="122" t="str">
        <f>IF(AD21="","",VLOOKUP(AD21,'【記載例】シフト記号表（勤務時間帯）'!$C$6:$L$47,10,FALSE))</f>
        <v/>
      </c>
      <c r="AE22" s="123">
        <f>IF(AE21="","",VLOOKUP(AE21,'【記載例】シフト記号表（勤務時間帯）'!$C$6:$L$47,10,FALSE))</f>
        <v>8</v>
      </c>
      <c r="AF22" s="123">
        <f>IF(AF21="","",VLOOKUP(AF21,'【記載例】シフト記号表（勤務時間帯）'!$C$6:$L$47,10,FALSE))</f>
        <v>8</v>
      </c>
      <c r="AG22" s="123" t="str">
        <f>IF(AG21="","",VLOOKUP(AG21,'【記載例】シフト記号表（勤務時間帯）'!$C$6:$L$47,10,FALSE))</f>
        <v/>
      </c>
      <c r="AH22" s="123">
        <f>IF(AH21="","",VLOOKUP(AH21,'【記載例】シフト記号表（勤務時間帯）'!$C$6:$L$47,10,FALSE))</f>
        <v>8</v>
      </c>
      <c r="AI22" s="123">
        <f>IF(AI21="","",VLOOKUP(AI21,'【記載例】シフト記号表（勤務時間帯）'!$C$6:$L$47,10,FALSE))</f>
        <v>8</v>
      </c>
      <c r="AJ22" s="124" t="str">
        <f>IF(AJ21="","",VLOOKUP(AJ21,'【記載例】シフト記号表（勤務時間帯）'!$C$6:$L$47,10,FALSE))</f>
        <v/>
      </c>
      <c r="AK22" s="122" t="str">
        <f>IF(AK21="","",VLOOKUP(AK21,'【記載例】シフト記号表（勤務時間帯）'!$C$6:$L$47,10,FALSE))</f>
        <v/>
      </c>
      <c r="AL22" s="123">
        <f>IF(AL21="","",VLOOKUP(AL21,'【記載例】シフト記号表（勤務時間帯）'!$C$6:$L$47,10,FALSE))</f>
        <v>8</v>
      </c>
      <c r="AM22" s="123">
        <f>IF(AM21="","",VLOOKUP(AM21,'【記載例】シフト記号表（勤務時間帯）'!$C$6:$L$47,10,FALSE))</f>
        <v>8</v>
      </c>
      <c r="AN22" s="123" t="str">
        <f>IF(AN21="","",VLOOKUP(AN21,'【記載例】シフト記号表（勤務時間帯）'!$C$6:$L$47,10,FALSE))</f>
        <v/>
      </c>
      <c r="AO22" s="123">
        <f>IF(AO21="","",VLOOKUP(AO21,'【記載例】シフト記号表（勤務時間帯）'!$C$6:$L$47,10,FALSE))</f>
        <v>8</v>
      </c>
      <c r="AP22" s="123">
        <f>IF(AP21="","",VLOOKUP(AP21,'【記載例】シフト記号表（勤務時間帯）'!$C$6:$L$47,10,FALSE))</f>
        <v>8</v>
      </c>
      <c r="AQ22" s="124" t="str">
        <f>IF(AQ21="","",VLOOKUP(AQ21,'【記載例】シフト記号表（勤務時間帯）'!$C$6:$L$47,10,FALSE))</f>
        <v/>
      </c>
      <c r="AR22" s="122" t="str">
        <f>IF(AR21="","",VLOOKUP(AR21,'【記載例】シフト記号表（勤務時間帯）'!$C$6:$L$47,10,FALSE))</f>
        <v/>
      </c>
      <c r="AS22" s="123">
        <f>IF(AS21="","",VLOOKUP(AS21,'【記載例】シフト記号表（勤務時間帯）'!$C$6:$L$47,10,FALSE))</f>
        <v>8</v>
      </c>
      <c r="AT22" s="123">
        <f>IF(AT21="","",VLOOKUP(AT21,'【記載例】シフト記号表（勤務時間帯）'!$C$6:$L$47,10,FALSE))</f>
        <v>8</v>
      </c>
      <c r="AU22" s="123" t="str">
        <f>IF(AU21="","",VLOOKUP(AU21,'【記載例】シフト記号表（勤務時間帯）'!$C$6:$L$47,10,FALSE))</f>
        <v/>
      </c>
      <c r="AV22" s="123">
        <f>IF(AV21="","",VLOOKUP(AV21,'【記載例】シフト記号表（勤務時間帯）'!$C$6:$L$47,10,FALSE))</f>
        <v>8</v>
      </c>
      <c r="AW22" s="123">
        <f>IF(AW21="","",VLOOKUP(AW21,'【記載例】シフト記号表（勤務時間帯）'!$C$6:$L$47,10,FALSE))</f>
        <v>8</v>
      </c>
      <c r="AX22" s="124" t="str">
        <f>IF(AX21="","",VLOOKUP(AX21,'【記載例】シフト記号表（勤務時間帯）'!$C$6:$L$47,10,FALSE))</f>
        <v/>
      </c>
      <c r="AY22" s="122" t="str">
        <f>IF(AY21="","",VLOOKUP(AY21,'【記載例】シフト記号表（勤務時間帯）'!$C$6:$L$47,10,FALSE))</f>
        <v/>
      </c>
      <c r="AZ22" s="123" t="str">
        <f>IF(AZ21="","",VLOOKUP(AZ21,'【記載例】シフト記号表（勤務時間帯）'!$C$6:$L$47,10,FALSE))</f>
        <v/>
      </c>
      <c r="BA22" s="123" t="str">
        <f>IF(BA21="","",VLOOKUP(BA21,'【記載例】シフト記号表（勤務時間帯）'!$C$6:$L$47,10,FALSE))</f>
        <v/>
      </c>
      <c r="BB22" s="761">
        <f>IF($BE$3="４週",SUM(W22:AX22),IF($BE$3="暦月",SUM(W22:BA22),""))</f>
        <v>125</v>
      </c>
      <c r="BC22" s="762"/>
      <c r="BD22" s="763">
        <f>IF($BE$3="４週",BB22/4,IF($BE$3="暦月",(BB22/($BE$8/7)),""))</f>
        <v>31.25</v>
      </c>
      <c r="BE22" s="762"/>
      <c r="BF22" s="758"/>
      <c r="BG22" s="759"/>
      <c r="BH22" s="759"/>
      <c r="BI22" s="759"/>
      <c r="BJ22" s="760"/>
    </row>
    <row r="23" spans="2:62" ht="20.25" customHeight="1" x14ac:dyDescent="0.2">
      <c r="B23" s="729">
        <f>B21+1</f>
        <v>5</v>
      </c>
      <c r="C23" s="731" t="s">
        <v>245</v>
      </c>
      <c r="D23" s="732"/>
      <c r="E23" s="117"/>
      <c r="F23" s="118"/>
      <c r="G23" s="117"/>
      <c r="H23" s="118"/>
      <c r="I23" s="735" t="s">
        <v>248</v>
      </c>
      <c r="J23" s="736"/>
      <c r="K23" s="739" t="s">
        <v>241</v>
      </c>
      <c r="L23" s="740"/>
      <c r="M23" s="740"/>
      <c r="N23" s="732"/>
      <c r="O23" s="743" t="s">
        <v>392</v>
      </c>
      <c r="P23" s="744"/>
      <c r="Q23" s="744"/>
      <c r="R23" s="744"/>
      <c r="S23" s="745"/>
      <c r="T23" s="127" t="s">
        <v>378</v>
      </c>
      <c r="U23" s="128"/>
      <c r="V23" s="129"/>
      <c r="W23" s="130" t="s">
        <v>387</v>
      </c>
      <c r="X23" s="131"/>
      <c r="Y23" s="131"/>
      <c r="Z23" s="131" t="s">
        <v>387</v>
      </c>
      <c r="AA23" s="131"/>
      <c r="AB23" s="131"/>
      <c r="AC23" s="132" t="s">
        <v>387</v>
      </c>
      <c r="AD23" s="130" t="s">
        <v>387</v>
      </c>
      <c r="AE23" s="131"/>
      <c r="AF23" s="131"/>
      <c r="AG23" s="131" t="s">
        <v>387</v>
      </c>
      <c r="AH23" s="131"/>
      <c r="AI23" s="131"/>
      <c r="AJ23" s="132" t="s">
        <v>387</v>
      </c>
      <c r="AK23" s="130" t="s">
        <v>387</v>
      </c>
      <c r="AL23" s="131"/>
      <c r="AM23" s="131"/>
      <c r="AN23" s="131" t="s">
        <v>387</v>
      </c>
      <c r="AO23" s="131"/>
      <c r="AP23" s="131"/>
      <c r="AQ23" s="132" t="s">
        <v>387</v>
      </c>
      <c r="AR23" s="130" t="s">
        <v>387</v>
      </c>
      <c r="AS23" s="131"/>
      <c r="AT23" s="131"/>
      <c r="AU23" s="131" t="s">
        <v>387</v>
      </c>
      <c r="AV23" s="131"/>
      <c r="AW23" s="131"/>
      <c r="AX23" s="132" t="s">
        <v>387</v>
      </c>
      <c r="AY23" s="130"/>
      <c r="AZ23" s="131"/>
      <c r="BA23" s="133"/>
      <c r="BB23" s="749"/>
      <c r="BC23" s="750"/>
      <c r="BD23" s="712"/>
      <c r="BE23" s="713"/>
      <c r="BF23" s="714"/>
      <c r="BG23" s="715"/>
      <c r="BH23" s="715"/>
      <c r="BI23" s="715"/>
      <c r="BJ23" s="716"/>
    </row>
    <row r="24" spans="2:62" ht="20.25" customHeight="1" x14ac:dyDescent="0.2">
      <c r="B24" s="751"/>
      <c r="C24" s="764"/>
      <c r="D24" s="765"/>
      <c r="E24" s="117"/>
      <c r="F24" s="118" t="str">
        <f>C23</f>
        <v>オペレーター</v>
      </c>
      <c r="G24" s="117"/>
      <c r="H24" s="118" t="str">
        <f>I23</f>
        <v>C</v>
      </c>
      <c r="I24" s="766"/>
      <c r="J24" s="767"/>
      <c r="K24" s="768"/>
      <c r="L24" s="769"/>
      <c r="M24" s="769"/>
      <c r="N24" s="765"/>
      <c r="O24" s="743"/>
      <c r="P24" s="744"/>
      <c r="Q24" s="744"/>
      <c r="R24" s="744"/>
      <c r="S24" s="745"/>
      <c r="T24" s="134" t="s">
        <v>244</v>
      </c>
      <c r="U24" s="135"/>
      <c r="V24" s="136"/>
      <c r="W24" s="122">
        <f>IF(W23="","",VLOOKUP(W23,'【記載例】シフト記号表（勤務時間帯）'!$C$6:$L$47,10,FALSE))</f>
        <v>8</v>
      </c>
      <c r="X24" s="123" t="str">
        <f>IF(X23="","",VLOOKUP(X23,'【記載例】シフト記号表（勤務時間帯）'!$C$6:$L$47,10,FALSE))</f>
        <v/>
      </c>
      <c r="Y24" s="123" t="str">
        <f>IF(Y23="","",VLOOKUP(Y23,'【記載例】シフト記号表（勤務時間帯）'!$C$6:$L$47,10,FALSE))</f>
        <v/>
      </c>
      <c r="Z24" s="123">
        <f>IF(Z23="","",VLOOKUP(Z23,'【記載例】シフト記号表（勤務時間帯）'!$C$6:$L$47,10,FALSE))</f>
        <v>8</v>
      </c>
      <c r="AA24" s="123" t="str">
        <f>IF(AA23="","",VLOOKUP(AA23,'【記載例】シフト記号表（勤務時間帯）'!$C$6:$L$47,10,FALSE))</f>
        <v/>
      </c>
      <c r="AB24" s="123" t="str">
        <f>IF(AB23="","",VLOOKUP(AB23,'【記載例】シフト記号表（勤務時間帯）'!$C$6:$L$47,10,FALSE))</f>
        <v/>
      </c>
      <c r="AC24" s="124">
        <f>IF(AC23="","",VLOOKUP(AC23,'【記載例】シフト記号表（勤務時間帯）'!$C$6:$L$47,10,FALSE))</f>
        <v>8</v>
      </c>
      <c r="AD24" s="122">
        <f>IF(AD23="","",VLOOKUP(AD23,'【記載例】シフト記号表（勤務時間帯）'!$C$6:$L$47,10,FALSE))</f>
        <v>8</v>
      </c>
      <c r="AE24" s="123" t="str">
        <f>IF(AE23="","",VLOOKUP(AE23,'【記載例】シフト記号表（勤務時間帯）'!$C$6:$L$47,10,FALSE))</f>
        <v/>
      </c>
      <c r="AF24" s="123" t="str">
        <f>IF(AF23="","",VLOOKUP(AF23,'【記載例】シフト記号表（勤務時間帯）'!$C$6:$L$47,10,FALSE))</f>
        <v/>
      </c>
      <c r="AG24" s="123">
        <f>IF(AG23="","",VLOOKUP(AG23,'【記載例】シフト記号表（勤務時間帯）'!$C$6:$L$47,10,FALSE))</f>
        <v>8</v>
      </c>
      <c r="AH24" s="123" t="str">
        <f>IF(AH23="","",VLOOKUP(AH23,'【記載例】シフト記号表（勤務時間帯）'!$C$6:$L$47,10,FALSE))</f>
        <v/>
      </c>
      <c r="AI24" s="123" t="str">
        <f>IF(AI23="","",VLOOKUP(AI23,'【記載例】シフト記号表（勤務時間帯）'!$C$6:$L$47,10,FALSE))</f>
        <v/>
      </c>
      <c r="AJ24" s="124">
        <f>IF(AJ23="","",VLOOKUP(AJ23,'【記載例】シフト記号表（勤務時間帯）'!$C$6:$L$47,10,FALSE))</f>
        <v>8</v>
      </c>
      <c r="AK24" s="122">
        <f>IF(AK23="","",VLOOKUP(AK23,'【記載例】シフト記号表（勤務時間帯）'!$C$6:$L$47,10,FALSE))</f>
        <v>8</v>
      </c>
      <c r="AL24" s="123" t="str">
        <f>IF(AL23="","",VLOOKUP(AL23,'【記載例】シフト記号表（勤務時間帯）'!$C$6:$L$47,10,FALSE))</f>
        <v/>
      </c>
      <c r="AM24" s="123" t="str">
        <f>IF(AM23="","",VLOOKUP(AM23,'【記載例】シフト記号表（勤務時間帯）'!$C$6:$L$47,10,FALSE))</f>
        <v/>
      </c>
      <c r="AN24" s="123">
        <f>IF(AN23="","",VLOOKUP(AN23,'【記載例】シフト記号表（勤務時間帯）'!$C$6:$L$47,10,FALSE))</f>
        <v>8</v>
      </c>
      <c r="AO24" s="123" t="str">
        <f>IF(AO23="","",VLOOKUP(AO23,'【記載例】シフト記号表（勤務時間帯）'!$C$6:$L$47,10,FALSE))</f>
        <v/>
      </c>
      <c r="AP24" s="123" t="str">
        <f>IF(AP23="","",VLOOKUP(AP23,'【記載例】シフト記号表（勤務時間帯）'!$C$6:$L$47,10,FALSE))</f>
        <v/>
      </c>
      <c r="AQ24" s="124">
        <f>IF(AQ23="","",VLOOKUP(AQ23,'【記載例】シフト記号表（勤務時間帯）'!$C$6:$L$47,10,FALSE))</f>
        <v>8</v>
      </c>
      <c r="AR24" s="122">
        <f>IF(AR23="","",VLOOKUP(AR23,'【記載例】シフト記号表（勤務時間帯）'!$C$6:$L$47,10,FALSE))</f>
        <v>8</v>
      </c>
      <c r="AS24" s="123" t="str">
        <f>IF(AS23="","",VLOOKUP(AS23,'【記載例】シフト記号表（勤務時間帯）'!$C$6:$L$47,10,FALSE))</f>
        <v/>
      </c>
      <c r="AT24" s="123" t="str">
        <f>IF(AT23="","",VLOOKUP(AT23,'【記載例】シフト記号表（勤務時間帯）'!$C$6:$L$47,10,FALSE))</f>
        <v/>
      </c>
      <c r="AU24" s="123">
        <f>IF(AU23="","",VLOOKUP(AU23,'【記載例】シフト記号表（勤務時間帯）'!$C$6:$L$47,10,FALSE))</f>
        <v>8</v>
      </c>
      <c r="AV24" s="123" t="str">
        <f>IF(AV23="","",VLOOKUP(AV23,'【記載例】シフト記号表（勤務時間帯）'!$C$6:$L$47,10,FALSE))</f>
        <v/>
      </c>
      <c r="AW24" s="123" t="str">
        <f>IF(AW23="","",VLOOKUP(AW23,'【記載例】シフト記号表（勤務時間帯）'!$C$6:$L$47,10,FALSE))</f>
        <v/>
      </c>
      <c r="AX24" s="124">
        <f>IF(AX23="","",VLOOKUP(AX23,'【記載例】シフト記号表（勤務時間帯）'!$C$6:$L$47,10,FALSE))</f>
        <v>8</v>
      </c>
      <c r="AY24" s="122" t="str">
        <f>IF(AY23="","",VLOOKUP(AY23,'【記載例】シフト記号表（勤務時間帯）'!$C$6:$L$47,10,FALSE))</f>
        <v/>
      </c>
      <c r="AZ24" s="123" t="str">
        <f>IF(AZ23="","",VLOOKUP(AZ23,'【記載例】シフト記号表（勤務時間帯）'!$C$6:$L$47,10,FALSE))</f>
        <v/>
      </c>
      <c r="BA24" s="123" t="str">
        <f>IF(BA23="","",VLOOKUP(BA23,'【記載例】シフト記号表（勤務時間帯）'!$C$6:$L$47,10,FALSE))</f>
        <v/>
      </c>
      <c r="BB24" s="761">
        <f>IF($BE$3="４週",SUM(W24:AX24),IF($BE$3="暦月",SUM(W24:BA24),""))</f>
        <v>96</v>
      </c>
      <c r="BC24" s="762"/>
      <c r="BD24" s="763">
        <f>IF($BE$3="４週",BB24/4,IF($BE$3="暦月",(BB24/($BE$8/7)),""))</f>
        <v>24</v>
      </c>
      <c r="BE24" s="762"/>
      <c r="BF24" s="758"/>
      <c r="BG24" s="759"/>
      <c r="BH24" s="759"/>
      <c r="BI24" s="759"/>
      <c r="BJ24" s="760"/>
    </row>
    <row r="25" spans="2:62" ht="20.25" customHeight="1" x14ac:dyDescent="0.2">
      <c r="B25" s="729">
        <f>B23+1</f>
        <v>6</v>
      </c>
      <c r="C25" s="731" t="s">
        <v>243</v>
      </c>
      <c r="D25" s="732"/>
      <c r="E25" s="117"/>
      <c r="F25" s="118"/>
      <c r="G25" s="117"/>
      <c r="H25" s="118"/>
      <c r="I25" s="735" t="s">
        <v>240</v>
      </c>
      <c r="J25" s="736"/>
      <c r="K25" s="739" t="s">
        <v>332</v>
      </c>
      <c r="L25" s="740"/>
      <c r="M25" s="740"/>
      <c r="N25" s="732"/>
      <c r="O25" s="743" t="s">
        <v>393</v>
      </c>
      <c r="P25" s="744"/>
      <c r="Q25" s="744"/>
      <c r="R25" s="744"/>
      <c r="S25" s="745"/>
      <c r="T25" s="137" t="s">
        <v>378</v>
      </c>
      <c r="U25" s="138"/>
      <c r="V25" s="139"/>
      <c r="W25" s="130" t="s">
        <v>394</v>
      </c>
      <c r="X25" s="131"/>
      <c r="Y25" s="131" t="s">
        <v>394</v>
      </c>
      <c r="Z25" s="131" t="s">
        <v>395</v>
      </c>
      <c r="AA25" s="131"/>
      <c r="AB25" s="131" t="s">
        <v>395</v>
      </c>
      <c r="AC25" s="132" t="s">
        <v>395</v>
      </c>
      <c r="AD25" s="130" t="s">
        <v>394</v>
      </c>
      <c r="AE25" s="131"/>
      <c r="AF25" s="131" t="s">
        <v>394</v>
      </c>
      <c r="AG25" s="131" t="s">
        <v>394</v>
      </c>
      <c r="AH25" s="131"/>
      <c r="AI25" s="131" t="s">
        <v>394</v>
      </c>
      <c r="AJ25" s="132" t="s">
        <v>394</v>
      </c>
      <c r="AK25" s="130" t="s">
        <v>394</v>
      </c>
      <c r="AL25" s="131"/>
      <c r="AM25" s="131" t="s">
        <v>394</v>
      </c>
      <c r="AN25" s="131" t="s">
        <v>395</v>
      </c>
      <c r="AO25" s="131"/>
      <c r="AP25" s="131" t="s">
        <v>395</v>
      </c>
      <c r="AQ25" s="132" t="s">
        <v>395</v>
      </c>
      <c r="AR25" s="130" t="s">
        <v>395</v>
      </c>
      <c r="AS25" s="131"/>
      <c r="AT25" s="131" t="s">
        <v>394</v>
      </c>
      <c r="AU25" s="131" t="s">
        <v>394</v>
      </c>
      <c r="AV25" s="131"/>
      <c r="AW25" s="131" t="s">
        <v>394</v>
      </c>
      <c r="AX25" s="132" t="s">
        <v>394</v>
      </c>
      <c r="AY25" s="130"/>
      <c r="AZ25" s="131"/>
      <c r="BA25" s="133"/>
      <c r="BB25" s="749"/>
      <c r="BC25" s="750"/>
      <c r="BD25" s="712"/>
      <c r="BE25" s="713"/>
      <c r="BF25" s="714" t="s">
        <v>239</v>
      </c>
      <c r="BG25" s="715"/>
      <c r="BH25" s="715"/>
      <c r="BI25" s="715"/>
      <c r="BJ25" s="716"/>
    </row>
    <row r="26" spans="2:62" ht="20.25" customHeight="1" x14ac:dyDescent="0.2">
      <c r="B26" s="751"/>
      <c r="C26" s="764"/>
      <c r="D26" s="765"/>
      <c r="E26" s="117"/>
      <c r="F26" s="118" t="str">
        <f>C25</f>
        <v>面接相談員</v>
      </c>
      <c r="G26" s="117"/>
      <c r="H26" s="118" t="str">
        <f>I25</f>
        <v>B</v>
      </c>
      <c r="I26" s="766"/>
      <c r="J26" s="767"/>
      <c r="K26" s="768"/>
      <c r="L26" s="769"/>
      <c r="M26" s="769"/>
      <c r="N26" s="765"/>
      <c r="O26" s="743"/>
      <c r="P26" s="744"/>
      <c r="Q26" s="744"/>
      <c r="R26" s="744"/>
      <c r="S26" s="745"/>
      <c r="T26" s="119" t="s">
        <v>244</v>
      </c>
      <c r="U26" s="120"/>
      <c r="V26" s="121"/>
      <c r="W26" s="122">
        <f>IF(W25="","",VLOOKUP(W25,'【記載例】シフト記号表（勤務時間帯）'!$C$6:$L$47,10,FALSE))</f>
        <v>4</v>
      </c>
      <c r="X26" s="123" t="str">
        <f>IF(X25="","",VLOOKUP(X25,'【記載例】シフト記号表（勤務時間帯）'!$C$6:$L$47,10,FALSE))</f>
        <v/>
      </c>
      <c r="Y26" s="123">
        <f>IF(Y25="","",VLOOKUP(Y25,'【記載例】シフト記号表（勤務時間帯）'!$C$6:$L$47,10,FALSE))</f>
        <v>4</v>
      </c>
      <c r="Z26" s="123">
        <f>IF(Z25="","",VLOOKUP(Z25,'【記載例】シフト記号表（勤務時間帯）'!$C$6:$L$47,10,FALSE))</f>
        <v>4</v>
      </c>
      <c r="AA26" s="123" t="str">
        <f>IF(AA25="","",VLOOKUP(AA25,'【記載例】シフト記号表（勤務時間帯）'!$C$6:$L$47,10,FALSE))</f>
        <v/>
      </c>
      <c r="AB26" s="123">
        <f>IF(AB25="","",VLOOKUP(AB25,'【記載例】シフト記号表（勤務時間帯）'!$C$6:$L$47,10,FALSE))</f>
        <v>4</v>
      </c>
      <c r="AC26" s="124">
        <f>IF(AC25="","",VLOOKUP(AC25,'【記載例】シフト記号表（勤務時間帯）'!$C$6:$L$47,10,FALSE))</f>
        <v>4</v>
      </c>
      <c r="AD26" s="122">
        <f>IF(AD25="","",VLOOKUP(AD25,'【記載例】シフト記号表（勤務時間帯）'!$C$6:$L$47,10,FALSE))</f>
        <v>4</v>
      </c>
      <c r="AE26" s="123" t="str">
        <f>IF(AE25="","",VLOOKUP(AE25,'【記載例】シフト記号表（勤務時間帯）'!$C$6:$L$47,10,FALSE))</f>
        <v/>
      </c>
      <c r="AF26" s="123">
        <f>IF(AF25="","",VLOOKUP(AF25,'【記載例】シフト記号表（勤務時間帯）'!$C$6:$L$47,10,FALSE))</f>
        <v>4</v>
      </c>
      <c r="AG26" s="123">
        <f>IF(AG25="","",VLOOKUP(AG25,'【記載例】シフト記号表（勤務時間帯）'!$C$6:$L$47,10,FALSE))</f>
        <v>4</v>
      </c>
      <c r="AH26" s="123" t="str">
        <f>IF(AH25="","",VLOOKUP(AH25,'【記載例】シフト記号表（勤務時間帯）'!$C$6:$L$47,10,FALSE))</f>
        <v/>
      </c>
      <c r="AI26" s="123">
        <f>IF(AI25="","",VLOOKUP(AI25,'【記載例】シフト記号表（勤務時間帯）'!$C$6:$L$47,10,FALSE))</f>
        <v>4</v>
      </c>
      <c r="AJ26" s="124">
        <f>IF(AJ25="","",VLOOKUP(AJ25,'【記載例】シフト記号表（勤務時間帯）'!$C$6:$L$47,10,FALSE))</f>
        <v>4</v>
      </c>
      <c r="AK26" s="122">
        <f>IF(AK25="","",VLOOKUP(AK25,'【記載例】シフト記号表（勤務時間帯）'!$C$6:$L$47,10,FALSE))</f>
        <v>4</v>
      </c>
      <c r="AL26" s="123" t="str">
        <f>IF(AL25="","",VLOOKUP(AL25,'【記載例】シフト記号表（勤務時間帯）'!$C$6:$L$47,10,FALSE))</f>
        <v/>
      </c>
      <c r="AM26" s="123">
        <f>IF(AM25="","",VLOOKUP(AM25,'【記載例】シフト記号表（勤務時間帯）'!$C$6:$L$47,10,FALSE))</f>
        <v>4</v>
      </c>
      <c r="AN26" s="123">
        <f>IF(AN25="","",VLOOKUP(AN25,'【記載例】シフト記号表（勤務時間帯）'!$C$6:$L$47,10,FALSE))</f>
        <v>4</v>
      </c>
      <c r="AO26" s="123" t="str">
        <f>IF(AO25="","",VLOOKUP(AO25,'【記載例】シフト記号表（勤務時間帯）'!$C$6:$L$47,10,FALSE))</f>
        <v/>
      </c>
      <c r="AP26" s="123">
        <f>IF(AP25="","",VLOOKUP(AP25,'【記載例】シフト記号表（勤務時間帯）'!$C$6:$L$47,10,FALSE))</f>
        <v>4</v>
      </c>
      <c r="AQ26" s="124">
        <f>IF(AQ25="","",VLOOKUP(AQ25,'【記載例】シフト記号表（勤務時間帯）'!$C$6:$L$47,10,FALSE))</f>
        <v>4</v>
      </c>
      <c r="AR26" s="122">
        <f>IF(AR25="","",VLOOKUP(AR25,'【記載例】シフト記号表（勤務時間帯）'!$C$6:$L$47,10,FALSE))</f>
        <v>4</v>
      </c>
      <c r="AS26" s="123" t="str">
        <f>IF(AS25="","",VLOOKUP(AS25,'【記載例】シフト記号表（勤務時間帯）'!$C$6:$L$47,10,FALSE))</f>
        <v/>
      </c>
      <c r="AT26" s="123">
        <f>IF(AT25="","",VLOOKUP(AT25,'【記載例】シフト記号表（勤務時間帯）'!$C$6:$L$47,10,FALSE))</f>
        <v>4</v>
      </c>
      <c r="AU26" s="123">
        <f>IF(AU25="","",VLOOKUP(AU25,'【記載例】シフト記号表（勤務時間帯）'!$C$6:$L$47,10,FALSE))</f>
        <v>4</v>
      </c>
      <c r="AV26" s="123" t="str">
        <f>IF(AV25="","",VLOOKUP(AV25,'【記載例】シフト記号表（勤務時間帯）'!$C$6:$L$47,10,FALSE))</f>
        <v/>
      </c>
      <c r="AW26" s="123">
        <f>IF(AW25="","",VLOOKUP(AW25,'【記載例】シフト記号表（勤務時間帯）'!$C$6:$L$47,10,FALSE))</f>
        <v>4</v>
      </c>
      <c r="AX26" s="124">
        <f>IF(AX25="","",VLOOKUP(AX25,'【記載例】シフト記号表（勤務時間帯）'!$C$6:$L$47,10,FALSE))</f>
        <v>4</v>
      </c>
      <c r="AY26" s="122" t="str">
        <f>IF(AY25="","",VLOOKUP(AY25,'【記載例】シフト記号表（勤務時間帯）'!$C$6:$L$47,10,FALSE))</f>
        <v/>
      </c>
      <c r="AZ26" s="123" t="str">
        <f>IF(AZ25="","",VLOOKUP(AZ25,'【記載例】シフト記号表（勤務時間帯）'!$C$6:$L$47,10,FALSE))</f>
        <v/>
      </c>
      <c r="BA26" s="123" t="str">
        <f>IF(BA25="","",VLOOKUP(BA25,'【記載例】シフト記号表（勤務時間帯）'!$C$6:$L$47,10,FALSE))</f>
        <v/>
      </c>
      <c r="BB26" s="761">
        <f>IF($BE$3="４週",SUM(W26:AX26),IF($BE$3="暦月",SUM(W26:BA26),""))</f>
        <v>80</v>
      </c>
      <c r="BC26" s="762"/>
      <c r="BD26" s="763">
        <f>IF($BE$3="４週",BB26/4,IF($BE$3="暦月",(BB26/($BE$8/7)),""))</f>
        <v>20</v>
      </c>
      <c r="BE26" s="762"/>
      <c r="BF26" s="758"/>
      <c r="BG26" s="759"/>
      <c r="BH26" s="759"/>
      <c r="BI26" s="759"/>
      <c r="BJ26" s="760"/>
    </row>
    <row r="27" spans="2:62" ht="20.25" customHeight="1" x14ac:dyDescent="0.2">
      <c r="B27" s="729">
        <f>B25+1</f>
        <v>7</v>
      </c>
      <c r="C27" s="731" t="s">
        <v>243</v>
      </c>
      <c r="D27" s="732"/>
      <c r="E27" s="117"/>
      <c r="F27" s="118"/>
      <c r="G27" s="117"/>
      <c r="H27" s="118"/>
      <c r="I27" s="735" t="s">
        <v>248</v>
      </c>
      <c r="J27" s="736"/>
      <c r="K27" s="739" t="s">
        <v>329</v>
      </c>
      <c r="L27" s="740"/>
      <c r="M27" s="740"/>
      <c r="N27" s="732"/>
      <c r="O27" s="743" t="s">
        <v>396</v>
      </c>
      <c r="P27" s="744"/>
      <c r="Q27" s="744"/>
      <c r="R27" s="744"/>
      <c r="S27" s="745"/>
      <c r="T27" s="127" t="s">
        <v>378</v>
      </c>
      <c r="U27" s="128"/>
      <c r="V27" s="129"/>
      <c r="W27" s="130" t="s">
        <v>397</v>
      </c>
      <c r="X27" s="131" t="s">
        <v>398</v>
      </c>
      <c r="Y27" s="131" t="s">
        <v>397</v>
      </c>
      <c r="Z27" s="131"/>
      <c r="AA27" s="131"/>
      <c r="AB27" s="131"/>
      <c r="AC27" s="132"/>
      <c r="AD27" s="130" t="s">
        <v>398</v>
      </c>
      <c r="AE27" s="131" t="s">
        <v>398</v>
      </c>
      <c r="AF27" s="131" t="s">
        <v>398</v>
      </c>
      <c r="AG27" s="131"/>
      <c r="AH27" s="131"/>
      <c r="AI27" s="131"/>
      <c r="AJ27" s="132"/>
      <c r="AK27" s="130" t="s">
        <v>398</v>
      </c>
      <c r="AL27" s="131" t="s">
        <v>398</v>
      </c>
      <c r="AM27" s="131" t="s">
        <v>397</v>
      </c>
      <c r="AN27" s="131"/>
      <c r="AO27" s="131"/>
      <c r="AP27" s="131"/>
      <c r="AQ27" s="132"/>
      <c r="AR27" s="130" t="s">
        <v>398</v>
      </c>
      <c r="AS27" s="131" t="s">
        <v>398</v>
      </c>
      <c r="AT27" s="131" t="s">
        <v>398</v>
      </c>
      <c r="AU27" s="131"/>
      <c r="AV27" s="131"/>
      <c r="AW27" s="131"/>
      <c r="AX27" s="132"/>
      <c r="AY27" s="130"/>
      <c r="AZ27" s="131"/>
      <c r="BA27" s="133"/>
      <c r="BB27" s="749"/>
      <c r="BC27" s="750"/>
      <c r="BD27" s="712"/>
      <c r="BE27" s="713"/>
      <c r="BF27" s="714"/>
      <c r="BG27" s="715"/>
      <c r="BH27" s="715"/>
      <c r="BI27" s="715"/>
      <c r="BJ27" s="716"/>
    </row>
    <row r="28" spans="2:62" ht="20.25" customHeight="1" x14ac:dyDescent="0.2">
      <c r="B28" s="751"/>
      <c r="C28" s="764"/>
      <c r="D28" s="765"/>
      <c r="E28" s="117"/>
      <c r="F28" s="118" t="str">
        <f>C27</f>
        <v>面接相談員</v>
      </c>
      <c r="G28" s="117"/>
      <c r="H28" s="118" t="str">
        <f>I27</f>
        <v>C</v>
      </c>
      <c r="I28" s="766"/>
      <c r="J28" s="767"/>
      <c r="K28" s="768"/>
      <c r="L28" s="769"/>
      <c r="M28" s="769"/>
      <c r="N28" s="765"/>
      <c r="O28" s="743"/>
      <c r="P28" s="744"/>
      <c r="Q28" s="744"/>
      <c r="R28" s="744"/>
      <c r="S28" s="745"/>
      <c r="T28" s="119" t="s">
        <v>244</v>
      </c>
      <c r="U28" s="120"/>
      <c r="V28" s="121"/>
      <c r="W28" s="122">
        <f>IF(W27="","",VLOOKUP(W27,'【記載例】シフト記号表（勤務時間帯）'!$C$6:$L$47,10,FALSE))</f>
        <v>8</v>
      </c>
      <c r="X28" s="123">
        <f>IF(X27="","",VLOOKUP(X27,'【記載例】シフト記号表（勤務時間帯）'!$C$6:$L$47,10,FALSE))</f>
        <v>8</v>
      </c>
      <c r="Y28" s="123">
        <f>IF(Y27="","",VLOOKUP(Y27,'【記載例】シフト記号表（勤務時間帯）'!$C$6:$L$47,10,FALSE))</f>
        <v>8</v>
      </c>
      <c r="Z28" s="123" t="str">
        <f>IF(Z27="","",VLOOKUP(Z27,'【記載例】シフト記号表（勤務時間帯）'!$C$6:$L$47,10,FALSE))</f>
        <v/>
      </c>
      <c r="AA28" s="123" t="str">
        <f>IF(AA27="","",VLOOKUP(AA27,'【記載例】シフト記号表（勤務時間帯）'!$C$6:$L$47,10,FALSE))</f>
        <v/>
      </c>
      <c r="AB28" s="123" t="str">
        <f>IF(AB27="","",VLOOKUP(AB27,'【記載例】シフト記号表（勤務時間帯）'!$C$6:$L$47,10,FALSE))</f>
        <v/>
      </c>
      <c r="AC28" s="124" t="str">
        <f>IF(AC27="","",VLOOKUP(AC27,'【記載例】シフト記号表（勤務時間帯）'!$C$6:$L$47,10,FALSE))</f>
        <v/>
      </c>
      <c r="AD28" s="122">
        <f>IF(AD27="","",VLOOKUP(AD27,'【記載例】シフト記号表（勤務時間帯）'!$C$6:$L$47,10,FALSE))</f>
        <v>8</v>
      </c>
      <c r="AE28" s="123">
        <f>IF(AE27="","",VLOOKUP(AE27,'【記載例】シフト記号表（勤務時間帯）'!$C$6:$L$47,10,FALSE))</f>
        <v>8</v>
      </c>
      <c r="AF28" s="123">
        <f>IF(AF27="","",VLOOKUP(AF27,'【記載例】シフト記号表（勤務時間帯）'!$C$6:$L$47,10,FALSE))</f>
        <v>8</v>
      </c>
      <c r="AG28" s="123" t="str">
        <f>IF(AG27="","",VLOOKUP(AG27,'【記載例】シフト記号表（勤務時間帯）'!$C$6:$L$47,10,FALSE))</f>
        <v/>
      </c>
      <c r="AH28" s="123" t="str">
        <f>IF(AH27="","",VLOOKUP(AH27,'【記載例】シフト記号表（勤務時間帯）'!$C$6:$L$47,10,FALSE))</f>
        <v/>
      </c>
      <c r="AI28" s="123" t="str">
        <f>IF(AI27="","",VLOOKUP(AI27,'【記載例】シフト記号表（勤務時間帯）'!$C$6:$L$47,10,FALSE))</f>
        <v/>
      </c>
      <c r="AJ28" s="124" t="str">
        <f>IF(AJ27="","",VLOOKUP(AJ27,'【記載例】シフト記号表（勤務時間帯）'!$C$6:$L$47,10,FALSE))</f>
        <v/>
      </c>
      <c r="AK28" s="122">
        <f>IF(AK27="","",VLOOKUP(AK27,'【記載例】シフト記号表（勤務時間帯）'!$C$6:$L$47,10,FALSE))</f>
        <v>8</v>
      </c>
      <c r="AL28" s="123">
        <f>IF(AL27="","",VLOOKUP(AL27,'【記載例】シフト記号表（勤務時間帯）'!$C$6:$L$47,10,FALSE))</f>
        <v>8</v>
      </c>
      <c r="AM28" s="123">
        <f>IF(AM27="","",VLOOKUP(AM27,'【記載例】シフト記号表（勤務時間帯）'!$C$6:$L$47,10,FALSE))</f>
        <v>8</v>
      </c>
      <c r="AN28" s="123" t="str">
        <f>IF(AN27="","",VLOOKUP(AN27,'【記載例】シフト記号表（勤務時間帯）'!$C$6:$L$47,10,FALSE))</f>
        <v/>
      </c>
      <c r="AO28" s="123" t="str">
        <f>IF(AO27="","",VLOOKUP(AO27,'【記載例】シフト記号表（勤務時間帯）'!$C$6:$L$47,10,FALSE))</f>
        <v/>
      </c>
      <c r="AP28" s="123" t="str">
        <f>IF(AP27="","",VLOOKUP(AP27,'【記載例】シフト記号表（勤務時間帯）'!$C$6:$L$47,10,FALSE))</f>
        <v/>
      </c>
      <c r="AQ28" s="124" t="str">
        <f>IF(AQ27="","",VLOOKUP(AQ27,'【記載例】シフト記号表（勤務時間帯）'!$C$6:$L$47,10,FALSE))</f>
        <v/>
      </c>
      <c r="AR28" s="122">
        <f>IF(AR27="","",VLOOKUP(AR27,'【記載例】シフト記号表（勤務時間帯）'!$C$6:$L$47,10,FALSE))</f>
        <v>8</v>
      </c>
      <c r="AS28" s="123">
        <f>IF(AS27="","",VLOOKUP(AS27,'【記載例】シフト記号表（勤務時間帯）'!$C$6:$L$47,10,FALSE))</f>
        <v>8</v>
      </c>
      <c r="AT28" s="123">
        <f>IF(AT27="","",VLOOKUP(AT27,'【記載例】シフト記号表（勤務時間帯）'!$C$6:$L$47,10,FALSE))</f>
        <v>8</v>
      </c>
      <c r="AU28" s="123" t="str">
        <f>IF(AU27="","",VLOOKUP(AU27,'【記載例】シフト記号表（勤務時間帯）'!$C$6:$L$47,10,FALSE))</f>
        <v/>
      </c>
      <c r="AV28" s="123" t="str">
        <f>IF(AV27="","",VLOOKUP(AV27,'【記載例】シフト記号表（勤務時間帯）'!$C$6:$L$47,10,FALSE))</f>
        <v/>
      </c>
      <c r="AW28" s="123" t="str">
        <f>IF(AW27="","",VLOOKUP(AW27,'【記載例】シフト記号表（勤務時間帯）'!$C$6:$L$47,10,FALSE))</f>
        <v/>
      </c>
      <c r="AX28" s="124" t="str">
        <f>IF(AX27="","",VLOOKUP(AX27,'【記載例】シフト記号表（勤務時間帯）'!$C$6:$L$47,10,FALSE))</f>
        <v/>
      </c>
      <c r="AY28" s="122" t="str">
        <f>IF(AY27="","",VLOOKUP(AY27,'【記載例】シフト記号表（勤務時間帯）'!$C$6:$L$47,10,FALSE))</f>
        <v/>
      </c>
      <c r="AZ28" s="123" t="str">
        <f>IF(AZ27="","",VLOOKUP(AZ27,'【記載例】シフト記号表（勤務時間帯）'!$C$6:$L$47,10,FALSE))</f>
        <v/>
      </c>
      <c r="BA28" s="123" t="str">
        <f>IF(BA27="","",VLOOKUP(BA27,'【記載例】シフト記号表（勤務時間帯）'!$C$6:$L$47,10,FALSE))</f>
        <v/>
      </c>
      <c r="BB28" s="761">
        <f>IF($BE$3="４週",SUM(W28:AX28),IF($BE$3="暦月",SUM(W28:BA28),""))</f>
        <v>96</v>
      </c>
      <c r="BC28" s="762"/>
      <c r="BD28" s="763">
        <f>IF($BE$3="４週",BB28/4,IF($BE$3="暦月",(BB28/($BE$8/7)),""))</f>
        <v>24</v>
      </c>
      <c r="BE28" s="762"/>
      <c r="BF28" s="758"/>
      <c r="BG28" s="759"/>
      <c r="BH28" s="759"/>
      <c r="BI28" s="759"/>
      <c r="BJ28" s="760"/>
    </row>
    <row r="29" spans="2:62" ht="20.25" customHeight="1" x14ac:dyDescent="0.2">
      <c r="B29" s="729">
        <f>B27+1</f>
        <v>8</v>
      </c>
      <c r="C29" s="731" t="s">
        <v>243</v>
      </c>
      <c r="D29" s="732"/>
      <c r="E29" s="117"/>
      <c r="F29" s="118"/>
      <c r="G29" s="117"/>
      <c r="H29" s="118"/>
      <c r="I29" s="735" t="s">
        <v>248</v>
      </c>
      <c r="J29" s="736"/>
      <c r="K29" s="739" t="s">
        <v>331</v>
      </c>
      <c r="L29" s="740"/>
      <c r="M29" s="740"/>
      <c r="N29" s="732"/>
      <c r="O29" s="743" t="s">
        <v>399</v>
      </c>
      <c r="P29" s="744"/>
      <c r="Q29" s="744"/>
      <c r="R29" s="744"/>
      <c r="S29" s="745"/>
      <c r="T29" s="127" t="s">
        <v>378</v>
      </c>
      <c r="U29" s="128"/>
      <c r="V29" s="129"/>
      <c r="W29" s="130"/>
      <c r="X29" s="131"/>
      <c r="Y29" s="131"/>
      <c r="Z29" s="131" t="s">
        <v>397</v>
      </c>
      <c r="AA29" s="131" t="s">
        <v>397</v>
      </c>
      <c r="AB29" s="131" t="s">
        <v>397</v>
      </c>
      <c r="AC29" s="132" t="s">
        <v>397</v>
      </c>
      <c r="AD29" s="130"/>
      <c r="AE29" s="131"/>
      <c r="AF29" s="131"/>
      <c r="AG29" s="131" t="s">
        <v>398</v>
      </c>
      <c r="AH29" s="131" t="s">
        <v>398</v>
      </c>
      <c r="AI29" s="131" t="s">
        <v>397</v>
      </c>
      <c r="AJ29" s="132" t="s">
        <v>397</v>
      </c>
      <c r="AK29" s="130"/>
      <c r="AL29" s="131"/>
      <c r="AM29" s="131"/>
      <c r="AN29" s="131" t="s">
        <v>397</v>
      </c>
      <c r="AO29" s="131" t="s">
        <v>397</v>
      </c>
      <c r="AP29" s="131" t="s">
        <v>398</v>
      </c>
      <c r="AQ29" s="132" t="s">
        <v>397</v>
      </c>
      <c r="AR29" s="130"/>
      <c r="AS29" s="131"/>
      <c r="AT29" s="131"/>
      <c r="AU29" s="131" t="s">
        <v>397</v>
      </c>
      <c r="AV29" s="131" t="s">
        <v>397</v>
      </c>
      <c r="AW29" s="131" t="s">
        <v>397</v>
      </c>
      <c r="AX29" s="132" t="s">
        <v>398</v>
      </c>
      <c r="AY29" s="130"/>
      <c r="AZ29" s="131"/>
      <c r="BA29" s="133"/>
      <c r="BB29" s="749"/>
      <c r="BC29" s="750"/>
      <c r="BD29" s="712"/>
      <c r="BE29" s="713"/>
      <c r="BF29" s="714"/>
      <c r="BG29" s="715"/>
      <c r="BH29" s="715"/>
      <c r="BI29" s="715"/>
      <c r="BJ29" s="716"/>
    </row>
    <row r="30" spans="2:62" ht="20.25" customHeight="1" x14ac:dyDescent="0.2">
      <c r="B30" s="751"/>
      <c r="C30" s="764"/>
      <c r="D30" s="765"/>
      <c r="E30" s="117"/>
      <c r="F30" s="118" t="str">
        <f>C29</f>
        <v>面接相談員</v>
      </c>
      <c r="G30" s="117"/>
      <c r="H30" s="118" t="str">
        <f>I29</f>
        <v>C</v>
      </c>
      <c r="I30" s="766"/>
      <c r="J30" s="767"/>
      <c r="K30" s="768"/>
      <c r="L30" s="769"/>
      <c r="M30" s="769"/>
      <c r="N30" s="765"/>
      <c r="O30" s="743"/>
      <c r="P30" s="744"/>
      <c r="Q30" s="744"/>
      <c r="R30" s="744"/>
      <c r="S30" s="745"/>
      <c r="T30" s="119" t="s">
        <v>244</v>
      </c>
      <c r="U30" s="120"/>
      <c r="V30" s="121"/>
      <c r="W30" s="122" t="str">
        <f>IF(W29="","",VLOOKUP(W29,'【記載例】シフト記号表（勤務時間帯）'!$C$6:$L$47,10,FALSE))</f>
        <v/>
      </c>
      <c r="X30" s="123" t="str">
        <f>IF(X29="","",VLOOKUP(X29,'【記載例】シフト記号表（勤務時間帯）'!$C$6:$L$47,10,FALSE))</f>
        <v/>
      </c>
      <c r="Y30" s="123" t="str">
        <f>IF(Y29="","",VLOOKUP(Y29,'【記載例】シフト記号表（勤務時間帯）'!$C$6:$L$47,10,FALSE))</f>
        <v/>
      </c>
      <c r="Z30" s="123">
        <f>IF(Z29="","",VLOOKUP(Z29,'【記載例】シフト記号表（勤務時間帯）'!$C$6:$L$47,10,FALSE))</f>
        <v>8</v>
      </c>
      <c r="AA30" s="123">
        <f>IF(AA29="","",VLOOKUP(AA29,'【記載例】シフト記号表（勤務時間帯）'!$C$6:$L$47,10,FALSE))</f>
        <v>8</v>
      </c>
      <c r="AB30" s="123">
        <f>IF(AB29="","",VLOOKUP(AB29,'【記載例】シフト記号表（勤務時間帯）'!$C$6:$L$47,10,FALSE))</f>
        <v>8</v>
      </c>
      <c r="AC30" s="124">
        <f>IF(AC29="","",VLOOKUP(AC29,'【記載例】シフト記号表（勤務時間帯）'!$C$6:$L$47,10,FALSE))</f>
        <v>8</v>
      </c>
      <c r="AD30" s="122" t="str">
        <f>IF(AD29="","",VLOOKUP(AD29,'【記載例】シフト記号表（勤務時間帯）'!$C$6:$L$47,10,FALSE))</f>
        <v/>
      </c>
      <c r="AE30" s="123" t="str">
        <f>IF(AE29="","",VLOOKUP(AE29,'【記載例】シフト記号表（勤務時間帯）'!$C$6:$L$47,10,FALSE))</f>
        <v/>
      </c>
      <c r="AF30" s="123" t="str">
        <f>IF(AF29="","",VLOOKUP(AF29,'【記載例】シフト記号表（勤務時間帯）'!$C$6:$L$47,10,FALSE))</f>
        <v/>
      </c>
      <c r="AG30" s="123">
        <f>IF(AG29="","",VLOOKUP(AG29,'【記載例】シフト記号表（勤務時間帯）'!$C$6:$L$47,10,FALSE))</f>
        <v>8</v>
      </c>
      <c r="AH30" s="123">
        <f>IF(AH29="","",VLOOKUP(AH29,'【記載例】シフト記号表（勤務時間帯）'!$C$6:$L$47,10,FALSE))</f>
        <v>8</v>
      </c>
      <c r="AI30" s="123">
        <f>IF(AI29="","",VLOOKUP(AI29,'【記載例】シフト記号表（勤務時間帯）'!$C$6:$L$47,10,FALSE))</f>
        <v>8</v>
      </c>
      <c r="AJ30" s="124">
        <f>IF(AJ29="","",VLOOKUP(AJ29,'【記載例】シフト記号表（勤務時間帯）'!$C$6:$L$47,10,FALSE))</f>
        <v>8</v>
      </c>
      <c r="AK30" s="122" t="str">
        <f>IF(AK29="","",VLOOKUP(AK29,'【記載例】シフト記号表（勤務時間帯）'!$C$6:$L$47,10,FALSE))</f>
        <v/>
      </c>
      <c r="AL30" s="123" t="str">
        <f>IF(AL29="","",VLOOKUP(AL29,'【記載例】シフト記号表（勤務時間帯）'!$C$6:$L$47,10,FALSE))</f>
        <v/>
      </c>
      <c r="AM30" s="123" t="str">
        <f>IF(AM29="","",VLOOKUP(AM29,'【記載例】シフト記号表（勤務時間帯）'!$C$6:$L$47,10,FALSE))</f>
        <v/>
      </c>
      <c r="AN30" s="123">
        <f>IF(AN29="","",VLOOKUP(AN29,'【記載例】シフト記号表（勤務時間帯）'!$C$6:$L$47,10,FALSE))</f>
        <v>8</v>
      </c>
      <c r="AO30" s="123">
        <f>IF(AO29="","",VLOOKUP(AO29,'【記載例】シフト記号表（勤務時間帯）'!$C$6:$L$47,10,FALSE))</f>
        <v>8</v>
      </c>
      <c r="AP30" s="123">
        <f>IF(AP29="","",VLOOKUP(AP29,'【記載例】シフト記号表（勤務時間帯）'!$C$6:$L$47,10,FALSE))</f>
        <v>8</v>
      </c>
      <c r="AQ30" s="124">
        <f>IF(AQ29="","",VLOOKUP(AQ29,'【記載例】シフト記号表（勤務時間帯）'!$C$6:$L$47,10,FALSE))</f>
        <v>8</v>
      </c>
      <c r="AR30" s="122" t="str">
        <f>IF(AR29="","",VLOOKUP(AR29,'【記載例】シフト記号表（勤務時間帯）'!$C$6:$L$47,10,FALSE))</f>
        <v/>
      </c>
      <c r="AS30" s="123" t="str">
        <f>IF(AS29="","",VLOOKUP(AS29,'【記載例】シフト記号表（勤務時間帯）'!$C$6:$L$47,10,FALSE))</f>
        <v/>
      </c>
      <c r="AT30" s="123" t="str">
        <f>IF(AT29="","",VLOOKUP(AT29,'【記載例】シフト記号表（勤務時間帯）'!$C$6:$L$47,10,FALSE))</f>
        <v/>
      </c>
      <c r="AU30" s="123">
        <f>IF(AU29="","",VLOOKUP(AU29,'【記載例】シフト記号表（勤務時間帯）'!$C$6:$L$47,10,FALSE))</f>
        <v>8</v>
      </c>
      <c r="AV30" s="123">
        <f>IF(AV29="","",VLOOKUP(AV29,'【記載例】シフト記号表（勤務時間帯）'!$C$6:$L$47,10,FALSE))</f>
        <v>8</v>
      </c>
      <c r="AW30" s="123">
        <f>IF(AW29="","",VLOOKUP(AW29,'【記載例】シフト記号表（勤務時間帯）'!$C$6:$L$47,10,FALSE))</f>
        <v>8</v>
      </c>
      <c r="AX30" s="124">
        <f>IF(AX29="","",VLOOKUP(AX29,'【記載例】シフト記号表（勤務時間帯）'!$C$6:$L$47,10,FALSE))</f>
        <v>8</v>
      </c>
      <c r="AY30" s="122" t="str">
        <f>IF(AY29="","",VLOOKUP(AY29,'【記載例】シフト記号表（勤務時間帯）'!$C$6:$L$47,10,FALSE))</f>
        <v/>
      </c>
      <c r="AZ30" s="123" t="str">
        <f>IF(AZ29="","",VLOOKUP(AZ29,'【記載例】シフト記号表（勤務時間帯）'!$C$6:$L$47,10,FALSE))</f>
        <v/>
      </c>
      <c r="BA30" s="123" t="str">
        <f>IF(BA29="","",VLOOKUP(BA29,'【記載例】シフト記号表（勤務時間帯）'!$C$6:$L$47,10,FALSE))</f>
        <v/>
      </c>
      <c r="BB30" s="761">
        <f>IF($BE$3="４週",SUM(W30:AX30),IF($BE$3="暦月",SUM(W30:BA30),""))</f>
        <v>128</v>
      </c>
      <c r="BC30" s="762"/>
      <c r="BD30" s="763">
        <f>IF($BE$3="４週",BB30/4,IF($BE$3="暦月",(BB30/($BE$8/7)),""))</f>
        <v>32</v>
      </c>
      <c r="BE30" s="762"/>
      <c r="BF30" s="758"/>
      <c r="BG30" s="759"/>
      <c r="BH30" s="759"/>
      <c r="BI30" s="759"/>
      <c r="BJ30" s="760"/>
    </row>
    <row r="31" spans="2:62" ht="20.25" customHeight="1" x14ac:dyDescent="0.2">
      <c r="B31" s="729">
        <f>B29+1</f>
        <v>9</v>
      </c>
      <c r="C31" s="731" t="s">
        <v>252</v>
      </c>
      <c r="D31" s="732"/>
      <c r="E31" s="117"/>
      <c r="F31" s="118"/>
      <c r="G31" s="117"/>
      <c r="H31" s="118"/>
      <c r="I31" s="735" t="s">
        <v>246</v>
      </c>
      <c r="J31" s="736"/>
      <c r="K31" s="739" t="s">
        <v>330</v>
      </c>
      <c r="L31" s="740"/>
      <c r="M31" s="740"/>
      <c r="N31" s="732"/>
      <c r="O31" s="743" t="s">
        <v>400</v>
      </c>
      <c r="P31" s="744"/>
      <c r="Q31" s="744"/>
      <c r="R31" s="744"/>
      <c r="S31" s="745"/>
      <c r="T31" s="127" t="s">
        <v>378</v>
      </c>
      <c r="U31" s="128"/>
      <c r="V31" s="129"/>
      <c r="W31" s="130" t="s">
        <v>387</v>
      </c>
      <c r="X31" s="131" t="s">
        <v>391</v>
      </c>
      <c r="Y31" s="131" t="s">
        <v>391</v>
      </c>
      <c r="Z31" s="131"/>
      <c r="AA31" s="131"/>
      <c r="AB31" s="131" t="s">
        <v>387</v>
      </c>
      <c r="AC31" s="132" t="s">
        <v>387</v>
      </c>
      <c r="AD31" s="130" t="s">
        <v>387</v>
      </c>
      <c r="AE31" s="131" t="s">
        <v>387</v>
      </c>
      <c r="AF31" s="131" t="s">
        <v>391</v>
      </c>
      <c r="AG31" s="131"/>
      <c r="AH31" s="131"/>
      <c r="AI31" s="131" t="s">
        <v>387</v>
      </c>
      <c r="AJ31" s="132" t="s">
        <v>387</v>
      </c>
      <c r="AK31" s="130" t="s">
        <v>387</v>
      </c>
      <c r="AL31" s="131" t="s">
        <v>387</v>
      </c>
      <c r="AM31" s="131" t="s">
        <v>391</v>
      </c>
      <c r="AN31" s="131"/>
      <c r="AO31" s="131"/>
      <c r="AP31" s="131" t="s">
        <v>391</v>
      </c>
      <c r="AQ31" s="132" t="s">
        <v>391</v>
      </c>
      <c r="AR31" s="130" t="s">
        <v>391</v>
      </c>
      <c r="AS31" s="131" t="s">
        <v>387</v>
      </c>
      <c r="AT31" s="131" t="s">
        <v>387</v>
      </c>
      <c r="AU31" s="131"/>
      <c r="AV31" s="131"/>
      <c r="AW31" s="131" t="s">
        <v>387</v>
      </c>
      <c r="AX31" s="132" t="s">
        <v>391</v>
      </c>
      <c r="AY31" s="130"/>
      <c r="AZ31" s="131"/>
      <c r="BA31" s="133"/>
      <c r="BB31" s="749"/>
      <c r="BC31" s="750"/>
      <c r="BD31" s="712"/>
      <c r="BE31" s="713"/>
      <c r="BF31" s="714"/>
      <c r="BG31" s="715"/>
      <c r="BH31" s="715"/>
      <c r="BI31" s="715"/>
      <c r="BJ31" s="716"/>
    </row>
    <row r="32" spans="2:62" ht="20.25" customHeight="1" x14ac:dyDescent="0.2">
      <c r="B32" s="751"/>
      <c r="C32" s="764"/>
      <c r="D32" s="765"/>
      <c r="E32" s="117"/>
      <c r="F32" s="118" t="str">
        <f>C31</f>
        <v>訪問介護員_定期</v>
      </c>
      <c r="G32" s="117"/>
      <c r="H32" s="118" t="str">
        <f>I31</f>
        <v>A</v>
      </c>
      <c r="I32" s="766"/>
      <c r="J32" s="767"/>
      <c r="K32" s="768"/>
      <c r="L32" s="769"/>
      <c r="M32" s="769"/>
      <c r="N32" s="765"/>
      <c r="O32" s="743"/>
      <c r="P32" s="744"/>
      <c r="Q32" s="744"/>
      <c r="R32" s="744"/>
      <c r="S32" s="745"/>
      <c r="T32" s="134" t="s">
        <v>244</v>
      </c>
      <c r="U32" s="135"/>
      <c r="V32" s="136"/>
      <c r="W32" s="122">
        <f>IF(W31="","",VLOOKUP(W31,'【記載例】シフト記号表（勤務時間帯）'!$C$6:$L$47,10,FALSE))</f>
        <v>8</v>
      </c>
      <c r="X32" s="123">
        <f>IF(X31="","",VLOOKUP(X31,'【記載例】シフト記号表（勤務時間帯）'!$C$6:$L$47,10,FALSE))</f>
        <v>8</v>
      </c>
      <c r="Y32" s="123">
        <f>IF(Y31="","",VLOOKUP(Y31,'【記載例】シフト記号表（勤務時間帯）'!$C$6:$L$47,10,FALSE))</f>
        <v>8</v>
      </c>
      <c r="Z32" s="123" t="str">
        <f>IF(Z31="","",VLOOKUP(Z31,'【記載例】シフト記号表（勤務時間帯）'!$C$6:$L$47,10,FALSE))</f>
        <v/>
      </c>
      <c r="AA32" s="123" t="str">
        <f>IF(AA31="","",VLOOKUP(AA31,'【記載例】シフト記号表（勤務時間帯）'!$C$6:$L$47,10,FALSE))</f>
        <v/>
      </c>
      <c r="AB32" s="123">
        <f>IF(AB31="","",VLOOKUP(AB31,'【記載例】シフト記号表（勤務時間帯）'!$C$6:$L$47,10,FALSE))</f>
        <v>8</v>
      </c>
      <c r="AC32" s="124">
        <f>IF(AC31="","",VLOOKUP(AC31,'【記載例】シフト記号表（勤務時間帯）'!$C$6:$L$47,10,FALSE))</f>
        <v>8</v>
      </c>
      <c r="AD32" s="122">
        <f>IF(AD31="","",VLOOKUP(AD31,'【記載例】シフト記号表（勤務時間帯）'!$C$6:$L$47,10,FALSE))</f>
        <v>8</v>
      </c>
      <c r="AE32" s="123">
        <f>IF(AE31="","",VLOOKUP(AE31,'【記載例】シフト記号表（勤務時間帯）'!$C$6:$L$47,10,FALSE))</f>
        <v>8</v>
      </c>
      <c r="AF32" s="123">
        <f>IF(AF31="","",VLOOKUP(AF31,'【記載例】シフト記号表（勤務時間帯）'!$C$6:$L$47,10,FALSE))</f>
        <v>8</v>
      </c>
      <c r="AG32" s="123" t="str">
        <f>IF(AG31="","",VLOOKUP(AG31,'【記載例】シフト記号表（勤務時間帯）'!$C$6:$L$47,10,FALSE))</f>
        <v/>
      </c>
      <c r="AH32" s="123" t="str">
        <f>IF(AH31="","",VLOOKUP(AH31,'【記載例】シフト記号表（勤務時間帯）'!$C$6:$L$47,10,FALSE))</f>
        <v/>
      </c>
      <c r="AI32" s="123">
        <f>IF(AI31="","",VLOOKUP(AI31,'【記載例】シフト記号表（勤務時間帯）'!$C$6:$L$47,10,FALSE))</f>
        <v>8</v>
      </c>
      <c r="AJ32" s="124">
        <f>IF(AJ31="","",VLOOKUP(AJ31,'【記載例】シフト記号表（勤務時間帯）'!$C$6:$L$47,10,FALSE))</f>
        <v>8</v>
      </c>
      <c r="AK32" s="122">
        <f>IF(AK31="","",VLOOKUP(AK31,'【記載例】シフト記号表（勤務時間帯）'!$C$6:$L$47,10,FALSE))</f>
        <v>8</v>
      </c>
      <c r="AL32" s="123">
        <f>IF(AL31="","",VLOOKUP(AL31,'【記載例】シフト記号表（勤務時間帯）'!$C$6:$L$47,10,FALSE))</f>
        <v>8</v>
      </c>
      <c r="AM32" s="123">
        <f>IF(AM31="","",VLOOKUP(AM31,'【記載例】シフト記号表（勤務時間帯）'!$C$6:$L$47,10,FALSE))</f>
        <v>8</v>
      </c>
      <c r="AN32" s="123" t="str">
        <f>IF(AN31="","",VLOOKUP(AN31,'【記載例】シフト記号表（勤務時間帯）'!$C$6:$L$47,10,FALSE))</f>
        <v/>
      </c>
      <c r="AO32" s="123" t="str">
        <f>IF(AO31="","",VLOOKUP(AO31,'【記載例】シフト記号表（勤務時間帯）'!$C$6:$L$47,10,FALSE))</f>
        <v/>
      </c>
      <c r="AP32" s="123">
        <f>IF(AP31="","",VLOOKUP(AP31,'【記載例】シフト記号表（勤務時間帯）'!$C$6:$L$47,10,FALSE))</f>
        <v>8</v>
      </c>
      <c r="AQ32" s="124">
        <f>IF(AQ31="","",VLOOKUP(AQ31,'【記載例】シフト記号表（勤務時間帯）'!$C$6:$L$47,10,FALSE))</f>
        <v>8</v>
      </c>
      <c r="AR32" s="122">
        <f>IF(AR31="","",VLOOKUP(AR31,'【記載例】シフト記号表（勤務時間帯）'!$C$6:$L$47,10,FALSE))</f>
        <v>8</v>
      </c>
      <c r="AS32" s="123">
        <f>IF(AS31="","",VLOOKUP(AS31,'【記載例】シフト記号表（勤務時間帯）'!$C$6:$L$47,10,FALSE))</f>
        <v>8</v>
      </c>
      <c r="AT32" s="123">
        <f>IF(AT31="","",VLOOKUP(AT31,'【記載例】シフト記号表（勤務時間帯）'!$C$6:$L$47,10,FALSE))</f>
        <v>8</v>
      </c>
      <c r="AU32" s="123" t="str">
        <f>IF(AU31="","",VLOOKUP(AU31,'【記載例】シフト記号表（勤務時間帯）'!$C$6:$L$47,10,FALSE))</f>
        <v/>
      </c>
      <c r="AV32" s="123" t="str">
        <f>IF(AV31="","",VLOOKUP(AV31,'【記載例】シフト記号表（勤務時間帯）'!$C$6:$L$47,10,FALSE))</f>
        <v/>
      </c>
      <c r="AW32" s="123">
        <f>IF(AW31="","",VLOOKUP(AW31,'【記載例】シフト記号表（勤務時間帯）'!$C$6:$L$47,10,FALSE))</f>
        <v>8</v>
      </c>
      <c r="AX32" s="124">
        <f>IF(AX31="","",VLOOKUP(AX31,'【記載例】シフト記号表（勤務時間帯）'!$C$6:$L$47,10,FALSE))</f>
        <v>8</v>
      </c>
      <c r="AY32" s="122" t="str">
        <f>IF(AY31="","",VLOOKUP(AY31,'【記載例】シフト記号表（勤務時間帯）'!$C$6:$L$47,10,FALSE))</f>
        <v/>
      </c>
      <c r="AZ32" s="123" t="str">
        <f>IF(AZ31="","",VLOOKUP(AZ31,'【記載例】シフト記号表（勤務時間帯）'!$C$6:$L$47,10,FALSE))</f>
        <v/>
      </c>
      <c r="BA32" s="123" t="str">
        <f>IF(BA31="","",VLOOKUP(BA31,'【記載例】シフト記号表（勤務時間帯）'!$C$6:$L$47,10,FALSE))</f>
        <v/>
      </c>
      <c r="BB32" s="761">
        <f>IF($BE$3="４週",SUM(W32:AX32),IF($BE$3="暦月",SUM(W32:BA32),""))</f>
        <v>160</v>
      </c>
      <c r="BC32" s="762"/>
      <c r="BD32" s="763">
        <f>IF($BE$3="４週",BB32/4,IF($BE$3="暦月",(BB32/($BE$8/7)),""))</f>
        <v>40</v>
      </c>
      <c r="BE32" s="762"/>
      <c r="BF32" s="758"/>
      <c r="BG32" s="759"/>
      <c r="BH32" s="759"/>
      <c r="BI32" s="759"/>
      <c r="BJ32" s="760"/>
    </row>
    <row r="33" spans="2:62" ht="20.25" customHeight="1" x14ac:dyDescent="0.2">
      <c r="B33" s="729">
        <f>B31+1</f>
        <v>10</v>
      </c>
      <c r="C33" s="731" t="s">
        <v>252</v>
      </c>
      <c r="D33" s="732"/>
      <c r="E33" s="117"/>
      <c r="F33" s="118"/>
      <c r="G33" s="117"/>
      <c r="H33" s="118"/>
      <c r="I33" s="735" t="s">
        <v>246</v>
      </c>
      <c r="J33" s="736"/>
      <c r="K33" s="739" t="s">
        <v>247</v>
      </c>
      <c r="L33" s="740"/>
      <c r="M33" s="740"/>
      <c r="N33" s="732"/>
      <c r="O33" s="743" t="s">
        <v>401</v>
      </c>
      <c r="P33" s="744"/>
      <c r="Q33" s="744"/>
      <c r="R33" s="744"/>
      <c r="S33" s="745"/>
      <c r="T33" s="137" t="s">
        <v>378</v>
      </c>
      <c r="U33" s="138"/>
      <c r="V33" s="139"/>
      <c r="W33" s="130" t="s">
        <v>387</v>
      </c>
      <c r="X33" s="131" t="s">
        <v>387</v>
      </c>
      <c r="Y33" s="131" t="s">
        <v>387</v>
      </c>
      <c r="Z33" s="131"/>
      <c r="AA33" s="131"/>
      <c r="AB33" s="131" t="s">
        <v>387</v>
      </c>
      <c r="AC33" s="132" t="s">
        <v>402</v>
      </c>
      <c r="AD33" s="130" t="s">
        <v>387</v>
      </c>
      <c r="AE33" s="131" t="s">
        <v>387</v>
      </c>
      <c r="AF33" s="131" t="s">
        <v>402</v>
      </c>
      <c r="AG33" s="131"/>
      <c r="AH33" s="131"/>
      <c r="AI33" s="131" t="s">
        <v>387</v>
      </c>
      <c r="AJ33" s="132" t="s">
        <v>391</v>
      </c>
      <c r="AK33" s="130" t="s">
        <v>391</v>
      </c>
      <c r="AL33" s="131" t="s">
        <v>402</v>
      </c>
      <c r="AM33" s="131" t="s">
        <v>391</v>
      </c>
      <c r="AN33" s="131"/>
      <c r="AO33" s="131"/>
      <c r="AP33" s="131" t="s">
        <v>402</v>
      </c>
      <c r="AQ33" s="132" t="s">
        <v>402</v>
      </c>
      <c r="AR33" s="130" t="s">
        <v>391</v>
      </c>
      <c r="AS33" s="131" t="s">
        <v>391</v>
      </c>
      <c r="AT33" s="131" t="s">
        <v>387</v>
      </c>
      <c r="AU33" s="131"/>
      <c r="AV33" s="131"/>
      <c r="AW33" s="131" t="s">
        <v>387</v>
      </c>
      <c r="AX33" s="132" t="s">
        <v>391</v>
      </c>
      <c r="AY33" s="130"/>
      <c r="AZ33" s="131"/>
      <c r="BA33" s="133"/>
      <c r="BB33" s="749"/>
      <c r="BC33" s="750"/>
      <c r="BD33" s="712"/>
      <c r="BE33" s="713"/>
      <c r="BF33" s="714"/>
      <c r="BG33" s="715"/>
      <c r="BH33" s="715"/>
      <c r="BI33" s="715"/>
      <c r="BJ33" s="716"/>
    </row>
    <row r="34" spans="2:62" ht="20.25" customHeight="1" x14ac:dyDescent="0.2">
      <c r="B34" s="751"/>
      <c r="C34" s="764"/>
      <c r="D34" s="765"/>
      <c r="E34" s="117"/>
      <c r="F34" s="118" t="str">
        <f>C33</f>
        <v>訪問介護員_定期</v>
      </c>
      <c r="G34" s="117"/>
      <c r="H34" s="118" t="str">
        <f>I33</f>
        <v>A</v>
      </c>
      <c r="I34" s="766"/>
      <c r="J34" s="767"/>
      <c r="K34" s="768"/>
      <c r="L34" s="769"/>
      <c r="M34" s="769"/>
      <c r="N34" s="765"/>
      <c r="O34" s="743"/>
      <c r="P34" s="744"/>
      <c r="Q34" s="744"/>
      <c r="R34" s="744"/>
      <c r="S34" s="745"/>
      <c r="T34" s="134" t="s">
        <v>244</v>
      </c>
      <c r="U34" s="135"/>
      <c r="V34" s="136"/>
      <c r="W34" s="122">
        <f>IF(W33="","",VLOOKUP(W33,'【記載例】シフト記号表（勤務時間帯）'!$C$6:$L$47,10,FALSE))</f>
        <v>8</v>
      </c>
      <c r="X34" s="123">
        <f>IF(X33="","",VLOOKUP(X33,'【記載例】シフト記号表（勤務時間帯）'!$C$6:$L$47,10,FALSE))</f>
        <v>8</v>
      </c>
      <c r="Y34" s="123">
        <f>IF(Y33="","",VLOOKUP(Y33,'【記載例】シフト記号表（勤務時間帯）'!$C$6:$L$47,10,FALSE))</f>
        <v>8</v>
      </c>
      <c r="Z34" s="123" t="str">
        <f>IF(Z33="","",VLOOKUP(Z33,'【記載例】シフト記号表（勤務時間帯）'!$C$6:$L$47,10,FALSE))</f>
        <v/>
      </c>
      <c r="AA34" s="123" t="str">
        <f>IF(AA33="","",VLOOKUP(AA33,'【記載例】シフト記号表（勤務時間帯）'!$C$6:$L$47,10,FALSE))</f>
        <v/>
      </c>
      <c r="AB34" s="123">
        <f>IF(AB33="","",VLOOKUP(AB33,'【記載例】シフト記号表（勤務時間帯）'!$C$6:$L$47,10,FALSE))</f>
        <v>8</v>
      </c>
      <c r="AC34" s="124">
        <f>IF(AC33="","",VLOOKUP(AC33,'【記載例】シフト記号表（勤務時間帯）'!$C$6:$L$47,10,FALSE))</f>
        <v>8</v>
      </c>
      <c r="AD34" s="122">
        <f>IF(AD33="","",VLOOKUP(AD33,'【記載例】シフト記号表（勤務時間帯）'!$C$6:$L$47,10,FALSE))</f>
        <v>8</v>
      </c>
      <c r="AE34" s="123">
        <f>IF(AE33="","",VLOOKUP(AE33,'【記載例】シフト記号表（勤務時間帯）'!$C$6:$L$47,10,FALSE))</f>
        <v>8</v>
      </c>
      <c r="AF34" s="123">
        <f>IF(AF33="","",VLOOKUP(AF33,'【記載例】シフト記号表（勤務時間帯）'!$C$6:$L$47,10,FALSE))</f>
        <v>8</v>
      </c>
      <c r="AG34" s="123" t="str">
        <f>IF(AG33="","",VLOOKUP(AG33,'【記載例】シフト記号表（勤務時間帯）'!$C$6:$L$47,10,FALSE))</f>
        <v/>
      </c>
      <c r="AH34" s="123" t="str">
        <f>IF(AH33="","",VLOOKUP(AH33,'【記載例】シフト記号表（勤務時間帯）'!$C$6:$L$47,10,FALSE))</f>
        <v/>
      </c>
      <c r="AI34" s="123">
        <f>IF(AI33="","",VLOOKUP(AI33,'【記載例】シフト記号表（勤務時間帯）'!$C$6:$L$47,10,FALSE))</f>
        <v>8</v>
      </c>
      <c r="AJ34" s="124">
        <f>IF(AJ33="","",VLOOKUP(AJ33,'【記載例】シフト記号表（勤務時間帯）'!$C$6:$L$47,10,FALSE))</f>
        <v>8</v>
      </c>
      <c r="AK34" s="122">
        <f>IF(AK33="","",VLOOKUP(AK33,'【記載例】シフト記号表（勤務時間帯）'!$C$6:$L$47,10,FALSE))</f>
        <v>8</v>
      </c>
      <c r="AL34" s="123">
        <f>IF(AL33="","",VLOOKUP(AL33,'【記載例】シフト記号表（勤務時間帯）'!$C$6:$L$47,10,FALSE))</f>
        <v>8</v>
      </c>
      <c r="AM34" s="123">
        <f>IF(AM33="","",VLOOKUP(AM33,'【記載例】シフト記号表（勤務時間帯）'!$C$6:$L$47,10,FALSE))</f>
        <v>8</v>
      </c>
      <c r="AN34" s="123" t="str">
        <f>IF(AN33="","",VLOOKUP(AN33,'【記載例】シフト記号表（勤務時間帯）'!$C$6:$L$47,10,FALSE))</f>
        <v/>
      </c>
      <c r="AO34" s="123" t="str">
        <f>IF(AO33="","",VLOOKUP(AO33,'【記載例】シフト記号表（勤務時間帯）'!$C$6:$L$47,10,FALSE))</f>
        <v/>
      </c>
      <c r="AP34" s="123">
        <f>IF(AP33="","",VLOOKUP(AP33,'【記載例】シフト記号表（勤務時間帯）'!$C$6:$L$47,10,FALSE))</f>
        <v>8</v>
      </c>
      <c r="AQ34" s="124">
        <f>IF(AQ33="","",VLOOKUP(AQ33,'【記載例】シフト記号表（勤務時間帯）'!$C$6:$L$47,10,FALSE))</f>
        <v>8</v>
      </c>
      <c r="AR34" s="122">
        <f>IF(AR33="","",VLOOKUP(AR33,'【記載例】シフト記号表（勤務時間帯）'!$C$6:$L$47,10,FALSE))</f>
        <v>8</v>
      </c>
      <c r="AS34" s="123">
        <f>IF(AS33="","",VLOOKUP(AS33,'【記載例】シフト記号表（勤務時間帯）'!$C$6:$L$47,10,FALSE))</f>
        <v>8</v>
      </c>
      <c r="AT34" s="123">
        <f>IF(AT33="","",VLOOKUP(AT33,'【記載例】シフト記号表（勤務時間帯）'!$C$6:$L$47,10,FALSE))</f>
        <v>8</v>
      </c>
      <c r="AU34" s="123" t="str">
        <f>IF(AU33="","",VLOOKUP(AU33,'【記載例】シフト記号表（勤務時間帯）'!$C$6:$L$47,10,FALSE))</f>
        <v/>
      </c>
      <c r="AV34" s="123" t="str">
        <f>IF(AV33="","",VLOOKUP(AV33,'【記載例】シフト記号表（勤務時間帯）'!$C$6:$L$47,10,FALSE))</f>
        <v/>
      </c>
      <c r="AW34" s="123">
        <f>IF(AW33="","",VLOOKUP(AW33,'【記載例】シフト記号表（勤務時間帯）'!$C$6:$L$47,10,FALSE))</f>
        <v>8</v>
      </c>
      <c r="AX34" s="124">
        <f>IF(AX33="","",VLOOKUP(AX33,'【記載例】シフト記号表（勤務時間帯）'!$C$6:$L$47,10,FALSE))</f>
        <v>8</v>
      </c>
      <c r="AY34" s="122" t="str">
        <f>IF(AY33="","",VLOOKUP(AY33,'【記載例】シフト記号表（勤務時間帯）'!$C$6:$L$47,10,FALSE))</f>
        <v/>
      </c>
      <c r="AZ34" s="123" t="str">
        <f>IF(AZ33="","",VLOOKUP(AZ33,'【記載例】シフト記号表（勤務時間帯）'!$C$6:$L$47,10,FALSE))</f>
        <v/>
      </c>
      <c r="BA34" s="123" t="str">
        <f>IF(BA33="","",VLOOKUP(BA33,'【記載例】シフト記号表（勤務時間帯）'!$C$6:$L$47,10,FALSE))</f>
        <v/>
      </c>
      <c r="BB34" s="761">
        <f>IF($BE$3="４週",SUM(W34:AX34),IF($BE$3="暦月",SUM(W34:BA34),""))</f>
        <v>160</v>
      </c>
      <c r="BC34" s="762"/>
      <c r="BD34" s="763">
        <f>IF($BE$3="４週",BB34/4,IF($BE$3="暦月",(BB34/($BE$8/7)),""))</f>
        <v>40</v>
      </c>
      <c r="BE34" s="762"/>
      <c r="BF34" s="758"/>
      <c r="BG34" s="759"/>
      <c r="BH34" s="759"/>
      <c r="BI34" s="759"/>
      <c r="BJ34" s="760"/>
    </row>
    <row r="35" spans="2:62" ht="20.25" customHeight="1" x14ac:dyDescent="0.2">
      <c r="B35" s="729">
        <f>B33+1</f>
        <v>11</v>
      </c>
      <c r="C35" s="731" t="s">
        <v>252</v>
      </c>
      <c r="D35" s="732"/>
      <c r="E35" s="117"/>
      <c r="F35" s="118"/>
      <c r="G35" s="117"/>
      <c r="H35" s="118"/>
      <c r="I35" s="735" t="s">
        <v>246</v>
      </c>
      <c r="J35" s="736"/>
      <c r="K35" s="739" t="s">
        <v>241</v>
      </c>
      <c r="L35" s="740"/>
      <c r="M35" s="740"/>
      <c r="N35" s="732"/>
      <c r="O35" s="743" t="s">
        <v>403</v>
      </c>
      <c r="P35" s="744"/>
      <c r="Q35" s="744"/>
      <c r="R35" s="744"/>
      <c r="S35" s="745"/>
      <c r="T35" s="137" t="s">
        <v>378</v>
      </c>
      <c r="U35" s="138"/>
      <c r="V35" s="139"/>
      <c r="W35" s="130" t="s">
        <v>391</v>
      </c>
      <c r="X35" s="131" t="s">
        <v>402</v>
      </c>
      <c r="Y35" s="131" t="s">
        <v>402</v>
      </c>
      <c r="Z35" s="131"/>
      <c r="AA35" s="131"/>
      <c r="AB35" s="131" t="s">
        <v>391</v>
      </c>
      <c r="AC35" s="132" t="s">
        <v>402</v>
      </c>
      <c r="AD35" s="130" t="s">
        <v>402</v>
      </c>
      <c r="AE35" s="131" t="s">
        <v>391</v>
      </c>
      <c r="AF35" s="131" t="s">
        <v>391</v>
      </c>
      <c r="AG35" s="131"/>
      <c r="AH35" s="131"/>
      <c r="AI35" s="131" t="s">
        <v>402</v>
      </c>
      <c r="AJ35" s="132" t="s">
        <v>391</v>
      </c>
      <c r="AK35" s="130" t="s">
        <v>391</v>
      </c>
      <c r="AL35" s="131" t="s">
        <v>391</v>
      </c>
      <c r="AM35" s="131" t="s">
        <v>391</v>
      </c>
      <c r="AN35" s="131"/>
      <c r="AO35" s="131"/>
      <c r="AP35" s="131" t="s">
        <v>391</v>
      </c>
      <c r="AQ35" s="132" t="s">
        <v>402</v>
      </c>
      <c r="AR35" s="130" t="s">
        <v>391</v>
      </c>
      <c r="AS35" s="131" t="s">
        <v>391</v>
      </c>
      <c r="AT35" s="131" t="s">
        <v>402</v>
      </c>
      <c r="AU35" s="131"/>
      <c r="AV35" s="131"/>
      <c r="AW35" s="131" t="s">
        <v>391</v>
      </c>
      <c r="AX35" s="132" t="s">
        <v>391</v>
      </c>
      <c r="AY35" s="130"/>
      <c r="AZ35" s="131"/>
      <c r="BA35" s="133"/>
      <c r="BB35" s="749"/>
      <c r="BC35" s="750"/>
      <c r="BD35" s="712"/>
      <c r="BE35" s="713"/>
      <c r="BF35" s="714"/>
      <c r="BG35" s="715"/>
      <c r="BH35" s="715"/>
      <c r="BI35" s="715"/>
      <c r="BJ35" s="716"/>
    </row>
    <row r="36" spans="2:62" ht="20.25" customHeight="1" x14ac:dyDescent="0.2">
      <c r="B36" s="751"/>
      <c r="C36" s="764"/>
      <c r="D36" s="765"/>
      <c r="E36" s="117"/>
      <c r="F36" s="118" t="str">
        <f>C35</f>
        <v>訪問介護員_定期</v>
      </c>
      <c r="G36" s="117"/>
      <c r="H36" s="118" t="str">
        <f>I35</f>
        <v>A</v>
      </c>
      <c r="I36" s="766"/>
      <c r="J36" s="767"/>
      <c r="K36" s="768"/>
      <c r="L36" s="769"/>
      <c r="M36" s="769"/>
      <c r="N36" s="765"/>
      <c r="O36" s="743"/>
      <c r="P36" s="744"/>
      <c r="Q36" s="744"/>
      <c r="R36" s="744"/>
      <c r="S36" s="745"/>
      <c r="T36" s="134" t="s">
        <v>244</v>
      </c>
      <c r="U36" s="135"/>
      <c r="V36" s="136"/>
      <c r="W36" s="122">
        <f>IF(W35="","",VLOOKUP(W35,'【記載例】シフト記号表（勤務時間帯）'!$C$6:$L$47,10,FALSE))</f>
        <v>8</v>
      </c>
      <c r="X36" s="123">
        <f>IF(X35="","",VLOOKUP(X35,'【記載例】シフト記号表（勤務時間帯）'!$C$6:$L$47,10,FALSE))</f>
        <v>8</v>
      </c>
      <c r="Y36" s="123">
        <f>IF(Y35="","",VLOOKUP(Y35,'【記載例】シフト記号表（勤務時間帯）'!$C$6:$L$47,10,FALSE))</f>
        <v>8</v>
      </c>
      <c r="Z36" s="123" t="str">
        <f>IF(Z35="","",VLOOKUP(Z35,'【記載例】シフト記号表（勤務時間帯）'!$C$6:$L$47,10,FALSE))</f>
        <v/>
      </c>
      <c r="AA36" s="123" t="str">
        <f>IF(AA35="","",VLOOKUP(AA35,'【記載例】シフト記号表（勤務時間帯）'!$C$6:$L$47,10,FALSE))</f>
        <v/>
      </c>
      <c r="AB36" s="123">
        <f>IF(AB35="","",VLOOKUP(AB35,'【記載例】シフト記号表（勤務時間帯）'!$C$6:$L$47,10,FALSE))</f>
        <v>8</v>
      </c>
      <c r="AC36" s="124">
        <f>IF(AC35="","",VLOOKUP(AC35,'【記載例】シフト記号表（勤務時間帯）'!$C$6:$L$47,10,FALSE))</f>
        <v>8</v>
      </c>
      <c r="AD36" s="122">
        <f>IF(AD35="","",VLOOKUP(AD35,'【記載例】シフト記号表（勤務時間帯）'!$C$6:$L$47,10,FALSE))</f>
        <v>8</v>
      </c>
      <c r="AE36" s="123">
        <f>IF(AE35="","",VLOOKUP(AE35,'【記載例】シフト記号表（勤務時間帯）'!$C$6:$L$47,10,FALSE))</f>
        <v>8</v>
      </c>
      <c r="AF36" s="123">
        <f>IF(AF35="","",VLOOKUP(AF35,'【記載例】シフト記号表（勤務時間帯）'!$C$6:$L$47,10,FALSE))</f>
        <v>8</v>
      </c>
      <c r="AG36" s="123" t="str">
        <f>IF(AG35="","",VLOOKUP(AG35,'【記載例】シフト記号表（勤務時間帯）'!$C$6:$L$47,10,FALSE))</f>
        <v/>
      </c>
      <c r="AH36" s="123" t="str">
        <f>IF(AH35="","",VLOOKUP(AH35,'【記載例】シフト記号表（勤務時間帯）'!$C$6:$L$47,10,FALSE))</f>
        <v/>
      </c>
      <c r="AI36" s="123">
        <f>IF(AI35="","",VLOOKUP(AI35,'【記載例】シフト記号表（勤務時間帯）'!$C$6:$L$47,10,FALSE))</f>
        <v>8</v>
      </c>
      <c r="AJ36" s="124">
        <f>IF(AJ35="","",VLOOKUP(AJ35,'【記載例】シフト記号表（勤務時間帯）'!$C$6:$L$47,10,FALSE))</f>
        <v>8</v>
      </c>
      <c r="AK36" s="122">
        <f>IF(AK35="","",VLOOKUP(AK35,'【記載例】シフト記号表（勤務時間帯）'!$C$6:$L$47,10,FALSE))</f>
        <v>8</v>
      </c>
      <c r="AL36" s="123">
        <f>IF(AL35="","",VLOOKUP(AL35,'【記載例】シフト記号表（勤務時間帯）'!$C$6:$L$47,10,FALSE))</f>
        <v>8</v>
      </c>
      <c r="AM36" s="123">
        <f>IF(AM35="","",VLOOKUP(AM35,'【記載例】シフト記号表（勤務時間帯）'!$C$6:$L$47,10,FALSE))</f>
        <v>8</v>
      </c>
      <c r="AN36" s="123" t="str">
        <f>IF(AN35="","",VLOOKUP(AN35,'【記載例】シフト記号表（勤務時間帯）'!$C$6:$L$47,10,FALSE))</f>
        <v/>
      </c>
      <c r="AO36" s="123" t="str">
        <f>IF(AO35="","",VLOOKUP(AO35,'【記載例】シフト記号表（勤務時間帯）'!$C$6:$L$47,10,FALSE))</f>
        <v/>
      </c>
      <c r="AP36" s="123">
        <f>IF(AP35="","",VLOOKUP(AP35,'【記載例】シフト記号表（勤務時間帯）'!$C$6:$L$47,10,FALSE))</f>
        <v>8</v>
      </c>
      <c r="AQ36" s="124">
        <f>IF(AQ35="","",VLOOKUP(AQ35,'【記載例】シフト記号表（勤務時間帯）'!$C$6:$L$47,10,FALSE))</f>
        <v>8</v>
      </c>
      <c r="AR36" s="122">
        <f>IF(AR35="","",VLOOKUP(AR35,'【記載例】シフト記号表（勤務時間帯）'!$C$6:$L$47,10,FALSE))</f>
        <v>8</v>
      </c>
      <c r="AS36" s="123">
        <f>IF(AS35="","",VLOOKUP(AS35,'【記載例】シフト記号表（勤務時間帯）'!$C$6:$L$47,10,FALSE))</f>
        <v>8</v>
      </c>
      <c r="AT36" s="123">
        <f>IF(AT35="","",VLOOKUP(AT35,'【記載例】シフト記号表（勤務時間帯）'!$C$6:$L$47,10,FALSE))</f>
        <v>8</v>
      </c>
      <c r="AU36" s="123" t="str">
        <f>IF(AU35="","",VLOOKUP(AU35,'【記載例】シフト記号表（勤務時間帯）'!$C$6:$L$47,10,FALSE))</f>
        <v/>
      </c>
      <c r="AV36" s="123" t="str">
        <f>IF(AV35="","",VLOOKUP(AV35,'【記載例】シフト記号表（勤務時間帯）'!$C$6:$L$47,10,FALSE))</f>
        <v/>
      </c>
      <c r="AW36" s="123">
        <f>IF(AW35="","",VLOOKUP(AW35,'【記載例】シフト記号表（勤務時間帯）'!$C$6:$L$47,10,FALSE))</f>
        <v>8</v>
      </c>
      <c r="AX36" s="124">
        <f>IF(AX35="","",VLOOKUP(AX35,'【記載例】シフト記号表（勤務時間帯）'!$C$6:$L$47,10,FALSE))</f>
        <v>8</v>
      </c>
      <c r="AY36" s="122" t="str">
        <f>IF(AY35="","",VLOOKUP(AY35,'【記載例】シフト記号表（勤務時間帯）'!$C$6:$L$47,10,FALSE))</f>
        <v/>
      </c>
      <c r="AZ36" s="123" t="str">
        <f>IF(AZ35="","",VLOOKUP(AZ35,'【記載例】シフト記号表（勤務時間帯）'!$C$6:$L$47,10,FALSE))</f>
        <v/>
      </c>
      <c r="BA36" s="123" t="str">
        <f>IF(BA35="","",VLOOKUP(BA35,'【記載例】シフト記号表（勤務時間帯）'!$C$6:$L$47,10,FALSE))</f>
        <v/>
      </c>
      <c r="BB36" s="761">
        <f>IF($BE$3="４週",SUM(W36:AX36),IF($BE$3="暦月",SUM(W36:BA36),""))</f>
        <v>160</v>
      </c>
      <c r="BC36" s="762"/>
      <c r="BD36" s="763">
        <f>IF($BE$3="４週",BB36/4,IF($BE$3="暦月",(BB36/($BE$8/7)),""))</f>
        <v>40</v>
      </c>
      <c r="BE36" s="762"/>
      <c r="BF36" s="758"/>
      <c r="BG36" s="759"/>
      <c r="BH36" s="759"/>
      <c r="BI36" s="759"/>
      <c r="BJ36" s="760"/>
    </row>
    <row r="37" spans="2:62" ht="20.25" customHeight="1" x14ac:dyDescent="0.2">
      <c r="B37" s="729">
        <f>B35+1</f>
        <v>12</v>
      </c>
      <c r="C37" s="731" t="s">
        <v>252</v>
      </c>
      <c r="D37" s="732"/>
      <c r="E37" s="117"/>
      <c r="F37" s="118"/>
      <c r="G37" s="117"/>
      <c r="H37" s="118"/>
      <c r="I37" s="735" t="s">
        <v>246</v>
      </c>
      <c r="J37" s="736"/>
      <c r="K37" s="739" t="s">
        <v>329</v>
      </c>
      <c r="L37" s="740"/>
      <c r="M37" s="740"/>
      <c r="N37" s="732"/>
      <c r="O37" s="743" t="s">
        <v>404</v>
      </c>
      <c r="P37" s="744"/>
      <c r="Q37" s="744"/>
      <c r="R37" s="744"/>
      <c r="S37" s="745"/>
      <c r="T37" s="137" t="s">
        <v>378</v>
      </c>
      <c r="U37" s="138"/>
      <c r="V37" s="139"/>
      <c r="W37" s="130"/>
      <c r="X37" s="131"/>
      <c r="Y37" s="131" t="s">
        <v>387</v>
      </c>
      <c r="Z37" s="131" t="s">
        <v>387</v>
      </c>
      <c r="AA37" s="131" t="s">
        <v>387</v>
      </c>
      <c r="AB37" s="131" t="s">
        <v>387</v>
      </c>
      <c r="AC37" s="132" t="s">
        <v>387</v>
      </c>
      <c r="AD37" s="130"/>
      <c r="AE37" s="131"/>
      <c r="AF37" s="131" t="s">
        <v>387</v>
      </c>
      <c r="AG37" s="131" t="s">
        <v>387</v>
      </c>
      <c r="AH37" s="131" t="s">
        <v>387</v>
      </c>
      <c r="AI37" s="131" t="s">
        <v>387</v>
      </c>
      <c r="AJ37" s="132" t="s">
        <v>387</v>
      </c>
      <c r="AK37" s="130"/>
      <c r="AL37" s="131"/>
      <c r="AM37" s="131" t="s">
        <v>387</v>
      </c>
      <c r="AN37" s="131" t="s">
        <v>387</v>
      </c>
      <c r="AO37" s="131" t="s">
        <v>387</v>
      </c>
      <c r="AP37" s="131" t="s">
        <v>387</v>
      </c>
      <c r="AQ37" s="132" t="s">
        <v>387</v>
      </c>
      <c r="AR37" s="130"/>
      <c r="AS37" s="131"/>
      <c r="AT37" s="131" t="s">
        <v>387</v>
      </c>
      <c r="AU37" s="131" t="s">
        <v>387</v>
      </c>
      <c r="AV37" s="131" t="s">
        <v>387</v>
      </c>
      <c r="AW37" s="131" t="s">
        <v>387</v>
      </c>
      <c r="AX37" s="132" t="s">
        <v>387</v>
      </c>
      <c r="AY37" s="130"/>
      <c r="AZ37" s="131"/>
      <c r="BA37" s="133"/>
      <c r="BB37" s="749"/>
      <c r="BC37" s="750"/>
      <c r="BD37" s="712"/>
      <c r="BE37" s="713"/>
      <c r="BF37" s="714"/>
      <c r="BG37" s="715"/>
      <c r="BH37" s="715"/>
      <c r="BI37" s="715"/>
      <c r="BJ37" s="716"/>
    </row>
    <row r="38" spans="2:62" ht="20.25" customHeight="1" x14ac:dyDescent="0.2">
      <c r="B38" s="751"/>
      <c r="C38" s="764"/>
      <c r="D38" s="765"/>
      <c r="E38" s="117"/>
      <c r="F38" s="118" t="str">
        <f>C37</f>
        <v>訪問介護員_定期</v>
      </c>
      <c r="G38" s="117"/>
      <c r="H38" s="118" t="str">
        <f>I37</f>
        <v>A</v>
      </c>
      <c r="I38" s="766"/>
      <c r="J38" s="767"/>
      <c r="K38" s="768"/>
      <c r="L38" s="769"/>
      <c r="M38" s="769"/>
      <c r="N38" s="765"/>
      <c r="O38" s="743"/>
      <c r="P38" s="744"/>
      <c r="Q38" s="744"/>
      <c r="R38" s="744"/>
      <c r="S38" s="745"/>
      <c r="T38" s="134" t="s">
        <v>244</v>
      </c>
      <c r="U38" s="135"/>
      <c r="V38" s="136"/>
      <c r="W38" s="122" t="str">
        <f>IF(W37="","",VLOOKUP(W37,'【記載例】シフト記号表（勤務時間帯）'!$C$6:$L$47,10,FALSE))</f>
        <v/>
      </c>
      <c r="X38" s="123" t="str">
        <f>IF(X37="","",VLOOKUP(X37,'【記載例】シフト記号表（勤務時間帯）'!$C$6:$L$47,10,FALSE))</f>
        <v/>
      </c>
      <c r="Y38" s="123">
        <f>IF(Y37="","",VLOOKUP(Y37,'【記載例】シフト記号表（勤務時間帯）'!$C$6:$L$47,10,FALSE))</f>
        <v>8</v>
      </c>
      <c r="Z38" s="123">
        <f>IF(Z37="","",VLOOKUP(Z37,'【記載例】シフト記号表（勤務時間帯）'!$C$6:$L$47,10,FALSE))</f>
        <v>8</v>
      </c>
      <c r="AA38" s="123">
        <f>IF(AA37="","",VLOOKUP(AA37,'【記載例】シフト記号表（勤務時間帯）'!$C$6:$L$47,10,FALSE))</f>
        <v>8</v>
      </c>
      <c r="AB38" s="123">
        <f>IF(AB37="","",VLOOKUP(AB37,'【記載例】シフト記号表（勤務時間帯）'!$C$6:$L$47,10,FALSE))</f>
        <v>8</v>
      </c>
      <c r="AC38" s="124">
        <f>IF(AC37="","",VLOOKUP(AC37,'【記載例】シフト記号表（勤務時間帯）'!$C$6:$L$47,10,FALSE))</f>
        <v>8</v>
      </c>
      <c r="AD38" s="122" t="str">
        <f>IF(AD37="","",VLOOKUP(AD37,'【記載例】シフト記号表（勤務時間帯）'!$C$6:$L$47,10,FALSE))</f>
        <v/>
      </c>
      <c r="AE38" s="123" t="str">
        <f>IF(AE37="","",VLOOKUP(AE37,'【記載例】シフト記号表（勤務時間帯）'!$C$6:$L$47,10,FALSE))</f>
        <v/>
      </c>
      <c r="AF38" s="123">
        <f>IF(AF37="","",VLOOKUP(AF37,'【記載例】シフト記号表（勤務時間帯）'!$C$6:$L$47,10,FALSE))</f>
        <v>8</v>
      </c>
      <c r="AG38" s="123">
        <f>IF(AG37="","",VLOOKUP(AG37,'【記載例】シフト記号表（勤務時間帯）'!$C$6:$L$47,10,FALSE))</f>
        <v>8</v>
      </c>
      <c r="AH38" s="123">
        <f>IF(AH37="","",VLOOKUP(AH37,'【記載例】シフト記号表（勤務時間帯）'!$C$6:$L$47,10,FALSE))</f>
        <v>8</v>
      </c>
      <c r="AI38" s="123">
        <f>IF(AI37="","",VLOOKUP(AI37,'【記載例】シフト記号表（勤務時間帯）'!$C$6:$L$47,10,FALSE))</f>
        <v>8</v>
      </c>
      <c r="AJ38" s="124">
        <f>IF(AJ37="","",VLOOKUP(AJ37,'【記載例】シフト記号表（勤務時間帯）'!$C$6:$L$47,10,FALSE))</f>
        <v>8</v>
      </c>
      <c r="AK38" s="122" t="str">
        <f>IF(AK37="","",VLOOKUP(AK37,'【記載例】シフト記号表（勤務時間帯）'!$C$6:$L$47,10,FALSE))</f>
        <v/>
      </c>
      <c r="AL38" s="123" t="str">
        <f>IF(AL37="","",VLOOKUP(AL37,'【記載例】シフト記号表（勤務時間帯）'!$C$6:$L$47,10,FALSE))</f>
        <v/>
      </c>
      <c r="AM38" s="123">
        <f>IF(AM37="","",VLOOKUP(AM37,'【記載例】シフト記号表（勤務時間帯）'!$C$6:$L$47,10,FALSE))</f>
        <v>8</v>
      </c>
      <c r="AN38" s="123">
        <f>IF(AN37="","",VLOOKUP(AN37,'【記載例】シフト記号表（勤務時間帯）'!$C$6:$L$47,10,FALSE))</f>
        <v>8</v>
      </c>
      <c r="AO38" s="123">
        <f>IF(AO37="","",VLOOKUP(AO37,'【記載例】シフト記号表（勤務時間帯）'!$C$6:$L$47,10,FALSE))</f>
        <v>8</v>
      </c>
      <c r="AP38" s="123">
        <f>IF(AP37="","",VLOOKUP(AP37,'【記載例】シフト記号表（勤務時間帯）'!$C$6:$L$47,10,FALSE))</f>
        <v>8</v>
      </c>
      <c r="AQ38" s="124">
        <f>IF(AQ37="","",VLOOKUP(AQ37,'【記載例】シフト記号表（勤務時間帯）'!$C$6:$L$47,10,FALSE))</f>
        <v>8</v>
      </c>
      <c r="AR38" s="122" t="str">
        <f>IF(AR37="","",VLOOKUP(AR37,'【記載例】シフト記号表（勤務時間帯）'!$C$6:$L$47,10,FALSE))</f>
        <v/>
      </c>
      <c r="AS38" s="123" t="str">
        <f>IF(AS37="","",VLOOKUP(AS37,'【記載例】シフト記号表（勤務時間帯）'!$C$6:$L$47,10,FALSE))</f>
        <v/>
      </c>
      <c r="AT38" s="123">
        <f>IF(AT37="","",VLOOKUP(AT37,'【記載例】シフト記号表（勤務時間帯）'!$C$6:$L$47,10,FALSE))</f>
        <v>8</v>
      </c>
      <c r="AU38" s="123">
        <f>IF(AU37="","",VLOOKUP(AU37,'【記載例】シフト記号表（勤務時間帯）'!$C$6:$L$47,10,FALSE))</f>
        <v>8</v>
      </c>
      <c r="AV38" s="123">
        <f>IF(AV37="","",VLOOKUP(AV37,'【記載例】シフト記号表（勤務時間帯）'!$C$6:$L$47,10,FALSE))</f>
        <v>8</v>
      </c>
      <c r="AW38" s="123">
        <f>IF(AW37="","",VLOOKUP(AW37,'【記載例】シフト記号表（勤務時間帯）'!$C$6:$L$47,10,FALSE))</f>
        <v>8</v>
      </c>
      <c r="AX38" s="124">
        <f>IF(AX37="","",VLOOKUP(AX37,'【記載例】シフト記号表（勤務時間帯）'!$C$6:$L$47,10,FALSE))</f>
        <v>8</v>
      </c>
      <c r="AY38" s="122" t="str">
        <f>IF(AY37="","",VLOOKUP(AY37,'【記載例】シフト記号表（勤務時間帯）'!$C$6:$L$47,10,FALSE))</f>
        <v/>
      </c>
      <c r="AZ38" s="123" t="str">
        <f>IF(AZ37="","",VLOOKUP(AZ37,'【記載例】シフト記号表（勤務時間帯）'!$C$6:$L$47,10,FALSE))</f>
        <v/>
      </c>
      <c r="BA38" s="123" t="str">
        <f>IF(BA37="","",VLOOKUP(BA37,'【記載例】シフト記号表（勤務時間帯）'!$C$6:$L$47,10,FALSE))</f>
        <v/>
      </c>
      <c r="BB38" s="761">
        <f>IF($BE$3="４週",SUM(W38:AX38),IF($BE$3="暦月",SUM(W38:BA38),""))</f>
        <v>160</v>
      </c>
      <c r="BC38" s="762"/>
      <c r="BD38" s="763">
        <f>IF($BE$3="４週",BB38/4,IF($BE$3="暦月",(BB38/($BE$8/7)),""))</f>
        <v>40</v>
      </c>
      <c r="BE38" s="762"/>
      <c r="BF38" s="758"/>
      <c r="BG38" s="759"/>
      <c r="BH38" s="759"/>
      <c r="BI38" s="759"/>
      <c r="BJ38" s="760"/>
    </row>
    <row r="39" spans="2:62" ht="20.25" customHeight="1" x14ac:dyDescent="0.2">
      <c r="B39" s="729">
        <f>B37+1</f>
        <v>13</v>
      </c>
      <c r="C39" s="731" t="s">
        <v>252</v>
      </c>
      <c r="D39" s="732"/>
      <c r="E39" s="117"/>
      <c r="F39" s="118"/>
      <c r="G39" s="117"/>
      <c r="H39" s="118"/>
      <c r="I39" s="735" t="s">
        <v>246</v>
      </c>
      <c r="J39" s="736"/>
      <c r="K39" s="739" t="s">
        <v>241</v>
      </c>
      <c r="L39" s="740"/>
      <c r="M39" s="740"/>
      <c r="N39" s="732"/>
      <c r="O39" s="743" t="s">
        <v>405</v>
      </c>
      <c r="P39" s="744"/>
      <c r="Q39" s="744"/>
      <c r="R39" s="744"/>
      <c r="S39" s="745"/>
      <c r="T39" s="137" t="s">
        <v>378</v>
      </c>
      <c r="U39" s="138"/>
      <c r="V39" s="139"/>
      <c r="W39" s="130"/>
      <c r="X39" s="131"/>
      <c r="Y39" s="131" t="s">
        <v>387</v>
      </c>
      <c r="Z39" s="131" t="s">
        <v>387</v>
      </c>
      <c r="AA39" s="131" t="s">
        <v>387</v>
      </c>
      <c r="AB39" s="131" t="s">
        <v>402</v>
      </c>
      <c r="AC39" s="132" t="s">
        <v>402</v>
      </c>
      <c r="AD39" s="130"/>
      <c r="AE39" s="131"/>
      <c r="AF39" s="131" t="s">
        <v>387</v>
      </c>
      <c r="AG39" s="131" t="s">
        <v>387</v>
      </c>
      <c r="AH39" s="131" t="s">
        <v>387</v>
      </c>
      <c r="AI39" s="131" t="s">
        <v>387</v>
      </c>
      <c r="AJ39" s="132" t="s">
        <v>402</v>
      </c>
      <c r="AK39" s="130"/>
      <c r="AL39" s="131"/>
      <c r="AM39" s="131" t="s">
        <v>387</v>
      </c>
      <c r="AN39" s="131" t="s">
        <v>387</v>
      </c>
      <c r="AO39" s="131" t="s">
        <v>387</v>
      </c>
      <c r="AP39" s="131" t="s">
        <v>402</v>
      </c>
      <c r="AQ39" s="132" t="s">
        <v>387</v>
      </c>
      <c r="AR39" s="130"/>
      <c r="AS39" s="131"/>
      <c r="AT39" s="131" t="s">
        <v>387</v>
      </c>
      <c r="AU39" s="131" t="s">
        <v>387</v>
      </c>
      <c r="AV39" s="131" t="s">
        <v>402</v>
      </c>
      <c r="AW39" s="131" t="s">
        <v>387</v>
      </c>
      <c r="AX39" s="132" t="s">
        <v>387</v>
      </c>
      <c r="AY39" s="130"/>
      <c r="AZ39" s="131"/>
      <c r="BA39" s="133"/>
      <c r="BB39" s="749"/>
      <c r="BC39" s="750"/>
      <c r="BD39" s="712"/>
      <c r="BE39" s="713"/>
      <c r="BF39" s="714"/>
      <c r="BG39" s="715"/>
      <c r="BH39" s="715"/>
      <c r="BI39" s="715"/>
      <c r="BJ39" s="716"/>
    </row>
    <row r="40" spans="2:62" ht="20.25" customHeight="1" x14ac:dyDescent="0.2">
      <c r="B40" s="751"/>
      <c r="C40" s="764"/>
      <c r="D40" s="765"/>
      <c r="E40" s="117"/>
      <c r="F40" s="118" t="str">
        <f>C39</f>
        <v>訪問介護員_定期</v>
      </c>
      <c r="G40" s="117"/>
      <c r="H40" s="118" t="str">
        <f>I39</f>
        <v>A</v>
      </c>
      <c r="I40" s="766"/>
      <c r="J40" s="767"/>
      <c r="K40" s="768"/>
      <c r="L40" s="769"/>
      <c r="M40" s="769"/>
      <c r="N40" s="765"/>
      <c r="O40" s="743"/>
      <c r="P40" s="744"/>
      <c r="Q40" s="744"/>
      <c r="R40" s="744"/>
      <c r="S40" s="745"/>
      <c r="T40" s="134" t="s">
        <v>244</v>
      </c>
      <c r="U40" s="135"/>
      <c r="V40" s="136"/>
      <c r="W40" s="122" t="str">
        <f>IF(W39="","",VLOOKUP(W39,'【記載例】シフト記号表（勤務時間帯）'!$C$6:$L$47,10,FALSE))</f>
        <v/>
      </c>
      <c r="X40" s="123" t="str">
        <f>IF(X39="","",VLOOKUP(X39,'【記載例】シフト記号表（勤務時間帯）'!$C$6:$L$47,10,FALSE))</f>
        <v/>
      </c>
      <c r="Y40" s="123">
        <f>IF(Y39="","",VLOOKUP(Y39,'【記載例】シフト記号表（勤務時間帯）'!$C$6:$L$47,10,FALSE))</f>
        <v>8</v>
      </c>
      <c r="Z40" s="123">
        <f>IF(Z39="","",VLOOKUP(Z39,'【記載例】シフト記号表（勤務時間帯）'!$C$6:$L$47,10,FALSE))</f>
        <v>8</v>
      </c>
      <c r="AA40" s="123">
        <f>IF(AA39="","",VLOOKUP(AA39,'【記載例】シフト記号表（勤務時間帯）'!$C$6:$L$47,10,FALSE))</f>
        <v>8</v>
      </c>
      <c r="AB40" s="123">
        <f>IF(AB39="","",VLOOKUP(AB39,'【記載例】シフト記号表（勤務時間帯）'!$C$6:$L$47,10,FALSE))</f>
        <v>8</v>
      </c>
      <c r="AC40" s="124">
        <f>IF(AC39="","",VLOOKUP(AC39,'【記載例】シフト記号表（勤務時間帯）'!$C$6:$L$47,10,FALSE))</f>
        <v>8</v>
      </c>
      <c r="AD40" s="122" t="str">
        <f>IF(AD39="","",VLOOKUP(AD39,'【記載例】シフト記号表（勤務時間帯）'!$C$6:$L$47,10,FALSE))</f>
        <v/>
      </c>
      <c r="AE40" s="123" t="str">
        <f>IF(AE39="","",VLOOKUP(AE39,'【記載例】シフト記号表（勤務時間帯）'!$C$6:$L$47,10,FALSE))</f>
        <v/>
      </c>
      <c r="AF40" s="123">
        <f>IF(AF39="","",VLOOKUP(AF39,'【記載例】シフト記号表（勤務時間帯）'!$C$6:$L$47,10,FALSE))</f>
        <v>8</v>
      </c>
      <c r="AG40" s="123">
        <f>IF(AG39="","",VLOOKUP(AG39,'【記載例】シフト記号表（勤務時間帯）'!$C$6:$L$47,10,FALSE))</f>
        <v>8</v>
      </c>
      <c r="AH40" s="123">
        <f>IF(AH39="","",VLOOKUP(AH39,'【記載例】シフト記号表（勤務時間帯）'!$C$6:$L$47,10,FALSE))</f>
        <v>8</v>
      </c>
      <c r="AI40" s="123">
        <f>IF(AI39="","",VLOOKUP(AI39,'【記載例】シフト記号表（勤務時間帯）'!$C$6:$L$47,10,FALSE))</f>
        <v>8</v>
      </c>
      <c r="AJ40" s="124">
        <f>IF(AJ39="","",VLOOKUP(AJ39,'【記載例】シフト記号表（勤務時間帯）'!$C$6:$L$47,10,FALSE))</f>
        <v>8</v>
      </c>
      <c r="AK40" s="122" t="str">
        <f>IF(AK39="","",VLOOKUP(AK39,'【記載例】シフト記号表（勤務時間帯）'!$C$6:$L$47,10,FALSE))</f>
        <v/>
      </c>
      <c r="AL40" s="123" t="str">
        <f>IF(AL39="","",VLOOKUP(AL39,'【記載例】シフト記号表（勤務時間帯）'!$C$6:$L$47,10,FALSE))</f>
        <v/>
      </c>
      <c r="AM40" s="123">
        <f>IF(AM39="","",VLOOKUP(AM39,'【記載例】シフト記号表（勤務時間帯）'!$C$6:$L$47,10,FALSE))</f>
        <v>8</v>
      </c>
      <c r="AN40" s="123">
        <f>IF(AN39="","",VLOOKUP(AN39,'【記載例】シフト記号表（勤務時間帯）'!$C$6:$L$47,10,FALSE))</f>
        <v>8</v>
      </c>
      <c r="AO40" s="123">
        <f>IF(AO39="","",VLOOKUP(AO39,'【記載例】シフト記号表（勤務時間帯）'!$C$6:$L$47,10,FALSE))</f>
        <v>8</v>
      </c>
      <c r="AP40" s="123">
        <f>IF(AP39="","",VLOOKUP(AP39,'【記載例】シフト記号表（勤務時間帯）'!$C$6:$L$47,10,FALSE))</f>
        <v>8</v>
      </c>
      <c r="AQ40" s="124">
        <f>IF(AQ39="","",VLOOKUP(AQ39,'【記載例】シフト記号表（勤務時間帯）'!$C$6:$L$47,10,FALSE))</f>
        <v>8</v>
      </c>
      <c r="AR40" s="122" t="str">
        <f>IF(AR39="","",VLOOKUP(AR39,'【記載例】シフト記号表（勤務時間帯）'!$C$6:$L$47,10,FALSE))</f>
        <v/>
      </c>
      <c r="AS40" s="123" t="str">
        <f>IF(AS39="","",VLOOKUP(AS39,'【記載例】シフト記号表（勤務時間帯）'!$C$6:$L$47,10,FALSE))</f>
        <v/>
      </c>
      <c r="AT40" s="123">
        <f>IF(AT39="","",VLOOKUP(AT39,'【記載例】シフト記号表（勤務時間帯）'!$C$6:$L$47,10,FALSE))</f>
        <v>8</v>
      </c>
      <c r="AU40" s="123">
        <f>IF(AU39="","",VLOOKUP(AU39,'【記載例】シフト記号表（勤務時間帯）'!$C$6:$L$47,10,FALSE))</f>
        <v>8</v>
      </c>
      <c r="AV40" s="123">
        <f>IF(AV39="","",VLOOKUP(AV39,'【記載例】シフト記号表（勤務時間帯）'!$C$6:$L$47,10,FALSE))</f>
        <v>8</v>
      </c>
      <c r="AW40" s="123">
        <f>IF(AW39="","",VLOOKUP(AW39,'【記載例】シフト記号表（勤務時間帯）'!$C$6:$L$47,10,FALSE))</f>
        <v>8</v>
      </c>
      <c r="AX40" s="124">
        <f>IF(AX39="","",VLOOKUP(AX39,'【記載例】シフト記号表（勤務時間帯）'!$C$6:$L$47,10,FALSE))</f>
        <v>8</v>
      </c>
      <c r="AY40" s="122" t="str">
        <f>IF(AY39="","",VLOOKUP(AY39,'【記載例】シフト記号表（勤務時間帯）'!$C$6:$L$47,10,FALSE))</f>
        <v/>
      </c>
      <c r="AZ40" s="123" t="str">
        <f>IF(AZ39="","",VLOOKUP(AZ39,'【記載例】シフト記号表（勤務時間帯）'!$C$6:$L$47,10,FALSE))</f>
        <v/>
      </c>
      <c r="BA40" s="123" t="str">
        <f>IF(BA39="","",VLOOKUP(BA39,'【記載例】シフト記号表（勤務時間帯）'!$C$6:$L$47,10,FALSE))</f>
        <v/>
      </c>
      <c r="BB40" s="761">
        <f>IF($BE$3="４週",SUM(W40:AX40),IF($BE$3="暦月",SUM(W40:BA40),""))</f>
        <v>160</v>
      </c>
      <c r="BC40" s="762"/>
      <c r="BD40" s="763">
        <f>IF($BE$3="４週",BB40/4,IF($BE$3="暦月",(BB40/($BE$8/7)),""))</f>
        <v>40</v>
      </c>
      <c r="BE40" s="762"/>
      <c r="BF40" s="758"/>
      <c r="BG40" s="759"/>
      <c r="BH40" s="759"/>
      <c r="BI40" s="759"/>
      <c r="BJ40" s="760"/>
    </row>
    <row r="41" spans="2:62" ht="20.25" customHeight="1" x14ac:dyDescent="0.2">
      <c r="B41" s="729">
        <f>B39+1</f>
        <v>14</v>
      </c>
      <c r="C41" s="731" t="s">
        <v>252</v>
      </c>
      <c r="D41" s="732"/>
      <c r="E41" s="117"/>
      <c r="F41" s="118"/>
      <c r="G41" s="117"/>
      <c r="H41" s="118"/>
      <c r="I41" s="735" t="s">
        <v>246</v>
      </c>
      <c r="J41" s="736"/>
      <c r="K41" s="739" t="s">
        <v>241</v>
      </c>
      <c r="L41" s="740"/>
      <c r="M41" s="740"/>
      <c r="N41" s="732"/>
      <c r="O41" s="743" t="s">
        <v>406</v>
      </c>
      <c r="P41" s="744"/>
      <c r="Q41" s="744"/>
      <c r="R41" s="744"/>
      <c r="S41" s="745"/>
      <c r="T41" s="137" t="s">
        <v>378</v>
      </c>
      <c r="U41" s="138"/>
      <c r="V41" s="139"/>
      <c r="W41" s="130"/>
      <c r="X41" s="131"/>
      <c r="Y41" s="131" t="s">
        <v>387</v>
      </c>
      <c r="Z41" s="131" t="s">
        <v>387</v>
      </c>
      <c r="AA41" s="131" t="s">
        <v>387</v>
      </c>
      <c r="AB41" s="131" t="s">
        <v>387</v>
      </c>
      <c r="AC41" s="132" t="s">
        <v>387</v>
      </c>
      <c r="AD41" s="130"/>
      <c r="AE41" s="131"/>
      <c r="AF41" s="131" t="s">
        <v>407</v>
      </c>
      <c r="AG41" s="131" t="s">
        <v>407</v>
      </c>
      <c r="AH41" s="131" t="s">
        <v>387</v>
      </c>
      <c r="AI41" s="131" t="s">
        <v>407</v>
      </c>
      <c r="AJ41" s="132" t="s">
        <v>387</v>
      </c>
      <c r="AK41" s="130"/>
      <c r="AL41" s="131"/>
      <c r="AM41" s="131" t="s">
        <v>402</v>
      </c>
      <c r="AN41" s="131" t="s">
        <v>407</v>
      </c>
      <c r="AO41" s="131" t="s">
        <v>387</v>
      </c>
      <c r="AP41" s="131" t="s">
        <v>387</v>
      </c>
      <c r="AQ41" s="132" t="s">
        <v>387</v>
      </c>
      <c r="AR41" s="130"/>
      <c r="AS41" s="131"/>
      <c r="AT41" s="131" t="s">
        <v>387</v>
      </c>
      <c r="AU41" s="131" t="s">
        <v>407</v>
      </c>
      <c r="AV41" s="131" t="s">
        <v>407</v>
      </c>
      <c r="AW41" s="131" t="s">
        <v>402</v>
      </c>
      <c r="AX41" s="132" t="s">
        <v>407</v>
      </c>
      <c r="AY41" s="130"/>
      <c r="AZ41" s="131"/>
      <c r="BA41" s="133"/>
      <c r="BB41" s="749"/>
      <c r="BC41" s="750"/>
      <c r="BD41" s="712"/>
      <c r="BE41" s="713"/>
      <c r="BF41" s="714"/>
      <c r="BG41" s="715"/>
      <c r="BH41" s="715"/>
      <c r="BI41" s="715"/>
      <c r="BJ41" s="716"/>
    </row>
    <row r="42" spans="2:62" ht="20.25" customHeight="1" x14ac:dyDescent="0.2">
      <c r="B42" s="751"/>
      <c r="C42" s="764"/>
      <c r="D42" s="765"/>
      <c r="E42" s="117"/>
      <c r="F42" s="118" t="str">
        <f>C41</f>
        <v>訪問介護員_定期</v>
      </c>
      <c r="G42" s="117"/>
      <c r="H42" s="118" t="str">
        <f>I41</f>
        <v>A</v>
      </c>
      <c r="I42" s="766"/>
      <c r="J42" s="767"/>
      <c r="K42" s="768"/>
      <c r="L42" s="769"/>
      <c r="M42" s="769"/>
      <c r="N42" s="765"/>
      <c r="O42" s="743"/>
      <c r="P42" s="744"/>
      <c r="Q42" s="744"/>
      <c r="R42" s="744"/>
      <c r="S42" s="745"/>
      <c r="T42" s="134" t="s">
        <v>244</v>
      </c>
      <c r="U42" s="135"/>
      <c r="V42" s="136"/>
      <c r="W42" s="122" t="str">
        <f>IF(W41="","",VLOOKUP(W41,'【記載例】シフト記号表（勤務時間帯）'!$C$6:$L$47,10,FALSE))</f>
        <v/>
      </c>
      <c r="X42" s="123" t="str">
        <f>IF(X41="","",VLOOKUP(X41,'【記載例】シフト記号表（勤務時間帯）'!$C$6:$L$47,10,FALSE))</f>
        <v/>
      </c>
      <c r="Y42" s="123">
        <f>IF(Y41="","",VLOOKUP(Y41,'【記載例】シフト記号表（勤務時間帯）'!$C$6:$L$47,10,FALSE))</f>
        <v>8</v>
      </c>
      <c r="Z42" s="123">
        <f>IF(Z41="","",VLOOKUP(Z41,'【記載例】シフト記号表（勤務時間帯）'!$C$6:$L$47,10,FALSE))</f>
        <v>8</v>
      </c>
      <c r="AA42" s="123">
        <f>IF(AA41="","",VLOOKUP(AA41,'【記載例】シフト記号表（勤務時間帯）'!$C$6:$L$47,10,FALSE))</f>
        <v>8</v>
      </c>
      <c r="AB42" s="123">
        <f>IF(AB41="","",VLOOKUP(AB41,'【記載例】シフト記号表（勤務時間帯）'!$C$6:$L$47,10,FALSE))</f>
        <v>8</v>
      </c>
      <c r="AC42" s="124">
        <f>IF(AC41="","",VLOOKUP(AC41,'【記載例】シフト記号表（勤務時間帯）'!$C$6:$L$47,10,FALSE))</f>
        <v>8</v>
      </c>
      <c r="AD42" s="122" t="str">
        <f>IF(AD41="","",VLOOKUP(AD41,'【記載例】シフト記号表（勤務時間帯）'!$C$6:$L$47,10,FALSE))</f>
        <v/>
      </c>
      <c r="AE42" s="123" t="str">
        <f>IF(AE41="","",VLOOKUP(AE41,'【記載例】シフト記号表（勤務時間帯）'!$C$6:$L$47,10,FALSE))</f>
        <v/>
      </c>
      <c r="AF42" s="123">
        <f>IF(AF41="","",VLOOKUP(AF41,'【記載例】シフト記号表（勤務時間帯）'!$C$6:$L$47,10,FALSE))</f>
        <v>8</v>
      </c>
      <c r="AG42" s="123">
        <f>IF(AG41="","",VLOOKUP(AG41,'【記載例】シフト記号表（勤務時間帯）'!$C$6:$L$47,10,FALSE))</f>
        <v>8</v>
      </c>
      <c r="AH42" s="123">
        <f>IF(AH41="","",VLOOKUP(AH41,'【記載例】シフト記号表（勤務時間帯）'!$C$6:$L$47,10,FALSE))</f>
        <v>8</v>
      </c>
      <c r="AI42" s="123">
        <f>IF(AI41="","",VLOOKUP(AI41,'【記載例】シフト記号表（勤務時間帯）'!$C$6:$L$47,10,FALSE))</f>
        <v>8</v>
      </c>
      <c r="AJ42" s="124">
        <f>IF(AJ41="","",VLOOKUP(AJ41,'【記載例】シフト記号表（勤務時間帯）'!$C$6:$L$47,10,FALSE))</f>
        <v>8</v>
      </c>
      <c r="AK42" s="122" t="str">
        <f>IF(AK41="","",VLOOKUP(AK41,'【記載例】シフト記号表（勤務時間帯）'!$C$6:$L$47,10,FALSE))</f>
        <v/>
      </c>
      <c r="AL42" s="123" t="str">
        <f>IF(AL41="","",VLOOKUP(AL41,'【記載例】シフト記号表（勤務時間帯）'!$C$6:$L$47,10,FALSE))</f>
        <v/>
      </c>
      <c r="AM42" s="123">
        <f>IF(AM41="","",VLOOKUP(AM41,'【記載例】シフト記号表（勤務時間帯）'!$C$6:$L$47,10,FALSE))</f>
        <v>8</v>
      </c>
      <c r="AN42" s="123">
        <f>IF(AN41="","",VLOOKUP(AN41,'【記載例】シフト記号表（勤務時間帯）'!$C$6:$L$47,10,FALSE))</f>
        <v>8</v>
      </c>
      <c r="AO42" s="123">
        <f>IF(AO41="","",VLOOKUP(AO41,'【記載例】シフト記号表（勤務時間帯）'!$C$6:$L$47,10,FALSE))</f>
        <v>8</v>
      </c>
      <c r="AP42" s="123">
        <f>IF(AP41="","",VLOOKUP(AP41,'【記載例】シフト記号表（勤務時間帯）'!$C$6:$L$47,10,FALSE))</f>
        <v>8</v>
      </c>
      <c r="AQ42" s="124">
        <f>IF(AQ41="","",VLOOKUP(AQ41,'【記載例】シフト記号表（勤務時間帯）'!$C$6:$L$47,10,FALSE))</f>
        <v>8</v>
      </c>
      <c r="AR42" s="122" t="str">
        <f>IF(AR41="","",VLOOKUP(AR41,'【記載例】シフト記号表（勤務時間帯）'!$C$6:$L$47,10,FALSE))</f>
        <v/>
      </c>
      <c r="AS42" s="123" t="str">
        <f>IF(AS41="","",VLOOKUP(AS41,'【記載例】シフト記号表（勤務時間帯）'!$C$6:$L$47,10,FALSE))</f>
        <v/>
      </c>
      <c r="AT42" s="123">
        <f>IF(AT41="","",VLOOKUP(AT41,'【記載例】シフト記号表（勤務時間帯）'!$C$6:$L$47,10,FALSE))</f>
        <v>8</v>
      </c>
      <c r="AU42" s="123">
        <f>IF(AU41="","",VLOOKUP(AU41,'【記載例】シフト記号表（勤務時間帯）'!$C$6:$L$47,10,FALSE))</f>
        <v>8</v>
      </c>
      <c r="AV42" s="123">
        <f>IF(AV41="","",VLOOKUP(AV41,'【記載例】シフト記号表（勤務時間帯）'!$C$6:$L$47,10,FALSE))</f>
        <v>8</v>
      </c>
      <c r="AW42" s="123">
        <f>IF(AW41="","",VLOOKUP(AW41,'【記載例】シフト記号表（勤務時間帯）'!$C$6:$L$47,10,FALSE))</f>
        <v>8</v>
      </c>
      <c r="AX42" s="124">
        <f>IF(AX41="","",VLOOKUP(AX41,'【記載例】シフト記号表（勤務時間帯）'!$C$6:$L$47,10,FALSE))</f>
        <v>8</v>
      </c>
      <c r="AY42" s="122" t="str">
        <f>IF(AY41="","",VLOOKUP(AY41,'【記載例】シフト記号表（勤務時間帯）'!$C$6:$L$47,10,FALSE))</f>
        <v/>
      </c>
      <c r="AZ42" s="123" t="str">
        <f>IF(AZ41="","",VLOOKUP(AZ41,'【記載例】シフト記号表（勤務時間帯）'!$C$6:$L$47,10,FALSE))</f>
        <v/>
      </c>
      <c r="BA42" s="123" t="str">
        <f>IF(BA41="","",VLOOKUP(BA41,'【記載例】シフト記号表（勤務時間帯）'!$C$6:$L$47,10,FALSE))</f>
        <v/>
      </c>
      <c r="BB42" s="761">
        <f>IF($BE$3="４週",SUM(W42:AX42),IF($BE$3="暦月",SUM(W42:BA42),""))</f>
        <v>160</v>
      </c>
      <c r="BC42" s="762"/>
      <c r="BD42" s="763">
        <f>IF($BE$3="４週",BB42/4,IF($BE$3="暦月",(BB42/($BE$8/7)),""))</f>
        <v>40</v>
      </c>
      <c r="BE42" s="762"/>
      <c r="BF42" s="758"/>
      <c r="BG42" s="759"/>
      <c r="BH42" s="759"/>
      <c r="BI42" s="759"/>
      <c r="BJ42" s="760"/>
    </row>
    <row r="43" spans="2:62" ht="20.25" customHeight="1" x14ac:dyDescent="0.2">
      <c r="B43" s="729">
        <f>B41+1</f>
        <v>15</v>
      </c>
      <c r="C43" s="731" t="s">
        <v>252</v>
      </c>
      <c r="D43" s="732"/>
      <c r="E43" s="117"/>
      <c r="F43" s="118"/>
      <c r="G43" s="117"/>
      <c r="H43" s="118"/>
      <c r="I43" s="735" t="s">
        <v>246</v>
      </c>
      <c r="J43" s="736"/>
      <c r="K43" s="739" t="s">
        <v>330</v>
      </c>
      <c r="L43" s="740"/>
      <c r="M43" s="740"/>
      <c r="N43" s="732"/>
      <c r="O43" s="743" t="s">
        <v>408</v>
      </c>
      <c r="P43" s="744"/>
      <c r="Q43" s="744"/>
      <c r="R43" s="744"/>
      <c r="S43" s="745"/>
      <c r="T43" s="137" t="s">
        <v>378</v>
      </c>
      <c r="U43" s="138"/>
      <c r="V43" s="139"/>
      <c r="W43" s="130" t="s">
        <v>409</v>
      </c>
      <c r="X43" s="131" t="s">
        <v>409</v>
      </c>
      <c r="Y43" s="131"/>
      <c r="Z43" s="131" t="s">
        <v>409</v>
      </c>
      <c r="AA43" s="131" t="s">
        <v>407</v>
      </c>
      <c r="AB43" s="131"/>
      <c r="AC43" s="132" t="s">
        <v>409</v>
      </c>
      <c r="AD43" s="130" t="s">
        <v>409</v>
      </c>
      <c r="AE43" s="131" t="s">
        <v>409</v>
      </c>
      <c r="AF43" s="131"/>
      <c r="AG43" s="131" t="s">
        <v>407</v>
      </c>
      <c r="AH43" s="131" t="s">
        <v>387</v>
      </c>
      <c r="AI43" s="131"/>
      <c r="AJ43" s="132" t="s">
        <v>409</v>
      </c>
      <c r="AK43" s="130" t="s">
        <v>409</v>
      </c>
      <c r="AL43" s="131" t="s">
        <v>409</v>
      </c>
      <c r="AM43" s="131"/>
      <c r="AN43" s="131" t="s">
        <v>409</v>
      </c>
      <c r="AO43" s="131" t="s">
        <v>407</v>
      </c>
      <c r="AP43" s="131"/>
      <c r="AQ43" s="132" t="s">
        <v>409</v>
      </c>
      <c r="AR43" s="130" t="s">
        <v>409</v>
      </c>
      <c r="AS43" s="131" t="s">
        <v>409</v>
      </c>
      <c r="AT43" s="131"/>
      <c r="AU43" s="131" t="s">
        <v>409</v>
      </c>
      <c r="AV43" s="131" t="s">
        <v>387</v>
      </c>
      <c r="AW43" s="131"/>
      <c r="AX43" s="132" t="s">
        <v>409</v>
      </c>
      <c r="AY43" s="130"/>
      <c r="AZ43" s="131"/>
      <c r="BA43" s="133"/>
      <c r="BB43" s="749"/>
      <c r="BC43" s="750"/>
      <c r="BD43" s="712"/>
      <c r="BE43" s="713"/>
      <c r="BF43" s="714"/>
      <c r="BG43" s="715"/>
      <c r="BH43" s="715"/>
      <c r="BI43" s="715"/>
      <c r="BJ43" s="716"/>
    </row>
    <row r="44" spans="2:62" ht="20.25" customHeight="1" x14ac:dyDescent="0.2">
      <c r="B44" s="751"/>
      <c r="C44" s="764"/>
      <c r="D44" s="765"/>
      <c r="E44" s="117"/>
      <c r="F44" s="118" t="str">
        <f>C43</f>
        <v>訪問介護員_定期</v>
      </c>
      <c r="G44" s="117"/>
      <c r="H44" s="118" t="str">
        <f>I43</f>
        <v>A</v>
      </c>
      <c r="I44" s="766"/>
      <c r="J44" s="767"/>
      <c r="K44" s="768"/>
      <c r="L44" s="769"/>
      <c r="M44" s="769"/>
      <c r="N44" s="765"/>
      <c r="O44" s="743"/>
      <c r="P44" s="744"/>
      <c r="Q44" s="744"/>
      <c r="R44" s="744"/>
      <c r="S44" s="745"/>
      <c r="T44" s="134" t="s">
        <v>244</v>
      </c>
      <c r="U44" s="135"/>
      <c r="V44" s="136"/>
      <c r="W44" s="122">
        <f>IF(W43="","",VLOOKUP(W43,'【記載例】シフト記号表（勤務時間帯）'!$C$6:$L$47,10,FALSE))</f>
        <v>8</v>
      </c>
      <c r="X44" s="123">
        <f>IF(X43="","",VLOOKUP(X43,'【記載例】シフト記号表（勤務時間帯）'!$C$6:$L$47,10,FALSE))</f>
        <v>8</v>
      </c>
      <c r="Y44" s="123" t="str">
        <f>IF(Y43="","",VLOOKUP(Y43,'【記載例】シフト記号表（勤務時間帯）'!$C$6:$L$47,10,FALSE))</f>
        <v/>
      </c>
      <c r="Z44" s="123">
        <f>IF(Z43="","",VLOOKUP(Z43,'【記載例】シフト記号表（勤務時間帯）'!$C$6:$L$47,10,FALSE))</f>
        <v>8</v>
      </c>
      <c r="AA44" s="123">
        <f>IF(AA43="","",VLOOKUP(AA43,'【記載例】シフト記号表（勤務時間帯）'!$C$6:$L$47,10,FALSE))</f>
        <v>8</v>
      </c>
      <c r="AB44" s="123" t="str">
        <f>IF(AB43="","",VLOOKUP(AB43,'【記載例】シフト記号表（勤務時間帯）'!$C$6:$L$47,10,FALSE))</f>
        <v/>
      </c>
      <c r="AC44" s="124">
        <f>IF(AC43="","",VLOOKUP(AC43,'【記載例】シフト記号表（勤務時間帯）'!$C$6:$L$47,10,FALSE))</f>
        <v>8</v>
      </c>
      <c r="AD44" s="122">
        <f>IF(AD43="","",VLOOKUP(AD43,'【記載例】シフト記号表（勤務時間帯）'!$C$6:$L$47,10,FALSE))</f>
        <v>8</v>
      </c>
      <c r="AE44" s="123">
        <f>IF(AE43="","",VLOOKUP(AE43,'【記載例】シフト記号表（勤務時間帯）'!$C$6:$L$47,10,FALSE))</f>
        <v>8</v>
      </c>
      <c r="AF44" s="123" t="str">
        <f>IF(AF43="","",VLOOKUP(AF43,'【記載例】シフト記号表（勤務時間帯）'!$C$6:$L$47,10,FALSE))</f>
        <v/>
      </c>
      <c r="AG44" s="123">
        <f>IF(AG43="","",VLOOKUP(AG43,'【記載例】シフト記号表（勤務時間帯）'!$C$6:$L$47,10,FALSE))</f>
        <v>8</v>
      </c>
      <c r="AH44" s="123">
        <f>IF(AH43="","",VLOOKUP(AH43,'【記載例】シフト記号表（勤務時間帯）'!$C$6:$L$47,10,FALSE))</f>
        <v>8</v>
      </c>
      <c r="AI44" s="123" t="str">
        <f>IF(AI43="","",VLOOKUP(AI43,'【記載例】シフト記号表（勤務時間帯）'!$C$6:$L$47,10,FALSE))</f>
        <v/>
      </c>
      <c r="AJ44" s="124">
        <f>IF(AJ43="","",VLOOKUP(AJ43,'【記載例】シフト記号表（勤務時間帯）'!$C$6:$L$47,10,FALSE))</f>
        <v>8</v>
      </c>
      <c r="AK44" s="122">
        <f>IF(AK43="","",VLOOKUP(AK43,'【記載例】シフト記号表（勤務時間帯）'!$C$6:$L$47,10,FALSE))</f>
        <v>8</v>
      </c>
      <c r="AL44" s="123">
        <f>IF(AL43="","",VLOOKUP(AL43,'【記載例】シフト記号表（勤務時間帯）'!$C$6:$L$47,10,FALSE))</f>
        <v>8</v>
      </c>
      <c r="AM44" s="123" t="str">
        <f>IF(AM43="","",VLOOKUP(AM43,'【記載例】シフト記号表（勤務時間帯）'!$C$6:$L$47,10,FALSE))</f>
        <v/>
      </c>
      <c r="AN44" s="123">
        <f>IF(AN43="","",VLOOKUP(AN43,'【記載例】シフト記号表（勤務時間帯）'!$C$6:$L$47,10,FALSE))</f>
        <v>8</v>
      </c>
      <c r="AO44" s="123">
        <f>IF(AO43="","",VLOOKUP(AO43,'【記載例】シフト記号表（勤務時間帯）'!$C$6:$L$47,10,FALSE))</f>
        <v>8</v>
      </c>
      <c r="AP44" s="123" t="str">
        <f>IF(AP43="","",VLOOKUP(AP43,'【記載例】シフト記号表（勤務時間帯）'!$C$6:$L$47,10,FALSE))</f>
        <v/>
      </c>
      <c r="AQ44" s="124">
        <f>IF(AQ43="","",VLOOKUP(AQ43,'【記載例】シフト記号表（勤務時間帯）'!$C$6:$L$47,10,FALSE))</f>
        <v>8</v>
      </c>
      <c r="AR44" s="122">
        <f>IF(AR43="","",VLOOKUP(AR43,'【記載例】シフト記号表（勤務時間帯）'!$C$6:$L$47,10,FALSE))</f>
        <v>8</v>
      </c>
      <c r="AS44" s="123">
        <f>IF(AS43="","",VLOOKUP(AS43,'【記載例】シフト記号表（勤務時間帯）'!$C$6:$L$47,10,FALSE))</f>
        <v>8</v>
      </c>
      <c r="AT44" s="123" t="str">
        <f>IF(AT43="","",VLOOKUP(AT43,'【記載例】シフト記号表（勤務時間帯）'!$C$6:$L$47,10,FALSE))</f>
        <v/>
      </c>
      <c r="AU44" s="123">
        <f>IF(AU43="","",VLOOKUP(AU43,'【記載例】シフト記号表（勤務時間帯）'!$C$6:$L$47,10,FALSE))</f>
        <v>8</v>
      </c>
      <c r="AV44" s="123">
        <f>IF(AV43="","",VLOOKUP(AV43,'【記載例】シフト記号表（勤務時間帯）'!$C$6:$L$47,10,FALSE))</f>
        <v>8</v>
      </c>
      <c r="AW44" s="123" t="str">
        <f>IF(AW43="","",VLOOKUP(AW43,'【記載例】シフト記号表（勤務時間帯）'!$C$6:$L$47,10,FALSE))</f>
        <v/>
      </c>
      <c r="AX44" s="124">
        <f>IF(AX43="","",VLOOKUP(AX43,'【記載例】シフト記号表（勤務時間帯）'!$C$6:$L$47,10,FALSE))</f>
        <v>8</v>
      </c>
      <c r="AY44" s="122" t="str">
        <f>IF(AY43="","",VLOOKUP(AY43,'【記載例】シフト記号表（勤務時間帯）'!$C$6:$L$47,10,FALSE))</f>
        <v/>
      </c>
      <c r="AZ44" s="123" t="str">
        <f>IF(AZ43="","",VLOOKUP(AZ43,'【記載例】シフト記号表（勤務時間帯）'!$C$6:$L$47,10,FALSE))</f>
        <v/>
      </c>
      <c r="BA44" s="123" t="str">
        <f>IF(BA43="","",VLOOKUP(BA43,'【記載例】シフト記号表（勤務時間帯）'!$C$6:$L$47,10,FALSE))</f>
        <v/>
      </c>
      <c r="BB44" s="761">
        <f>IF($BE$3="４週",SUM(W44:AX44),IF($BE$3="暦月",SUM(W44:BA44),""))</f>
        <v>160</v>
      </c>
      <c r="BC44" s="762"/>
      <c r="BD44" s="763">
        <f>IF($BE$3="４週",BB44/4,IF($BE$3="暦月",(BB44/($BE$8/7)),""))</f>
        <v>40</v>
      </c>
      <c r="BE44" s="762"/>
      <c r="BF44" s="758"/>
      <c r="BG44" s="759"/>
      <c r="BH44" s="759"/>
      <c r="BI44" s="759"/>
      <c r="BJ44" s="760"/>
    </row>
    <row r="45" spans="2:62" ht="20.25" customHeight="1" x14ac:dyDescent="0.2">
      <c r="B45" s="729">
        <f>B43+1</f>
        <v>16</v>
      </c>
      <c r="C45" s="731" t="s">
        <v>252</v>
      </c>
      <c r="D45" s="732"/>
      <c r="E45" s="117"/>
      <c r="F45" s="118"/>
      <c r="G45" s="117"/>
      <c r="H45" s="118"/>
      <c r="I45" s="735" t="s">
        <v>246</v>
      </c>
      <c r="J45" s="736"/>
      <c r="K45" s="739" t="s">
        <v>241</v>
      </c>
      <c r="L45" s="740"/>
      <c r="M45" s="740"/>
      <c r="N45" s="732"/>
      <c r="O45" s="743" t="s">
        <v>410</v>
      </c>
      <c r="P45" s="744"/>
      <c r="Q45" s="744"/>
      <c r="R45" s="744"/>
      <c r="S45" s="745"/>
      <c r="T45" s="137" t="s">
        <v>378</v>
      </c>
      <c r="U45" s="138"/>
      <c r="V45" s="139"/>
      <c r="W45" s="130" t="s">
        <v>409</v>
      </c>
      <c r="X45" s="131" t="s">
        <v>409</v>
      </c>
      <c r="Y45" s="131"/>
      <c r="Z45" s="131" t="s">
        <v>409</v>
      </c>
      <c r="AA45" s="131" t="s">
        <v>407</v>
      </c>
      <c r="AB45" s="131"/>
      <c r="AC45" s="132" t="s">
        <v>409</v>
      </c>
      <c r="AD45" s="130" t="s">
        <v>409</v>
      </c>
      <c r="AE45" s="131" t="s">
        <v>409</v>
      </c>
      <c r="AF45" s="131"/>
      <c r="AG45" s="131" t="s">
        <v>409</v>
      </c>
      <c r="AH45" s="131" t="s">
        <v>407</v>
      </c>
      <c r="AI45" s="131"/>
      <c r="AJ45" s="132" t="s">
        <v>409</v>
      </c>
      <c r="AK45" s="130" t="s">
        <v>409</v>
      </c>
      <c r="AL45" s="131" t="s">
        <v>409</v>
      </c>
      <c r="AM45" s="131"/>
      <c r="AN45" s="131" t="s">
        <v>409</v>
      </c>
      <c r="AO45" s="131" t="s">
        <v>402</v>
      </c>
      <c r="AP45" s="131"/>
      <c r="AQ45" s="132" t="s">
        <v>409</v>
      </c>
      <c r="AR45" s="130" t="s">
        <v>409</v>
      </c>
      <c r="AS45" s="131" t="s">
        <v>409</v>
      </c>
      <c r="AT45" s="131"/>
      <c r="AU45" s="131" t="s">
        <v>409</v>
      </c>
      <c r="AV45" s="131" t="s">
        <v>387</v>
      </c>
      <c r="AW45" s="131"/>
      <c r="AX45" s="132" t="s">
        <v>409</v>
      </c>
      <c r="AY45" s="130"/>
      <c r="AZ45" s="131"/>
      <c r="BA45" s="133"/>
      <c r="BB45" s="749"/>
      <c r="BC45" s="750"/>
      <c r="BD45" s="712"/>
      <c r="BE45" s="713"/>
      <c r="BF45" s="714"/>
      <c r="BG45" s="715"/>
      <c r="BH45" s="715"/>
      <c r="BI45" s="715"/>
      <c r="BJ45" s="716"/>
    </row>
    <row r="46" spans="2:62" ht="20.25" customHeight="1" x14ac:dyDescent="0.2">
      <c r="B46" s="751"/>
      <c r="C46" s="764"/>
      <c r="D46" s="765"/>
      <c r="E46" s="117"/>
      <c r="F46" s="118" t="str">
        <f>C45</f>
        <v>訪問介護員_定期</v>
      </c>
      <c r="G46" s="117"/>
      <c r="H46" s="118" t="str">
        <f>I45</f>
        <v>A</v>
      </c>
      <c r="I46" s="766"/>
      <c r="J46" s="767"/>
      <c r="K46" s="768"/>
      <c r="L46" s="769"/>
      <c r="M46" s="769"/>
      <c r="N46" s="765"/>
      <c r="O46" s="743"/>
      <c r="P46" s="744"/>
      <c r="Q46" s="744"/>
      <c r="R46" s="744"/>
      <c r="S46" s="745"/>
      <c r="T46" s="134" t="s">
        <v>244</v>
      </c>
      <c r="U46" s="135"/>
      <c r="V46" s="136"/>
      <c r="W46" s="122">
        <f>IF(W45="","",VLOOKUP(W45,'【記載例】シフト記号表（勤務時間帯）'!$C$6:$L$47,10,FALSE))</f>
        <v>8</v>
      </c>
      <c r="X46" s="123">
        <f>IF(X45="","",VLOOKUP(X45,'【記載例】シフト記号表（勤務時間帯）'!$C$6:$L$47,10,FALSE))</f>
        <v>8</v>
      </c>
      <c r="Y46" s="123" t="str">
        <f>IF(Y45="","",VLOOKUP(Y45,'【記載例】シフト記号表（勤務時間帯）'!$C$6:$L$47,10,FALSE))</f>
        <v/>
      </c>
      <c r="Z46" s="123">
        <f>IF(Z45="","",VLOOKUP(Z45,'【記載例】シフト記号表（勤務時間帯）'!$C$6:$L$47,10,FALSE))</f>
        <v>8</v>
      </c>
      <c r="AA46" s="123">
        <f>IF(AA45="","",VLOOKUP(AA45,'【記載例】シフト記号表（勤務時間帯）'!$C$6:$L$47,10,FALSE))</f>
        <v>8</v>
      </c>
      <c r="AB46" s="123" t="str">
        <f>IF(AB45="","",VLOOKUP(AB45,'【記載例】シフト記号表（勤務時間帯）'!$C$6:$L$47,10,FALSE))</f>
        <v/>
      </c>
      <c r="AC46" s="124">
        <f>IF(AC45="","",VLOOKUP(AC45,'【記載例】シフト記号表（勤務時間帯）'!$C$6:$L$47,10,FALSE))</f>
        <v>8</v>
      </c>
      <c r="AD46" s="122">
        <f>IF(AD45="","",VLOOKUP(AD45,'【記載例】シフト記号表（勤務時間帯）'!$C$6:$L$47,10,FALSE))</f>
        <v>8</v>
      </c>
      <c r="AE46" s="123">
        <f>IF(AE45="","",VLOOKUP(AE45,'【記載例】シフト記号表（勤務時間帯）'!$C$6:$L$47,10,FALSE))</f>
        <v>8</v>
      </c>
      <c r="AF46" s="123" t="str">
        <f>IF(AF45="","",VLOOKUP(AF45,'【記載例】シフト記号表（勤務時間帯）'!$C$6:$L$47,10,FALSE))</f>
        <v/>
      </c>
      <c r="AG46" s="123">
        <f>IF(AG45="","",VLOOKUP(AG45,'【記載例】シフト記号表（勤務時間帯）'!$C$6:$L$47,10,FALSE))</f>
        <v>8</v>
      </c>
      <c r="AH46" s="123">
        <f>IF(AH45="","",VLOOKUP(AH45,'【記載例】シフト記号表（勤務時間帯）'!$C$6:$L$47,10,FALSE))</f>
        <v>8</v>
      </c>
      <c r="AI46" s="123" t="str">
        <f>IF(AI45="","",VLOOKUP(AI45,'【記載例】シフト記号表（勤務時間帯）'!$C$6:$L$47,10,FALSE))</f>
        <v/>
      </c>
      <c r="AJ46" s="124">
        <f>IF(AJ45="","",VLOOKUP(AJ45,'【記載例】シフト記号表（勤務時間帯）'!$C$6:$L$47,10,FALSE))</f>
        <v>8</v>
      </c>
      <c r="AK46" s="122">
        <f>IF(AK45="","",VLOOKUP(AK45,'【記載例】シフト記号表（勤務時間帯）'!$C$6:$L$47,10,FALSE))</f>
        <v>8</v>
      </c>
      <c r="AL46" s="123">
        <f>IF(AL45="","",VLOOKUP(AL45,'【記載例】シフト記号表（勤務時間帯）'!$C$6:$L$47,10,FALSE))</f>
        <v>8</v>
      </c>
      <c r="AM46" s="123" t="str">
        <f>IF(AM45="","",VLOOKUP(AM45,'【記載例】シフト記号表（勤務時間帯）'!$C$6:$L$47,10,FALSE))</f>
        <v/>
      </c>
      <c r="AN46" s="123">
        <f>IF(AN45="","",VLOOKUP(AN45,'【記載例】シフト記号表（勤務時間帯）'!$C$6:$L$47,10,FALSE))</f>
        <v>8</v>
      </c>
      <c r="AO46" s="123">
        <f>IF(AO45="","",VLOOKUP(AO45,'【記載例】シフト記号表（勤務時間帯）'!$C$6:$L$47,10,FALSE))</f>
        <v>8</v>
      </c>
      <c r="AP46" s="123" t="str">
        <f>IF(AP45="","",VLOOKUP(AP45,'【記載例】シフト記号表（勤務時間帯）'!$C$6:$L$47,10,FALSE))</f>
        <v/>
      </c>
      <c r="AQ46" s="124">
        <f>IF(AQ45="","",VLOOKUP(AQ45,'【記載例】シフト記号表（勤務時間帯）'!$C$6:$L$47,10,FALSE))</f>
        <v>8</v>
      </c>
      <c r="AR46" s="122">
        <f>IF(AR45="","",VLOOKUP(AR45,'【記載例】シフト記号表（勤務時間帯）'!$C$6:$L$47,10,FALSE))</f>
        <v>8</v>
      </c>
      <c r="AS46" s="123">
        <f>IF(AS45="","",VLOOKUP(AS45,'【記載例】シフト記号表（勤務時間帯）'!$C$6:$L$47,10,FALSE))</f>
        <v>8</v>
      </c>
      <c r="AT46" s="123" t="str">
        <f>IF(AT45="","",VLOOKUP(AT45,'【記載例】シフト記号表（勤務時間帯）'!$C$6:$L$47,10,FALSE))</f>
        <v/>
      </c>
      <c r="AU46" s="123">
        <f>IF(AU45="","",VLOOKUP(AU45,'【記載例】シフト記号表（勤務時間帯）'!$C$6:$L$47,10,FALSE))</f>
        <v>8</v>
      </c>
      <c r="AV46" s="123">
        <f>IF(AV45="","",VLOOKUP(AV45,'【記載例】シフト記号表（勤務時間帯）'!$C$6:$L$47,10,FALSE))</f>
        <v>8</v>
      </c>
      <c r="AW46" s="123" t="str">
        <f>IF(AW45="","",VLOOKUP(AW45,'【記載例】シフト記号表（勤務時間帯）'!$C$6:$L$47,10,FALSE))</f>
        <v/>
      </c>
      <c r="AX46" s="124">
        <f>IF(AX45="","",VLOOKUP(AX45,'【記載例】シフト記号表（勤務時間帯）'!$C$6:$L$47,10,FALSE))</f>
        <v>8</v>
      </c>
      <c r="AY46" s="122" t="str">
        <f>IF(AY45="","",VLOOKUP(AY45,'【記載例】シフト記号表（勤務時間帯）'!$C$6:$L$47,10,FALSE))</f>
        <v/>
      </c>
      <c r="AZ46" s="123" t="str">
        <f>IF(AZ45="","",VLOOKUP(AZ45,'【記載例】シフト記号表（勤務時間帯）'!$C$6:$L$47,10,FALSE))</f>
        <v/>
      </c>
      <c r="BA46" s="123" t="str">
        <f>IF(BA45="","",VLOOKUP(BA45,'【記載例】シフト記号表（勤務時間帯）'!$C$6:$L$47,10,FALSE))</f>
        <v/>
      </c>
      <c r="BB46" s="761">
        <f>IF($BE$3="４週",SUM(W46:AX46),IF($BE$3="暦月",SUM(W46:BA46),""))</f>
        <v>160</v>
      </c>
      <c r="BC46" s="762"/>
      <c r="BD46" s="763">
        <f>IF($BE$3="４週",BB46/4,IF($BE$3="暦月",(BB46/($BE$8/7)),""))</f>
        <v>40</v>
      </c>
      <c r="BE46" s="762"/>
      <c r="BF46" s="758"/>
      <c r="BG46" s="759"/>
      <c r="BH46" s="759"/>
      <c r="BI46" s="759"/>
      <c r="BJ46" s="760"/>
    </row>
    <row r="47" spans="2:62" ht="20.25" customHeight="1" x14ac:dyDescent="0.2">
      <c r="B47" s="729">
        <f>B45+1</f>
        <v>17</v>
      </c>
      <c r="C47" s="731" t="s">
        <v>252</v>
      </c>
      <c r="D47" s="732"/>
      <c r="E47" s="117"/>
      <c r="F47" s="118"/>
      <c r="G47" s="117"/>
      <c r="H47" s="118"/>
      <c r="I47" s="735" t="s">
        <v>246</v>
      </c>
      <c r="J47" s="736"/>
      <c r="K47" s="739" t="s">
        <v>241</v>
      </c>
      <c r="L47" s="740"/>
      <c r="M47" s="740"/>
      <c r="N47" s="732"/>
      <c r="O47" s="743" t="s">
        <v>411</v>
      </c>
      <c r="P47" s="744"/>
      <c r="Q47" s="744"/>
      <c r="R47" s="744"/>
      <c r="S47" s="745"/>
      <c r="T47" s="137" t="s">
        <v>378</v>
      </c>
      <c r="U47" s="138"/>
      <c r="V47" s="139"/>
      <c r="W47" s="130" t="s">
        <v>409</v>
      </c>
      <c r="X47" s="131" t="s">
        <v>409</v>
      </c>
      <c r="Y47" s="131"/>
      <c r="Z47" s="131" t="s">
        <v>409</v>
      </c>
      <c r="AA47" s="131" t="s">
        <v>407</v>
      </c>
      <c r="AB47" s="131"/>
      <c r="AC47" s="132" t="s">
        <v>409</v>
      </c>
      <c r="AD47" s="130" t="s">
        <v>409</v>
      </c>
      <c r="AE47" s="131" t="s">
        <v>409</v>
      </c>
      <c r="AF47" s="131"/>
      <c r="AG47" s="131" t="s">
        <v>409</v>
      </c>
      <c r="AH47" s="131" t="s">
        <v>407</v>
      </c>
      <c r="AI47" s="131"/>
      <c r="AJ47" s="132" t="s">
        <v>409</v>
      </c>
      <c r="AK47" s="130" t="s">
        <v>409</v>
      </c>
      <c r="AL47" s="131" t="s">
        <v>409</v>
      </c>
      <c r="AM47" s="131"/>
      <c r="AN47" s="131" t="s">
        <v>409</v>
      </c>
      <c r="AO47" s="131" t="s">
        <v>407</v>
      </c>
      <c r="AP47" s="131"/>
      <c r="AQ47" s="132" t="s">
        <v>409</v>
      </c>
      <c r="AR47" s="130" t="s">
        <v>409</v>
      </c>
      <c r="AS47" s="131" t="s">
        <v>409</v>
      </c>
      <c r="AT47" s="131"/>
      <c r="AU47" s="131" t="s">
        <v>409</v>
      </c>
      <c r="AV47" s="131" t="s">
        <v>407</v>
      </c>
      <c r="AW47" s="131"/>
      <c r="AX47" s="132" t="s">
        <v>409</v>
      </c>
      <c r="AY47" s="130"/>
      <c r="AZ47" s="131"/>
      <c r="BA47" s="133"/>
      <c r="BB47" s="749"/>
      <c r="BC47" s="750"/>
      <c r="BD47" s="712"/>
      <c r="BE47" s="713"/>
      <c r="BF47" s="714"/>
      <c r="BG47" s="715"/>
      <c r="BH47" s="715"/>
      <c r="BI47" s="715"/>
      <c r="BJ47" s="716"/>
    </row>
    <row r="48" spans="2:62" ht="20.25" customHeight="1" x14ac:dyDescent="0.2">
      <c r="B48" s="751"/>
      <c r="C48" s="764"/>
      <c r="D48" s="765"/>
      <c r="E48" s="117"/>
      <c r="F48" s="118" t="str">
        <f>C47</f>
        <v>訪問介護員_定期</v>
      </c>
      <c r="G48" s="117"/>
      <c r="H48" s="118" t="str">
        <f>I47</f>
        <v>A</v>
      </c>
      <c r="I48" s="766"/>
      <c r="J48" s="767"/>
      <c r="K48" s="768"/>
      <c r="L48" s="769"/>
      <c r="M48" s="769"/>
      <c r="N48" s="765"/>
      <c r="O48" s="743"/>
      <c r="P48" s="744"/>
      <c r="Q48" s="744"/>
      <c r="R48" s="744"/>
      <c r="S48" s="745"/>
      <c r="T48" s="134" t="s">
        <v>244</v>
      </c>
      <c r="U48" s="135"/>
      <c r="V48" s="136"/>
      <c r="W48" s="122">
        <f>IF(W47="","",VLOOKUP(W47,'【記載例】シフト記号表（勤務時間帯）'!$C$6:$L$47,10,FALSE))</f>
        <v>8</v>
      </c>
      <c r="X48" s="123">
        <f>IF(X47="","",VLOOKUP(X47,'【記載例】シフト記号表（勤務時間帯）'!$C$6:$L$47,10,FALSE))</f>
        <v>8</v>
      </c>
      <c r="Y48" s="123" t="str">
        <f>IF(Y47="","",VLOOKUP(Y47,'【記載例】シフト記号表（勤務時間帯）'!$C$6:$L$47,10,FALSE))</f>
        <v/>
      </c>
      <c r="Z48" s="123">
        <f>IF(Z47="","",VLOOKUP(Z47,'【記載例】シフト記号表（勤務時間帯）'!$C$6:$L$47,10,FALSE))</f>
        <v>8</v>
      </c>
      <c r="AA48" s="123">
        <f>IF(AA47="","",VLOOKUP(AA47,'【記載例】シフト記号表（勤務時間帯）'!$C$6:$L$47,10,FALSE))</f>
        <v>8</v>
      </c>
      <c r="AB48" s="123" t="str">
        <f>IF(AB47="","",VLOOKUP(AB47,'【記載例】シフト記号表（勤務時間帯）'!$C$6:$L$47,10,FALSE))</f>
        <v/>
      </c>
      <c r="AC48" s="124">
        <f>IF(AC47="","",VLOOKUP(AC47,'【記載例】シフト記号表（勤務時間帯）'!$C$6:$L$47,10,FALSE))</f>
        <v>8</v>
      </c>
      <c r="AD48" s="122">
        <f>IF(AD47="","",VLOOKUP(AD47,'【記載例】シフト記号表（勤務時間帯）'!$C$6:$L$47,10,FALSE))</f>
        <v>8</v>
      </c>
      <c r="AE48" s="123">
        <f>IF(AE47="","",VLOOKUP(AE47,'【記載例】シフト記号表（勤務時間帯）'!$C$6:$L$47,10,FALSE))</f>
        <v>8</v>
      </c>
      <c r="AF48" s="123" t="str">
        <f>IF(AF47="","",VLOOKUP(AF47,'【記載例】シフト記号表（勤務時間帯）'!$C$6:$L$47,10,FALSE))</f>
        <v/>
      </c>
      <c r="AG48" s="123">
        <f>IF(AG47="","",VLOOKUP(AG47,'【記載例】シフト記号表（勤務時間帯）'!$C$6:$L$47,10,FALSE))</f>
        <v>8</v>
      </c>
      <c r="AH48" s="123">
        <f>IF(AH47="","",VLOOKUP(AH47,'【記載例】シフト記号表（勤務時間帯）'!$C$6:$L$47,10,FALSE))</f>
        <v>8</v>
      </c>
      <c r="AI48" s="123" t="str">
        <f>IF(AI47="","",VLOOKUP(AI47,'【記載例】シフト記号表（勤務時間帯）'!$C$6:$L$47,10,FALSE))</f>
        <v/>
      </c>
      <c r="AJ48" s="124">
        <f>IF(AJ47="","",VLOOKUP(AJ47,'【記載例】シフト記号表（勤務時間帯）'!$C$6:$L$47,10,FALSE))</f>
        <v>8</v>
      </c>
      <c r="AK48" s="122">
        <f>IF(AK47="","",VLOOKUP(AK47,'【記載例】シフト記号表（勤務時間帯）'!$C$6:$L$47,10,FALSE))</f>
        <v>8</v>
      </c>
      <c r="AL48" s="123">
        <f>IF(AL47="","",VLOOKUP(AL47,'【記載例】シフト記号表（勤務時間帯）'!$C$6:$L$47,10,FALSE))</f>
        <v>8</v>
      </c>
      <c r="AM48" s="123" t="str">
        <f>IF(AM47="","",VLOOKUP(AM47,'【記載例】シフト記号表（勤務時間帯）'!$C$6:$L$47,10,FALSE))</f>
        <v/>
      </c>
      <c r="AN48" s="123">
        <f>IF(AN47="","",VLOOKUP(AN47,'【記載例】シフト記号表（勤務時間帯）'!$C$6:$L$47,10,FALSE))</f>
        <v>8</v>
      </c>
      <c r="AO48" s="123">
        <f>IF(AO47="","",VLOOKUP(AO47,'【記載例】シフト記号表（勤務時間帯）'!$C$6:$L$47,10,FALSE))</f>
        <v>8</v>
      </c>
      <c r="AP48" s="123" t="str">
        <f>IF(AP47="","",VLOOKUP(AP47,'【記載例】シフト記号表（勤務時間帯）'!$C$6:$L$47,10,FALSE))</f>
        <v/>
      </c>
      <c r="AQ48" s="124">
        <f>IF(AQ47="","",VLOOKUP(AQ47,'【記載例】シフト記号表（勤務時間帯）'!$C$6:$L$47,10,FALSE))</f>
        <v>8</v>
      </c>
      <c r="AR48" s="122">
        <f>IF(AR47="","",VLOOKUP(AR47,'【記載例】シフト記号表（勤務時間帯）'!$C$6:$L$47,10,FALSE))</f>
        <v>8</v>
      </c>
      <c r="AS48" s="123">
        <f>IF(AS47="","",VLOOKUP(AS47,'【記載例】シフト記号表（勤務時間帯）'!$C$6:$L$47,10,FALSE))</f>
        <v>8</v>
      </c>
      <c r="AT48" s="123" t="str">
        <f>IF(AT47="","",VLOOKUP(AT47,'【記載例】シフト記号表（勤務時間帯）'!$C$6:$L$47,10,FALSE))</f>
        <v/>
      </c>
      <c r="AU48" s="123">
        <f>IF(AU47="","",VLOOKUP(AU47,'【記載例】シフト記号表（勤務時間帯）'!$C$6:$L$47,10,FALSE))</f>
        <v>8</v>
      </c>
      <c r="AV48" s="123">
        <f>IF(AV47="","",VLOOKUP(AV47,'【記載例】シフト記号表（勤務時間帯）'!$C$6:$L$47,10,FALSE))</f>
        <v>8</v>
      </c>
      <c r="AW48" s="123" t="str">
        <f>IF(AW47="","",VLOOKUP(AW47,'【記載例】シフト記号表（勤務時間帯）'!$C$6:$L$47,10,FALSE))</f>
        <v/>
      </c>
      <c r="AX48" s="124">
        <f>IF(AX47="","",VLOOKUP(AX47,'【記載例】シフト記号表（勤務時間帯）'!$C$6:$L$47,10,FALSE))</f>
        <v>8</v>
      </c>
      <c r="AY48" s="122" t="str">
        <f>IF(AY47="","",VLOOKUP(AY47,'【記載例】シフト記号表（勤務時間帯）'!$C$6:$L$47,10,FALSE))</f>
        <v/>
      </c>
      <c r="AZ48" s="123" t="str">
        <f>IF(AZ47="","",VLOOKUP(AZ47,'【記載例】シフト記号表（勤務時間帯）'!$C$6:$L$47,10,FALSE))</f>
        <v/>
      </c>
      <c r="BA48" s="123" t="str">
        <f>IF(BA47="","",VLOOKUP(BA47,'【記載例】シフト記号表（勤務時間帯）'!$C$6:$L$47,10,FALSE))</f>
        <v/>
      </c>
      <c r="BB48" s="761">
        <f>IF($BE$3="４週",SUM(W48:AX48),IF($BE$3="暦月",SUM(W48:BA48),""))</f>
        <v>160</v>
      </c>
      <c r="BC48" s="762"/>
      <c r="BD48" s="763">
        <f>IF($BE$3="４週",BB48/4,IF($BE$3="暦月",(BB48/($BE$8/7)),""))</f>
        <v>40</v>
      </c>
      <c r="BE48" s="762"/>
      <c r="BF48" s="758"/>
      <c r="BG48" s="759"/>
      <c r="BH48" s="759"/>
      <c r="BI48" s="759"/>
      <c r="BJ48" s="760"/>
    </row>
    <row r="49" spans="2:62" ht="20.25" customHeight="1" x14ac:dyDescent="0.2">
      <c r="B49" s="729">
        <f>B47+1</f>
        <v>18</v>
      </c>
      <c r="C49" s="731"/>
      <c r="D49" s="732"/>
      <c r="E49" s="117"/>
      <c r="F49" s="118"/>
      <c r="G49" s="117"/>
      <c r="H49" s="118"/>
      <c r="I49" s="735"/>
      <c r="J49" s="736"/>
      <c r="K49" s="739"/>
      <c r="L49" s="740"/>
      <c r="M49" s="740"/>
      <c r="N49" s="732"/>
      <c r="O49" s="743"/>
      <c r="P49" s="744"/>
      <c r="Q49" s="744"/>
      <c r="R49" s="744"/>
      <c r="S49" s="745"/>
      <c r="T49" s="137" t="s">
        <v>378</v>
      </c>
      <c r="U49" s="138"/>
      <c r="V49" s="139"/>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1"/>
      <c r="AU49" s="131"/>
      <c r="AV49" s="131"/>
      <c r="AW49" s="131"/>
      <c r="AX49" s="132"/>
      <c r="AY49" s="130"/>
      <c r="AZ49" s="131"/>
      <c r="BA49" s="133"/>
      <c r="BB49" s="749"/>
      <c r="BC49" s="750"/>
      <c r="BD49" s="712"/>
      <c r="BE49" s="713"/>
      <c r="BF49" s="714"/>
      <c r="BG49" s="715"/>
      <c r="BH49" s="715"/>
      <c r="BI49" s="715"/>
      <c r="BJ49" s="716"/>
    </row>
    <row r="50" spans="2:62" ht="20.25" customHeight="1" x14ac:dyDescent="0.2">
      <c r="B50" s="751"/>
      <c r="C50" s="752"/>
      <c r="D50" s="753"/>
      <c r="E50" s="117"/>
      <c r="F50" s="118">
        <f>C49</f>
        <v>0</v>
      </c>
      <c r="G50" s="117"/>
      <c r="H50" s="118">
        <f>I49</f>
        <v>0</v>
      </c>
      <c r="I50" s="766"/>
      <c r="J50" s="767"/>
      <c r="K50" s="768"/>
      <c r="L50" s="769"/>
      <c r="M50" s="769"/>
      <c r="N50" s="765"/>
      <c r="O50" s="743"/>
      <c r="P50" s="744"/>
      <c r="Q50" s="744"/>
      <c r="R50" s="744"/>
      <c r="S50" s="745"/>
      <c r="T50" s="134" t="s">
        <v>244</v>
      </c>
      <c r="U50" s="135"/>
      <c r="V50" s="136"/>
      <c r="W50" s="122" t="str">
        <f>IF(W49="","",VLOOKUP(W49,'【記載例】シフト記号表（勤務時間帯）'!$C$6:$L$47,10,FALSE))</f>
        <v/>
      </c>
      <c r="X50" s="123" t="str">
        <f>IF(X49="","",VLOOKUP(X49,'【記載例】シフト記号表（勤務時間帯）'!$C$6:$L$47,10,FALSE))</f>
        <v/>
      </c>
      <c r="Y50" s="123" t="str">
        <f>IF(Y49="","",VLOOKUP(Y49,'【記載例】シフト記号表（勤務時間帯）'!$C$6:$L$47,10,FALSE))</f>
        <v/>
      </c>
      <c r="Z50" s="123" t="str">
        <f>IF(Z49="","",VLOOKUP(Z49,'【記載例】シフト記号表（勤務時間帯）'!$C$6:$L$47,10,FALSE))</f>
        <v/>
      </c>
      <c r="AA50" s="123" t="str">
        <f>IF(AA49="","",VLOOKUP(AA49,'【記載例】シフト記号表（勤務時間帯）'!$C$6:$L$47,10,FALSE))</f>
        <v/>
      </c>
      <c r="AB50" s="123" t="str">
        <f>IF(AB49="","",VLOOKUP(AB49,'【記載例】シフト記号表（勤務時間帯）'!$C$6:$L$47,10,FALSE))</f>
        <v/>
      </c>
      <c r="AC50" s="124" t="str">
        <f>IF(AC49="","",VLOOKUP(AC49,'【記載例】シフト記号表（勤務時間帯）'!$C$6:$L$47,10,FALSE))</f>
        <v/>
      </c>
      <c r="AD50" s="122" t="str">
        <f>IF(AD49="","",VLOOKUP(AD49,'【記載例】シフト記号表（勤務時間帯）'!$C$6:$L$47,10,FALSE))</f>
        <v/>
      </c>
      <c r="AE50" s="123" t="str">
        <f>IF(AE49="","",VLOOKUP(AE49,'【記載例】シフト記号表（勤務時間帯）'!$C$6:$L$47,10,FALSE))</f>
        <v/>
      </c>
      <c r="AF50" s="123" t="str">
        <f>IF(AF49="","",VLOOKUP(AF49,'【記載例】シフト記号表（勤務時間帯）'!$C$6:$L$47,10,FALSE))</f>
        <v/>
      </c>
      <c r="AG50" s="123" t="str">
        <f>IF(AG49="","",VLOOKUP(AG49,'【記載例】シフト記号表（勤務時間帯）'!$C$6:$L$47,10,FALSE))</f>
        <v/>
      </c>
      <c r="AH50" s="123" t="str">
        <f>IF(AH49="","",VLOOKUP(AH49,'【記載例】シフト記号表（勤務時間帯）'!$C$6:$L$47,10,FALSE))</f>
        <v/>
      </c>
      <c r="AI50" s="123" t="str">
        <f>IF(AI49="","",VLOOKUP(AI49,'【記載例】シフト記号表（勤務時間帯）'!$C$6:$L$47,10,FALSE))</f>
        <v/>
      </c>
      <c r="AJ50" s="124" t="str">
        <f>IF(AJ49="","",VLOOKUP(AJ49,'【記載例】シフト記号表（勤務時間帯）'!$C$6:$L$47,10,FALSE))</f>
        <v/>
      </c>
      <c r="AK50" s="122" t="str">
        <f>IF(AK49="","",VLOOKUP(AK49,'【記載例】シフト記号表（勤務時間帯）'!$C$6:$L$47,10,FALSE))</f>
        <v/>
      </c>
      <c r="AL50" s="123" t="str">
        <f>IF(AL49="","",VLOOKUP(AL49,'【記載例】シフト記号表（勤務時間帯）'!$C$6:$L$47,10,FALSE))</f>
        <v/>
      </c>
      <c r="AM50" s="123" t="str">
        <f>IF(AM49="","",VLOOKUP(AM49,'【記載例】シフト記号表（勤務時間帯）'!$C$6:$L$47,10,FALSE))</f>
        <v/>
      </c>
      <c r="AN50" s="123" t="str">
        <f>IF(AN49="","",VLOOKUP(AN49,'【記載例】シフト記号表（勤務時間帯）'!$C$6:$L$47,10,FALSE))</f>
        <v/>
      </c>
      <c r="AO50" s="123" t="str">
        <f>IF(AO49="","",VLOOKUP(AO49,'【記載例】シフト記号表（勤務時間帯）'!$C$6:$L$47,10,FALSE))</f>
        <v/>
      </c>
      <c r="AP50" s="123" t="str">
        <f>IF(AP49="","",VLOOKUP(AP49,'【記載例】シフト記号表（勤務時間帯）'!$C$6:$L$47,10,FALSE))</f>
        <v/>
      </c>
      <c r="AQ50" s="124" t="str">
        <f>IF(AQ49="","",VLOOKUP(AQ49,'【記載例】シフト記号表（勤務時間帯）'!$C$6:$L$47,10,FALSE))</f>
        <v/>
      </c>
      <c r="AR50" s="122" t="str">
        <f>IF(AR49="","",VLOOKUP(AR49,'【記載例】シフト記号表（勤務時間帯）'!$C$6:$L$47,10,FALSE))</f>
        <v/>
      </c>
      <c r="AS50" s="123" t="str">
        <f>IF(AS49="","",VLOOKUP(AS49,'【記載例】シフト記号表（勤務時間帯）'!$C$6:$L$47,10,FALSE))</f>
        <v/>
      </c>
      <c r="AT50" s="123" t="str">
        <f>IF(AT49="","",VLOOKUP(AT49,'【記載例】シフト記号表（勤務時間帯）'!$C$6:$L$47,10,FALSE))</f>
        <v/>
      </c>
      <c r="AU50" s="123" t="str">
        <f>IF(AU49="","",VLOOKUP(AU49,'【記載例】シフト記号表（勤務時間帯）'!$C$6:$L$47,10,FALSE))</f>
        <v/>
      </c>
      <c r="AV50" s="123" t="str">
        <f>IF(AV49="","",VLOOKUP(AV49,'【記載例】シフト記号表（勤務時間帯）'!$C$6:$L$47,10,FALSE))</f>
        <v/>
      </c>
      <c r="AW50" s="123" t="str">
        <f>IF(AW49="","",VLOOKUP(AW49,'【記載例】シフト記号表（勤務時間帯）'!$C$6:$L$47,10,FALSE))</f>
        <v/>
      </c>
      <c r="AX50" s="124" t="str">
        <f>IF(AX49="","",VLOOKUP(AX49,'【記載例】シフト記号表（勤務時間帯）'!$C$6:$L$47,10,FALSE))</f>
        <v/>
      </c>
      <c r="AY50" s="122" t="str">
        <f>IF(AY49="","",VLOOKUP(AY49,'【記載例】シフト記号表（勤務時間帯）'!$C$6:$L$47,10,FALSE))</f>
        <v/>
      </c>
      <c r="AZ50" s="123" t="str">
        <f>IF(AZ49="","",VLOOKUP(AZ49,'【記載例】シフト記号表（勤務時間帯）'!$C$6:$L$47,10,FALSE))</f>
        <v/>
      </c>
      <c r="BA50" s="123" t="str">
        <f>IF(BA49="","",VLOOKUP(BA49,'【記載例】シフト記号表（勤務時間帯）'!$C$6:$L$47,10,FALSE))</f>
        <v/>
      </c>
      <c r="BB50" s="761">
        <f>IF($BE$3="４週",SUM(W50:AX50),IF($BE$3="暦月",SUM(W50:BA50),""))</f>
        <v>0</v>
      </c>
      <c r="BC50" s="762"/>
      <c r="BD50" s="763">
        <f>IF($BE$3="４週",BB50/4,IF($BE$3="暦月",(BB50/($BE$8/7)),""))</f>
        <v>0</v>
      </c>
      <c r="BE50" s="762"/>
      <c r="BF50" s="758"/>
      <c r="BG50" s="759"/>
      <c r="BH50" s="759"/>
      <c r="BI50" s="759"/>
      <c r="BJ50" s="760"/>
    </row>
    <row r="51" spans="2:62" ht="20.25" customHeight="1" x14ac:dyDescent="0.2">
      <c r="B51" s="729">
        <f>B49+1</f>
        <v>19</v>
      </c>
      <c r="C51" s="731"/>
      <c r="D51" s="732"/>
      <c r="E51" s="125"/>
      <c r="F51" s="126"/>
      <c r="G51" s="125"/>
      <c r="H51" s="126"/>
      <c r="I51" s="735"/>
      <c r="J51" s="736"/>
      <c r="K51" s="739"/>
      <c r="L51" s="740"/>
      <c r="M51" s="740"/>
      <c r="N51" s="732"/>
      <c r="O51" s="743"/>
      <c r="P51" s="744"/>
      <c r="Q51" s="744"/>
      <c r="R51" s="744"/>
      <c r="S51" s="745"/>
      <c r="T51" s="127" t="s">
        <v>378</v>
      </c>
      <c r="U51" s="128"/>
      <c r="V51" s="129"/>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1"/>
      <c r="AU51" s="131"/>
      <c r="AV51" s="131"/>
      <c r="AW51" s="131"/>
      <c r="AX51" s="132"/>
      <c r="AY51" s="130"/>
      <c r="AZ51" s="131"/>
      <c r="BA51" s="133"/>
      <c r="BB51" s="749"/>
      <c r="BC51" s="750"/>
      <c r="BD51" s="712"/>
      <c r="BE51" s="713"/>
      <c r="BF51" s="714"/>
      <c r="BG51" s="715"/>
      <c r="BH51" s="715"/>
      <c r="BI51" s="715"/>
      <c r="BJ51" s="716"/>
    </row>
    <row r="52" spans="2:62" ht="20.25" customHeight="1" x14ac:dyDescent="0.2">
      <c r="B52" s="751"/>
      <c r="C52" s="764"/>
      <c r="D52" s="765"/>
      <c r="E52" s="117"/>
      <c r="F52" s="118">
        <f>C51</f>
        <v>0</v>
      </c>
      <c r="G52" s="117"/>
      <c r="H52" s="118">
        <f>I51</f>
        <v>0</v>
      </c>
      <c r="I52" s="766"/>
      <c r="J52" s="767"/>
      <c r="K52" s="768"/>
      <c r="L52" s="769"/>
      <c r="M52" s="769"/>
      <c r="N52" s="765"/>
      <c r="O52" s="743"/>
      <c r="P52" s="744"/>
      <c r="Q52" s="744"/>
      <c r="R52" s="744"/>
      <c r="S52" s="745"/>
      <c r="T52" s="134" t="s">
        <v>244</v>
      </c>
      <c r="U52" s="120"/>
      <c r="V52" s="121"/>
      <c r="W52" s="122" t="str">
        <f>IF(W51="","",VLOOKUP(W51,'【記載例】シフト記号表（勤務時間帯）'!$C$6:$L$47,10,FALSE))</f>
        <v/>
      </c>
      <c r="X52" s="123" t="str">
        <f>IF(X51="","",VLOOKUP(X51,'【記載例】シフト記号表（勤務時間帯）'!$C$6:$L$47,10,FALSE))</f>
        <v/>
      </c>
      <c r="Y52" s="123" t="str">
        <f>IF(Y51="","",VLOOKUP(Y51,'【記載例】シフト記号表（勤務時間帯）'!$C$6:$L$47,10,FALSE))</f>
        <v/>
      </c>
      <c r="Z52" s="123" t="str">
        <f>IF(Z51="","",VLOOKUP(Z51,'【記載例】シフト記号表（勤務時間帯）'!$C$6:$L$47,10,FALSE))</f>
        <v/>
      </c>
      <c r="AA52" s="123" t="str">
        <f>IF(AA51="","",VLOOKUP(AA51,'【記載例】シフト記号表（勤務時間帯）'!$C$6:$L$47,10,FALSE))</f>
        <v/>
      </c>
      <c r="AB52" s="123" t="str">
        <f>IF(AB51="","",VLOOKUP(AB51,'【記載例】シフト記号表（勤務時間帯）'!$C$6:$L$47,10,FALSE))</f>
        <v/>
      </c>
      <c r="AC52" s="124" t="str">
        <f>IF(AC51="","",VLOOKUP(AC51,'【記載例】シフト記号表（勤務時間帯）'!$C$6:$L$47,10,FALSE))</f>
        <v/>
      </c>
      <c r="AD52" s="122" t="str">
        <f>IF(AD51="","",VLOOKUP(AD51,'【記載例】シフト記号表（勤務時間帯）'!$C$6:$L$47,10,FALSE))</f>
        <v/>
      </c>
      <c r="AE52" s="123" t="str">
        <f>IF(AE51="","",VLOOKUP(AE51,'【記載例】シフト記号表（勤務時間帯）'!$C$6:$L$47,10,FALSE))</f>
        <v/>
      </c>
      <c r="AF52" s="123" t="str">
        <f>IF(AF51="","",VLOOKUP(AF51,'【記載例】シフト記号表（勤務時間帯）'!$C$6:$L$47,10,FALSE))</f>
        <v/>
      </c>
      <c r="AG52" s="123" t="str">
        <f>IF(AG51="","",VLOOKUP(AG51,'【記載例】シフト記号表（勤務時間帯）'!$C$6:$L$47,10,FALSE))</f>
        <v/>
      </c>
      <c r="AH52" s="123" t="str">
        <f>IF(AH51="","",VLOOKUP(AH51,'【記載例】シフト記号表（勤務時間帯）'!$C$6:$L$47,10,FALSE))</f>
        <v/>
      </c>
      <c r="AI52" s="123" t="str">
        <f>IF(AI51="","",VLOOKUP(AI51,'【記載例】シフト記号表（勤務時間帯）'!$C$6:$L$47,10,FALSE))</f>
        <v/>
      </c>
      <c r="AJ52" s="124" t="str">
        <f>IF(AJ51="","",VLOOKUP(AJ51,'【記載例】シフト記号表（勤務時間帯）'!$C$6:$L$47,10,FALSE))</f>
        <v/>
      </c>
      <c r="AK52" s="122" t="str">
        <f>IF(AK51="","",VLOOKUP(AK51,'【記載例】シフト記号表（勤務時間帯）'!$C$6:$L$47,10,FALSE))</f>
        <v/>
      </c>
      <c r="AL52" s="123" t="str">
        <f>IF(AL51="","",VLOOKUP(AL51,'【記載例】シフト記号表（勤務時間帯）'!$C$6:$L$47,10,FALSE))</f>
        <v/>
      </c>
      <c r="AM52" s="123" t="str">
        <f>IF(AM51="","",VLOOKUP(AM51,'【記載例】シフト記号表（勤務時間帯）'!$C$6:$L$47,10,FALSE))</f>
        <v/>
      </c>
      <c r="AN52" s="123" t="str">
        <f>IF(AN51="","",VLOOKUP(AN51,'【記載例】シフト記号表（勤務時間帯）'!$C$6:$L$47,10,FALSE))</f>
        <v/>
      </c>
      <c r="AO52" s="123" t="str">
        <f>IF(AO51="","",VLOOKUP(AO51,'【記載例】シフト記号表（勤務時間帯）'!$C$6:$L$47,10,FALSE))</f>
        <v/>
      </c>
      <c r="AP52" s="123" t="str">
        <f>IF(AP51="","",VLOOKUP(AP51,'【記載例】シフト記号表（勤務時間帯）'!$C$6:$L$47,10,FALSE))</f>
        <v/>
      </c>
      <c r="AQ52" s="124" t="str">
        <f>IF(AQ51="","",VLOOKUP(AQ51,'【記載例】シフト記号表（勤務時間帯）'!$C$6:$L$47,10,FALSE))</f>
        <v/>
      </c>
      <c r="AR52" s="122" t="str">
        <f>IF(AR51="","",VLOOKUP(AR51,'【記載例】シフト記号表（勤務時間帯）'!$C$6:$L$47,10,FALSE))</f>
        <v/>
      </c>
      <c r="AS52" s="123" t="str">
        <f>IF(AS51="","",VLOOKUP(AS51,'【記載例】シフト記号表（勤務時間帯）'!$C$6:$L$47,10,FALSE))</f>
        <v/>
      </c>
      <c r="AT52" s="123" t="str">
        <f>IF(AT51="","",VLOOKUP(AT51,'【記載例】シフト記号表（勤務時間帯）'!$C$6:$L$47,10,FALSE))</f>
        <v/>
      </c>
      <c r="AU52" s="123" t="str">
        <f>IF(AU51="","",VLOOKUP(AU51,'【記載例】シフト記号表（勤務時間帯）'!$C$6:$L$47,10,FALSE))</f>
        <v/>
      </c>
      <c r="AV52" s="123" t="str">
        <f>IF(AV51="","",VLOOKUP(AV51,'【記載例】シフト記号表（勤務時間帯）'!$C$6:$L$47,10,FALSE))</f>
        <v/>
      </c>
      <c r="AW52" s="123" t="str">
        <f>IF(AW51="","",VLOOKUP(AW51,'【記載例】シフト記号表（勤務時間帯）'!$C$6:$L$47,10,FALSE))</f>
        <v/>
      </c>
      <c r="AX52" s="124" t="str">
        <f>IF(AX51="","",VLOOKUP(AX51,'【記載例】シフト記号表（勤務時間帯）'!$C$6:$L$47,10,FALSE))</f>
        <v/>
      </c>
      <c r="AY52" s="122" t="str">
        <f>IF(AY51="","",VLOOKUP(AY51,'【記載例】シフト記号表（勤務時間帯）'!$C$6:$L$47,10,FALSE))</f>
        <v/>
      </c>
      <c r="AZ52" s="123" t="str">
        <f>IF(AZ51="","",VLOOKUP(AZ51,'【記載例】シフト記号表（勤務時間帯）'!$C$6:$L$47,10,FALSE))</f>
        <v/>
      </c>
      <c r="BA52" s="123" t="str">
        <f>IF(BA51="","",VLOOKUP(BA51,'【記載例】シフト記号表（勤務時間帯）'!$C$6:$L$47,10,FALSE))</f>
        <v/>
      </c>
      <c r="BB52" s="761">
        <f>IF($BE$3="４週",SUM(W52:AX52),IF($BE$3="暦月",SUM(W52:BA52),""))</f>
        <v>0</v>
      </c>
      <c r="BC52" s="762"/>
      <c r="BD52" s="763">
        <f>IF($BE$3="４週",BB52/4,IF($BE$3="暦月",(BB52/($BE$8/7)),""))</f>
        <v>0</v>
      </c>
      <c r="BE52" s="762"/>
      <c r="BF52" s="758"/>
      <c r="BG52" s="759"/>
      <c r="BH52" s="759"/>
      <c r="BI52" s="759"/>
      <c r="BJ52" s="760"/>
    </row>
    <row r="53" spans="2:62" ht="20.25" customHeight="1" x14ac:dyDescent="0.2">
      <c r="B53" s="729">
        <f>B51+1</f>
        <v>20</v>
      </c>
      <c r="C53" s="731"/>
      <c r="D53" s="732"/>
      <c r="E53" s="125"/>
      <c r="F53" s="126"/>
      <c r="G53" s="125"/>
      <c r="H53" s="126"/>
      <c r="I53" s="735"/>
      <c r="J53" s="736"/>
      <c r="K53" s="739"/>
      <c r="L53" s="740"/>
      <c r="M53" s="740"/>
      <c r="N53" s="732"/>
      <c r="O53" s="743"/>
      <c r="P53" s="744"/>
      <c r="Q53" s="744"/>
      <c r="R53" s="744"/>
      <c r="S53" s="745"/>
      <c r="T53" s="127" t="s">
        <v>378</v>
      </c>
      <c r="U53" s="128"/>
      <c r="V53" s="129"/>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1"/>
      <c r="AU53" s="131"/>
      <c r="AV53" s="131"/>
      <c r="AW53" s="131"/>
      <c r="AX53" s="132"/>
      <c r="AY53" s="130"/>
      <c r="AZ53" s="131"/>
      <c r="BA53" s="133"/>
      <c r="BB53" s="749"/>
      <c r="BC53" s="750"/>
      <c r="BD53" s="712"/>
      <c r="BE53" s="713"/>
      <c r="BF53" s="714"/>
      <c r="BG53" s="715"/>
      <c r="BH53" s="715"/>
      <c r="BI53" s="715"/>
      <c r="BJ53" s="716"/>
    </row>
    <row r="54" spans="2:62" ht="20.25" customHeight="1" x14ac:dyDescent="0.2">
      <c r="B54" s="751"/>
      <c r="C54" s="764"/>
      <c r="D54" s="765"/>
      <c r="E54" s="117"/>
      <c r="F54" s="118">
        <f>C53</f>
        <v>0</v>
      </c>
      <c r="G54" s="117"/>
      <c r="H54" s="118">
        <f>I53</f>
        <v>0</v>
      </c>
      <c r="I54" s="766"/>
      <c r="J54" s="767"/>
      <c r="K54" s="768"/>
      <c r="L54" s="769"/>
      <c r="M54" s="769"/>
      <c r="N54" s="765"/>
      <c r="O54" s="743"/>
      <c r="P54" s="744"/>
      <c r="Q54" s="744"/>
      <c r="R54" s="744"/>
      <c r="S54" s="745"/>
      <c r="T54" s="134" t="s">
        <v>244</v>
      </c>
      <c r="U54" s="135"/>
      <c r="V54" s="136"/>
      <c r="W54" s="122" t="str">
        <f>IF(W53="","",VLOOKUP(W53,'【記載例】シフト記号表（勤務時間帯）'!$C$6:$L$47,10,FALSE))</f>
        <v/>
      </c>
      <c r="X54" s="123" t="str">
        <f>IF(X53="","",VLOOKUP(X53,'【記載例】シフト記号表（勤務時間帯）'!$C$6:$L$47,10,FALSE))</f>
        <v/>
      </c>
      <c r="Y54" s="123" t="str">
        <f>IF(Y53="","",VLOOKUP(Y53,'【記載例】シフト記号表（勤務時間帯）'!$C$6:$L$47,10,FALSE))</f>
        <v/>
      </c>
      <c r="Z54" s="123" t="str">
        <f>IF(Z53="","",VLOOKUP(Z53,'【記載例】シフト記号表（勤務時間帯）'!$C$6:$L$47,10,FALSE))</f>
        <v/>
      </c>
      <c r="AA54" s="123" t="str">
        <f>IF(AA53="","",VLOOKUP(AA53,'【記載例】シフト記号表（勤務時間帯）'!$C$6:$L$47,10,FALSE))</f>
        <v/>
      </c>
      <c r="AB54" s="123" t="str">
        <f>IF(AB53="","",VLOOKUP(AB53,'【記載例】シフト記号表（勤務時間帯）'!$C$6:$L$47,10,FALSE))</f>
        <v/>
      </c>
      <c r="AC54" s="124" t="str">
        <f>IF(AC53="","",VLOOKUP(AC53,'【記載例】シフト記号表（勤務時間帯）'!$C$6:$L$47,10,FALSE))</f>
        <v/>
      </c>
      <c r="AD54" s="122" t="str">
        <f>IF(AD53="","",VLOOKUP(AD53,'【記載例】シフト記号表（勤務時間帯）'!$C$6:$L$47,10,FALSE))</f>
        <v/>
      </c>
      <c r="AE54" s="123" t="str">
        <f>IF(AE53="","",VLOOKUP(AE53,'【記載例】シフト記号表（勤務時間帯）'!$C$6:$L$47,10,FALSE))</f>
        <v/>
      </c>
      <c r="AF54" s="123" t="str">
        <f>IF(AF53="","",VLOOKUP(AF53,'【記載例】シフト記号表（勤務時間帯）'!$C$6:$L$47,10,FALSE))</f>
        <v/>
      </c>
      <c r="AG54" s="123" t="str">
        <f>IF(AG53="","",VLOOKUP(AG53,'【記載例】シフト記号表（勤務時間帯）'!$C$6:$L$47,10,FALSE))</f>
        <v/>
      </c>
      <c r="AH54" s="123" t="str">
        <f>IF(AH53="","",VLOOKUP(AH53,'【記載例】シフト記号表（勤務時間帯）'!$C$6:$L$47,10,FALSE))</f>
        <v/>
      </c>
      <c r="AI54" s="123" t="str">
        <f>IF(AI53="","",VLOOKUP(AI53,'【記載例】シフト記号表（勤務時間帯）'!$C$6:$L$47,10,FALSE))</f>
        <v/>
      </c>
      <c r="AJ54" s="124" t="str">
        <f>IF(AJ53="","",VLOOKUP(AJ53,'【記載例】シフト記号表（勤務時間帯）'!$C$6:$L$47,10,FALSE))</f>
        <v/>
      </c>
      <c r="AK54" s="122" t="str">
        <f>IF(AK53="","",VLOOKUP(AK53,'【記載例】シフト記号表（勤務時間帯）'!$C$6:$L$47,10,FALSE))</f>
        <v/>
      </c>
      <c r="AL54" s="123" t="str">
        <f>IF(AL53="","",VLOOKUP(AL53,'【記載例】シフト記号表（勤務時間帯）'!$C$6:$L$47,10,FALSE))</f>
        <v/>
      </c>
      <c r="AM54" s="123" t="str">
        <f>IF(AM53="","",VLOOKUP(AM53,'【記載例】シフト記号表（勤務時間帯）'!$C$6:$L$47,10,FALSE))</f>
        <v/>
      </c>
      <c r="AN54" s="123" t="str">
        <f>IF(AN53="","",VLOOKUP(AN53,'【記載例】シフト記号表（勤務時間帯）'!$C$6:$L$47,10,FALSE))</f>
        <v/>
      </c>
      <c r="AO54" s="123" t="str">
        <f>IF(AO53="","",VLOOKUP(AO53,'【記載例】シフト記号表（勤務時間帯）'!$C$6:$L$47,10,FALSE))</f>
        <v/>
      </c>
      <c r="AP54" s="123" t="str">
        <f>IF(AP53="","",VLOOKUP(AP53,'【記載例】シフト記号表（勤務時間帯）'!$C$6:$L$47,10,FALSE))</f>
        <v/>
      </c>
      <c r="AQ54" s="124" t="str">
        <f>IF(AQ53="","",VLOOKUP(AQ53,'【記載例】シフト記号表（勤務時間帯）'!$C$6:$L$47,10,FALSE))</f>
        <v/>
      </c>
      <c r="AR54" s="122" t="str">
        <f>IF(AR53="","",VLOOKUP(AR53,'【記載例】シフト記号表（勤務時間帯）'!$C$6:$L$47,10,FALSE))</f>
        <v/>
      </c>
      <c r="AS54" s="123" t="str">
        <f>IF(AS53="","",VLOOKUP(AS53,'【記載例】シフト記号表（勤務時間帯）'!$C$6:$L$47,10,FALSE))</f>
        <v/>
      </c>
      <c r="AT54" s="123" t="str">
        <f>IF(AT53="","",VLOOKUP(AT53,'【記載例】シフト記号表（勤務時間帯）'!$C$6:$L$47,10,FALSE))</f>
        <v/>
      </c>
      <c r="AU54" s="123" t="str">
        <f>IF(AU53="","",VLOOKUP(AU53,'【記載例】シフト記号表（勤務時間帯）'!$C$6:$L$47,10,FALSE))</f>
        <v/>
      </c>
      <c r="AV54" s="123" t="str">
        <f>IF(AV53="","",VLOOKUP(AV53,'【記載例】シフト記号表（勤務時間帯）'!$C$6:$L$47,10,FALSE))</f>
        <v/>
      </c>
      <c r="AW54" s="123" t="str">
        <f>IF(AW53="","",VLOOKUP(AW53,'【記載例】シフト記号表（勤務時間帯）'!$C$6:$L$47,10,FALSE))</f>
        <v/>
      </c>
      <c r="AX54" s="124" t="str">
        <f>IF(AX53="","",VLOOKUP(AX53,'【記載例】シフト記号表（勤務時間帯）'!$C$6:$L$47,10,FALSE))</f>
        <v/>
      </c>
      <c r="AY54" s="122" t="str">
        <f>IF(AY53="","",VLOOKUP(AY53,'【記載例】シフト記号表（勤務時間帯）'!$C$6:$L$47,10,FALSE))</f>
        <v/>
      </c>
      <c r="AZ54" s="123" t="str">
        <f>IF(AZ53="","",VLOOKUP(AZ53,'【記載例】シフト記号表（勤務時間帯）'!$C$6:$L$47,10,FALSE))</f>
        <v/>
      </c>
      <c r="BA54" s="123" t="str">
        <f>IF(BA53="","",VLOOKUP(BA53,'【記載例】シフト記号表（勤務時間帯）'!$C$6:$L$47,10,FALSE))</f>
        <v/>
      </c>
      <c r="BB54" s="761">
        <f>IF($BE$3="４週",SUM(W54:AX54),IF($BE$3="暦月",SUM(W54:BA54),""))</f>
        <v>0</v>
      </c>
      <c r="BC54" s="762"/>
      <c r="BD54" s="763">
        <f>IF($BE$3="４週",BB54/4,IF($BE$3="暦月",(BB54/($BE$8/7)),""))</f>
        <v>0</v>
      </c>
      <c r="BE54" s="762"/>
      <c r="BF54" s="758"/>
      <c r="BG54" s="759"/>
      <c r="BH54" s="759"/>
      <c r="BI54" s="759"/>
      <c r="BJ54" s="760"/>
    </row>
    <row r="55" spans="2:62" ht="20.25" customHeight="1" x14ac:dyDescent="0.2">
      <c r="B55" s="729">
        <f>B53+1</f>
        <v>21</v>
      </c>
      <c r="C55" s="731"/>
      <c r="D55" s="732"/>
      <c r="E55" s="117"/>
      <c r="F55" s="118"/>
      <c r="G55" s="117"/>
      <c r="H55" s="118"/>
      <c r="I55" s="735"/>
      <c r="J55" s="736"/>
      <c r="K55" s="739"/>
      <c r="L55" s="740"/>
      <c r="M55" s="740"/>
      <c r="N55" s="732"/>
      <c r="O55" s="743"/>
      <c r="P55" s="744"/>
      <c r="Q55" s="744"/>
      <c r="R55" s="744"/>
      <c r="S55" s="745"/>
      <c r="T55" s="137" t="s">
        <v>378</v>
      </c>
      <c r="U55" s="138"/>
      <c r="V55" s="139"/>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1"/>
      <c r="AU55" s="131"/>
      <c r="AV55" s="131"/>
      <c r="AW55" s="131"/>
      <c r="AX55" s="132"/>
      <c r="AY55" s="130"/>
      <c r="AZ55" s="131"/>
      <c r="BA55" s="133"/>
      <c r="BB55" s="749"/>
      <c r="BC55" s="750"/>
      <c r="BD55" s="712"/>
      <c r="BE55" s="713"/>
      <c r="BF55" s="714"/>
      <c r="BG55" s="715"/>
      <c r="BH55" s="715"/>
      <c r="BI55" s="715"/>
      <c r="BJ55" s="716"/>
    </row>
    <row r="56" spans="2:62" ht="20.25" customHeight="1" x14ac:dyDescent="0.2">
      <c r="B56" s="751"/>
      <c r="C56" s="764"/>
      <c r="D56" s="765"/>
      <c r="E56" s="117"/>
      <c r="F56" s="118">
        <f>C55</f>
        <v>0</v>
      </c>
      <c r="G56" s="117"/>
      <c r="H56" s="118">
        <f>I55</f>
        <v>0</v>
      </c>
      <c r="I56" s="766"/>
      <c r="J56" s="767"/>
      <c r="K56" s="768"/>
      <c r="L56" s="769"/>
      <c r="M56" s="769"/>
      <c r="N56" s="765"/>
      <c r="O56" s="743"/>
      <c r="P56" s="744"/>
      <c r="Q56" s="744"/>
      <c r="R56" s="744"/>
      <c r="S56" s="745"/>
      <c r="T56" s="134" t="s">
        <v>244</v>
      </c>
      <c r="U56" s="135"/>
      <c r="V56" s="136"/>
      <c r="W56" s="122" t="str">
        <f>IF(W55="","",VLOOKUP(W55,'【記載例】シフト記号表（勤務時間帯）'!$C$6:$L$47,10,FALSE))</f>
        <v/>
      </c>
      <c r="X56" s="123" t="str">
        <f>IF(X55="","",VLOOKUP(X55,'【記載例】シフト記号表（勤務時間帯）'!$C$6:$L$47,10,FALSE))</f>
        <v/>
      </c>
      <c r="Y56" s="123" t="str">
        <f>IF(Y55="","",VLOOKUP(Y55,'【記載例】シフト記号表（勤務時間帯）'!$C$6:$L$47,10,FALSE))</f>
        <v/>
      </c>
      <c r="Z56" s="123" t="str">
        <f>IF(Z55="","",VLOOKUP(Z55,'【記載例】シフト記号表（勤務時間帯）'!$C$6:$L$47,10,FALSE))</f>
        <v/>
      </c>
      <c r="AA56" s="123" t="str">
        <f>IF(AA55="","",VLOOKUP(AA55,'【記載例】シフト記号表（勤務時間帯）'!$C$6:$L$47,10,FALSE))</f>
        <v/>
      </c>
      <c r="AB56" s="123" t="str">
        <f>IF(AB55="","",VLOOKUP(AB55,'【記載例】シフト記号表（勤務時間帯）'!$C$6:$L$47,10,FALSE))</f>
        <v/>
      </c>
      <c r="AC56" s="124" t="str">
        <f>IF(AC55="","",VLOOKUP(AC55,'【記載例】シフト記号表（勤務時間帯）'!$C$6:$L$47,10,FALSE))</f>
        <v/>
      </c>
      <c r="AD56" s="122" t="str">
        <f>IF(AD55="","",VLOOKUP(AD55,'【記載例】シフト記号表（勤務時間帯）'!$C$6:$L$47,10,FALSE))</f>
        <v/>
      </c>
      <c r="AE56" s="123" t="str">
        <f>IF(AE55="","",VLOOKUP(AE55,'【記載例】シフト記号表（勤務時間帯）'!$C$6:$L$47,10,FALSE))</f>
        <v/>
      </c>
      <c r="AF56" s="123" t="str">
        <f>IF(AF55="","",VLOOKUP(AF55,'【記載例】シフト記号表（勤務時間帯）'!$C$6:$L$47,10,FALSE))</f>
        <v/>
      </c>
      <c r="AG56" s="123" t="str">
        <f>IF(AG55="","",VLOOKUP(AG55,'【記載例】シフト記号表（勤務時間帯）'!$C$6:$L$47,10,FALSE))</f>
        <v/>
      </c>
      <c r="AH56" s="123" t="str">
        <f>IF(AH55="","",VLOOKUP(AH55,'【記載例】シフト記号表（勤務時間帯）'!$C$6:$L$47,10,FALSE))</f>
        <v/>
      </c>
      <c r="AI56" s="123" t="str">
        <f>IF(AI55="","",VLOOKUP(AI55,'【記載例】シフト記号表（勤務時間帯）'!$C$6:$L$47,10,FALSE))</f>
        <v/>
      </c>
      <c r="AJ56" s="124" t="str">
        <f>IF(AJ55="","",VLOOKUP(AJ55,'【記載例】シフト記号表（勤務時間帯）'!$C$6:$L$47,10,FALSE))</f>
        <v/>
      </c>
      <c r="AK56" s="122" t="str">
        <f>IF(AK55="","",VLOOKUP(AK55,'【記載例】シフト記号表（勤務時間帯）'!$C$6:$L$47,10,FALSE))</f>
        <v/>
      </c>
      <c r="AL56" s="123" t="str">
        <f>IF(AL55="","",VLOOKUP(AL55,'【記載例】シフト記号表（勤務時間帯）'!$C$6:$L$47,10,FALSE))</f>
        <v/>
      </c>
      <c r="AM56" s="123" t="str">
        <f>IF(AM55="","",VLOOKUP(AM55,'【記載例】シフト記号表（勤務時間帯）'!$C$6:$L$47,10,FALSE))</f>
        <v/>
      </c>
      <c r="AN56" s="123" t="str">
        <f>IF(AN55="","",VLOOKUP(AN55,'【記載例】シフト記号表（勤務時間帯）'!$C$6:$L$47,10,FALSE))</f>
        <v/>
      </c>
      <c r="AO56" s="123" t="str">
        <f>IF(AO55="","",VLOOKUP(AO55,'【記載例】シフト記号表（勤務時間帯）'!$C$6:$L$47,10,FALSE))</f>
        <v/>
      </c>
      <c r="AP56" s="123" t="str">
        <f>IF(AP55="","",VLOOKUP(AP55,'【記載例】シフト記号表（勤務時間帯）'!$C$6:$L$47,10,FALSE))</f>
        <v/>
      </c>
      <c r="AQ56" s="124" t="str">
        <f>IF(AQ55="","",VLOOKUP(AQ55,'【記載例】シフト記号表（勤務時間帯）'!$C$6:$L$47,10,FALSE))</f>
        <v/>
      </c>
      <c r="AR56" s="122" t="str">
        <f>IF(AR55="","",VLOOKUP(AR55,'【記載例】シフト記号表（勤務時間帯）'!$C$6:$L$47,10,FALSE))</f>
        <v/>
      </c>
      <c r="AS56" s="123" t="str">
        <f>IF(AS55="","",VLOOKUP(AS55,'【記載例】シフト記号表（勤務時間帯）'!$C$6:$L$47,10,FALSE))</f>
        <v/>
      </c>
      <c r="AT56" s="123" t="str">
        <f>IF(AT55="","",VLOOKUP(AT55,'【記載例】シフト記号表（勤務時間帯）'!$C$6:$L$47,10,FALSE))</f>
        <v/>
      </c>
      <c r="AU56" s="123" t="str">
        <f>IF(AU55="","",VLOOKUP(AU55,'【記載例】シフト記号表（勤務時間帯）'!$C$6:$L$47,10,FALSE))</f>
        <v/>
      </c>
      <c r="AV56" s="123" t="str">
        <f>IF(AV55="","",VLOOKUP(AV55,'【記載例】シフト記号表（勤務時間帯）'!$C$6:$L$47,10,FALSE))</f>
        <v/>
      </c>
      <c r="AW56" s="123" t="str">
        <f>IF(AW55="","",VLOOKUP(AW55,'【記載例】シフト記号表（勤務時間帯）'!$C$6:$L$47,10,FALSE))</f>
        <v/>
      </c>
      <c r="AX56" s="124" t="str">
        <f>IF(AX55="","",VLOOKUP(AX55,'【記載例】シフト記号表（勤務時間帯）'!$C$6:$L$47,10,FALSE))</f>
        <v/>
      </c>
      <c r="AY56" s="122" t="str">
        <f>IF(AY55="","",VLOOKUP(AY55,'【記載例】シフト記号表（勤務時間帯）'!$C$6:$L$47,10,FALSE))</f>
        <v/>
      </c>
      <c r="AZ56" s="123" t="str">
        <f>IF(AZ55="","",VLOOKUP(AZ55,'【記載例】シフト記号表（勤務時間帯）'!$C$6:$L$47,10,FALSE))</f>
        <v/>
      </c>
      <c r="BA56" s="123" t="str">
        <f>IF(BA55="","",VLOOKUP(BA55,'【記載例】シフト記号表（勤務時間帯）'!$C$6:$L$47,10,FALSE))</f>
        <v/>
      </c>
      <c r="BB56" s="761">
        <f>IF($BE$3="４週",SUM(W56:AX56),IF($BE$3="暦月",SUM(W56:BA56),""))</f>
        <v>0</v>
      </c>
      <c r="BC56" s="762"/>
      <c r="BD56" s="763">
        <f>IF($BE$3="４週",BB56/4,IF($BE$3="暦月",(BB56/($BE$8/7)),""))</f>
        <v>0</v>
      </c>
      <c r="BE56" s="762"/>
      <c r="BF56" s="758"/>
      <c r="BG56" s="759"/>
      <c r="BH56" s="759"/>
      <c r="BI56" s="759"/>
      <c r="BJ56" s="760"/>
    </row>
    <row r="57" spans="2:62" ht="20.25" customHeight="1" x14ac:dyDescent="0.2">
      <c r="B57" s="729">
        <f>B55+1</f>
        <v>22</v>
      </c>
      <c r="C57" s="731"/>
      <c r="D57" s="732"/>
      <c r="E57" s="117"/>
      <c r="F57" s="118"/>
      <c r="G57" s="117"/>
      <c r="H57" s="118"/>
      <c r="I57" s="735"/>
      <c r="J57" s="736"/>
      <c r="K57" s="739"/>
      <c r="L57" s="740"/>
      <c r="M57" s="740"/>
      <c r="N57" s="732"/>
      <c r="O57" s="743"/>
      <c r="P57" s="744"/>
      <c r="Q57" s="744"/>
      <c r="R57" s="744"/>
      <c r="S57" s="745"/>
      <c r="T57" s="137" t="s">
        <v>378</v>
      </c>
      <c r="U57" s="138"/>
      <c r="V57" s="139"/>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1"/>
      <c r="AU57" s="131"/>
      <c r="AV57" s="131"/>
      <c r="AW57" s="131"/>
      <c r="AX57" s="132"/>
      <c r="AY57" s="130"/>
      <c r="AZ57" s="131"/>
      <c r="BA57" s="133"/>
      <c r="BB57" s="749"/>
      <c r="BC57" s="750"/>
      <c r="BD57" s="712"/>
      <c r="BE57" s="713"/>
      <c r="BF57" s="714"/>
      <c r="BG57" s="715"/>
      <c r="BH57" s="715"/>
      <c r="BI57" s="715"/>
      <c r="BJ57" s="716"/>
    </row>
    <row r="58" spans="2:62" ht="20.25" customHeight="1" x14ac:dyDescent="0.2">
      <c r="B58" s="751"/>
      <c r="C58" s="764"/>
      <c r="D58" s="765"/>
      <c r="E58" s="117"/>
      <c r="F58" s="118">
        <f>C57</f>
        <v>0</v>
      </c>
      <c r="G58" s="117"/>
      <c r="H58" s="118">
        <f>I57</f>
        <v>0</v>
      </c>
      <c r="I58" s="766"/>
      <c r="J58" s="767"/>
      <c r="K58" s="768"/>
      <c r="L58" s="769"/>
      <c r="M58" s="769"/>
      <c r="N58" s="765"/>
      <c r="O58" s="743"/>
      <c r="P58" s="744"/>
      <c r="Q58" s="744"/>
      <c r="R58" s="744"/>
      <c r="S58" s="745"/>
      <c r="T58" s="134" t="s">
        <v>244</v>
      </c>
      <c r="U58" s="135"/>
      <c r="V58" s="136"/>
      <c r="W58" s="122" t="str">
        <f>IF(W57="","",VLOOKUP(W57,'【記載例】シフト記号表（勤務時間帯）'!$C$6:$L$47,10,FALSE))</f>
        <v/>
      </c>
      <c r="X58" s="123" t="str">
        <f>IF(X57="","",VLOOKUP(X57,'【記載例】シフト記号表（勤務時間帯）'!$C$6:$L$47,10,FALSE))</f>
        <v/>
      </c>
      <c r="Y58" s="123" t="str">
        <f>IF(Y57="","",VLOOKUP(Y57,'【記載例】シフト記号表（勤務時間帯）'!$C$6:$L$47,10,FALSE))</f>
        <v/>
      </c>
      <c r="Z58" s="123" t="str">
        <f>IF(Z57="","",VLOOKUP(Z57,'【記載例】シフト記号表（勤務時間帯）'!$C$6:$L$47,10,FALSE))</f>
        <v/>
      </c>
      <c r="AA58" s="123" t="str">
        <f>IF(AA57="","",VLOOKUP(AA57,'【記載例】シフト記号表（勤務時間帯）'!$C$6:$L$47,10,FALSE))</f>
        <v/>
      </c>
      <c r="AB58" s="123" t="str">
        <f>IF(AB57="","",VLOOKUP(AB57,'【記載例】シフト記号表（勤務時間帯）'!$C$6:$L$47,10,FALSE))</f>
        <v/>
      </c>
      <c r="AC58" s="124" t="str">
        <f>IF(AC57="","",VLOOKUP(AC57,'【記載例】シフト記号表（勤務時間帯）'!$C$6:$L$47,10,FALSE))</f>
        <v/>
      </c>
      <c r="AD58" s="122" t="str">
        <f>IF(AD57="","",VLOOKUP(AD57,'【記載例】シフト記号表（勤務時間帯）'!$C$6:$L$47,10,FALSE))</f>
        <v/>
      </c>
      <c r="AE58" s="123" t="str">
        <f>IF(AE57="","",VLOOKUP(AE57,'【記載例】シフト記号表（勤務時間帯）'!$C$6:$L$47,10,FALSE))</f>
        <v/>
      </c>
      <c r="AF58" s="123" t="str">
        <f>IF(AF57="","",VLOOKUP(AF57,'【記載例】シフト記号表（勤務時間帯）'!$C$6:$L$47,10,FALSE))</f>
        <v/>
      </c>
      <c r="AG58" s="123" t="str">
        <f>IF(AG57="","",VLOOKUP(AG57,'【記載例】シフト記号表（勤務時間帯）'!$C$6:$L$47,10,FALSE))</f>
        <v/>
      </c>
      <c r="AH58" s="123" t="str">
        <f>IF(AH57="","",VLOOKUP(AH57,'【記載例】シフト記号表（勤務時間帯）'!$C$6:$L$47,10,FALSE))</f>
        <v/>
      </c>
      <c r="AI58" s="123" t="str">
        <f>IF(AI57="","",VLOOKUP(AI57,'【記載例】シフト記号表（勤務時間帯）'!$C$6:$L$47,10,FALSE))</f>
        <v/>
      </c>
      <c r="AJ58" s="124" t="str">
        <f>IF(AJ57="","",VLOOKUP(AJ57,'【記載例】シフト記号表（勤務時間帯）'!$C$6:$L$47,10,FALSE))</f>
        <v/>
      </c>
      <c r="AK58" s="122" t="str">
        <f>IF(AK57="","",VLOOKUP(AK57,'【記載例】シフト記号表（勤務時間帯）'!$C$6:$L$47,10,FALSE))</f>
        <v/>
      </c>
      <c r="AL58" s="123" t="str">
        <f>IF(AL57="","",VLOOKUP(AL57,'【記載例】シフト記号表（勤務時間帯）'!$C$6:$L$47,10,FALSE))</f>
        <v/>
      </c>
      <c r="AM58" s="123" t="str">
        <f>IF(AM57="","",VLOOKUP(AM57,'【記載例】シフト記号表（勤務時間帯）'!$C$6:$L$47,10,FALSE))</f>
        <v/>
      </c>
      <c r="AN58" s="123" t="str">
        <f>IF(AN57="","",VLOOKUP(AN57,'【記載例】シフト記号表（勤務時間帯）'!$C$6:$L$47,10,FALSE))</f>
        <v/>
      </c>
      <c r="AO58" s="123" t="str">
        <f>IF(AO57="","",VLOOKUP(AO57,'【記載例】シフト記号表（勤務時間帯）'!$C$6:$L$47,10,FALSE))</f>
        <v/>
      </c>
      <c r="AP58" s="123" t="str">
        <f>IF(AP57="","",VLOOKUP(AP57,'【記載例】シフト記号表（勤務時間帯）'!$C$6:$L$47,10,FALSE))</f>
        <v/>
      </c>
      <c r="AQ58" s="124" t="str">
        <f>IF(AQ57="","",VLOOKUP(AQ57,'【記載例】シフト記号表（勤務時間帯）'!$C$6:$L$47,10,FALSE))</f>
        <v/>
      </c>
      <c r="AR58" s="122" t="str">
        <f>IF(AR57="","",VLOOKUP(AR57,'【記載例】シフト記号表（勤務時間帯）'!$C$6:$L$47,10,FALSE))</f>
        <v/>
      </c>
      <c r="AS58" s="123" t="str">
        <f>IF(AS57="","",VLOOKUP(AS57,'【記載例】シフト記号表（勤務時間帯）'!$C$6:$L$47,10,FALSE))</f>
        <v/>
      </c>
      <c r="AT58" s="123" t="str">
        <f>IF(AT57="","",VLOOKUP(AT57,'【記載例】シフト記号表（勤務時間帯）'!$C$6:$L$47,10,FALSE))</f>
        <v/>
      </c>
      <c r="AU58" s="123" t="str">
        <f>IF(AU57="","",VLOOKUP(AU57,'【記載例】シフト記号表（勤務時間帯）'!$C$6:$L$47,10,FALSE))</f>
        <v/>
      </c>
      <c r="AV58" s="123" t="str">
        <f>IF(AV57="","",VLOOKUP(AV57,'【記載例】シフト記号表（勤務時間帯）'!$C$6:$L$47,10,FALSE))</f>
        <v/>
      </c>
      <c r="AW58" s="123" t="str">
        <f>IF(AW57="","",VLOOKUP(AW57,'【記載例】シフト記号表（勤務時間帯）'!$C$6:$L$47,10,FALSE))</f>
        <v/>
      </c>
      <c r="AX58" s="124" t="str">
        <f>IF(AX57="","",VLOOKUP(AX57,'【記載例】シフト記号表（勤務時間帯）'!$C$6:$L$47,10,FALSE))</f>
        <v/>
      </c>
      <c r="AY58" s="122" t="str">
        <f>IF(AY57="","",VLOOKUP(AY57,'【記載例】シフト記号表（勤務時間帯）'!$C$6:$L$47,10,FALSE))</f>
        <v/>
      </c>
      <c r="AZ58" s="123" t="str">
        <f>IF(AZ57="","",VLOOKUP(AZ57,'【記載例】シフト記号表（勤務時間帯）'!$C$6:$L$47,10,FALSE))</f>
        <v/>
      </c>
      <c r="BA58" s="123" t="str">
        <f>IF(BA57="","",VLOOKUP(BA57,'【記載例】シフト記号表（勤務時間帯）'!$C$6:$L$47,10,FALSE))</f>
        <v/>
      </c>
      <c r="BB58" s="761">
        <f>IF($BE$3="４週",SUM(W58:AX58),IF($BE$3="暦月",SUM(W58:BA58),""))</f>
        <v>0</v>
      </c>
      <c r="BC58" s="762"/>
      <c r="BD58" s="763">
        <f>IF($BE$3="４週",BB58/4,IF($BE$3="暦月",(BB58/($BE$8/7)),""))</f>
        <v>0</v>
      </c>
      <c r="BE58" s="762"/>
      <c r="BF58" s="758"/>
      <c r="BG58" s="759"/>
      <c r="BH58" s="759"/>
      <c r="BI58" s="759"/>
      <c r="BJ58" s="760"/>
    </row>
    <row r="59" spans="2:62" ht="20.25" customHeight="1" x14ac:dyDescent="0.2">
      <c r="B59" s="729">
        <f>B57+1</f>
        <v>23</v>
      </c>
      <c r="C59" s="731"/>
      <c r="D59" s="732"/>
      <c r="E59" s="117"/>
      <c r="F59" s="118"/>
      <c r="G59" s="117"/>
      <c r="H59" s="118"/>
      <c r="I59" s="735"/>
      <c r="J59" s="736"/>
      <c r="K59" s="739"/>
      <c r="L59" s="740"/>
      <c r="M59" s="740"/>
      <c r="N59" s="732"/>
      <c r="O59" s="743"/>
      <c r="P59" s="744"/>
      <c r="Q59" s="744"/>
      <c r="R59" s="744"/>
      <c r="S59" s="745"/>
      <c r="T59" s="137" t="s">
        <v>378</v>
      </c>
      <c r="U59" s="138"/>
      <c r="V59" s="139"/>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1"/>
      <c r="AU59" s="131"/>
      <c r="AV59" s="131"/>
      <c r="AW59" s="131"/>
      <c r="AX59" s="132"/>
      <c r="AY59" s="130"/>
      <c r="AZ59" s="131"/>
      <c r="BA59" s="133"/>
      <c r="BB59" s="749"/>
      <c r="BC59" s="750"/>
      <c r="BD59" s="712"/>
      <c r="BE59" s="713"/>
      <c r="BF59" s="714"/>
      <c r="BG59" s="715"/>
      <c r="BH59" s="715"/>
      <c r="BI59" s="715"/>
      <c r="BJ59" s="716"/>
    </row>
    <row r="60" spans="2:62" ht="20.25" customHeight="1" x14ac:dyDescent="0.2">
      <c r="B60" s="751"/>
      <c r="C60" s="764"/>
      <c r="D60" s="765"/>
      <c r="E60" s="117"/>
      <c r="F60" s="118">
        <f>C59</f>
        <v>0</v>
      </c>
      <c r="G60" s="117"/>
      <c r="H60" s="118">
        <f>I59</f>
        <v>0</v>
      </c>
      <c r="I60" s="766"/>
      <c r="J60" s="767"/>
      <c r="K60" s="768"/>
      <c r="L60" s="769"/>
      <c r="M60" s="769"/>
      <c r="N60" s="765"/>
      <c r="O60" s="743"/>
      <c r="P60" s="744"/>
      <c r="Q60" s="744"/>
      <c r="R60" s="744"/>
      <c r="S60" s="745"/>
      <c r="T60" s="134" t="s">
        <v>244</v>
      </c>
      <c r="U60" s="135"/>
      <c r="V60" s="136"/>
      <c r="W60" s="122" t="str">
        <f>IF(W59="","",VLOOKUP(W59,'【記載例】シフト記号表（勤務時間帯）'!$C$6:$L$47,10,FALSE))</f>
        <v/>
      </c>
      <c r="X60" s="123" t="str">
        <f>IF(X59="","",VLOOKUP(X59,'【記載例】シフト記号表（勤務時間帯）'!$C$6:$L$47,10,FALSE))</f>
        <v/>
      </c>
      <c r="Y60" s="123" t="str">
        <f>IF(Y59="","",VLOOKUP(Y59,'【記載例】シフト記号表（勤務時間帯）'!$C$6:$L$47,10,FALSE))</f>
        <v/>
      </c>
      <c r="Z60" s="123" t="str">
        <f>IF(Z59="","",VLOOKUP(Z59,'【記載例】シフト記号表（勤務時間帯）'!$C$6:$L$47,10,FALSE))</f>
        <v/>
      </c>
      <c r="AA60" s="123" t="str">
        <f>IF(AA59="","",VLOOKUP(AA59,'【記載例】シフト記号表（勤務時間帯）'!$C$6:$L$47,10,FALSE))</f>
        <v/>
      </c>
      <c r="AB60" s="123" t="str">
        <f>IF(AB59="","",VLOOKUP(AB59,'【記載例】シフト記号表（勤務時間帯）'!$C$6:$L$47,10,FALSE))</f>
        <v/>
      </c>
      <c r="AC60" s="124" t="str">
        <f>IF(AC59="","",VLOOKUP(AC59,'【記載例】シフト記号表（勤務時間帯）'!$C$6:$L$47,10,FALSE))</f>
        <v/>
      </c>
      <c r="AD60" s="122" t="str">
        <f>IF(AD59="","",VLOOKUP(AD59,'【記載例】シフト記号表（勤務時間帯）'!$C$6:$L$47,10,FALSE))</f>
        <v/>
      </c>
      <c r="AE60" s="123" t="str">
        <f>IF(AE59="","",VLOOKUP(AE59,'【記載例】シフト記号表（勤務時間帯）'!$C$6:$L$47,10,FALSE))</f>
        <v/>
      </c>
      <c r="AF60" s="123" t="str">
        <f>IF(AF59="","",VLOOKUP(AF59,'【記載例】シフト記号表（勤務時間帯）'!$C$6:$L$47,10,FALSE))</f>
        <v/>
      </c>
      <c r="AG60" s="123" t="str">
        <f>IF(AG59="","",VLOOKUP(AG59,'【記載例】シフト記号表（勤務時間帯）'!$C$6:$L$47,10,FALSE))</f>
        <v/>
      </c>
      <c r="AH60" s="123" t="str">
        <f>IF(AH59="","",VLOOKUP(AH59,'【記載例】シフト記号表（勤務時間帯）'!$C$6:$L$47,10,FALSE))</f>
        <v/>
      </c>
      <c r="AI60" s="123" t="str">
        <f>IF(AI59="","",VLOOKUP(AI59,'【記載例】シフト記号表（勤務時間帯）'!$C$6:$L$47,10,FALSE))</f>
        <v/>
      </c>
      <c r="AJ60" s="124" t="str">
        <f>IF(AJ59="","",VLOOKUP(AJ59,'【記載例】シフト記号表（勤務時間帯）'!$C$6:$L$47,10,FALSE))</f>
        <v/>
      </c>
      <c r="AK60" s="122" t="str">
        <f>IF(AK59="","",VLOOKUP(AK59,'【記載例】シフト記号表（勤務時間帯）'!$C$6:$L$47,10,FALSE))</f>
        <v/>
      </c>
      <c r="AL60" s="123" t="str">
        <f>IF(AL59="","",VLOOKUP(AL59,'【記載例】シフト記号表（勤務時間帯）'!$C$6:$L$47,10,FALSE))</f>
        <v/>
      </c>
      <c r="AM60" s="123" t="str">
        <f>IF(AM59="","",VLOOKUP(AM59,'【記載例】シフト記号表（勤務時間帯）'!$C$6:$L$47,10,FALSE))</f>
        <v/>
      </c>
      <c r="AN60" s="123" t="str">
        <f>IF(AN59="","",VLOOKUP(AN59,'【記載例】シフト記号表（勤務時間帯）'!$C$6:$L$47,10,FALSE))</f>
        <v/>
      </c>
      <c r="AO60" s="123" t="str">
        <f>IF(AO59="","",VLOOKUP(AO59,'【記載例】シフト記号表（勤務時間帯）'!$C$6:$L$47,10,FALSE))</f>
        <v/>
      </c>
      <c r="AP60" s="123" t="str">
        <f>IF(AP59="","",VLOOKUP(AP59,'【記載例】シフト記号表（勤務時間帯）'!$C$6:$L$47,10,FALSE))</f>
        <v/>
      </c>
      <c r="AQ60" s="124" t="str">
        <f>IF(AQ59="","",VLOOKUP(AQ59,'【記載例】シフト記号表（勤務時間帯）'!$C$6:$L$47,10,FALSE))</f>
        <v/>
      </c>
      <c r="AR60" s="122" t="str">
        <f>IF(AR59="","",VLOOKUP(AR59,'【記載例】シフト記号表（勤務時間帯）'!$C$6:$L$47,10,FALSE))</f>
        <v/>
      </c>
      <c r="AS60" s="123" t="str">
        <f>IF(AS59="","",VLOOKUP(AS59,'【記載例】シフト記号表（勤務時間帯）'!$C$6:$L$47,10,FALSE))</f>
        <v/>
      </c>
      <c r="AT60" s="123" t="str">
        <f>IF(AT59="","",VLOOKUP(AT59,'【記載例】シフト記号表（勤務時間帯）'!$C$6:$L$47,10,FALSE))</f>
        <v/>
      </c>
      <c r="AU60" s="123" t="str">
        <f>IF(AU59="","",VLOOKUP(AU59,'【記載例】シフト記号表（勤務時間帯）'!$C$6:$L$47,10,FALSE))</f>
        <v/>
      </c>
      <c r="AV60" s="123" t="str">
        <f>IF(AV59="","",VLOOKUP(AV59,'【記載例】シフト記号表（勤務時間帯）'!$C$6:$L$47,10,FALSE))</f>
        <v/>
      </c>
      <c r="AW60" s="123" t="str">
        <f>IF(AW59="","",VLOOKUP(AW59,'【記載例】シフト記号表（勤務時間帯）'!$C$6:$L$47,10,FALSE))</f>
        <v/>
      </c>
      <c r="AX60" s="124" t="str">
        <f>IF(AX59="","",VLOOKUP(AX59,'【記載例】シフト記号表（勤務時間帯）'!$C$6:$L$47,10,FALSE))</f>
        <v/>
      </c>
      <c r="AY60" s="122" t="str">
        <f>IF(AY59="","",VLOOKUP(AY59,'【記載例】シフト記号表（勤務時間帯）'!$C$6:$L$47,10,FALSE))</f>
        <v/>
      </c>
      <c r="AZ60" s="123" t="str">
        <f>IF(AZ59="","",VLOOKUP(AZ59,'【記載例】シフト記号表（勤務時間帯）'!$C$6:$L$47,10,FALSE))</f>
        <v/>
      </c>
      <c r="BA60" s="123" t="str">
        <f>IF(BA59="","",VLOOKUP(BA59,'【記載例】シフト記号表（勤務時間帯）'!$C$6:$L$47,10,FALSE))</f>
        <v/>
      </c>
      <c r="BB60" s="761">
        <f>IF($BE$3="４週",SUM(W60:AX60),IF($BE$3="暦月",SUM(W60:BA60),""))</f>
        <v>0</v>
      </c>
      <c r="BC60" s="762"/>
      <c r="BD60" s="763">
        <f>IF($BE$3="４週",BB60/4,IF($BE$3="暦月",(BB60/($BE$8/7)),""))</f>
        <v>0</v>
      </c>
      <c r="BE60" s="762"/>
      <c r="BF60" s="758"/>
      <c r="BG60" s="759"/>
      <c r="BH60" s="759"/>
      <c r="BI60" s="759"/>
      <c r="BJ60" s="760"/>
    </row>
    <row r="61" spans="2:62" ht="20.25" customHeight="1" x14ac:dyDescent="0.2">
      <c r="B61" s="729">
        <f>B59+1</f>
        <v>24</v>
      </c>
      <c r="C61" s="731"/>
      <c r="D61" s="732"/>
      <c r="E61" s="117"/>
      <c r="F61" s="118"/>
      <c r="G61" s="117"/>
      <c r="H61" s="118"/>
      <c r="I61" s="735"/>
      <c r="J61" s="736"/>
      <c r="K61" s="739"/>
      <c r="L61" s="740"/>
      <c r="M61" s="740"/>
      <c r="N61" s="732"/>
      <c r="O61" s="743"/>
      <c r="P61" s="744"/>
      <c r="Q61" s="744"/>
      <c r="R61" s="744"/>
      <c r="S61" s="745"/>
      <c r="T61" s="137" t="s">
        <v>378</v>
      </c>
      <c r="U61" s="138"/>
      <c r="V61" s="139"/>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1"/>
      <c r="AU61" s="131"/>
      <c r="AV61" s="131"/>
      <c r="AW61" s="131"/>
      <c r="AX61" s="132"/>
      <c r="AY61" s="130"/>
      <c r="AZ61" s="131"/>
      <c r="BA61" s="133"/>
      <c r="BB61" s="749"/>
      <c r="BC61" s="750"/>
      <c r="BD61" s="712"/>
      <c r="BE61" s="713"/>
      <c r="BF61" s="714"/>
      <c r="BG61" s="715"/>
      <c r="BH61" s="715"/>
      <c r="BI61" s="715"/>
      <c r="BJ61" s="716"/>
    </row>
    <row r="62" spans="2:62" ht="20.25" customHeight="1" x14ac:dyDescent="0.2">
      <c r="B62" s="751"/>
      <c r="C62" s="764"/>
      <c r="D62" s="765"/>
      <c r="E62" s="117"/>
      <c r="F62" s="118">
        <f>C61</f>
        <v>0</v>
      </c>
      <c r="G62" s="117"/>
      <c r="H62" s="118">
        <f>I61</f>
        <v>0</v>
      </c>
      <c r="I62" s="766"/>
      <c r="J62" s="767"/>
      <c r="K62" s="768"/>
      <c r="L62" s="769"/>
      <c r="M62" s="769"/>
      <c r="N62" s="765"/>
      <c r="O62" s="743"/>
      <c r="P62" s="744"/>
      <c r="Q62" s="744"/>
      <c r="R62" s="744"/>
      <c r="S62" s="745"/>
      <c r="T62" s="134" t="s">
        <v>244</v>
      </c>
      <c r="U62" s="135"/>
      <c r="V62" s="136"/>
      <c r="W62" s="122" t="str">
        <f>IF(W61="","",VLOOKUP(W61,'【記載例】シフト記号表（勤務時間帯）'!$C$6:$L$47,10,FALSE))</f>
        <v/>
      </c>
      <c r="X62" s="123" t="str">
        <f>IF(X61="","",VLOOKUP(X61,'【記載例】シフト記号表（勤務時間帯）'!$C$6:$L$47,10,FALSE))</f>
        <v/>
      </c>
      <c r="Y62" s="123" t="str">
        <f>IF(Y61="","",VLOOKUP(Y61,'【記載例】シフト記号表（勤務時間帯）'!$C$6:$L$47,10,FALSE))</f>
        <v/>
      </c>
      <c r="Z62" s="123" t="str">
        <f>IF(Z61="","",VLOOKUP(Z61,'【記載例】シフト記号表（勤務時間帯）'!$C$6:$L$47,10,FALSE))</f>
        <v/>
      </c>
      <c r="AA62" s="123" t="str">
        <f>IF(AA61="","",VLOOKUP(AA61,'【記載例】シフト記号表（勤務時間帯）'!$C$6:$L$47,10,FALSE))</f>
        <v/>
      </c>
      <c r="AB62" s="123" t="str">
        <f>IF(AB61="","",VLOOKUP(AB61,'【記載例】シフト記号表（勤務時間帯）'!$C$6:$L$47,10,FALSE))</f>
        <v/>
      </c>
      <c r="AC62" s="124" t="str">
        <f>IF(AC61="","",VLOOKUP(AC61,'【記載例】シフト記号表（勤務時間帯）'!$C$6:$L$47,10,FALSE))</f>
        <v/>
      </c>
      <c r="AD62" s="122" t="str">
        <f>IF(AD61="","",VLOOKUP(AD61,'【記載例】シフト記号表（勤務時間帯）'!$C$6:$L$47,10,FALSE))</f>
        <v/>
      </c>
      <c r="AE62" s="123" t="str">
        <f>IF(AE61="","",VLOOKUP(AE61,'【記載例】シフト記号表（勤務時間帯）'!$C$6:$L$47,10,FALSE))</f>
        <v/>
      </c>
      <c r="AF62" s="123" t="str">
        <f>IF(AF61="","",VLOOKUP(AF61,'【記載例】シフト記号表（勤務時間帯）'!$C$6:$L$47,10,FALSE))</f>
        <v/>
      </c>
      <c r="AG62" s="123" t="str">
        <f>IF(AG61="","",VLOOKUP(AG61,'【記載例】シフト記号表（勤務時間帯）'!$C$6:$L$47,10,FALSE))</f>
        <v/>
      </c>
      <c r="AH62" s="123" t="str">
        <f>IF(AH61="","",VLOOKUP(AH61,'【記載例】シフト記号表（勤務時間帯）'!$C$6:$L$47,10,FALSE))</f>
        <v/>
      </c>
      <c r="AI62" s="123" t="str">
        <f>IF(AI61="","",VLOOKUP(AI61,'【記載例】シフト記号表（勤務時間帯）'!$C$6:$L$47,10,FALSE))</f>
        <v/>
      </c>
      <c r="AJ62" s="124" t="str">
        <f>IF(AJ61="","",VLOOKUP(AJ61,'【記載例】シフト記号表（勤務時間帯）'!$C$6:$L$47,10,FALSE))</f>
        <v/>
      </c>
      <c r="AK62" s="122" t="str">
        <f>IF(AK61="","",VLOOKUP(AK61,'【記載例】シフト記号表（勤務時間帯）'!$C$6:$L$47,10,FALSE))</f>
        <v/>
      </c>
      <c r="AL62" s="123" t="str">
        <f>IF(AL61="","",VLOOKUP(AL61,'【記載例】シフト記号表（勤務時間帯）'!$C$6:$L$47,10,FALSE))</f>
        <v/>
      </c>
      <c r="AM62" s="123" t="str">
        <f>IF(AM61="","",VLOOKUP(AM61,'【記載例】シフト記号表（勤務時間帯）'!$C$6:$L$47,10,FALSE))</f>
        <v/>
      </c>
      <c r="AN62" s="123" t="str">
        <f>IF(AN61="","",VLOOKUP(AN61,'【記載例】シフト記号表（勤務時間帯）'!$C$6:$L$47,10,FALSE))</f>
        <v/>
      </c>
      <c r="AO62" s="123" t="str">
        <f>IF(AO61="","",VLOOKUP(AO61,'【記載例】シフト記号表（勤務時間帯）'!$C$6:$L$47,10,FALSE))</f>
        <v/>
      </c>
      <c r="AP62" s="123" t="str">
        <f>IF(AP61="","",VLOOKUP(AP61,'【記載例】シフト記号表（勤務時間帯）'!$C$6:$L$47,10,FALSE))</f>
        <v/>
      </c>
      <c r="AQ62" s="124" t="str">
        <f>IF(AQ61="","",VLOOKUP(AQ61,'【記載例】シフト記号表（勤務時間帯）'!$C$6:$L$47,10,FALSE))</f>
        <v/>
      </c>
      <c r="AR62" s="122" t="str">
        <f>IF(AR61="","",VLOOKUP(AR61,'【記載例】シフト記号表（勤務時間帯）'!$C$6:$L$47,10,FALSE))</f>
        <v/>
      </c>
      <c r="AS62" s="123" t="str">
        <f>IF(AS61="","",VLOOKUP(AS61,'【記載例】シフト記号表（勤務時間帯）'!$C$6:$L$47,10,FALSE))</f>
        <v/>
      </c>
      <c r="AT62" s="123" t="str">
        <f>IF(AT61="","",VLOOKUP(AT61,'【記載例】シフト記号表（勤務時間帯）'!$C$6:$L$47,10,FALSE))</f>
        <v/>
      </c>
      <c r="AU62" s="123" t="str">
        <f>IF(AU61="","",VLOOKUP(AU61,'【記載例】シフト記号表（勤務時間帯）'!$C$6:$L$47,10,FALSE))</f>
        <v/>
      </c>
      <c r="AV62" s="123" t="str">
        <f>IF(AV61="","",VLOOKUP(AV61,'【記載例】シフト記号表（勤務時間帯）'!$C$6:$L$47,10,FALSE))</f>
        <v/>
      </c>
      <c r="AW62" s="123" t="str">
        <f>IF(AW61="","",VLOOKUP(AW61,'【記載例】シフト記号表（勤務時間帯）'!$C$6:$L$47,10,FALSE))</f>
        <v/>
      </c>
      <c r="AX62" s="124" t="str">
        <f>IF(AX61="","",VLOOKUP(AX61,'【記載例】シフト記号表（勤務時間帯）'!$C$6:$L$47,10,FALSE))</f>
        <v/>
      </c>
      <c r="AY62" s="122" t="str">
        <f>IF(AY61="","",VLOOKUP(AY61,'【記載例】シフト記号表（勤務時間帯）'!$C$6:$L$47,10,FALSE))</f>
        <v/>
      </c>
      <c r="AZ62" s="123" t="str">
        <f>IF(AZ61="","",VLOOKUP(AZ61,'【記載例】シフト記号表（勤務時間帯）'!$C$6:$L$47,10,FALSE))</f>
        <v/>
      </c>
      <c r="BA62" s="123" t="str">
        <f>IF(BA61="","",VLOOKUP(BA61,'【記載例】シフト記号表（勤務時間帯）'!$C$6:$L$47,10,FALSE))</f>
        <v/>
      </c>
      <c r="BB62" s="761">
        <f>IF($BE$3="４週",SUM(W62:AX62),IF($BE$3="暦月",SUM(W62:BA62),""))</f>
        <v>0</v>
      </c>
      <c r="BC62" s="762"/>
      <c r="BD62" s="763">
        <f>IF($BE$3="４週",BB62/4,IF($BE$3="暦月",(BB62/($BE$8/7)),""))</f>
        <v>0</v>
      </c>
      <c r="BE62" s="762"/>
      <c r="BF62" s="758"/>
      <c r="BG62" s="759"/>
      <c r="BH62" s="759"/>
      <c r="BI62" s="759"/>
      <c r="BJ62" s="760"/>
    </row>
    <row r="63" spans="2:62" ht="20.25" customHeight="1" x14ac:dyDescent="0.2">
      <c r="B63" s="729">
        <f>B61+1</f>
        <v>25</v>
      </c>
      <c r="C63" s="731"/>
      <c r="D63" s="732"/>
      <c r="E63" s="117"/>
      <c r="F63" s="118"/>
      <c r="G63" s="117"/>
      <c r="H63" s="118"/>
      <c r="I63" s="735"/>
      <c r="J63" s="736"/>
      <c r="K63" s="739"/>
      <c r="L63" s="740"/>
      <c r="M63" s="740"/>
      <c r="N63" s="732"/>
      <c r="O63" s="743"/>
      <c r="P63" s="744"/>
      <c r="Q63" s="744"/>
      <c r="R63" s="744"/>
      <c r="S63" s="745"/>
      <c r="T63" s="137" t="s">
        <v>378</v>
      </c>
      <c r="U63" s="138"/>
      <c r="V63" s="139"/>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1"/>
      <c r="AU63" s="131"/>
      <c r="AV63" s="131"/>
      <c r="AW63" s="131"/>
      <c r="AX63" s="132"/>
      <c r="AY63" s="130"/>
      <c r="AZ63" s="131"/>
      <c r="BA63" s="133"/>
      <c r="BB63" s="749"/>
      <c r="BC63" s="750"/>
      <c r="BD63" s="712"/>
      <c r="BE63" s="713"/>
      <c r="BF63" s="714"/>
      <c r="BG63" s="715"/>
      <c r="BH63" s="715"/>
      <c r="BI63" s="715"/>
      <c r="BJ63" s="716"/>
    </row>
    <row r="64" spans="2:62" ht="20.25" customHeight="1" x14ac:dyDescent="0.2">
      <c r="B64" s="751"/>
      <c r="C64" s="764"/>
      <c r="D64" s="765"/>
      <c r="E64" s="117"/>
      <c r="F64" s="118">
        <f>C63</f>
        <v>0</v>
      </c>
      <c r="G64" s="117"/>
      <c r="H64" s="118">
        <f>I63</f>
        <v>0</v>
      </c>
      <c r="I64" s="766"/>
      <c r="J64" s="767"/>
      <c r="K64" s="768"/>
      <c r="L64" s="769"/>
      <c r="M64" s="769"/>
      <c r="N64" s="765"/>
      <c r="O64" s="743"/>
      <c r="P64" s="744"/>
      <c r="Q64" s="744"/>
      <c r="R64" s="744"/>
      <c r="S64" s="745"/>
      <c r="T64" s="134" t="s">
        <v>244</v>
      </c>
      <c r="U64" s="135"/>
      <c r="V64" s="136"/>
      <c r="W64" s="122" t="str">
        <f>IF(W63="","",VLOOKUP(W63,'【記載例】シフト記号表（勤務時間帯）'!$C$6:$L$47,10,FALSE))</f>
        <v/>
      </c>
      <c r="X64" s="123" t="str">
        <f>IF(X63="","",VLOOKUP(X63,'【記載例】シフト記号表（勤務時間帯）'!$C$6:$L$47,10,FALSE))</f>
        <v/>
      </c>
      <c r="Y64" s="123" t="str">
        <f>IF(Y63="","",VLOOKUP(Y63,'【記載例】シフト記号表（勤務時間帯）'!$C$6:$L$47,10,FALSE))</f>
        <v/>
      </c>
      <c r="Z64" s="123" t="str">
        <f>IF(Z63="","",VLOOKUP(Z63,'【記載例】シフト記号表（勤務時間帯）'!$C$6:$L$47,10,FALSE))</f>
        <v/>
      </c>
      <c r="AA64" s="123" t="str">
        <f>IF(AA63="","",VLOOKUP(AA63,'【記載例】シフト記号表（勤務時間帯）'!$C$6:$L$47,10,FALSE))</f>
        <v/>
      </c>
      <c r="AB64" s="123" t="str">
        <f>IF(AB63="","",VLOOKUP(AB63,'【記載例】シフト記号表（勤務時間帯）'!$C$6:$L$47,10,FALSE))</f>
        <v/>
      </c>
      <c r="AC64" s="124" t="str">
        <f>IF(AC63="","",VLOOKUP(AC63,'【記載例】シフト記号表（勤務時間帯）'!$C$6:$L$47,10,FALSE))</f>
        <v/>
      </c>
      <c r="AD64" s="122" t="str">
        <f>IF(AD63="","",VLOOKUP(AD63,'【記載例】シフト記号表（勤務時間帯）'!$C$6:$L$47,10,FALSE))</f>
        <v/>
      </c>
      <c r="AE64" s="123" t="str">
        <f>IF(AE63="","",VLOOKUP(AE63,'【記載例】シフト記号表（勤務時間帯）'!$C$6:$L$47,10,FALSE))</f>
        <v/>
      </c>
      <c r="AF64" s="123" t="str">
        <f>IF(AF63="","",VLOOKUP(AF63,'【記載例】シフト記号表（勤務時間帯）'!$C$6:$L$47,10,FALSE))</f>
        <v/>
      </c>
      <c r="AG64" s="123" t="str">
        <f>IF(AG63="","",VLOOKUP(AG63,'【記載例】シフト記号表（勤務時間帯）'!$C$6:$L$47,10,FALSE))</f>
        <v/>
      </c>
      <c r="AH64" s="123" t="str">
        <f>IF(AH63="","",VLOOKUP(AH63,'【記載例】シフト記号表（勤務時間帯）'!$C$6:$L$47,10,FALSE))</f>
        <v/>
      </c>
      <c r="AI64" s="123" t="str">
        <f>IF(AI63="","",VLOOKUP(AI63,'【記載例】シフト記号表（勤務時間帯）'!$C$6:$L$47,10,FALSE))</f>
        <v/>
      </c>
      <c r="AJ64" s="124" t="str">
        <f>IF(AJ63="","",VLOOKUP(AJ63,'【記載例】シフト記号表（勤務時間帯）'!$C$6:$L$47,10,FALSE))</f>
        <v/>
      </c>
      <c r="AK64" s="122" t="str">
        <f>IF(AK63="","",VLOOKUP(AK63,'【記載例】シフト記号表（勤務時間帯）'!$C$6:$L$47,10,FALSE))</f>
        <v/>
      </c>
      <c r="AL64" s="123" t="str">
        <f>IF(AL63="","",VLOOKUP(AL63,'【記載例】シフト記号表（勤務時間帯）'!$C$6:$L$47,10,FALSE))</f>
        <v/>
      </c>
      <c r="AM64" s="123" t="str">
        <f>IF(AM63="","",VLOOKUP(AM63,'【記載例】シフト記号表（勤務時間帯）'!$C$6:$L$47,10,FALSE))</f>
        <v/>
      </c>
      <c r="AN64" s="123" t="str">
        <f>IF(AN63="","",VLOOKUP(AN63,'【記載例】シフト記号表（勤務時間帯）'!$C$6:$L$47,10,FALSE))</f>
        <v/>
      </c>
      <c r="AO64" s="123" t="str">
        <f>IF(AO63="","",VLOOKUP(AO63,'【記載例】シフト記号表（勤務時間帯）'!$C$6:$L$47,10,FALSE))</f>
        <v/>
      </c>
      <c r="AP64" s="123" t="str">
        <f>IF(AP63="","",VLOOKUP(AP63,'【記載例】シフト記号表（勤務時間帯）'!$C$6:$L$47,10,FALSE))</f>
        <v/>
      </c>
      <c r="AQ64" s="124" t="str">
        <f>IF(AQ63="","",VLOOKUP(AQ63,'【記載例】シフト記号表（勤務時間帯）'!$C$6:$L$47,10,FALSE))</f>
        <v/>
      </c>
      <c r="AR64" s="122" t="str">
        <f>IF(AR63="","",VLOOKUP(AR63,'【記載例】シフト記号表（勤務時間帯）'!$C$6:$L$47,10,FALSE))</f>
        <v/>
      </c>
      <c r="AS64" s="123" t="str">
        <f>IF(AS63="","",VLOOKUP(AS63,'【記載例】シフト記号表（勤務時間帯）'!$C$6:$L$47,10,FALSE))</f>
        <v/>
      </c>
      <c r="AT64" s="123" t="str">
        <f>IF(AT63="","",VLOOKUP(AT63,'【記載例】シフト記号表（勤務時間帯）'!$C$6:$L$47,10,FALSE))</f>
        <v/>
      </c>
      <c r="AU64" s="123" t="str">
        <f>IF(AU63="","",VLOOKUP(AU63,'【記載例】シフト記号表（勤務時間帯）'!$C$6:$L$47,10,FALSE))</f>
        <v/>
      </c>
      <c r="AV64" s="123" t="str">
        <f>IF(AV63="","",VLOOKUP(AV63,'【記載例】シフト記号表（勤務時間帯）'!$C$6:$L$47,10,FALSE))</f>
        <v/>
      </c>
      <c r="AW64" s="123" t="str">
        <f>IF(AW63="","",VLOOKUP(AW63,'【記載例】シフト記号表（勤務時間帯）'!$C$6:$L$47,10,FALSE))</f>
        <v/>
      </c>
      <c r="AX64" s="124" t="str">
        <f>IF(AX63="","",VLOOKUP(AX63,'【記載例】シフト記号表（勤務時間帯）'!$C$6:$L$47,10,FALSE))</f>
        <v/>
      </c>
      <c r="AY64" s="122" t="str">
        <f>IF(AY63="","",VLOOKUP(AY63,'【記載例】シフト記号表（勤務時間帯）'!$C$6:$L$47,10,FALSE))</f>
        <v/>
      </c>
      <c r="AZ64" s="123" t="str">
        <f>IF(AZ63="","",VLOOKUP(AZ63,'【記載例】シフト記号表（勤務時間帯）'!$C$6:$L$47,10,FALSE))</f>
        <v/>
      </c>
      <c r="BA64" s="123" t="str">
        <f>IF(BA63="","",VLOOKUP(BA63,'【記載例】シフト記号表（勤務時間帯）'!$C$6:$L$47,10,FALSE))</f>
        <v/>
      </c>
      <c r="BB64" s="761">
        <f>IF($BE$3="４週",SUM(W64:AX64),IF($BE$3="暦月",SUM(W64:BA64),""))</f>
        <v>0</v>
      </c>
      <c r="BC64" s="762"/>
      <c r="BD64" s="763">
        <f>IF($BE$3="４週",BB64/4,IF($BE$3="暦月",(BB64/($BE$8/7)),""))</f>
        <v>0</v>
      </c>
      <c r="BE64" s="762"/>
      <c r="BF64" s="758"/>
      <c r="BG64" s="759"/>
      <c r="BH64" s="759"/>
      <c r="BI64" s="759"/>
      <c r="BJ64" s="760"/>
    </row>
    <row r="65" spans="2:62" ht="20.25" customHeight="1" x14ac:dyDescent="0.2">
      <c r="B65" s="729">
        <f>B63+1</f>
        <v>26</v>
      </c>
      <c r="C65" s="731"/>
      <c r="D65" s="732"/>
      <c r="E65" s="117"/>
      <c r="F65" s="118"/>
      <c r="G65" s="117"/>
      <c r="H65" s="118"/>
      <c r="I65" s="735"/>
      <c r="J65" s="736"/>
      <c r="K65" s="739"/>
      <c r="L65" s="740"/>
      <c r="M65" s="740"/>
      <c r="N65" s="732"/>
      <c r="O65" s="743"/>
      <c r="P65" s="744"/>
      <c r="Q65" s="744"/>
      <c r="R65" s="744"/>
      <c r="S65" s="745"/>
      <c r="T65" s="137" t="s">
        <v>378</v>
      </c>
      <c r="U65" s="138"/>
      <c r="V65" s="139"/>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1"/>
      <c r="AU65" s="131"/>
      <c r="AV65" s="131"/>
      <c r="AW65" s="131"/>
      <c r="AX65" s="132"/>
      <c r="AY65" s="130"/>
      <c r="AZ65" s="131"/>
      <c r="BA65" s="133"/>
      <c r="BB65" s="749"/>
      <c r="BC65" s="750"/>
      <c r="BD65" s="712"/>
      <c r="BE65" s="713"/>
      <c r="BF65" s="714"/>
      <c r="BG65" s="715"/>
      <c r="BH65" s="715"/>
      <c r="BI65" s="715"/>
      <c r="BJ65" s="716"/>
    </row>
    <row r="66" spans="2:62" ht="20.25" customHeight="1" x14ac:dyDescent="0.2">
      <c r="B66" s="751"/>
      <c r="C66" s="764"/>
      <c r="D66" s="765"/>
      <c r="E66" s="117"/>
      <c r="F66" s="118">
        <f>C65</f>
        <v>0</v>
      </c>
      <c r="G66" s="117"/>
      <c r="H66" s="118">
        <f>I65</f>
        <v>0</v>
      </c>
      <c r="I66" s="766"/>
      <c r="J66" s="767"/>
      <c r="K66" s="768"/>
      <c r="L66" s="769"/>
      <c r="M66" s="769"/>
      <c r="N66" s="765"/>
      <c r="O66" s="743"/>
      <c r="P66" s="744"/>
      <c r="Q66" s="744"/>
      <c r="R66" s="744"/>
      <c r="S66" s="745"/>
      <c r="T66" s="134" t="s">
        <v>244</v>
      </c>
      <c r="U66" s="135"/>
      <c r="V66" s="136"/>
      <c r="W66" s="122" t="str">
        <f>IF(W65="","",VLOOKUP(W65,'【記載例】シフト記号表（勤務時間帯）'!$C$6:$L$47,10,FALSE))</f>
        <v/>
      </c>
      <c r="X66" s="123" t="str">
        <f>IF(X65="","",VLOOKUP(X65,'【記載例】シフト記号表（勤務時間帯）'!$C$6:$L$47,10,FALSE))</f>
        <v/>
      </c>
      <c r="Y66" s="123" t="str">
        <f>IF(Y65="","",VLOOKUP(Y65,'【記載例】シフト記号表（勤務時間帯）'!$C$6:$L$47,10,FALSE))</f>
        <v/>
      </c>
      <c r="Z66" s="123" t="str">
        <f>IF(Z65="","",VLOOKUP(Z65,'【記載例】シフト記号表（勤務時間帯）'!$C$6:$L$47,10,FALSE))</f>
        <v/>
      </c>
      <c r="AA66" s="123" t="str">
        <f>IF(AA65="","",VLOOKUP(AA65,'【記載例】シフト記号表（勤務時間帯）'!$C$6:$L$47,10,FALSE))</f>
        <v/>
      </c>
      <c r="AB66" s="123" t="str">
        <f>IF(AB65="","",VLOOKUP(AB65,'【記載例】シフト記号表（勤務時間帯）'!$C$6:$L$47,10,FALSE))</f>
        <v/>
      </c>
      <c r="AC66" s="124" t="str">
        <f>IF(AC65="","",VLOOKUP(AC65,'【記載例】シフト記号表（勤務時間帯）'!$C$6:$L$47,10,FALSE))</f>
        <v/>
      </c>
      <c r="AD66" s="122" t="str">
        <f>IF(AD65="","",VLOOKUP(AD65,'【記載例】シフト記号表（勤務時間帯）'!$C$6:$L$47,10,FALSE))</f>
        <v/>
      </c>
      <c r="AE66" s="123" t="str">
        <f>IF(AE65="","",VLOOKUP(AE65,'【記載例】シフト記号表（勤務時間帯）'!$C$6:$L$47,10,FALSE))</f>
        <v/>
      </c>
      <c r="AF66" s="123" t="str">
        <f>IF(AF65="","",VLOOKUP(AF65,'【記載例】シフト記号表（勤務時間帯）'!$C$6:$L$47,10,FALSE))</f>
        <v/>
      </c>
      <c r="AG66" s="123" t="str">
        <f>IF(AG65="","",VLOOKUP(AG65,'【記載例】シフト記号表（勤務時間帯）'!$C$6:$L$47,10,FALSE))</f>
        <v/>
      </c>
      <c r="AH66" s="123" t="str">
        <f>IF(AH65="","",VLOOKUP(AH65,'【記載例】シフト記号表（勤務時間帯）'!$C$6:$L$47,10,FALSE))</f>
        <v/>
      </c>
      <c r="AI66" s="123" t="str">
        <f>IF(AI65="","",VLOOKUP(AI65,'【記載例】シフト記号表（勤務時間帯）'!$C$6:$L$47,10,FALSE))</f>
        <v/>
      </c>
      <c r="AJ66" s="124" t="str">
        <f>IF(AJ65="","",VLOOKUP(AJ65,'【記載例】シフト記号表（勤務時間帯）'!$C$6:$L$47,10,FALSE))</f>
        <v/>
      </c>
      <c r="AK66" s="122" t="str">
        <f>IF(AK65="","",VLOOKUP(AK65,'【記載例】シフト記号表（勤務時間帯）'!$C$6:$L$47,10,FALSE))</f>
        <v/>
      </c>
      <c r="AL66" s="123" t="str">
        <f>IF(AL65="","",VLOOKUP(AL65,'【記載例】シフト記号表（勤務時間帯）'!$C$6:$L$47,10,FALSE))</f>
        <v/>
      </c>
      <c r="AM66" s="123" t="str">
        <f>IF(AM65="","",VLOOKUP(AM65,'【記載例】シフト記号表（勤務時間帯）'!$C$6:$L$47,10,FALSE))</f>
        <v/>
      </c>
      <c r="AN66" s="123" t="str">
        <f>IF(AN65="","",VLOOKUP(AN65,'【記載例】シフト記号表（勤務時間帯）'!$C$6:$L$47,10,FALSE))</f>
        <v/>
      </c>
      <c r="AO66" s="123" t="str">
        <f>IF(AO65="","",VLOOKUP(AO65,'【記載例】シフト記号表（勤務時間帯）'!$C$6:$L$47,10,FALSE))</f>
        <v/>
      </c>
      <c r="AP66" s="123" t="str">
        <f>IF(AP65="","",VLOOKUP(AP65,'【記載例】シフト記号表（勤務時間帯）'!$C$6:$L$47,10,FALSE))</f>
        <v/>
      </c>
      <c r="AQ66" s="124" t="str">
        <f>IF(AQ65="","",VLOOKUP(AQ65,'【記載例】シフト記号表（勤務時間帯）'!$C$6:$L$47,10,FALSE))</f>
        <v/>
      </c>
      <c r="AR66" s="122" t="str">
        <f>IF(AR65="","",VLOOKUP(AR65,'【記載例】シフト記号表（勤務時間帯）'!$C$6:$L$47,10,FALSE))</f>
        <v/>
      </c>
      <c r="AS66" s="123" t="str">
        <f>IF(AS65="","",VLOOKUP(AS65,'【記載例】シフト記号表（勤務時間帯）'!$C$6:$L$47,10,FALSE))</f>
        <v/>
      </c>
      <c r="AT66" s="123" t="str">
        <f>IF(AT65="","",VLOOKUP(AT65,'【記載例】シフト記号表（勤務時間帯）'!$C$6:$L$47,10,FALSE))</f>
        <v/>
      </c>
      <c r="AU66" s="123" t="str">
        <f>IF(AU65="","",VLOOKUP(AU65,'【記載例】シフト記号表（勤務時間帯）'!$C$6:$L$47,10,FALSE))</f>
        <v/>
      </c>
      <c r="AV66" s="123" t="str">
        <f>IF(AV65="","",VLOOKUP(AV65,'【記載例】シフト記号表（勤務時間帯）'!$C$6:$L$47,10,FALSE))</f>
        <v/>
      </c>
      <c r="AW66" s="123" t="str">
        <f>IF(AW65="","",VLOOKUP(AW65,'【記載例】シフト記号表（勤務時間帯）'!$C$6:$L$47,10,FALSE))</f>
        <v/>
      </c>
      <c r="AX66" s="124" t="str">
        <f>IF(AX65="","",VLOOKUP(AX65,'【記載例】シフト記号表（勤務時間帯）'!$C$6:$L$47,10,FALSE))</f>
        <v/>
      </c>
      <c r="AY66" s="122" t="str">
        <f>IF(AY65="","",VLOOKUP(AY65,'【記載例】シフト記号表（勤務時間帯）'!$C$6:$L$47,10,FALSE))</f>
        <v/>
      </c>
      <c r="AZ66" s="123" t="str">
        <f>IF(AZ65="","",VLOOKUP(AZ65,'【記載例】シフト記号表（勤務時間帯）'!$C$6:$L$47,10,FALSE))</f>
        <v/>
      </c>
      <c r="BA66" s="123" t="str">
        <f>IF(BA65="","",VLOOKUP(BA65,'【記載例】シフト記号表（勤務時間帯）'!$C$6:$L$47,10,FALSE))</f>
        <v/>
      </c>
      <c r="BB66" s="761">
        <f>IF($BE$3="４週",SUM(W66:AX66),IF($BE$3="暦月",SUM(W66:BA66),""))</f>
        <v>0</v>
      </c>
      <c r="BC66" s="762"/>
      <c r="BD66" s="763">
        <f>IF($BE$3="４週",BB66/4,IF($BE$3="暦月",(BB66/($BE$8/7)),""))</f>
        <v>0</v>
      </c>
      <c r="BE66" s="762"/>
      <c r="BF66" s="758"/>
      <c r="BG66" s="759"/>
      <c r="BH66" s="759"/>
      <c r="BI66" s="759"/>
      <c r="BJ66" s="760"/>
    </row>
    <row r="67" spans="2:62" ht="20.25" customHeight="1" x14ac:dyDescent="0.2">
      <c r="B67" s="729">
        <f>B65+1</f>
        <v>27</v>
      </c>
      <c r="C67" s="731"/>
      <c r="D67" s="732"/>
      <c r="E67" s="117"/>
      <c r="F67" s="118"/>
      <c r="G67" s="117"/>
      <c r="H67" s="118"/>
      <c r="I67" s="735"/>
      <c r="J67" s="736"/>
      <c r="K67" s="739"/>
      <c r="L67" s="740"/>
      <c r="M67" s="740"/>
      <c r="N67" s="732"/>
      <c r="O67" s="743"/>
      <c r="P67" s="744"/>
      <c r="Q67" s="744"/>
      <c r="R67" s="744"/>
      <c r="S67" s="745"/>
      <c r="T67" s="137" t="s">
        <v>378</v>
      </c>
      <c r="U67" s="138"/>
      <c r="V67" s="139"/>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1"/>
      <c r="AU67" s="131"/>
      <c r="AV67" s="131"/>
      <c r="AW67" s="131"/>
      <c r="AX67" s="132"/>
      <c r="AY67" s="130"/>
      <c r="AZ67" s="131"/>
      <c r="BA67" s="133"/>
      <c r="BB67" s="749"/>
      <c r="BC67" s="750"/>
      <c r="BD67" s="712"/>
      <c r="BE67" s="713"/>
      <c r="BF67" s="714"/>
      <c r="BG67" s="715"/>
      <c r="BH67" s="715"/>
      <c r="BI67" s="715"/>
      <c r="BJ67" s="716"/>
    </row>
    <row r="68" spans="2:62" ht="20.25" customHeight="1" x14ac:dyDescent="0.2">
      <c r="B68" s="751"/>
      <c r="C68" s="764"/>
      <c r="D68" s="765"/>
      <c r="E68" s="117"/>
      <c r="F68" s="118">
        <f>C67</f>
        <v>0</v>
      </c>
      <c r="G68" s="117"/>
      <c r="H68" s="118">
        <f>I67</f>
        <v>0</v>
      </c>
      <c r="I68" s="766"/>
      <c r="J68" s="767"/>
      <c r="K68" s="768"/>
      <c r="L68" s="769"/>
      <c r="M68" s="769"/>
      <c r="N68" s="765"/>
      <c r="O68" s="743"/>
      <c r="P68" s="744"/>
      <c r="Q68" s="744"/>
      <c r="R68" s="744"/>
      <c r="S68" s="745"/>
      <c r="T68" s="134" t="s">
        <v>244</v>
      </c>
      <c r="U68" s="135"/>
      <c r="V68" s="136"/>
      <c r="W68" s="122" t="str">
        <f>IF(W67="","",VLOOKUP(W67,'【記載例】シフト記号表（勤務時間帯）'!$C$6:$L$47,10,FALSE))</f>
        <v/>
      </c>
      <c r="X68" s="123" t="str">
        <f>IF(X67="","",VLOOKUP(X67,'【記載例】シフト記号表（勤務時間帯）'!$C$6:$L$47,10,FALSE))</f>
        <v/>
      </c>
      <c r="Y68" s="123" t="str">
        <f>IF(Y67="","",VLOOKUP(Y67,'【記載例】シフト記号表（勤務時間帯）'!$C$6:$L$47,10,FALSE))</f>
        <v/>
      </c>
      <c r="Z68" s="123" t="str">
        <f>IF(Z67="","",VLOOKUP(Z67,'【記載例】シフト記号表（勤務時間帯）'!$C$6:$L$47,10,FALSE))</f>
        <v/>
      </c>
      <c r="AA68" s="123" t="str">
        <f>IF(AA67="","",VLOOKUP(AA67,'【記載例】シフト記号表（勤務時間帯）'!$C$6:$L$47,10,FALSE))</f>
        <v/>
      </c>
      <c r="AB68" s="123" t="str">
        <f>IF(AB67="","",VLOOKUP(AB67,'【記載例】シフト記号表（勤務時間帯）'!$C$6:$L$47,10,FALSE))</f>
        <v/>
      </c>
      <c r="AC68" s="124" t="str">
        <f>IF(AC67="","",VLOOKUP(AC67,'【記載例】シフト記号表（勤務時間帯）'!$C$6:$L$47,10,FALSE))</f>
        <v/>
      </c>
      <c r="AD68" s="122" t="str">
        <f>IF(AD67="","",VLOOKUP(AD67,'【記載例】シフト記号表（勤務時間帯）'!$C$6:$L$47,10,FALSE))</f>
        <v/>
      </c>
      <c r="AE68" s="123" t="str">
        <f>IF(AE67="","",VLOOKUP(AE67,'【記載例】シフト記号表（勤務時間帯）'!$C$6:$L$47,10,FALSE))</f>
        <v/>
      </c>
      <c r="AF68" s="123" t="str">
        <f>IF(AF67="","",VLOOKUP(AF67,'【記載例】シフト記号表（勤務時間帯）'!$C$6:$L$47,10,FALSE))</f>
        <v/>
      </c>
      <c r="AG68" s="123" t="str">
        <f>IF(AG67="","",VLOOKUP(AG67,'【記載例】シフト記号表（勤務時間帯）'!$C$6:$L$47,10,FALSE))</f>
        <v/>
      </c>
      <c r="AH68" s="123" t="str">
        <f>IF(AH67="","",VLOOKUP(AH67,'【記載例】シフト記号表（勤務時間帯）'!$C$6:$L$47,10,FALSE))</f>
        <v/>
      </c>
      <c r="AI68" s="123" t="str">
        <f>IF(AI67="","",VLOOKUP(AI67,'【記載例】シフト記号表（勤務時間帯）'!$C$6:$L$47,10,FALSE))</f>
        <v/>
      </c>
      <c r="AJ68" s="124" t="str">
        <f>IF(AJ67="","",VLOOKUP(AJ67,'【記載例】シフト記号表（勤務時間帯）'!$C$6:$L$47,10,FALSE))</f>
        <v/>
      </c>
      <c r="AK68" s="122" t="str">
        <f>IF(AK67="","",VLOOKUP(AK67,'【記載例】シフト記号表（勤務時間帯）'!$C$6:$L$47,10,FALSE))</f>
        <v/>
      </c>
      <c r="AL68" s="123" t="str">
        <f>IF(AL67="","",VLOOKUP(AL67,'【記載例】シフト記号表（勤務時間帯）'!$C$6:$L$47,10,FALSE))</f>
        <v/>
      </c>
      <c r="AM68" s="123" t="str">
        <f>IF(AM67="","",VLOOKUP(AM67,'【記載例】シフト記号表（勤務時間帯）'!$C$6:$L$47,10,FALSE))</f>
        <v/>
      </c>
      <c r="AN68" s="123" t="str">
        <f>IF(AN67="","",VLOOKUP(AN67,'【記載例】シフト記号表（勤務時間帯）'!$C$6:$L$47,10,FALSE))</f>
        <v/>
      </c>
      <c r="AO68" s="123" t="str">
        <f>IF(AO67="","",VLOOKUP(AO67,'【記載例】シフト記号表（勤務時間帯）'!$C$6:$L$47,10,FALSE))</f>
        <v/>
      </c>
      <c r="AP68" s="123" t="str">
        <f>IF(AP67="","",VLOOKUP(AP67,'【記載例】シフト記号表（勤務時間帯）'!$C$6:$L$47,10,FALSE))</f>
        <v/>
      </c>
      <c r="AQ68" s="124" t="str">
        <f>IF(AQ67="","",VLOOKUP(AQ67,'【記載例】シフト記号表（勤務時間帯）'!$C$6:$L$47,10,FALSE))</f>
        <v/>
      </c>
      <c r="AR68" s="122" t="str">
        <f>IF(AR67="","",VLOOKUP(AR67,'【記載例】シフト記号表（勤務時間帯）'!$C$6:$L$47,10,FALSE))</f>
        <v/>
      </c>
      <c r="AS68" s="123" t="str">
        <f>IF(AS67="","",VLOOKUP(AS67,'【記載例】シフト記号表（勤務時間帯）'!$C$6:$L$47,10,FALSE))</f>
        <v/>
      </c>
      <c r="AT68" s="123" t="str">
        <f>IF(AT67="","",VLOOKUP(AT67,'【記載例】シフト記号表（勤務時間帯）'!$C$6:$L$47,10,FALSE))</f>
        <v/>
      </c>
      <c r="AU68" s="123" t="str">
        <f>IF(AU67="","",VLOOKUP(AU67,'【記載例】シフト記号表（勤務時間帯）'!$C$6:$L$47,10,FALSE))</f>
        <v/>
      </c>
      <c r="AV68" s="123" t="str">
        <f>IF(AV67="","",VLOOKUP(AV67,'【記載例】シフト記号表（勤務時間帯）'!$C$6:$L$47,10,FALSE))</f>
        <v/>
      </c>
      <c r="AW68" s="123" t="str">
        <f>IF(AW67="","",VLOOKUP(AW67,'【記載例】シフト記号表（勤務時間帯）'!$C$6:$L$47,10,FALSE))</f>
        <v/>
      </c>
      <c r="AX68" s="124" t="str">
        <f>IF(AX67="","",VLOOKUP(AX67,'【記載例】シフト記号表（勤務時間帯）'!$C$6:$L$47,10,FALSE))</f>
        <v/>
      </c>
      <c r="AY68" s="122" t="str">
        <f>IF(AY67="","",VLOOKUP(AY67,'【記載例】シフト記号表（勤務時間帯）'!$C$6:$L$47,10,FALSE))</f>
        <v/>
      </c>
      <c r="AZ68" s="123" t="str">
        <f>IF(AZ67="","",VLOOKUP(AZ67,'【記載例】シフト記号表（勤務時間帯）'!$C$6:$L$47,10,FALSE))</f>
        <v/>
      </c>
      <c r="BA68" s="123" t="str">
        <f>IF(BA67="","",VLOOKUP(BA67,'【記載例】シフト記号表（勤務時間帯）'!$C$6:$L$47,10,FALSE))</f>
        <v/>
      </c>
      <c r="BB68" s="761">
        <f>IF($BE$3="４週",SUM(W68:AX68),IF($BE$3="暦月",SUM(W68:BA68),""))</f>
        <v>0</v>
      </c>
      <c r="BC68" s="762"/>
      <c r="BD68" s="763">
        <f>IF($BE$3="４週",BB68/4,IF($BE$3="暦月",(BB68/($BE$8/7)),""))</f>
        <v>0</v>
      </c>
      <c r="BE68" s="762"/>
      <c r="BF68" s="758"/>
      <c r="BG68" s="759"/>
      <c r="BH68" s="759"/>
      <c r="BI68" s="759"/>
      <c r="BJ68" s="760"/>
    </row>
    <row r="69" spans="2:62" ht="20.25" customHeight="1" x14ac:dyDescent="0.2">
      <c r="B69" s="729">
        <f>B67+1</f>
        <v>28</v>
      </c>
      <c r="C69" s="731"/>
      <c r="D69" s="732"/>
      <c r="E69" s="117"/>
      <c r="F69" s="118"/>
      <c r="G69" s="117"/>
      <c r="H69" s="118"/>
      <c r="I69" s="735"/>
      <c r="J69" s="736"/>
      <c r="K69" s="739"/>
      <c r="L69" s="740"/>
      <c r="M69" s="740"/>
      <c r="N69" s="732"/>
      <c r="O69" s="743"/>
      <c r="P69" s="744"/>
      <c r="Q69" s="744"/>
      <c r="R69" s="744"/>
      <c r="S69" s="745"/>
      <c r="T69" s="137" t="s">
        <v>378</v>
      </c>
      <c r="U69" s="138"/>
      <c r="V69" s="139"/>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1"/>
      <c r="AU69" s="131"/>
      <c r="AV69" s="131"/>
      <c r="AW69" s="131"/>
      <c r="AX69" s="132"/>
      <c r="AY69" s="130"/>
      <c r="AZ69" s="131"/>
      <c r="BA69" s="133"/>
      <c r="BB69" s="749"/>
      <c r="BC69" s="750"/>
      <c r="BD69" s="712"/>
      <c r="BE69" s="713"/>
      <c r="BF69" s="714"/>
      <c r="BG69" s="715"/>
      <c r="BH69" s="715"/>
      <c r="BI69" s="715"/>
      <c r="BJ69" s="716"/>
    </row>
    <row r="70" spans="2:62" ht="20.25" customHeight="1" x14ac:dyDescent="0.2">
      <c r="B70" s="751"/>
      <c r="C70" s="764"/>
      <c r="D70" s="765"/>
      <c r="E70" s="117"/>
      <c r="F70" s="118">
        <f>C69</f>
        <v>0</v>
      </c>
      <c r="G70" s="117"/>
      <c r="H70" s="118">
        <f>I69</f>
        <v>0</v>
      </c>
      <c r="I70" s="766"/>
      <c r="J70" s="767"/>
      <c r="K70" s="768"/>
      <c r="L70" s="769"/>
      <c r="M70" s="769"/>
      <c r="N70" s="765"/>
      <c r="O70" s="743"/>
      <c r="P70" s="744"/>
      <c r="Q70" s="744"/>
      <c r="R70" s="744"/>
      <c r="S70" s="745"/>
      <c r="T70" s="134" t="s">
        <v>244</v>
      </c>
      <c r="U70" s="135"/>
      <c r="V70" s="136"/>
      <c r="W70" s="122" t="str">
        <f>IF(W69="","",VLOOKUP(W69,'【記載例】シフト記号表（勤務時間帯）'!$C$6:$L$47,10,FALSE))</f>
        <v/>
      </c>
      <c r="X70" s="123" t="str">
        <f>IF(X69="","",VLOOKUP(X69,'【記載例】シフト記号表（勤務時間帯）'!$C$6:$L$47,10,FALSE))</f>
        <v/>
      </c>
      <c r="Y70" s="123" t="str">
        <f>IF(Y69="","",VLOOKUP(Y69,'【記載例】シフト記号表（勤務時間帯）'!$C$6:$L$47,10,FALSE))</f>
        <v/>
      </c>
      <c r="Z70" s="123" t="str">
        <f>IF(Z69="","",VLOOKUP(Z69,'【記載例】シフト記号表（勤務時間帯）'!$C$6:$L$47,10,FALSE))</f>
        <v/>
      </c>
      <c r="AA70" s="123" t="str">
        <f>IF(AA69="","",VLOOKUP(AA69,'【記載例】シフト記号表（勤務時間帯）'!$C$6:$L$47,10,FALSE))</f>
        <v/>
      </c>
      <c r="AB70" s="123" t="str">
        <f>IF(AB69="","",VLOOKUP(AB69,'【記載例】シフト記号表（勤務時間帯）'!$C$6:$L$47,10,FALSE))</f>
        <v/>
      </c>
      <c r="AC70" s="124" t="str">
        <f>IF(AC69="","",VLOOKUP(AC69,'【記載例】シフト記号表（勤務時間帯）'!$C$6:$L$47,10,FALSE))</f>
        <v/>
      </c>
      <c r="AD70" s="122" t="str">
        <f>IF(AD69="","",VLOOKUP(AD69,'【記載例】シフト記号表（勤務時間帯）'!$C$6:$L$47,10,FALSE))</f>
        <v/>
      </c>
      <c r="AE70" s="123" t="str">
        <f>IF(AE69="","",VLOOKUP(AE69,'【記載例】シフト記号表（勤務時間帯）'!$C$6:$L$47,10,FALSE))</f>
        <v/>
      </c>
      <c r="AF70" s="123" t="str">
        <f>IF(AF69="","",VLOOKUP(AF69,'【記載例】シフト記号表（勤務時間帯）'!$C$6:$L$47,10,FALSE))</f>
        <v/>
      </c>
      <c r="AG70" s="123" t="str">
        <f>IF(AG69="","",VLOOKUP(AG69,'【記載例】シフト記号表（勤務時間帯）'!$C$6:$L$47,10,FALSE))</f>
        <v/>
      </c>
      <c r="AH70" s="123" t="str">
        <f>IF(AH69="","",VLOOKUP(AH69,'【記載例】シフト記号表（勤務時間帯）'!$C$6:$L$47,10,FALSE))</f>
        <v/>
      </c>
      <c r="AI70" s="123" t="str">
        <f>IF(AI69="","",VLOOKUP(AI69,'【記載例】シフト記号表（勤務時間帯）'!$C$6:$L$47,10,FALSE))</f>
        <v/>
      </c>
      <c r="AJ70" s="124" t="str">
        <f>IF(AJ69="","",VLOOKUP(AJ69,'【記載例】シフト記号表（勤務時間帯）'!$C$6:$L$47,10,FALSE))</f>
        <v/>
      </c>
      <c r="AK70" s="122" t="str">
        <f>IF(AK69="","",VLOOKUP(AK69,'【記載例】シフト記号表（勤務時間帯）'!$C$6:$L$47,10,FALSE))</f>
        <v/>
      </c>
      <c r="AL70" s="123" t="str">
        <f>IF(AL69="","",VLOOKUP(AL69,'【記載例】シフト記号表（勤務時間帯）'!$C$6:$L$47,10,FALSE))</f>
        <v/>
      </c>
      <c r="AM70" s="123" t="str">
        <f>IF(AM69="","",VLOOKUP(AM69,'【記載例】シフト記号表（勤務時間帯）'!$C$6:$L$47,10,FALSE))</f>
        <v/>
      </c>
      <c r="AN70" s="123" t="str">
        <f>IF(AN69="","",VLOOKUP(AN69,'【記載例】シフト記号表（勤務時間帯）'!$C$6:$L$47,10,FALSE))</f>
        <v/>
      </c>
      <c r="AO70" s="123" t="str">
        <f>IF(AO69="","",VLOOKUP(AO69,'【記載例】シフト記号表（勤務時間帯）'!$C$6:$L$47,10,FALSE))</f>
        <v/>
      </c>
      <c r="AP70" s="123" t="str">
        <f>IF(AP69="","",VLOOKUP(AP69,'【記載例】シフト記号表（勤務時間帯）'!$C$6:$L$47,10,FALSE))</f>
        <v/>
      </c>
      <c r="AQ70" s="124" t="str">
        <f>IF(AQ69="","",VLOOKUP(AQ69,'【記載例】シフト記号表（勤務時間帯）'!$C$6:$L$47,10,FALSE))</f>
        <v/>
      </c>
      <c r="AR70" s="122" t="str">
        <f>IF(AR69="","",VLOOKUP(AR69,'【記載例】シフト記号表（勤務時間帯）'!$C$6:$L$47,10,FALSE))</f>
        <v/>
      </c>
      <c r="AS70" s="123" t="str">
        <f>IF(AS69="","",VLOOKUP(AS69,'【記載例】シフト記号表（勤務時間帯）'!$C$6:$L$47,10,FALSE))</f>
        <v/>
      </c>
      <c r="AT70" s="123" t="str">
        <f>IF(AT69="","",VLOOKUP(AT69,'【記載例】シフト記号表（勤務時間帯）'!$C$6:$L$47,10,FALSE))</f>
        <v/>
      </c>
      <c r="AU70" s="123" t="str">
        <f>IF(AU69="","",VLOOKUP(AU69,'【記載例】シフト記号表（勤務時間帯）'!$C$6:$L$47,10,FALSE))</f>
        <v/>
      </c>
      <c r="AV70" s="123" t="str">
        <f>IF(AV69="","",VLOOKUP(AV69,'【記載例】シフト記号表（勤務時間帯）'!$C$6:$L$47,10,FALSE))</f>
        <v/>
      </c>
      <c r="AW70" s="123" t="str">
        <f>IF(AW69="","",VLOOKUP(AW69,'【記載例】シフト記号表（勤務時間帯）'!$C$6:$L$47,10,FALSE))</f>
        <v/>
      </c>
      <c r="AX70" s="124" t="str">
        <f>IF(AX69="","",VLOOKUP(AX69,'【記載例】シフト記号表（勤務時間帯）'!$C$6:$L$47,10,FALSE))</f>
        <v/>
      </c>
      <c r="AY70" s="122" t="str">
        <f>IF(AY69="","",VLOOKUP(AY69,'【記載例】シフト記号表（勤務時間帯）'!$C$6:$L$47,10,FALSE))</f>
        <v/>
      </c>
      <c r="AZ70" s="123" t="str">
        <f>IF(AZ69="","",VLOOKUP(AZ69,'【記載例】シフト記号表（勤務時間帯）'!$C$6:$L$47,10,FALSE))</f>
        <v/>
      </c>
      <c r="BA70" s="123" t="str">
        <f>IF(BA69="","",VLOOKUP(BA69,'【記載例】シフト記号表（勤務時間帯）'!$C$6:$L$47,10,FALSE))</f>
        <v/>
      </c>
      <c r="BB70" s="761">
        <f>IF($BE$3="４週",SUM(W70:AX70),IF($BE$3="暦月",SUM(W70:BA70),""))</f>
        <v>0</v>
      </c>
      <c r="BC70" s="762"/>
      <c r="BD70" s="763">
        <f>IF($BE$3="４週",BB70/4,IF($BE$3="暦月",(BB70/($BE$8/7)),""))</f>
        <v>0</v>
      </c>
      <c r="BE70" s="762"/>
      <c r="BF70" s="758"/>
      <c r="BG70" s="759"/>
      <c r="BH70" s="759"/>
      <c r="BI70" s="759"/>
      <c r="BJ70" s="760"/>
    </row>
    <row r="71" spans="2:62" ht="20.25" customHeight="1" x14ac:dyDescent="0.2">
      <c r="B71" s="729">
        <f>B69+1</f>
        <v>29</v>
      </c>
      <c r="C71" s="731"/>
      <c r="D71" s="732"/>
      <c r="E71" s="117"/>
      <c r="F71" s="118"/>
      <c r="G71" s="117"/>
      <c r="H71" s="118"/>
      <c r="I71" s="735"/>
      <c r="J71" s="736"/>
      <c r="K71" s="739"/>
      <c r="L71" s="740"/>
      <c r="M71" s="740"/>
      <c r="N71" s="732"/>
      <c r="O71" s="743"/>
      <c r="P71" s="744"/>
      <c r="Q71" s="744"/>
      <c r="R71" s="744"/>
      <c r="S71" s="745"/>
      <c r="T71" s="137" t="s">
        <v>378</v>
      </c>
      <c r="U71" s="138"/>
      <c r="V71" s="139"/>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1"/>
      <c r="AU71" s="131"/>
      <c r="AV71" s="131"/>
      <c r="AW71" s="131"/>
      <c r="AX71" s="132"/>
      <c r="AY71" s="130"/>
      <c r="AZ71" s="131"/>
      <c r="BA71" s="133"/>
      <c r="BB71" s="749"/>
      <c r="BC71" s="750"/>
      <c r="BD71" s="712"/>
      <c r="BE71" s="713"/>
      <c r="BF71" s="714"/>
      <c r="BG71" s="715"/>
      <c r="BH71" s="715"/>
      <c r="BI71" s="715"/>
      <c r="BJ71" s="716"/>
    </row>
    <row r="72" spans="2:62" ht="20.25" customHeight="1" x14ac:dyDescent="0.2">
      <c r="B72" s="751"/>
      <c r="C72" s="752"/>
      <c r="D72" s="753"/>
      <c r="E72" s="140"/>
      <c r="F72" s="141">
        <f>C71</f>
        <v>0</v>
      </c>
      <c r="G72" s="140"/>
      <c r="H72" s="141">
        <f>I71</f>
        <v>0</v>
      </c>
      <c r="I72" s="754"/>
      <c r="J72" s="755"/>
      <c r="K72" s="756"/>
      <c r="L72" s="757"/>
      <c r="M72" s="757"/>
      <c r="N72" s="753"/>
      <c r="O72" s="743"/>
      <c r="P72" s="744"/>
      <c r="Q72" s="744"/>
      <c r="R72" s="744"/>
      <c r="S72" s="745"/>
      <c r="T72" s="134" t="s">
        <v>244</v>
      </c>
      <c r="U72" s="135"/>
      <c r="V72" s="136"/>
      <c r="W72" s="122" t="str">
        <f>IF(W71="","",VLOOKUP(W71,'【記載例】シフト記号表（勤務時間帯）'!$C$6:$L$47,10,FALSE))</f>
        <v/>
      </c>
      <c r="X72" s="123" t="str">
        <f>IF(X71="","",VLOOKUP(X71,'【記載例】シフト記号表（勤務時間帯）'!$C$6:$L$47,10,FALSE))</f>
        <v/>
      </c>
      <c r="Y72" s="123" t="str">
        <f>IF(Y71="","",VLOOKUP(Y71,'【記載例】シフト記号表（勤務時間帯）'!$C$6:$L$47,10,FALSE))</f>
        <v/>
      </c>
      <c r="Z72" s="123" t="str">
        <f>IF(Z71="","",VLOOKUP(Z71,'【記載例】シフト記号表（勤務時間帯）'!$C$6:$L$47,10,FALSE))</f>
        <v/>
      </c>
      <c r="AA72" s="123" t="str">
        <f>IF(AA71="","",VLOOKUP(AA71,'【記載例】シフト記号表（勤務時間帯）'!$C$6:$L$47,10,FALSE))</f>
        <v/>
      </c>
      <c r="AB72" s="123" t="str">
        <f>IF(AB71="","",VLOOKUP(AB71,'【記載例】シフト記号表（勤務時間帯）'!$C$6:$L$47,10,FALSE))</f>
        <v/>
      </c>
      <c r="AC72" s="124" t="str">
        <f>IF(AC71="","",VLOOKUP(AC71,'【記載例】シフト記号表（勤務時間帯）'!$C$6:$L$47,10,FALSE))</f>
        <v/>
      </c>
      <c r="AD72" s="122" t="str">
        <f>IF(AD71="","",VLOOKUP(AD71,'【記載例】シフト記号表（勤務時間帯）'!$C$6:$L$47,10,FALSE))</f>
        <v/>
      </c>
      <c r="AE72" s="123" t="str">
        <f>IF(AE71="","",VLOOKUP(AE71,'【記載例】シフト記号表（勤務時間帯）'!$C$6:$L$47,10,FALSE))</f>
        <v/>
      </c>
      <c r="AF72" s="123" t="str">
        <f>IF(AF71="","",VLOOKUP(AF71,'【記載例】シフト記号表（勤務時間帯）'!$C$6:$L$47,10,FALSE))</f>
        <v/>
      </c>
      <c r="AG72" s="123" t="str">
        <f>IF(AG71="","",VLOOKUP(AG71,'【記載例】シフト記号表（勤務時間帯）'!$C$6:$L$47,10,FALSE))</f>
        <v/>
      </c>
      <c r="AH72" s="123" t="str">
        <f>IF(AH71="","",VLOOKUP(AH71,'【記載例】シフト記号表（勤務時間帯）'!$C$6:$L$47,10,FALSE))</f>
        <v/>
      </c>
      <c r="AI72" s="123" t="str">
        <f>IF(AI71="","",VLOOKUP(AI71,'【記載例】シフト記号表（勤務時間帯）'!$C$6:$L$47,10,FALSE))</f>
        <v/>
      </c>
      <c r="AJ72" s="124" t="str">
        <f>IF(AJ71="","",VLOOKUP(AJ71,'【記載例】シフト記号表（勤務時間帯）'!$C$6:$L$47,10,FALSE))</f>
        <v/>
      </c>
      <c r="AK72" s="122" t="str">
        <f>IF(AK71="","",VLOOKUP(AK71,'【記載例】シフト記号表（勤務時間帯）'!$C$6:$L$47,10,FALSE))</f>
        <v/>
      </c>
      <c r="AL72" s="123" t="str">
        <f>IF(AL71="","",VLOOKUP(AL71,'【記載例】シフト記号表（勤務時間帯）'!$C$6:$L$47,10,FALSE))</f>
        <v/>
      </c>
      <c r="AM72" s="123" t="str">
        <f>IF(AM71="","",VLOOKUP(AM71,'【記載例】シフト記号表（勤務時間帯）'!$C$6:$L$47,10,FALSE))</f>
        <v/>
      </c>
      <c r="AN72" s="123" t="str">
        <f>IF(AN71="","",VLOOKUP(AN71,'【記載例】シフト記号表（勤務時間帯）'!$C$6:$L$47,10,FALSE))</f>
        <v/>
      </c>
      <c r="AO72" s="123" t="str">
        <f>IF(AO71="","",VLOOKUP(AO71,'【記載例】シフト記号表（勤務時間帯）'!$C$6:$L$47,10,FALSE))</f>
        <v/>
      </c>
      <c r="AP72" s="123" t="str">
        <f>IF(AP71="","",VLOOKUP(AP71,'【記載例】シフト記号表（勤務時間帯）'!$C$6:$L$47,10,FALSE))</f>
        <v/>
      </c>
      <c r="AQ72" s="124" t="str">
        <f>IF(AQ71="","",VLOOKUP(AQ71,'【記載例】シフト記号表（勤務時間帯）'!$C$6:$L$47,10,FALSE))</f>
        <v/>
      </c>
      <c r="AR72" s="122" t="str">
        <f>IF(AR71="","",VLOOKUP(AR71,'【記載例】シフト記号表（勤務時間帯）'!$C$6:$L$47,10,FALSE))</f>
        <v/>
      </c>
      <c r="AS72" s="123" t="str">
        <f>IF(AS71="","",VLOOKUP(AS71,'【記載例】シフト記号表（勤務時間帯）'!$C$6:$L$47,10,FALSE))</f>
        <v/>
      </c>
      <c r="AT72" s="123" t="str">
        <f>IF(AT71="","",VLOOKUP(AT71,'【記載例】シフト記号表（勤務時間帯）'!$C$6:$L$47,10,FALSE))</f>
        <v/>
      </c>
      <c r="AU72" s="123" t="str">
        <f>IF(AU71="","",VLOOKUP(AU71,'【記載例】シフト記号表（勤務時間帯）'!$C$6:$L$47,10,FALSE))</f>
        <v/>
      </c>
      <c r="AV72" s="123" t="str">
        <f>IF(AV71="","",VLOOKUP(AV71,'【記載例】シフト記号表（勤務時間帯）'!$C$6:$L$47,10,FALSE))</f>
        <v/>
      </c>
      <c r="AW72" s="123" t="str">
        <f>IF(AW71="","",VLOOKUP(AW71,'【記載例】シフト記号表（勤務時間帯）'!$C$6:$L$47,10,FALSE))</f>
        <v/>
      </c>
      <c r="AX72" s="124" t="str">
        <f>IF(AX71="","",VLOOKUP(AX71,'【記載例】シフト記号表（勤務時間帯）'!$C$6:$L$47,10,FALSE))</f>
        <v/>
      </c>
      <c r="AY72" s="122" t="str">
        <f>IF(AY71="","",VLOOKUP(AY71,'【記載例】シフト記号表（勤務時間帯）'!$C$6:$L$47,10,FALSE))</f>
        <v/>
      </c>
      <c r="AZ72" s="123" t="str">
        <f>IF(AZ71="","",VLOOKUP(AZ71,'【記載例】シフト記号表（勤務時間帯）'!$C$6:$L$47,10,FALSE))</f>
        <v/>
      </c>
      <c r="BA72" s="123" t="str">
        <f>IF(BA71="","",VLOOKUP(BA71,'【記載例】シフト記号表（勤務時間帯）'!$C$6:$L$47,10,FALSE))</f>
        <v/>
      </c>
      <c r="BB72" s="726">
        <f>IF($BE$3="４週",SUM(W72:AX72),IF($BE$3="暦月",SUM(W72:BA72),""))</f>
        <v>0</v>
      </c>
      <c r="BC72" s="727"/>
      <c r="BD72" s="728">
        <f>IF($BE$3="４週",BB72/4,IF($BE$3="暦月",(BB72/($BE$8/7)),""))</f>
        <v>0</v>
      </c>
      <c r="BE72" s="727"/>
      <c r="BF72" s="723"/>
      <c r="BG72" s="724"/>
      <c r="BH72" s="724"/>
      <c r="BI72" s="724"/>
      <c r="BJ72" s="725"/>
    </row>
    <row r="73" spans="2:62" ht="20.25" customHeight="1" x14ac:dyDescent="0.2">
      <c r="B73" s="729">
        <f>B71+1</f>
        <v>30</v>
      </c>
      <c r="C73" s="731"/>
      <c r="D73" s="732"/>
      <c r="E73" s="125"/>
      <c r="F73" s="126"/>
      <c r="G73" s="125"/>
      <c r="H73" s="126"/>
      <c r="I73" s="735"/>
      <c r="J73" s="736"/>
      <c r="K73" s="739"/>
      <c r="L73" s="740"/>
      <c r="M73" s="740"/>
      <c r="N73" s="732"/>
      <c r="O73" s="743"/>
      <c r="P73" s="744"/>
      <c r="Q73" s="744"/>
      <c r="R73" s="744"/>
      <c r="S73" s="745"/>
      <c r="T73" s="142" t="s">
        <v>378</v>
      </c>
      <c r="U73" s="143"/>
      <c r="V73" s="144"/>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1"/>
      <c r="AU73" s="131"/>
      <c r="AV73" s="131"/>
      <c r="AW73" s="131"/>
      <c r="AX73" s="132"/>
      <c r="AY73" s="130"/>
      <c r="AZ73" s="131"/>
      <c r="BA73" s="133"/>
      <c r="BB73" s="749"/>
      <c r="BC73" s="750"/>
      <c r="BD73" s="712"/>
      <c r="BE73" s="713"/>
      <c r="BF73" s="714"/>
      <c r="BG73" s="715"/>
      <c r="BH73" s="715"/>
      <c r="BI73" s="715"/>
      <c r="BJ73" s="716"/>
    </row>
    <row r="74" spans="2:62" ht="20.25" customHeight="1" thickBot="1" x14ac:dyDescent="0.25">
      <c r="B74" s="730"/>
      <c r="C74" s="733"/>
      <c r="D74" s="734"/>
      <c r="E74" s="145"/>
      <c r="F74" s="146">
        <f>C74</f>
        <v>0</v>
      </c>
      <c r="G74" s="145"/>
      <c r="H74" s="146">
        <f>I74</f>
        <v>0</v>
      </c>
      <c r="I74" s="737"/>
      <c r="J74" s="738"/>
      <c r="K74" s="741"/>
      <c r="L74" s="742"/>
      <c r="M74" s="742"/>
      <c r="N74" s="734"/>
      <c r="O74" s="746"/>
      <c r="P74" s="747"/>
      <c r="Q74" s="747"/>
      <c r="R74" s="747"/>
      <c r="S74" s="748"/>
      <c r="T74" s="147" t="s">
        <v>244</v>
      </c>
      <c r="U74" s="148"/>
      <c r="V74" s="149"/>
      <c r="W74" s="150" t="str">
        <f>IF(W73="","",VLOOKUP(W73,'【記載例】シフト記号表（勤務時間帯）'!$C$6:$L$47,10,FALSE))</f>
        <v/>
      </c>
      <c r="X74" s="151" t="str">
        <f>IF(X73="","",VLOOKUP(X73,'【記載例】シフト記号表（勤務時間帯）'!$C$6:$L$47,10,FALSE))</f>
        <v/>
      </c>
      <c r="Y74" s="151" t="str">
        <f>IF(Y73="","",VLOOKUP(Y73,'【記載例】シフト記号表（勤務時間帯）'!$C$6:$L$47,10,FALSE))</f>
        <v/>
      </c>
      <c r="Z74" s="151" t="str">
        <f>IF(Z73="","",VLOOKUP(Z73,'【記載例】シフト記号表（勤務時間帯）'!$C$6:$L$47,10,FALSE))</f>
        <v/>
      </c>
      <c r="AA74" s="151" t="str">
        <f>IF(AA73="","",VLOOKUP(AA73,'【記載例】シフト記号表（勤務時間帯）'!$C$6:$L$47,10,FALSE))</f>
        <v/>
      </c>
      <c r="AB74" s="151" t="str">
        <f>IF(AB73="","",VLOOKUP(AB73,'【記載例】シフト記号表（勤務時間帯）'!$C$6:$L$47,10,FALSE))</f>
        <v/>
      </c>
      <c r="AC74" s="152" t="str">
        <f>IF(AC73="","",VLOOKUP(AC73,'【記載例】シフト記号表（勤務時間帯）'!$C$6:$L$47,10,FALSE))</f>
        <v/>
      </c>
      <c r="AD74" s="150" t="str">
        <f>IF(AD73="","",VLOOKUP(AD73,'【記載例】シフト記号表（勤務時間帯）'!$C$6:$L$47,10,FALSE))</f>
        <v/>
      </c>
      <c r="AE74" s="151" t="str">
        <f>IF(AE73="","",VLOOKUP(AE73,'【記載例】シフト記号表（勤務時間帯）'!$C$6:$L$47,10,FALSE))</f>
        <v/>
      </c>
      <c r="AF74" s="151" t="str">
        <f>IF(AF73="","",VLOOKUP(AF73,'【記載例】シフト記号表（勤務時間帯）'!$C$6:$L$47,10,FALSE))</f>
        <v/>
      </c>
      <c r="AG74" s="151" t="str">
        <f>IF(AG73="","",VLOOKUP(AG73,'【記載例】シフト記号表（勤務時間帯）'!$C$6:$L$47,10,FALSE))</f>
        <v/>
      </c>
      <c r="AH74" s="151" t="str">
        <f>IF(AH73="","",VLOOKUP(AH73,'【記載例】シフト記号表（勤務時間帯）'!$C$6:$L$47,10,FALSE))</f>
        <v/>
      </c>
      <c r="AI74" s="151" t="str">
        <f>IF(AI73="","",VLOOKUP(AI73,'【記載例】シフト記号表（勤務時間帯）'!$C$6:$L$47,10,FALSE))</f>
        <v/>
      </c>
      <c r="AJ74" s="152" t="str">
        <f>IF(AJ73="","",VLOOKUP(AJ73,'【記載例】シフト記号表（勤務時間帯）'!$C$6:$L$47,10,FALSE))</f>
        <v/>
      </c>
      <c r="AK74" s="150" t="str">
        <f>IF(AK73="","",VLOOKUP(AK73,'【記載例】シフト記号表（勤務時間帯）'!$C$6:$L$47,10,FALSE))</f>
        <v/>
      </c>
      <c r="AL74" s="151" t="str">
        <f>IF(AL73="","",VLOOKUP(AL73,'【記載例】シフト記号表（勤務時間帯）'!$C$6:$L$47,10,FALSE))</f>
        <v/>
      </c>
      <c r="AM74" s="151" t="str">
        <f>IF(AM73="","",VLOOKUP(AM73,'【記載例】シフト記号表（勤務時間帯）'!$C$6:$L$47,10,FALSE))</f>
        <v/>
      </c>
      <c r="AN74" s="151" t="str">
        <f>IF(AN73="","",VLOOKUP(AN73,'【記載例】シフト記号表（勤務時間帯）'!$C$6:$L$47,10,FALSE))</f>
        <v/>
      </c>
      <c r="AO74" s="151" t="str">
        <f>IF(AO73="","",VLOOKUP(AO73,'【記載例】シフト記号表（勤務時間帯）'!$C$6:$L$47,10,FALSE))</f>
        <v/>
      </c>
      <c r="AP74" s="151" t="str">
        <f>IF(AP73="","",VLOOKUP(AP73,'【記載例】シフト記号表（勤務時間帯）'!$C$6:$L$47,10,FALSE))</f>
        <v/>
      </c>
      <c r="AQ74" s="152" t="str">
        <f>IF(AQ73="","",VLOOKUP(AQ73,'【記載例】シフト記号表（勤務時間帯）'!$C$6:$L$47,10,FALSE))</f>
        <v/>
      </c>
      <c r="AR74" s="150" t="str">
        <f>IF(AR73="","",VLOOKUP(AR73,'【記載例】シフト記号表（勤務時間帯）'!$C$6:$L$47,10,FALSE))</f>
        <v/>
      </c>
      <c r="AS74" s="151" t="str">
        <f>IF(AS73="","",VLOOKUP(AS73,'【記載例】シフト記号表（勤務時間帯）'!$C$6:$L$47,10,FALSE))</f>
        <v/>
      </c>
      <c r="AT74" s="151" t="str">
        <f>IF(AT73="","",VLOOKUP(AT73,'【記載例】シフト記号表（勤務時間帯）'!$C$6:$L$47,10,FALSE))</f>
        <v/>
      </c>
      <c r="AU74" s="151" t="str">
        <f>IF(AU73="","",VLOOKUP(AU73,'【記載例】シフト記号表（勤務時間帯）'!$C$6:$L$47,10,FALSE))</f>
        <v/>
      </c>
      <c r="AV74" s="151" t="str">
        <f>IF(AV73="","",VLOOKUP(AV73,'【記載例】シフト記号表（勤務時間帯）'!$C$6:$L$47,10,FALSE))</f>
        <v/>
      </c>
      <c r="AW74" s="151" t="str">
        <f>IF(AW73="","",VLOOKUP(AW73,'【記載例】シフト記号表（勤務時間帯）'!$C$6:$L$47,10,FALSE))</f>
        <v/>
      </c>
      <c r="AX74" s="152" t="str">
        <f>IF(AX73="","",VLOOKUP(AX73,'【記載例】シフト記号表（勤務時間帯）'!$C$6:$L$47,10,FALSE))</f>
        <v/>
      </c>
      <c r="AY74" s="150" t="str">
        <f>IF(AY73="","",VLOOKUP(AY73,'【記載例】シフト記号表（勤務時間帯）'!$C$6:$L$47,10,FALSE))</f>
        <v/>
      </c>
      <c r="AZ74" s="151" t="str">
        <f>IF(AZ73="","",VLOOKUP(AZ73,'【記載例】シフト記号表（勤務時間帯）'!$C$6:$L$47,10,FALSE))</f>
        <v/>
      </c>
      <c r="BA74" s="153" t="str">
        <f>IF(BA73="","",VLOOKUP(BA73,'【記載例】シフト記号表（勤務時間帯）'!$C$6:$L$47,10,FALSE))</f>
        <v/>
      </c>
      <c r="BB74" s="720">
        <f>IF($BE$3="４週",SUM(W74:AX74),IF($BE$3="暦月",SUM(W74:BA74),""))</f>
        <v>0</v>
      </c>
      <c r="BC74" s="721"/>
      <c r="BD74" s="722">
        <f>IF($BE$3="４週",BB74/4,IF($BE$3="暦月",(BB74/($BE$8/7)),""))</f>
        <v>0</v>
      </c>
      <c r="BE74" s="721"/>
      <c r="BF74" s="717"/>
      <c r="BG74" s="718"/>
      <c r="BH74" s="718"/>
      <c r="BI74" s="718"/>
      <c r="BJ74" s="719"/>
    </row>
    <row r="75" spans="2:62" ht="20.25" customHeight="1" x14ac:dyDescent="0.2"/>
    <row r="76" spans="2:62" ht="20.25" customHeight="1" x14ac:dyDescent="0.2"/>
    <row r="77" spans="2:62" ht="20.25" customHeight="1" x14ac:dyDescent="0.2"/>
    <row r="78" spans="2:62" ht="20.25" customHeight="1" x14ac:dyDescent="0.2"/>
    <row r="79" spans="2:62" ht="20.25" customHeight="1" x14ac:dyDescent="0.2"/>
    <row r="80" spans="2:62"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114" spans="1:59" x14ac:dyDescent="0.2">
      <c r="AQ114" s="154"/>
      <c r="AR114" s="154"/>
      <c r="AS114" s="154"/>
      <c r="AT114" s="154"/>
      <c r="AU114" s="154"/>
      <c r="AV114" s="154"/>
    </row>
    <row r="115" spans="1:59" x14ac:dyDescent="0.2">
      <c r="AQ115" s="154"/>
      <c r="AR115" s="154"/>
      <c r="AS115" s="154"/>
      <c r="AT115" s="154"/>
      <c r="AU115" s="154"/>
      <c r="AV115" s="154"/>
    </row>
    <row r="117" spans="1:59" x14ac:dyDescent="0.2">
      <c r="AW117" s="154"/>
      <c r="AX117" s="154"/>
      <c r="AY117" s="154"/>
      <c r="AZ117" s="155"/>
      <c r="BA117" s="155"/>
      <c r="BB117" s="155"/>
      <c r="BC117" s="155"/>
      <c r="BD117" s="155"/>
      <c r="BE117" s="155"/>
    </row>
    <row r="118" spans="1:59" x14ac:dyDescent="0.2">
      <c r="AW118" s="154"/>
      <c r="AX118" s="154"/>
      <c r="AY118" s="154"/>
      <c r="AZ118" s="155"/>
      <c r="BA118" s="155"/>
      <c r="BB118" s="155"/>
      <c r="BC118" s="155"/>
      <c r="BD118" s="155"/>
      <c r="BE118" s="155"/>
    </row>
    <row r="121" spans="1:59" x14ac:dyDescent="0.2">
      <c r="A121" s="156"/>
      <c r="B121" s="156"/>
      <c r="C121" s="157"/>
      <c r="D121" s="157"/>
      <c r="E121" s="157"/>
      <c r="F121" s="157"/>
      <c r="G121" s="157"/>
      <c r="H121" s="157"/>
      <c r="I121" s="157"/>
      <c r="J121" s="157"/>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BF121" s="155"/>
      <c r="BG121" s="155"/>
    </row>
    <row r="122" spans="1:59" x14ac:dyDescent="0.2">
      <c r="A122" s="156"/>
      <c r="B122" s="156"/>
      <c r="C122" s="157"/>
      <c r="D122" s="157"/>
      <c r="E122" s="157"/>
      <c r="F122" s="157"/>
      <c r="G122" s="157"/>
      <c r="H122" s="157"/>
      <c r="I122" s="157"/>
      <c r="J122" s="157"/>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BF122" s="155"/>
      <c r="BG122" s="155"/>
    </row>
    <row r="123" spans="1:59" x14ac:dyDescent="0.2">
      <c r="A123" s="156"/>
      <c r="B123" s="156"/>
      <c r="C123" s="158"/>
      <c r="D123" s="158"/>
      <c r="E123" s="158"/>
      <c r="F123" s="158"/>
      <c r="G123" s="158"/>
      <c r="H123" s="158"/>
      <c r="I123" s="158"/>
      <c r="J123" s="158"/>
      <c r="K123" s="157"/>
      <c r="L123" s="157"/>
      <c r="M123" s="156"/>
      <c r="N123" s="156"/>
      <c r="O123" s="156"/>
      <c r="P123" s="156"/>
      <c r="Q123" s="156"/>
      <c r="R123" s="156"/>
    </row>
    <row r="124" spans="1:59" x14ac:dyDescent="0.2">
      <c r="A124" s="156"/>
      <c r="B124" s="156"/>
      <c r="C124" s="158"/>
      <c r="D124" s="158"/>
      <c r="E124" s="158"/>
      <c r="F124" s="158"/>
      <c r="G124" s="158"/>
      <c r="H124" s="158"/>
      <c r="I124" s="158"/>
      <c r="J124" s="158"/>
      <c r="K124" s="157"/>
      <c r="L124" s="157"/>
      <c r="M124" s="156"/>
      <c r="N124" s="156"/>
      <c r="O124" s="156"/>
      <c r="P124" s="156"/>
      <c r="Q124" s="156"/>
      <c r="R124" s="156"/>
    </row>
    <row r="125" spans="1:59" x14ac:dyDescent="0.2">
      <c r="C125" s="84"/>
      <c r="D125" s="84"/>
      <c r="E125" s="84"/>
      <c r="F125" s="84"/>
      <c r="G125" s="84"/>
      <c r="H125" s="84"/>
      <c r="I125" s="84"/>
      <c r="J125" s="84"/>
    </row>
    <row r="126" spans="1:59" x14ac:dyDescent="0.2">
      <c r="C126" s="84"/>
      <c r="D126" s="84"/>
      <c r="E126" s="84"/>
      <c r="F126" s="84"/>
      <c r="G126" s="84"/>
      <c r="H126" s="84"/>
      <c r="I126" s="84"/>
      <c r="J126" s="84"/>
    </row>
    <row r="127" spans="1:59" x14ac:dyDescent="0.2">
      <c r="C127" s="84"/>
      <c r="D127" s="84"/>
      <c r="E127" s="84"/>
      <c r="F127" s="84"/>
      <c r="G127" s="84"/>
      <c r="H127" s="84"/>
      <c r="I127" s="84"/>
      <c r="J127" s="84"/>
    </row>
    <row r="128" spans="1:59" x14ac:dyDescent="0.2">
      <c r="C128" s="84"/>
      <c r="D128" s="84"/>
      <c r="E128" s="84"/>
      <c r="F128" s="84"/>
      <c r="G128" s="84"/>
      <c r="H128" s="84"/>
      <c r="I128" s="84"/>
      <c r="J128" s="84"/>
    </row>
  </sheetData>
  <sheetProtection insertRows="0" deleteRows="0"/>
  <mergeCells count="324">
    <mergeCell ref="B10:B14"/>
    <mergeCell ref="C10:D14"/>
    <mergeCell ref="I10:J14"/>
    <mergeCell ref="K10:N14"/>
    <mergeCell ref="O10:S14"/>
    <mergeCell ref="W10:BA10"/>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3:BE73"/>
    <mergeCell ref="BF73:BJ74"/>
    <mergeCell ref="BB74:BC74"/>
    <mergeCell ref="BD74:BE74"/>
    <mergeCell ref="BD71:BE71"/>
    <mergeCell ref="BF71:BJ72"/>
    <mergeCell ref="BB72:BC72"/>
    <mergeCell ref="BD72:BE72"/>
    <mergeCell ref="B73:B74"/>
    <mergeCell ref="C73:D74"/>
    <mergeCell ref="I73:J74"/>
    <mergeCell ref="K73:N74"/>
    <mergeCell ref="O73:S74"/>
    <mergeCell ref="BB73:BC73"/>
  </mergeCells>
  <phoneticPr fontId="4"/>
  <conditionalFormatting sqref="W16:BE16">
    <cfRule type="expression" dxfId="58" priority="59">
      <formula>INDIRECT(ADDRESS(ROW(),COLUMN()))=TRUNC(INDIRECT(ADDRESS(ROW(),COLUMN())))</formula>
    </cfRule>
  </conditionalFormatting>
  <conditionalFormatting sqref="BB18:BE18">
    <cfRule type="expression" dxfId="57" priority="58">
      <formula>INDIRECT(ADDRESS(ROW(),COLUMN()))=TRUNC(INDIRECT(ADDRESS(ROW(),COLUMN())))</formula>
    </cfRule>
  </conditionalFormatting>
  <conditionalFormatting sqref="BB20:BE20">
    <cfRule type="expression" dxfId="56" priority="57">
      <formula>INDIRECT(ADDRESS(ROW(),COLUMN()))=TRUNC(INDIRECT(ADDRESS(ROW(),COLUMN())))</formula>
    </cfRule>
  </conditionalFormatting>
  <conditionalFormatting sqref="BB22:BE22">
    <cfRule type="expression" dxfId="55" priority="56">
      <formula>INDIRECT(ADDRESS(ROW(),COLUMN()))=TRUNC(INDIRECT(ADDRESS(ROW(),COLUMN())))</formula>
    </cfRule>
  </conditionalFormatting>
  <conditionalFormatting sqref="BB24:BE24">
    <cfRule type="expression" dxfId="54" priority="55">
      <formula>INDIRECT(ADDRESS(ROW(),COLUMN()))=TRUNC(INDIRECT(ADDRESS(ROW(),COLUMN())))</formula>
    </cfRule>
  </conditionalFormatting>
  <conditionalFormatting sqref="BB26:BE26">
    <cfRule type="expression" dxfId="53" priority="54">
      <formula>INDIRECT(ADDRESS(ROW(),COLUMN()))=TRUNC(INDIRECT(ADDRESS(ROW(),COLUMN())))</formula>
    </cfRule>
  </conditionalFormatting>
  <conditionalFormatting sqref="BB28:BE28">
    <cfRule type="expression" dxfId="52" priority="53">
      <formula>INDIRECT(ADDRESS(ROW(),COLUMN()))=TRUNC(INDIRECT(ADDRESS(ROW(),COLUMN())))</formula>
    </cfRule>
  </conditionalFormatting>
  <conditionalFormatting sqref="BB30:BE30">
    <cfRule type="expression" dxfId="51" priority="52">
      <formula>INDIRECT(ADDRESS(ROW(),COLUMN()))=TRUNC(INDIRECT(ADDRESS(ROW(),COLUMN())))</formula>
    </cfRule>
  </conditionalFormatting>
  <conditionalFormatting sqref="BB32:BE32">
    <cfRule type="expression" dxfId="50" priority="51">
      <formula>INDIRECT(ADDRESS(ROW(),COLUMN()))=TRUNC(INDIRECT(ADDRESS(ROW(),COLUMN())))</formula>
    </cfRule>
  </conditionalFormatting>
  <conditionalFormatting sqref="BB34:BE34">
    <cfRule type="expression" dxfId="49" priority="50">
      <formula>INDIRECT(ADDRESS(ROW(),COLUMN()))=TRUNC(INDIRECT(ADDRESS(ROW(),COLUMN())))</formula>
    </cfRule>
  </conditionalFormatting>
  <conditionalFormatting sqref="BB36:BE36">
    <cfRule type="expression" dxfId="48" priority="49">
      <formula>INDIRECT(ADDRESS(ROW(),COLUMN()))=TRUNC(INDIRECT(ADDRESS(ROW(),COLUMN())))</formula>
    </cfRule>
  </conditionalFormatting>
  <conditionalFormatting sqref="BB38:BE38">
    <cfRule type="expression" dxfId="47" priority="48">
      <formula>INDIRECT(ADDRESS(ROW(),COLUMN()))=TRUNC(INDIRECT(ADDRESS(ROW(),COLUMN())))</formula>
    </cfRule>
  </conditionalFormatting>
  <conditionalFormatting sqref="BB40:BE40">
    <cfRule type="expression" dxfId="46" priority="47">
      <formula>INDIRECT(ADDRESS(ROW(),COLUMN()))=TRUNC(INDIRECT(ADDRESS(ROW(),COLUMN())))</formula>
    </cfRule>
  </conditionalFormatting>
  <conditionalFormatting sqref="BB42:BE42">
    <cfRule type="expression" dxfId="45" priority="46">
      <formula>INDIRECT(ADDRESS(ROW(),COLUMN()))=TRUNC(INDIRECT(ADDRESS(ROW(),COLUMN())))</formula>
    </cfRule>
  </conditionalFormatting>
  <conditionalFormatting sqref="BB44:BE44">
    <cfRule type="expression" dxfId="44" priority="45">
      <formula>INDIRECT(ADDRESS(ROW(),COLUMN()))=TRUNC(INDIRECT(ADDRESS(ROW(),COLUMN())))</formula>
    </cfRule>
  </conditionalFormatting>
  <conditionalFormatting sqref="BB46:BE46">
    <cfRule type="expression" dxfId="43" priority="44">
      <formula>INDIRECT(ADDRESS(ROW(),COLUMN()))=TRUNC(INDIRECT(ADDRESS(ROW(),COLUMN())))</formula>
    </cfRule>
  </conditionalFormatting>
  <conditionalFormatting sqref="BB48:BE48">
    <cfRule type="expression" dxfId="42" priority="43">
      <formula>INDIRECT(ADDRESS(ROW(),COLUMN()))=TRUNC(INDIRECT(ADDRESS(ROW(),COLUMN())))</formula>
    </cfRule>
  </conditionalFormatting>
  <conditionalFormatting sqref="BB50:BE50">
    <cfRule type="expression" dxfId="41" priority="42">
      <formula>INDIRECT(ADDRESS(ROW(),COLUMN()))=TRUNC(INDIRECT(ADDRESS(ROW(),COLUMN())))</formula>
    </cfRule>
  </conditionalFormatting>
  <conditionalFormatting sqref="BB52:BE52">
    <cfRule type="expression" dxfId="40" priority="41">
      <formula>INDIRECT(ADDRESS(ROW(),COLUMN()))=TRUNC(INDIRECT(ADDRESS(ROW(),COLUMN())))</formula>
    </cfRule>
  </conditionalFormatting>
  <conditionalFormatting sqref="BB54:BE54">
    <cfRule type="expression" dxfId="39" priority="40">
      <formula>INDIRECT(ADDRESS(ROW(),COLUMN()))=TRUNC(INDIRECT(ADDRESS(ROW(),COLUMN())))</formula>
    </cfRule>
  </conditionalFormatting>
  <conditionalFormatting sqref="BB56:BE56">
    <cfRule type="expression" dxfId="38" priority="39">
      <formula>INDIRECT(ADDRESS(ROW(),COLUMN()))=TRUNC(INDIRECT(ADDRESS(ROW(),COLUMN())))</formula>
    </cfRule>
  </conditionalFormatting>
  <conditionalFormatting sqref="BB58:BE58">
    <cfRule type="expression" dxfId="37" priority="38">
      <formula>INDIRECT(ADDRESS(ROW(),COLUMN()))=TRUNC(INDIRECT(ADDRESS(ROW(),COLUMN())))</formula>
    </cfRule>
  </conditionalFormatting>
  <conditionalFormatting sqref="BB60:BE60">
    <cfRule type="expression" dxfId="36" priority="37">
      <formula>INDIRECT(ADDRESS(ROW(),COLUMN()))=TRUNC(INDIRECT(ADDRESS(ROW(),COLUMN())))</formula>
    </cfRule>
  </conditionalFormatting>
  <conditionalFormatting sqref="BB62:BE62">
    <cfRule type="expression" dxfId="35" priority="36">
      <formula>INDIRECT(ADDRESS(ROW(),COLUMN()))=TRUNC(INDIRECT(ADDRESS(ROW(),COLUMN())))</formula>
    </cfRule>
  </conditionalFormatting>
  <conditionalFormatting sqref="BB64:BE64">
    <cfRule type="expression" dxfId="34" priority="35">
      <formula>INDIRECT(ADDRESS(ROW(),COLUMN()))=TRUNC(INDIRECT(ADDRESS(ROW(),COLUMN())))</formula>
    </cfRule>
  </conditionalFormatting>
  <conditionalFormatting sqref="BB66:BE66">
    <cfRule type="expression" dxfId="33" priority="34">
      <formula>INDIRECT(ADDRESS(ROW(),COLUMN()))=TRUNC(INDIRECT(ADDRESS(ROW(),COLUMN())))</formula>
    </cfRule>
  </conditionalFormatting>
  <conditionalFormatting sqref="BB68:BE68">
    <cfRule type="expression" dxfId="32" priority="33">
      <formula>INDIRECT(ADDRESS(ROW(),COLUMN()))=TRUNC(INDIRECT(ADDRESS(ROW(),COLUMN())))</formula>
    </cfRule>
  </conditionalFormatting>
  <conditionalFormatting sqref="BB70:BE70">
    <cfRule type="expression" dxfId="31" priority="32">
      <formula>INDIRECT(ADDRESS(ROW(),COLUMN()))=TRUNC(INDIRECT(ADDRESS(ROW(),COLUMN())))</formula>
    </cfRule>
  </conditionalFormatting>
  <conditionalFormatting sqref="BB72:BE72">
    <cfRule type="expression" dxfId="30" priority="31">
      <formula>INDIRECT(ADDRESS(ROW(),COLUMN()))=TRUNC(INDIRECT(ADDRESS(ROW(),COLUMN())))</formula>
    </cfRule>
  </conditionalFormatting>
  <conditionalFormatting sqref="BB74:BE74">
    <cfRule type="expression" dxfId="29" priority="30">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AF3 AH4">
      <formula1>#REF!</formula1>
    </dataValidation>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プルダウン・リスト!$C$4:$C$8</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55" zoomScaleNormal="55" workbookViewId="0">
      <selection activeCell="P48" sqref="P48"/>
    </sheetView>
  </sheetViews>
  <sheetFormatPr defaultColWidth="10.33203125" defaultRowHeight="19.2" x14ac:dyDescent="0.2"/>
  <cols>
    <col min="1" max="1" width="1.88671875" style="161" customWidth="1"/>
    <col min="2" max="2" width="6.44140625" style="160" customWidth="1"/>
    <col min="3" max="3" width="12.109375" style="160" customWidth="1"/>
    <col min="4" max="4" width="12.109375" style="160" hidden="1" customWidth="1"/>
    <col min="5" max="5" width="3.88671875" style="160" bestFit="1" customWidth="1"/>
    <col min="6" max="6" width="17.88671875" style="161" customWidth="1"/>
    <col min="7" max="7" width="3.88671875" style="161" bestFit="1" customWidth="1"/>
    <col min="8" max="8" width="17.88671875" style="161" customWidth="1"/>
    <col min="9" max="9" width="3.88671875" style="161" bestFit="1" customWidth="1"/>
    <col min="10" max="10" width="17.88671875" style="160" customWidth="1"/>
    <col min="11" max="11" width="3.88671875" style="161" bestFit="1" customWidth="1"/>
    <col min="12" max="12" width="17.88671875" style="161" customWidth="1"/>
    <col min="13" max="13" width="3.88671875" style="161" customWidth="1"/>
    <col min="14" max="14" width="57.88671875" style="161" customWidth="1"/>
    <col min="15" max="16384" width="10.33203125" style="161"/>
  </cols>
  <sheetData>
    <row r="1" spans="2:14" x14ac:dyDescent="0.2">
      <c r="B1" s="159" t="s">
        <v>254</v>
      </c>
    </row>
    <row r="2" spans="2:14" x14ac:dyDescent="0.2">
      <c r="B2" s="162" t="s">
        <v>255</v>
      </c>
      <c r="F2" s="163"/>
      <c r="G2" s="164"/>
      <c r="H2" s="164"/>
      <c r="I2" s="164"/>
      <c r="J2" s="165"/>
      <c r="K2" s="164"/>
      <c r="L2" s="164"/>
    </row>
    <row r="3" spans="2:14" x14ac:dyDescent="0.2">
      <c r="B3" s="163" t="s">
        <v>256</v>
      </c>
      <c r="F3" s="165" t="s">
        <v>257</v>
      </c>
      <c r="G3" s="164"/>
      <c r="H3" s="164"/>
      <c r="I3" s="164"/>
      <c r="J3" s="165"/>
      <c r="K3" s="164"/>
      <c r="L3" s="164"/>
    </row>
    <row r="4" spans="2:14" x14ac:dyDescent="0.2">
      <c r="B4" s="162"/>
      <c r="F4" s="838" t="s">
        <v>260</v>
      </c>
      <c r="G4" s="838"/>
      <c r="H4" s="838"/>
      <c r="I4" s="838"/>
      <c r="J4" s="838"/>
      <c r="K4" s="838"/>
      <c r="L4" s="838"/>
      <c r="N4" s="838" t="s">
        <v>412</v>
      </c>
    </row>
    <row r="5" spans="2:14" x14ac:dyDescent="0.2">
      <c r="B5" s="160" t="s">
        <v>413</v>
      </c>
      <c r="C5" s="160" t="s">
        <v>258</v>
      </c>
      <c r="F5" s="160" t="s">
        <v>414</v>
      </c>
      <c r="G5" s="160"/>
      <c r="H5" s="160" t="s">
        <v>415</v>
      </c>
      <c r="J5" s="160" t="s">
        <v>259</v>
      </c>
      <c r="L5" s="160" t="s">
        <v>260</v>
      </c>
      <c r="N5" s="838"/>
    </row>
    <row r="6" spans="2:14" x14ac:dyDescent="0.2">
      <c r="B6" s="166">
        <v>1</v>
      </c>
      <c r="C6" s="167" t="s">
        <v>398</v>
      </c>
      <c r="D6" s="168" t="str">
        <f>C6</f>
        <v>a</v>
      </c>
      <c r="E6" s="166" t="s">
        <v>416</v>
      </c>
      <c r="F6" s="169">
        <v>0.375</v>
      </c>
      <c r="G6" s="166" t="s">
        <v>417</v>
      </c>
      <c r="H6" s="169">
        <v>0.75</v>
      </c>
      <c r="I6" s="170" t="s">
        <v>418</v>
      </c>
      <c r="J6" s="169">
        <v>4.1666666666666699E-2</v>
      </c>
      <c r="K6" s="171" t="s">
        <v>419</v>
      </c>
      <c r="L6" s="172">
        <f>IF(OR(F6="",H6=""),"",(H6+IF(F6&gt;H6,1,0)-F6-J6)*24)</f>
        <v>8</v>
      </c>
      <c r="N6" s="173"/>
    </row>
    <row r="7" spans="2:14" x14ac:dyDescent="0.2">
      <c r="B7" s="166">
        <v>2</v>
      </c>
      <c r="C7" s="167" t="s">
        <v>387</v>
      </c>
      <c r="D7" s="168" t="str">
        <f t="shared" ref="D7:D38" si="0">C7</f>
        <v>b</v>
      </c>
      <c r="E7" s="166" t="s">
        <v>416</v>
      </c>
      <c r="F7" s="169">
        <v>0.89583333333333304</v>
      </c>
      <c r="G7" s="166" t="s">
        <v>417</v>
      </c>
      <c r="H7" s="169">
        <v>0.27083333333333298</v>
      </c>
      <c r="I7" s="170" t="s">
        <v>418</v>
      </c>
      <c r="J7" s="169">
        <v>4.1666666666666699E-2</v>
      </c>
      <c r="K7" s="171" t="s">
        <v>419</v>
      </c>
      <c r="L7" s="172">
        <f>IF(OR(F7="",H7=""),"",(H7+IF(F7&gt;H7,1,0)-F7-J7)*24)</f>
        <v>8</v>
      </c>
      <c r="N7" s="173"/>
    </row>
    <row r="8" spans="2:14" x14ac:dyDescent="0.2">
      <c r="B8" s="166">
        <v>3</v>
      </c>
      <c r="C8" s="167" t="s">
        <v>420</v>
      </c>
      <c r="D8" s="168" t="str">
        <f t="shared" si="0"/>
        <v>c</v>
      </c>
      <c r="E8" s="166" t="s">
        <v>416</v>
      </c>
      <c r="F8" s="169">
        <v>0.375</v>
      </c>
      <c r="G8" s="166" t="s">
        <v>417</v>
      </c>
      <c r="H8" s="169">
        <v>0.5</v>
      </c>
      <c r="I8" s="170" t="s">
        <v>418</v>
      </c>
      <c r="J8" s="169">
        <v>0</v>
      </c>
      <c r="K8" s="171" t="s">
        <v>419</v>
      </c>
      <c r="L8" s="172">
        <f>IF(OR(F8="",H8=""),"",(H8+IF(F8&gt;H8,1,0)-F8-J8)*24)</f>
        <v>3</v>
      </c>
      <c r="N8" s="173"/>
    </row>
    <row r="9" spans="2:14" x14ac:dyDescent="0.2">
      <c r="B9" s="166">
        <v>4</v>
      </c>
      <c r="C9" s="167" t="s">
        <v>421</v>
      </c>
      <c r="D9" s="168" t="str">
        <f t="shared" si="0"/>
        <v>d</v>
      </c>
      <c r="E9" s="166" t="s">
        <v>416</v>
      </c>
      <c r="F9" s="169">
        <v>0.54166666666666696</v>
      </c>
      <c r="G9" s="166" t="s">
        <v>417</v>
      </c>
      <c r="H9" s="169">
        <v>0.75</v>
      </c>
      <c r="I9" s="170" t="s">
        <v>418</v>
      </c>
      <c r="J9" s="169">
        <v>0</v>
      </c>
      <c r="K9" s="171" t="s">
        <v>419</v>
      </c>
      <c r="L9" s="172">
        <f>IF(OR(F9="",H9=""),"",(H9+IF(F9&gt;H9,1,0)-F9-J9)*24)</f>
        <v>4.9999999999999902</v>
      </c>
      <c r="N9" s="173"/>
    </row>
    <row r="10" spans="2:14" x14ac:dyDescent="0.2">
      <c r="B10" s="166">
        <v>5</v>
      </c>
      <c r="C10" s="167" t="s">
        <v>422</v>
      </c>
      <c r="D10" s="168" t="str">
        <f t="shared" si="0"/>
        <v>e</v>
      </c>
      <c r="E10" s="166" t="s">
        <v>416</v>
      </c>
      <c r="F10" s="169"/>
      <c r="G10" s="166" t="s">
        <v>417</v>
      </c>
      <c r="H10" s="169"/>
      <c r="I10" s="170" t="s">
        <v>418</v>
      </c>
      <c r="J10" s="169">
        <v>0</v>
      </c>
      <c r="K10" s="171" t="s">
        <v>419</v>
      </c>
      <c r="L10" s="172" t="str">
        <f t="shared" ref="L10:L22" si="1">IF(OR(F10="",H10=""),"",(H10+IF(F10&gt;H10,1,0)-F10-J10)*24)</f>
        <v/>
      </c>
      <c r="N10" s="173"/>
    </row>
    <row r="11" spans="2:14" x14ac:dyDescent="0.2">
      <c r="B11" s="166">
        <v>6</v>
      </c>
      <c r="C11" s="167" t="s">
        <v>423</v>
      </c>
      <c r="D11" s="168" t="str">
        <f t="shared" si="0"/>
        <v>f</v>
      </c>
      <c r="E11" s="166" t="s">
        <v>416</v>
      </c>
      <c r="F11" s="169"/>
      <c r="G11" s="166" t="s">
        <v>417</v>
      </c>
      <c r="H11" s="169"/>
      <c r="I11" s="170" t="s">
        <v>418</v>
      </c>
      <c r="J11" s="169">
        <v>0</v>
      </c>
      <c r="K11" s="171" t="s">
        <v>419</v>
      </c>
      <c r="L11" s="172" t="str">
        <f>IF(OR(F11="",H11=""),"",(H11+IF(F11&gt;H11,1,0)-F11-J11)*24)</f>
        <v/>
      </c>
      <c r="N11" s="173"/>
    </row>
    <row r="12" spans="2:14" x14ac:dyDescent="0.2">
      <c r="B12" s="166">
        <v>7</v>
      </c>
      <c r="C12" s="167" t="s">
        <v>424</v>
      </c>
      <c r="D12" s="168" t="str">
        <f t="shared" si="0"/>
        <v>g</v>
      </c>
      <c r="E12" s="166" t="s">
        <v>416</v>
      </c>
      <c r="F12" s="169"/>
      <c r="G12" s="166" t="s">
        <v>417</v>
      </c>
      <c r="H12" s="169"/>
      <c r="I12" s="170" t="s">
        <v>418</v>
      </c>
      <c r="J12" s="169">
        <v>0</v>
      </c>
      <c r="K12" s="171" t="s">
        <v>419</v>
      </c>
      <c r="L12" s="172" t="str">
        <f t="shared" si="1"/>
        <v/>
      </c>
      <c r="N12" s="173"/>
    </row>
    <row r="13" spans="2:14" x14ac:dyDescent="0.2">
      <c r="B13" s="166">
        <v>8</v>
      </c>
      <c r="C13" s="167" t="s">
        <v>425</v>
      </c>
      <c r="D13" s="168" t="str">
        <f t="shared" si="0"/>
        <v>h</v>
      </c>
      <c r="E13" s="166" t="s">
        <v>416</v>
      </c>
      <c r="F13" s="169"/>
      <c r="G13" s="166" t="s">
        <v>417</v>
      </c>
      <c r="H13" s="169"/>
      <c r="I13" s="170" t="s">
        <v>418</v>
      </c>
      <c r="J13" s="169">
        <v>0</v>
      </c>
      <c r="K13" s="171" t="s">
        <v>419</v>
      </c>
      <c r="L13" s="172" t="str">
        <f t="shared" si="1"/>
        <v/>
      </c>
      <c r="N13" s="173"/>
    </row>
    <row r="14" spans="2:14" x14ac:dyDescent="0.2">
      <c r="B14" s="166">
        <v>9</v>
      </c>
      <c r="C14" s="167" t="s">
        <v>426</v>
      </c>
      <c r="D14" s="168" t="str">
        <f t="shared" si="0"/>
        <v>i</v>
      </c>
      <c r="E14" s="166" t="s">
        <v>416</v>
      </c>
      <c r="F14" s="169"/>
      <c r="G14" s="166" t="s">
        <v>417</v>
      </c>
      <c r="H14" s="169"/>
      <c r="I14" s="170" t="s">
        <v>418</v>
      </c>
      <c r="J14" s="169">
        <v>0</v>
      </c>
      <c r="K14" s="171" t="s">
        <v>419</v>
      </c>
      <c r="L14" s="172" t="str">
        <f t="shared" si="1"/>
        <v/>
      </c>
      <c r="N14" s="173"/>
    </row>
    <row r="15" spans="2:14" x14ac:dyDescent="0.2">
      <c r="B15" s="166">
        <v>10</v>
      </c>
      <c r="C15" s="167" t="s">
        <v>427</v>
      </c>
      <c r="D15" s="168" t="str">
        <f t="shared" si="0"/>
        <v>j</v>
      </c>
      <c r="E15" s="166" t="s">
        <v>416</v>
      </c>
      <c r="F15" s="169"/>
      <c r="G15" s="166" t="s">
        <v>417</v>
      </c>
      <c r="H15" s="169"/>
      <c r="I15" s="170" t="s">
        <v>418</v>
      </c>
      <c r="J15" s="169">
        <v>0</v>
      </c>
      <c r="K15" s="171" t="s">
        <v>419</v>
      </c>
      <c r="L15" s="172" t="str">
        <f t="shared" si="1"/>
        <v/>
      </c>
      <c r="N15" s="173"/>
    </row>
    <row r="16" spans="2:14" x14ac:dyDescent="0.2">
      <c r="B16" s="166">
        <v>11</v>
      </c>
      <c r="C16" s="167" t="s">
        <v>428</v>
      </c>
      <c r="D16" s="168" t="str">
        <f t="shared" si="0"/>
        <v>k</v>
      </c>
      <c r="E16" s="166" t="s">
        <v>416</v>
      </c>
      <c r="F16" s="169"/>
      <c r="G16" s="166" t="s">
        <v>417</v>
      </c>
      <c r="H16" s="169"/>
      <c r="I16" s="170" t="s">
        <v>418</v>
      </c>
      <c r="J16" s="169">
        <v>0</v>
      </c>
      <c r="K16" s="171" t="s">
        <v>419</v>
      </c>
      <c r="L16" s="172" t="str">
        <f t="shared" si="1"/>
        <v/>
      </c>
      <c r="N16" s="173"/>
    </row>
    <row r="17" spans="2:14" x14ac:dyDescent="0.2">
      <c r="B17" s="166">
        <v>12</v>
      </c>
      <c r="C17" s="167" t="s">
        <v>429</v>
      </c>
      <c r="D17" s="168" t="str">
        <f t="shared" si="0"/>
        <v>l</v>
      </c>
      <c r="E17" s="166" t="s">
        <v>416</v>
      </c>
      <c r="F17" s="169"/>
      <c r="G17" s="166" t="s">
        <v>417</v>
      </c>
      <c r="H17" s="169"/>
      <c r="I17" s="170" t="s">
        <v>418</v>
      </c>
      <c r="J17" s="169">
        <v>0</v>
      </c>
      <c r="K17" s="171" t="s">
        <v>419</v>
      </c>
      <c r="L17" s="172" t="str">
        <f t="shared" si="1"/>
        <v/>
      </c>
      <c r="N17" s="173"/>
    </row>
    <row r="18" spans="2:14" x14ac:dyDescent="0.2">
      <c r="B18" s="166">
        <v>13</v>
      </c>
      <c r="C18" s="167" t="s">
        <v>430</v>
      </c>
      <c r="D18" s="168" t="str">
        <f t="shared" si="0"/>
        <v>m</v>
      </c>
      <c r="E18" s="166" t="s">
        <v>416</v>
      </c>
      <c r="F18" s="169"/>
      <c r="G18" s="166" t="s">
        <v>417</v>
      </c>
      <c r="H18" s="169"/>
      <c r="I18" s="170" t="s">
        <v>418</v>
      </c>
      <c r="J18" s="169">
        <v>0</v>
      </c>
      <c r="K18" s="171" t="s">
        <v>419</v>
      </c>
      <c r="L18" s="172" t="str">
        <f t="shared" si="1"/>
        <v/>
      </c>
      <c r="N18" s="173"/>
    </row>
    <row r="19" spans="2:14" x14ac:dyDescent="0.2">
      <c r="B19" s="166">
        <v>14</v>
      </c>
      <c r="C19" s="167" t="s">
        <v>431</v>
      </c>
      <c r="D19" s="168" t="str">
        <f t="shared" si="0"/>
        <v>n</v>
      </c>
      <c r="E19" s="166" t="s">
        <v>416</v>
      </c>
      <c r="F19" s="169"/>
      <c r="G19" s="166" t="s">
        <v>417</v>
      </c>
      <c r="H19" s="169"/>
      <c r="I19" s="170" t="s">
        <v>418</v>
      </c>
      <c r="J19" s="169">
        <v>0</v>
      </c>
      <c r="K19" s="171" t="s">
        <v>419</v>
      </c>
      <c r="L19" s="172" t="str">
        <f t="shared" si="1"/>
        <v/>
      </c>
      <c r="N19" s="173"/>
    </row>
    <row r="20" spans="2:14" x14ac:dyDescent="0.2">
      <c r="B20" s="166">
        <v>15</v>
      </c>
      <c r="C20" s="167" t="s">
        <v>432</v>
      </c>
      <c r="D20" s="168" t="str">
        <f t="shared" si="0"/>
        <v>o</v>
      </c>
      <c r="E20" s="166" t="s">
        <v>416</v>
      </c>
      <c r="F20" s="169"/>
      <c r="G20" s="166" t="s">
        <v>417</v>
      </c>
      <c r="H20" s="169"/>
      <c r="I20" s="170" t="s">
        <v>418</v>
      </c>
      <c r="J20" s="169">
        <v>0</v>
      </c>
      <c r="K20" s="171" t="s">
        <v>419</v>
      </c>
      <c r="L20" s="172" t="str">
        <f t="shared" si="1"/>
        <v/>
      </c>
      <c r="N20" s="173"/>
    </row>
    <row r="21" spans="2:14" x14ac:dyDescent="0.2">
      <c r="B21" s="166">
        <v>16</v>
      </c>
      <c r="C21" s="167" t="s">
        <v>433</v>
      </c>
      <c r="D21" s="168" t="str">
        <f t="shared" si="0"/>
        <v>p</v>
      </c>
      <c r="E21" s="166" t="s">
        <v>416</v>
      </c>
      <c r="F21" s="169"/>
      <c r="G21" s="166" t="s">
        <v>417</v>
      </c>
      <c r="H21" s="169"/>
      <c r="I21" s="170" t="s">
        <v>418</v>
      </c>
      <c r="J21" s="169">
        <v>0</v>
      </c>
      <c r="K21" s="171" t="s">
        <v>419</v>
      </c>
      <c r="L21" s="172" t="str">
        <f t="shared" si="1"/>
        <v/>
      </c>
      <c r="N21" s="173"/>
    </row>
    <row r="22" spans="2:14" x14ac:dyDescent="0.2">
      <c r="B22" s="166">
        <v>17</v>
      </c>
      <c r="C22" s="167" t="s">
        <v>434</v>
      </c>
      <c r="D22" s="168" t="str">
        <f t="shared" si="0"/>
        <v>q</v>
      </c>
      <c r="E22" s="166" t="s">
        <v>416</v>
      </c>
      <c r="F22" s="169"/>
      <c r="G22" s="166" t="s">
        <v>417</v>
      </c>
      <c r="H22" s="169"/>
      <c r="I22" s="170" t="s">
        <v>435</v>
      </c>
      <c r="J22" s="169">
        <v>0</v>
      </c>
      <c r="K22" s="171" t="s">
        <v>419</v>
      </c>
      <c r="L22" s="172" t="str">
        <f t="shared" si="1"/>
        <v/>
      </c>
      <c r="N22" s="173"/>
    </row>
    <row r="23" spans="2:14" x14ac:dyDescent="0.2">
      <c r="B23" s="166">
        <v>18</v>
      </c>
      <c r="C23" s="167" t="s">
        <v>436</v>
      </c>
      <c r="D23" s="168" t="str">
        <f t="shared" si="0"/>
        <v>r</v>
      </c>
      <c r="E23" s="166" t="s">
        <v>416</v>
      </c>
      <c r="F23" s="174"/>
      <c r="G23" s="166" t="s">
        <v>417</v>
      </c>
      <c r="H23" s="174"/>
      <c r="I23" s="170" t="s">
        <v>418</v>
      </c>
      <c r="J23" s="174"/>
      <c r="K23" s="171" t="s">
        <v>419</v>
      </c>
      <c r="L23" s="167">
        <v>1</v>
      </c>
      <c r="N23" s="173"/>
    </row>
    <row r="24" spans="2:14" x14ac:dyDescent="0.2">
      <c r="B24" s="166">
        <v>19</v>
      </c>
      <c r="C24" s="167" t="s">
        <v>437</v>
      </c>
      <c r="D24" s="168" t="str">
        <f t="shared" si="0"/>
        <v>s</v>
      </c>
      <c r="E24" s="166" t="s">
        <v>416</v>
      </c>
      <c r="F24" s="174"/>
      <c r="G24" s="166" t="s">
        <v>417</v>
      </c>
      <c r="H24" s="174"/>
      <c r="I24" s="170" t="s">
        <v>418</v>
      </c>
      <c r="J24" s="174"/>
      <c r="K24" s="171" t="s">
        <v>438</v>
      </c>
      <c r="L24" s="167">
        <v>2</v>
      </c>
      <c r="N24" s="173"/>
    </row>
    <row r="25" spans="2:14" x14ac:dyDescent="0.2">
      <c r="B25" s="166">
        <v>20</v>
      </c>
      <c r="C25" s="167" t="s">
        <v>439</v>
      </c>
      <c r="D25" s="168" t="str">
        <f t="shared" si="0"/>
        <v>t</v>
      </c>
      <c r="E25" s="166" t="s">
        <v>416</v>
      </c>
      <c r="F25" s="174"/>
      <c r="G25" s="166" t="s">
        <v>417</v>
      </c>
      <c r="H25" s="174"/>
      <c r="I25" s="170" t="s">
        <v>418</v>
      </c>
      <c r="J25" s="174"/>
      <c r="K25" s="171" t="s">
        <v>419</v>
      </c>
      <c r="L25" s="167">
        <v>3</v>
      </c>
      <c r="N25" s="173"/>
    </row>
    <row r="26" spans="2:14" x14ac:dyDescent="0.2">
      <c r="B26" s="166">
        <v>21</v>
      </c>
      <c r="C26" s="167" t="s">
        <v>394</v>
      </c>
      <c r="D26" s="168" t="str">
        <f t="shared" si="0"/>
        <v>u</v>
      </c>
      <c r="E26" s="166" t="s">
        <v>416</v>
      </c>
      <c r="F26" s="174"/>
      <c r="G26" s="166" t="s">
        <v>417</v>
      </c>
      <c r="H26" s="174"/>
      <c r="I26" s="170" t="s">
        <v>418</v>
      </c>
      <c r="J26" s="174"/>
      <c r="K26" s="171" t="s">
        <v>419</v>
      </c>
      <c r="L26" s="167">
        <v>4</v>
      </c>
      <c r="N26" s="173"/>
    </row>
    <row r="27" spans="2:14" x14ac:dyDescent="0.2">
      <c r="B27" s="166">
        <v>22</v>
      </c>
      <c r="C27" s="167" t="s">
        <v>440</v>
      </c>
      <c r="D27" s="168" t="str">
        <f t="shared" si="0"/>
        <v>v</v>
      </c>
      <c r="E27" s="166" t="s">
        <v>416</v>
      </c>
      <c r="F27" s="174"/>
      <c r="G27" s="166" t="s">
        <v>417</v>
      </c>
      <c r="H27" s="174"/>
      <c r="I27" s="170" t="s">
        <v>418</v>
      </c>
      <c r="J27" s="174"/>
      <c r="K27" s="171" t="s">
        <v>419</v>
      </c>
      <c r="L27" s="167">
        <v>5</v>
      </c>
      <c r="N27" s="173"/>
    </row>
    <row r="28" spans="2:14" x14ac:dyDescent="0.2">
      <c r="B28" s="166">
        <v>23</v>
      </c>
      <c r="C28" s="167" t="s">
        <v>441</v>
      </c>
      <c r="D28" s="168" t="str">
        <f t="shared" si="0"/>
        <v>w</v>
      </c>
      <c r="E28" s="166" t="s">
        <v>416</v>
      </c>
      <c r="F28" s="174"/>
      <c r="G28" s="166" t="s">
        <v>417</v>
      </c>
      <c r="H28" s="174"/>
      <c r="I28" s="170" t="s">
        <v>418</v>
      </c>
      <c r="J28" s="174"/>
      <c r="K28" s="171" t="s">
        <v>419</v>
      </c>
      <c r="L28" s="167">
        <v>6</v>
      </c>
      <c r="N28" s="173"/>
    </row>
    <row r="29" spans="2:14" x14ac:dyDescent="0.2">
      <c r="B29" s="166">
        <v>24</v>
      </c>
      <c r="C29" s="167" t="s">
        <v>442</v>
      </c>
      <c r="D29" s="168" t="str">
        <f t="shared" si="0"/>
        <v>x</v>
      </c>
      <c r="E29" s="166" t="s">
        <v>443</v>
      </c>
      <c r="F29" s="174"/>
      <c r="G29" s="166" t="s">
        <v>417</v>
      </c>
      <c r="H29" s="174"/>
      <c r="I29" s="170" t="s">
        <v>418</v>
      </c>
      <c r="J29" s="174"/>
      <c r="K29" s="171" t="s">
        <v>419</v>
      </c>
      <c r="L29" s="167">
        <v>7</v>
      </c>
      <c r="N29" s="173"/>
    </row>
    <row r="30" spans="2:14" x14ac:dyDescent="0.2">
      <c r="B30" s="166">
        <v>25</v>
      </c>
      <c r="C30" s="167" t="s">
        <v>444</v>
      </c>
      <c r="D30" s="168" t="str">
        <f t="shared" si="0"/>
        <v>y</v>
      </c>
      <c r="E30" s="166" t="s">
        <v>416</v>
      </c>
      <c r="F30" s="174"/>
      <c r="G30" s="166" t="s">
        <v>417</v>
      </c>
      <c r="H30" s="174"/>
      <c r="I30" s="170" t="s">
        <v>418</v>
      </c>
      <c r="J30" s="174"/>
      <c r="K30" s="171" t="s">
        <v>419</v>
      </c>
      <c r="L30" s="167">
        <v>8</v>
      </c>
      <c r="N30" s="173"/>
    </row>
    <row r="31" spans="2:14" x14ac:dyDescent="0.2">
      <c r="B31" s="166">
        <v>26</v>
      </c>
      <c r="C31" s="167" t="s">
        <v>445</v>
      </c>
      <c r="D31" s="168" t="str">
        <f t="shared" si="0"/>
        <v>z</v>
      </c>
      <c r="E31" s="166" t="s">
        <v>416</v>
      </c>
      <c r="F31" s="174"/>
      <c r="G31" s="166" t="s">
        <v>417</v>
      </c>
      <c r="H31" s="174"/>
      <c r="I31" s="170" t="s">
        <v>418</v>
      </c>
      <c r="J31" s="174"/>
      <c r="K31" s="171" t="s">
        <v>419</v>
      </c>
      <c r="L31" s="167">
        <v>1</v>
      </c>
      <c r="N31" s="173"/>
    </row>
    <row r="32" spans="2:14" x14ac:dyDescent="0.2">
      <c r="B32" s="166">
        <v>27</v>
      </c>
      <c r="C32" s="167" t="s">
        <v>442</v>
      </c>
      <c r="D32" s="168" t="str">
        <f t="shared" si="0"/>
        <v>x</v>
      </c>
      <c r="E32" s="166" t="s">
        <v>416</v>
      </c>
      <c r="F32" s="174"/>
      <c r="G32" s="166" t="s">
        <v>417</v>
      </c>
      <c r="H32" s="174"/>
      <c r="I32" s="170" t="s">
        <v>418</v>
      </c>
      <c r="J32" s="174"/>
      <c r="K32" s="171" t="s">
        <v>419</v>
      </c>
      <c r="L32" s="167">
        <v>2</v>
      </c>
      <c r="N32" s="173"/>
    </row>
    <row r="33" spans="2:14" x14ac:dyDescent="0.2">
      <c r="B33" s="166">
        <v>28</v>
      </c>
      <c r="C33" s="167" t="s">
        <v>446</v>
      </c>
      <c r="D33" s="168" t="str">
        <f t="shared" si="0"/>
        <v>aa</v>
      </c>
      <c r="E33" s="166" t="s">
        <v>416</v>
      </c>
      <c r="F33" s="174"/>
      <c r="G33" s="166" t="s">
        <v>417</v>
      </c>
      <c r="H33" s="174"/>
      <c r="I33" s="170" t="s">
        <v>418</v>
      </c>
      <c r="J33" s="174"/>
      <c r="K33" s="171" t="s">
        <v>419</v>
      </c>
      <c r="L33" s="167">
        <v>3</v>
      </c>
      <c r="N33" s="173"/>
    </row>
    <row r="34" spans="2:14" x14ac:dyDescent="0.2">
      <c r="B34" s="166">
        <v>29</v>
      </c>
      <c r="C34" s="167" t="s">
        <v>447</v>
      </c>
      <c r="D34" s="168" t="str">
        <f t="shared" si="0"/>
        <v>ab</v>
      </c>
      <c r="E34" s="166" t="s">
        <v>416</v>
      </c>
      <c r="F34" s="174"/>
      <c r="G34" s="166" t="s">
        <v>417</v>
      </c>
      <c r="H34" s="174"/>
      <c r="I34" s="170" t="s">
        <v>418</v>
      </c>
      <c r="J34" s="174"/>
      <c r="K34" s="171" t="s">
        <v>419</v>
      </c>
      <c r="L34" s="167">
        <v>4</v>
      </c>
      <c r="N34" s="173"/>
    </row>
    <row r="35" spans="2:14" x14ac:dyDescent="0.2">
      <c r="B35" s="166">
        <v>30</v>
      </c>
      <c r="C35" s="167" t="s">
        <v>448</v>
      </c>
      <c r="D35" s="168" t="str">
        <f t="shared" si="0"/>
        <v>ac</v>
      </c>
      <c r="E35" s="166" t="s">
        <v>416</v>
      </c>
      <c r="F35" s="174"/>
      <c r="G35" s="166" t="s">
        <v>417</v>
      </c>
      <c r="H35" s="174"/>
      <c r="I35" s="170" t="s">
        <v>435</v>
      </c>
      <c r="J35" s="174"/>
      <c r="K35" s="171" t="s">
        <v>419</v>
      </c>
      <c r="L35" s="167">
        <v>5</v>
      </c>
      <c r="N35" s="173"/>
    </row>
    <row r="36" spans="2:14" x14ac:dyDescent="0.2">
      <c r="B36" s="166">
        <v>31</v>
      </c>
      <c r="C36" s="167" t="s">
        <v>449</v>
      </c>
      <c r="D36" s="168" t="str">
        <f t="shared" si="0"/>
        <v>ad</v>
      </c>
      <c r="E36" s="166" t="s">
        <v>416</v>
      </c>
      <c r="F36" s="174"/>
      <c r="G36" s="166" t="s">
        <v>417</v>
      </c>
      <c r="H36" s="174"/>
      <c r="I36" s="170" t="s">
        <v>418</v>
      </c>
      <c r="J36" s="174"/>
      <c r="K36" s="171" t="s">
        <v>419</v>
      </c>
      <c r="L36" s="167">
        <v>6</v>
      </c>
      <c r="N36" s="173"/>
    </row>
    <row r="37" spans="2:14" x14ac:dyDescent="0.2">
      <c r="B37" s="166">
        <v>32</v>
      </c>
      <c r="C37" s="167" t="s">
        <v>450</v>
      </c>
      <c r="D37" s="168" t="str">
        <f t="shared" si="0"/>
        <v>ae</v>
      </c>
      <c r="E37" s="166" t="s">
        <v>416</v>
      </c>
      <c r="F37" s="174"/>
      <c r="G37" s="166" t="s">
        <v>417</v>
      </c>
      <c r="H37" s="174"/>
      <c r="I37" s="170" t="s">
        <v>418</v>
      </c>
      <c r="J37" s="174"/>
      <c r="K37" s="171" t="s">
        <v>419</v>
      </c>
      <c r="L37" s="167">
        <v>7</v>
      </c>
      <c r="N37" s="173"/>
    </row>
    <row r="38" spans="2:14" x14ac:dyDescent="0.2">
      <c r="B38" s="166">
        <v>33</v>
      </c>
      <c r="C38" s="167" t="s">
        <v>451</v>
      </c>
      <c r="D38" s="168" t="str">
        <f t="shared" si="0"/>
        <v>af</v>
      </c>
      <c r="E38" s="166" t="s">
        <v>416</v>
      </c>
      <c r="F38" s="174"/>
      <c r="G38" s="166" t="s">
        <v>417</v>
      </c>
      <c r="H38" s="174"/>
      <c r="I38" s="170" t="s">
        <v>418</v>
      </c>
      <c r="J38" s="174"/>
      <c r="K38" s="171" t="s">
        <v>419</v>
      </c>
      <c r="L38" s="167">
        <v>8</v>
      </c>
      <c r="N38" s="173"/>
    </row>
    <row r="39" spans="2:14" x14ac:dyDescent="0.2">
      <c r="B39" s="166">
        <v>34</v>
      </c>
      <c r="C39" s="175" t="s">
        <v>452</v>
      </c>
      <c r="D39" s="168"/>
      <c r="E39" s="166" t="s">
        <v>416</v>
      </c>
      <c r="F39" s="169"/>
      <c r="G39" s="166" t="s">
        <v>417</v>
      </c>
      <c r="H39" s="169"/>
      <c r="I39" s="170" t="s">
        <v>418</v>
      </c>
      <c r="J39" s="169">
        <v>0</v>
      </c>
      <c r="K39" s="171" t="s">
        <v>419</v>
      </c>
      <c r="L39" s="172" t="str">
        <f t="shared" ref="L39:L40" si="2">IF(OR(F39="",H39=""),"",(H39+IF(F39&gt;H39,1,0)-F39-J39)*24)</f>
        <v/>
      </c>
      <c r="N39" s="173"/>
    </row>
    <row r="40" spans="2:14" x14ac:dyDescent="0.2">
      <c r="B40" s="166"/>
      <c r="C40" s="176" t="s">
        <v>453</v>
      </c>
      <c r="D40" s="168"/>
      <c r="E40" s="166" t="s">
        <v>443</v>
      </c>
      <c r="F40" s="169"/>
      <c r="G40" s="166" t="s">
        <v>417</v>
      </c>
      <c r="H40" s="169"/>
      <c r="I40" s="170" t="s">
        <v>418</v>
      </c>
      <c r="J40" s="169">
        <v>0</v>
      </c>
      <c r="K40" s="171" t="s">
        <v>419</v>
      </c>
      <c r="L40" s="172" t="str">
        <f t="shared" si="2"/>
        <v/>
      </c>
      <c r="N40" s="173"/>
    </row>
    <row r="41" spans="2:14" x14ac:dyDescent="0.2">
      <c r="B41" s="166"/>
      <c r="C41" s="177" t="s">
        <v>454</v>
      </c>
      <c r="D41" s="168" t="str">
        <f>C39</f>
        <v>ag</v>
      </c>
      <c r="E41" s="166" t="s">
        <v>416</v>
      </c>
      <c r="F41" s="169" t="s">
        <v>454</v>
      </c>
      <c r="G41" s="166" t="s">
        <v>417</v>
      </c>
      <c r="H41" s="169" t="s">
        <v>454</v>
      </c>
      <c r="I41" s="170" t="s">
        <v>418</v>
      </c>
      <c r="J41" s="169" t="s">
        <v>454</v>
      </c>
      <c r="K41" s="171" t="s">
        <v>419</v>
      </c>
      <c r="L41" s="172" t="str">
        <f>IF(OR(L39="",L40=""),"",L39+L40)</f>
        <v/>
      </c>
      <c r="N41" s="173" t="s">
        <v>455</v>
      </c>
    </row>
    <row r="42" spans="2:14" x14ac:dyDescent="0.2">
      <c r="B42" s="166"/>
      <c r="C42" s="175" t="s">
        <v>456</v>
      </c>
      <c r="D42" s="168"/>
      <c r="E42" s="166" t="s">
        <v>416</v>
      </c>
      <c r="F42" s="169"/>
      <c r="G42" s="166" t="s">
        <v>417</v>
      </c>
      <c r="H42" s="169"/>
      <c r="I42" s="170" t="s">
        <v>418</v>
      </c>
      <c r="J42" s="169">
        <v>0</v>
      </c>
      <c r="K42" s="171" t="s">
        <v>419</v>
      </c>
      <c r="L42" s="172" t="str">
        <f t="shared" ref="L42:L43" si="3">IF(OR(F42="",H42=""),"",(H42+IF(F42&gt;H42,1,0)-F42-J42)*24)</f>
        <v/>
      </c>
      <c r="N42" s="173"/>
    </row>
    <row r="43" spans="2:14" x14ac:dyDescent="0.2">
      <c r="B43" s="166">
        <v>35</v>
      </c>
      <c r="C43" s="176" t="s">
        <v>454</v>
      </c>
      <c r="D43" s="168"/>
      <c r="E43" s="166" t="s">
        <v>416</v>
      </c>
      <c r="F43" s="169"/>
      <c r="G43" s="166" t="s">
        <v>417</v>
      </c>
      <c r="H43" s="169"/>
      <c r="I43" s="170" t="s">
        <v>418</v>
      </c>
      <c r="J43" s="169">
        <v>0</v>
      </c>
      <c r="K43" s="171" t="s">
        <v>419</v>
      </c>
      <c r="L43" s="172" t="str">
        <f t="shared" si="3"/>
        <v/>
      </c>
      <c r="N43" s="173"/>
    </row>
    <row r="44" spans="2:14" x14ac:dyDescent="0.2">
      <c r="B44" s="166"/>
      <c r="C44" s="177" t="s">
        <v>454</v>
      </c>
      <c r="D44" s="168" t="str">
        <f>C42</f>
        <v>ah</v>
      </c>
      <c r="E44" s="166" t="s">
        <v>416</v>
      </c>
      <c r="F44" s="169" t="s">
        <v>454</v>
      </c>
      <c r="G44" s="166" t="s">
        <v>417</v>
      </c>
      <c r="H44" s="169" t="s">
        <v>454</v>
      </c>
      <c r="I44" s="170" t="s">
        <v>418</v>
      </c>
      <c r="J44" s="169" t="s">
        <v>454</v>
      </c>
      <c r="K44" s="171" t="s">
        <v>419</v>
      </c>
      <c r="L44" s="172" t="str">
        <f>IF(OR(L42="",L43=""),"",L42+L43)</f>
        <v/>
      </c>
      <c r="N44" s="173" t="s">
        <v>457</v>
      </c>
    </row>
    <row r="45" spans="2:14" x14ac:dyDescent="0.2">
      <c r="B45" s="166"/>
      <c r="C45" s="175" t="s">
        <v>458</v>
      </c>
      <c r="D45" s="168"/>
      <c r="E45" s="166" t="s">
        <v>416</v>
      </c>
      <c r="F45" s="169"/>
      <c r="G45" s="166" t="s">
        <v>417</v>
      </c>
      <c r="H45" s="169"/>
      <c r="I45" s="170" t="s">
        <v>418</v>
      </c>
      <c r="J45" s="169">
        <v>0</v>
      </c>
      <c r="K45" s="171" t="s">
        <v>419</v>
      </c>
      <c r="L45" s="172" t="str">
        <f t="shared" ref="L45:L46" si="4">IF(OR(F45="",H45=""),"",(H45+IF(F45&gt;H45,1,0)-F45-J45)*24)</f>
        <v/>
      </c>
      <c r="N45" s="173"/>
    </row>
    <row r="46" spans="2:14" x14ac:dyDescent="0.2">
      <c r="B46" s="166">
        <v>36</v>
      </c>
      <c r="C46" s="176" t="s">
        <v>454</v>
      </c>
      <c r="D46" s="168"/>
      <c r="E46" s="166" t="s">
        <v>416</v>
      </c>
      <c r="F46" s="169"/>
      <c r="G46" s="166" t="s">
        <v>417</v>
      </c>
      <c r="H46" s="169"/>
      <c r="I46" s="170" t="s">
        <v>418</v>
      </c>
      <c r="J46" s="169">
        <v>0</v>
      </c>
      <c r="K46" s="171" t="s">
        <v>419</v>
      </c>
      <c r="L46" s="172" t="str">
        <f t="shared" si="4"/>
        <v/>
      </c>
      <c r="N46" s="173"/>
    </row>
    <row r="47" spans="2:14" x14ac:dyDescent="0.2">
      <c r="B47" s="166"/>
      <c r="C47" s="177" t="s">
        <v>454</v>
      </c>
      <c r="D47" s="168" t="str">
        <f>C45</f>
        <v>ai</v>
      </c>
      <c r="E47" s="166" t="s">
        <v>416</v>
      </c>
      <c r="F47" s="169" t="s">
        <v>454</v>
      </c>
      <c r="G47" s="166" t="s">
        <v>417</v>
      </c>
      <c r="H47" s="169" t="s">
        <v>454</v>
      </c>
      <c r="I47" s="170" t="s">
        <v>418</v>
      </c>
      <c r="J47" s="169" t="s">
        <v>454</v>
      </c>
      <c r="K47" s="171" t="s">
        <v>419</v>
      </c>
      <c r="L47" s="172" t="str">
        <f>IF(OR(L45="",L46=""),"",L45+L46)</f>
        <v/>
      </c>
      <c r="N47" s="173" t="s">
        <v>459</v>
      </c>
    </row>
    <row r="49" spans="3:4" x14ac:dyDescent="0.2">
      <c r="C49" s="162" t="s">
        <v>460</v>
      </c>
      <c r="D49" s="162"/>
    </row>
    <row r="50" spans="3:4" x14ac:dyDescent="0.2">
      <c r="C50" s="162" t="s">
        <v>461</v>
      </c>
      <c r="D50" s="162"/>
    </row>
    <row r="51" spans="3:4" x14ac:dyDescent="0.2">
      <c r="C51" s="162" t="s">
        <v>462</v>
      </c>
      <c r="D51" s="162"/>
    </row>
    <row r="52" spans="3:4" x14ac:dyDescent="0.2">
      <c r="C52" s="162" t="s">
        <v>463</v>
      </c>
      <c r="D52" s="162"/>
    </row>
  </sheetData>
  <sheetProtection sheet="1"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101"/>
  <sheetViews>
    <sheetView topLeftCell="B1" zoomScaleNormal="100" workbookViewId="0">
      <selection activeCell="J14" sqref="J14"/>
    </sheetView>
  </sheetViews>
  <sheetFormatPr defaultColWidth="10.33203125" defaultRowHeight="13.2" x14ac:dyDescent="0.2"/>
  <cols>
    <col min="1" max="1" width="1.5546875" style="29" customWidth="1"/>
    <col min="2" max="3" width="10.33203125" style="29"/>
    <col min="4" max="4" width="46.44140625" style="29" customWidth="1"/>
    <col min="5" max="16384" width="10.33203125" style="29"/>
  </cols>
  <sheetData>
    <row r="1" spans="2:11" ht="14.4" x14ac:dyDescent="0.2">
      <c r="B1" s="29" t="s">
        <v>261</v>
      </c>
      <c r="D1" s="30"/>
      <c r="E1" s="30"/>
      <c r="F1" s="30"/>
    </row>
    <row r="2" spans="2:11" s="32" customFormat="1" ht="20.25" customHeight="1" x14ac:dyDescent="0.2">
      <c r="B2" s="31" t="s">
        <v>333</v>
      </c>
      <c r="C2" s="31"/>
      <c r="D2" s="30"/>
      <c r="E2" s="30"/>
      <c r="F2" s="30"/>
    </row>
    <row r="3" spans="2:11" s="32" customFormat="1" ht="20.25" customHeight="1" x14ac:dyDescent="0.2">
      <c r="B3" s="31"/>
      <c r="C3" s="31"/>
      <c r="D3" s="30"/>
      <c r="E3" s="30"/>
      <c r="F3" s="30"/>
    </row>
    <row r="4" spans="2:11" s="34" customFormat="1" ht="20.25" customHeight="1" x14ac:dyDescent="0.2">
      <c r="B4" s="33"/>
      <c r="C4" s="30" t="s">
        <v>262</v>
      </c>
      <c r="D4" s="30"/>
      <c r="F4" s="840" t="s">
        <v>334</v>
      </c>
      <c r="G4" s="840"/>
      <c r="H4" s="840"/>
      <c r="I4" s="840"/>
      <c r="J4" s="840"/>
      <c r="K4" s="840"/>
    </row>
    <row r="5" spans="2:11" s="34" customFormat="1" ht="20.25" customHeight="1" x14ac:dyDescent="0.2">
      <c r="B5" s="35"/>
      <c r="C5" s="30" t="s">
        <v>263</v>
      </c>
      <c r="D5" s="30"/>
      <c r="F5" s="840"/>
      <c r="G5" s="840"/>
      <c r="H5" s="840"/>
      <c r="I5" s="840"/>
      <c r="J5" s="840"/>
      <c r="K5" s="840"/>
    </row>
    <row r="6" spans="2:11" s="32" customFormat="1" ht="20.25" customHeight="1" x14ac:dyDescent="0.2">
      <c r="B6" s="36" t="s">
        <v>264</v>
      </c>
      <c r="C6" s="30"/>
      <c r="D6" s="30"/>
      <c r="E6" s="37"/>
      <c r="F6" s="38"/>
    </row>
    <row r="7" spans="2:11" s="32" customFormat="1" ht="20.25" customHeight="1" x14ac:dyDescent="0.2">
      <c r="B7" s="31"/>
      <c r="C7" s="31"/>
      <c r="D7" s="30"/>
      <c r="E7" s="37"/>
      <c r="F7" s="38"/>
    </row>
    <row r="8" spans="2:11" s="32" customFormat="1" ht="20.25" customHeight="1" x14ac:dyDescent="0.2">
      <c r="B8" s="30" t="s">
        <v>265</v>
      </c>
      <c r="C8" s="31"/>
      <c r="D8" s="30"/>
      <c r="E8" s="37"/>
      <c r="F8" s="38"/>
    </row>
    <row r="9" spans="2:11" s="32" customFormat="1" ht="20.25" customHeight="1" x14ac:dyDescent="0.2">
      <c r="B9" s="31"/>
      <c r="C9" s="31"/>
      <c r="D9" s="30"/>
      <c r="E9" s="30"/>
      <c r="F9" s="30"/>
    </row>
    <row r="10" spans="2:11" s="32" customFormat="1" ht="20.25" customHeight="1" x14ac:dyDescent="0.2">
      <c r="B10" s="30" t="s">
        <v>335</v>
      </c>
      <c r="C10" s="31"/>
      <c r="D10" s="30"/>
      <c r="E10" s="30"/>
      <c r="F10" s="30"/>
    </row>
    <row r="11" spans="2:11" s="32" customFormat="1" ht="20.25" customHeight="1" x14ac:dyDescent="0.2">
      <c r="B11" s="30"/>
      <c r="C11" s="31"/>
      <c r="D11" s="30"/>
    </row>
    <row r="12" spans="2:11" s="32" customFormat="1" ht="20.25" customHeight="1" x14ac:dyDescent="0.2">
      <c r="B12" s="30" t="s">
        <v>336</v>
      </c>
      <c r="C12" s="31"/>
      <c r="D12" s="30"/>
    </row>
    <row r="13" spans="2:11" s="32" customFormat="1" ht="20.25" customHeight="1" x14ac:dyDescent="0.2">
      <c r="B13" s="30"/>
      <c r="C13" s="31"/>
      <c r="D13" s="30"/>
    </row>
    <row r="14" spans="2:11" s="32" customFormat="1" ht="20.25" customHeight="1" x14ac:dyDescent="0.2">
      <c r="B14" s="30" t="s">
        <v>266</v>
      </c>
      <c r="C14" s="31"/>
      <c r="D14" s="30"/>
    </row>
    <row r="15" spans="2:11" s="32" customFormat="1" ht="20.25" customHeight="1" x14ac:dyDescent="0.2">
      <c r="B15" s="30"/>
      <c r="C15" s="31"/>
      <c r="D15" s="30"/>
    </row>
    <row r="16" spans="2:11" s="32" customFormat="1" ht="17.25" customHeight="1" x14ac:dyDescent="0.2">
      <c r="B16" s="30" t="s">
        <v>337</v>
      </c>
      <c r="C16" s="30"/>
      <c r="D16" s="30"/>
    </row>
    <row r="17" spans="2:25" s="32" customFormat="1" ht="17.25" customHeight="1" x14ac:dyDescent="0.2">
      <c r="B17" s="30" t="s">
        <v>338</v>
      </c>
      <c r="C17" s="30"/>
      <c r="D17" s="30"/>
    </row>
    <row r="18" spans="2:25" s="32" customFormat="1" ht="17.25" customHeight="1" x14ac:dyDescent="0.2">
      <c r="B18" s="30"/>
      <c r="C18" s="30"/>
      <c r="D18" s="30"/>
    </row>
    <row r="19" spans="2:25" s="32" customFormat="1" ht="17.25" customHeight="1" x14ac:dyDescent="0.2">
      <c r="B19" s="30"/>
      <c r="C19" s="23" t="s">
        <v>267</v>
      </c>
      <c r="D19" s="23" t="s">
        <v>268</v>
      </c>
      <c r="E19" s="841" t="s">
        <v>269</v>
      </c>
      <c r="F19" s="841"/>
      <c r="G19" s="841"/>
      <c r="H19" s="841"/>
      <c r="I19" s="841"/>
      <c r="J19" s="841"/>
      <c r="K19" s="841"/>
      <c r="L19" s="841"/>
      <c r="M19" s="841"/>
      <c r="N19" s="841"/>
      <c r="O19" s="841"/>
      <c r="P19" s="841"/>
    </row>
    <row r="20" spans="2:25" s="32" customFormat="1" ht="17.25" customHeight="1" x14ac:dyDescent="0.2">
      <c r="B20" s="30"/>
      <c r="C20" s="23">
        <v>1</v>
      </c>
      <c r="D20" s="22" t="s">
        <v>239</v>
      </c>
      <c r="E20" s="839"/>
      <c r="F20" s="839"/>
      <c r="G20" s="839"/>
      <c r="H20" s="839"/>
      <c r="I20" s="839"/>
      <c r="J20" s="839"/>
      <c r="K20" s="839"/>
      <c r="L20" s="839"/>
      <c r="M20" s="839"/>
      <c r="N20" s="839"/>
      <c r="O20" s="839"/>
      <c r="P20" s="839"/>
    </row>
    <row r="21" spans="2:25" s="32" customFormat="1" ht="17.25" customHeight="1" x14ac:dyDescent="0.2">
      <c r="B21" s="30"/>
      <c r="C21" s="23">
        <v>2</v>
      </c>
      <c r="D21" s="22" t="s">
        <v>270</v>
      </c>
      <c r="E21" s="839"/>
      <c r="F21" s="839"/>
      <c r="G21" s="839"/>
      <c r="H21" s="839"/>
      <c r="I21" s="839"/>
      <c r="J21" s="839"/>
      <c r="K21" s="839"/>
      <c r="L21" s="839"/>
      <c r="M21" s="839"/>
      <c r="N21" s="839"/>
      <c r="O21" s="839"/>
      <c r="P21" s="839"/>
    </row>
    <row r="22" spans="2:25" s="32" customFormat="1" ht="17.25" customHeight="1" x14ac:dyDescent="0.2">
      <c r="B22" s="30"/>
      <c r="C22" s="23">
        <v>3</v>
      </c>
      <c r="D22" s="22" t="s">
        <v>271</v>
      </c>
      <c r="E22" s="839" t="s">
        <v>272</v>
      </c>
      <c r="F22" s="839"/>
      <c r="G22" s="839"/>
      <c r="H22" s="839"/>
      <c r="I22" s="839"/>
      <c r="J22" s="839"/>
      <c r="K22" s="839"/>
      <c r="L22" s="839"/>
      <c r="M22" s="839"/>
      <c r="N22" s="839"/>
      <c r="O22" s="839"/>
      <c r="P22" s="839"/>
    </row>
    <row r="23" spans="2:25" s="32" customFormat="1" ht="17.25" customHeight="1" x14ac:dyDescent="0.2">
      <c r="B23" s="30"/>
      <c r="C23" s="23">
        <v>4</v>
      </c>
      <c r="D23" s="22" t="s">
        <v>273</v>
      </c>
      <c r="E23" s="839" t="s">
        <v>274</v>
      </c>
      <c r="F23" s="839"/>
      <c r="G23" s="839"/>
      <c r="H23" s="839"/>
      <c r="I23" s="839"/>
      <c r="J23" s="839"/>
      <c r="K23" s="839"/>
      <c r="L23" s="839"/>
      <c r="M23" s="839"/>
      <c r="N23" s="839"/>
      <c r="O23" s="839"/>
      <c r="P23" s="839"/>
    </row>
    <row r="24" spans="2:25" s="32" customFormat="1" ht="17.25" customHeight="1" x14ac:dyDescent="0.2">
      <c r="B24" s="30"/>
      <c r="C24" s="23">
        <v>5</v>
      </c>
      <c r="D24" s="22" t="s">
        <v>243</v>
      </c>
      <c r="E24" s="839"/>
      <c r="F24" s="839"/>
      <c r="G24" s="839"/>
      <c r="H24" s="839"/>
      <c r="I24" s="839"/>
      <c r="J24" s="839"/>
      <c r="K24" s="839"/>
      <c r="L24" s="839"/>
      <c r="M24" s="839"/>
      <c r="N24" s="839"/>
      <c r="O24" s="839"/>
      <c r="P24" s="839"/>
    </row>
    <row r="25" spans="2:25" s="32" customFormat="1" ht="17.25" customHeight="1" x14ac:dyDescent="0.2">
      <c r="B25" s="30"/>
      <c r="C25" s="37"/>
      <c r="D25" s="38"/>
    </row>
    <row r="26" spans="2:25" s="32" customFormat="1" ht="20.25" customHeight="1" x14ac:dyDescent="0.2">
      <c r="B26" s="30" t="s">
        <v>339</v>
      </c>
      <c r="C26" s="31"/>
      <c r="D26" s="30"/>
    </row>
    <row r="27" spans="2:25" s="32" customFormat="1" ht="20.25" customHeight="1" x14ac:dyDescent="0.2">
      <c r="B27" s="30"/>
      <c r="C27" s="31"/>
      <c r="D27" s="30"/>
    </row>
    <row r="28" spans="2:25" s="32" customFormat="1" ht="17.25" customHeight="1" x14ac:dyDescent="0.2">
      <c r="B28" s="30" t="s">
        <v>340</v>
      </c>
      <c r="C28" s="30"/>
      <c r="D28" s="30"/>
      <c r="E28" s="34"/>
      <c r="F28" s="34"/>
    </row>
    <row r="29" spans="2:25" s="32" customFormat="1" ht="17.25" customHeight="1" x14ac:dyDescent="0.2">
      <c r="B29" s="30" t="s">
        <v>275</v>
      </c>
      <c r="C29" s="30"/>
      <c r="D29" s="30"/>
      <c r="E29" s="34"/>
      <c r="F29" s="34"/>
    </row>
    <row r="30" spans="2:25" s="32" customFormat="1" ht="17.25" customHeight="1" x14ac:dyDescent="0.2">
      <c r="B30" s="30"/>
      <c r="C30" s="30"/>
      <c r="D30" s="30"/>
      <c r="E30" s="34"/>
      <c r="F30" s="34"/>
      <c r="G30" s="41"/>
      <c r="H30" s="41"/>
      <c r="J30" s="41"/>
      <c r="K30" s="41"/>
      <c r="L30" s="41"/>
      <c r="M30" s="41"/>
      <c r="N30" s="41"/>
      <c r="O30" s="41"/>
      <c r="R30" s="41"/>
      <c r="S30" s="41"/>
      <c r="T30" s="41"/>
      <c r="W30" s="41"/>
      <c r="X30" s="41"/>
      <c r="Y30" s="41"/>
    </row>
    <row r="31" spans="2:25" s="32" customFormat="1" ht="17.25" customHeight="1" x14ac:dyDescent="0.2">
      <c r="B31" s="30"/>
      <c r="C31" s="39" t="s">
        <v>258</v>
      </c>
      <c r="D31" s="39" t="s">
        <v>276</v>
      </c>
      <c r="E31" s="34"/>
      <c r="F31" s="34"/>
      <c r="G31" s="41"/>
      <c r="H31" s="41"/>
      <c r="J31" s="41"/>
      <c r="K31" s="41"/>
      <c r="L31" s="41"/>
      <c r="M31" s="41"/>
      <c r="N31" s="41"/>
      <c r="O31" s="41"/>
      <c r="R31" s="41"/>
      <c r="S31" s="41"/>
      <c r="T31" s="41"/>
      <c r="W31" s="41"/>
      <c r="X31" s="41"/>
      <c r="Y31" s="41"/>
    </row>
    <row r="32" spans="2:25" s="32" customFormat="1" ht="17.25" customHeight="1" x14ac:dyDescent="0.2">
      <c r="B32" s="30"/>
      <c r="C32" s="39" t="s">
        <v>341</v>
      </c>
      <c r="D32" s="40" t="s">
        <v>277</v>
      </c>
      <c r="E32" s="34"/>
      <c r="F32" s="34"/>
      <c r="G32" s="41"/>
      <c r="H32" s="41"/>
      <c r="J32" s="41"/>
      <c r="K32" s="41"/>
      <c r="L32" s="41"/>
      <c r="M32" s="41"/>
      <c r="N32" s="41"/>
      <c r="O32" s="41"/>
      <c r="R32" s="41"/>
      <c r="S32" s="41"/>
      <c r="T32" s="41"/>
      <c r="W32" s="41"/>
      <c r="X32" s="41"/>
      <c r="Y32" s="41"/>
    </row>
    <row r="33" spans="2:51" s="32" customFormat="1" ht="17.25" customHeight="1" x14ac:dyDescent="0.2">
      <c r="B33" s="30"/>
      <c r="C33" s="39" t="s">
        <v>342</v>
      </c>
      <c r="D33" s="40" t="s">
        <v>278</v>
      </c>
      <c r="E33" s="34"/>
      <c r="F33" s="34"/>
      <c r="G33" s="41"/>
      <c r="H33" s="41"/>
      <c r="J33" s="41"/>
      <c r="K33" s="41"/>
      <c r="L33" s="41"/>
      <c r="M33" s="41"/>
      <c r="N33" s="41"/>
      <c r="O33" s="41"/>
      <c r="R33" s="41"/>
      <c r="S33" s="41"/>
      <c r="T33" s="41"/>
      <c r="W33" s="41"/>
      <c r="X33" s="41"/>
      <c r="Y33" s="41"/>
    </row>
    <row r="34" spans="2:51" s="32" customFormat="1" ht="17.25" customHeight="1" x14ac:dyDescent="0.2">
      <c r="B34" s="30"/>
      <c r="C34" s="39" t="s">
        <v>343</v>
      </c>
      <c r="D34" s="40" t="s">
        <v>279</v>
      </c>
      <c r="E34" s="34"/>
      <c r="F34" s="34"/>
      <c r="G34" s="41"/>
      <c r="H34" s="41"/>
      <c r="J34" s="41"/>
      <c r="K34" s="41"/>
      <c r="L34" s="41"/>
      <c r="M34" s="41"/>
      <c r="N34" s="41"/>
      <c r="O34" s="41"/>
      <c r="R34" s="41"/>
      <c r="S34" s="41"/>
      <c r="T34" s="41"/>
      <c r="W34" s="41"/>
      <c r="X34" s="41"/>
      <c r="Y34" s="41"/>
    </row>
    <row r="35" spans="2:51" s="32" customFormat="1" ht="17.25" customHeight="1" x14ac:dyDescent="0.2">
      <c r="B35" s="30"/>
      <c r="C35" s="39" t="s">
        <v>344</v>
      </c>
      <c r="D35" s="40" t="s">
        <v>345</v>
      </c>
      <c r="E35" s="34"/>
      <c r="F35" s="34"/>
      <c r="G35" s="41"/>
      <c r="H35" s="41"/>
      <c r="J35" s="41"/>
      <c r="K35" s="41"/>
      <c r="L35" s="41"/>
      <c r="M35" s="41"/>
      <c r="N35" s="41"/>
      <c r="O35" s="41"/>
      <c r="R35" s="41"/>
      <c r="S35" s="41"/>
      <c r="T35" s="41"/>
      <c r="W35" s="41"/>
      <c r="X35" s="41"/>
      <c r="Y35" s="41"/>
    </row>
    <row r="36" spans="2:51" s="32" customFormat="1" ht="17.25" customHeight="1" x14ac:dyDescent="0.2">
      <c r="B36" s="30"/>
      <c r="C36" s="30"/>
      <c r="D36" s="30"/>
      <c r="E36" s="34"/>
      <c r="F36" s="34"/>
      <c r="G36" s="41"/>
      <c r="H36" s="41"/>
      <c r="J36" s="41"/>
      <c r="K36" s="41"/>
      <c r="L36" s="41"/>
      <c r="M36" s="41"/>
      <c r="N36" s="41"/>
      <c r="O36" s="41"/>
      <c r="R36" s="41"/>
      <c r="S36" s="41"/>
      <c r="T36" s="41"/>
      <c r="W36" s="41"/>
      <c r="X36" s="41"/>
      <c r="Y36" s="41"/>
    </row>
    <row r="37" spans="2:51" s="32" customFormat="1" ht="17.25" customHeight="1" x14ac:dyDescent="0.2">
      <c r="B37" s="30"/>
      <c r="C37" s="42" t="s">
        <v>280</v>
      </c>
      <c r="D37" s="30"/>
      <c r="E37" s="34"/>
      <c r="F37" s="34"/>
      <c r="G37" s="41"/>
      <c r="H37" s="41"/>
      <c r="J37" s="41"/>
      <c r="K37" s="41"/>
      <c r="L37" s="41"/>
      <c r="M37" s="41"/>
      <c r="N37" s="41"/>
      <c r="O37" s="41"/>
      <c r="R37" s="41"/>
      <c r="S37" s="41"/>
      <c r="T37" s="41"/>
      <c r="W37" s="41"/>
      <c r="X37" s="41"/>
      <c r="Y37" s="41"/>
    </row>
    <row r="38" spans="2:51" s="32" customFormat="1" ht="17.25" customHeight="1" x14ac:dyDescent="0.2">
      <c r="B38" s="34"/>
      <c r="C38" s="30" t="s">
        <v>281</v>
      </c>
      <c r="D38" s="34"/>
      <c r="E38" s="34"/>
      <c r="F38" s="42"/>
      <c r="G38" s="41"/>
      <c r="H38" s="41"/>
      <c r="J38" s="41"/>
      <c r="K38" s="41"/>
      <c r="L38" s="41"/>
      <c r="M38" s="41"/>
      <c r="N38" s="41"/>
      <c r="O38" s="41"/>
      <c r="R38" s="41"/>
      <c r="S38" s="41"/>
      <c r="T38" s="41"/>
      <c r="W38" s="41"/>
      <c r="X38" s="41"/>
      <c r="Y38" s="41"/>
    </row>
    <row r="39" spans="2:51" s="32" customFormat="1" ht="17.25" customHeight="1" x14ac:dyDescent="0.2">
      <c r="B39" s="34"/>
      <c r="C39" s="30" t="s">
        <v>282</v>
      </c>
      <c r="D39" s="34"/>
      <c r="E39" s="34"/>
      <c r="F39" s="30"/>
      <c r="G39" s="41"/>
      <c r="H39" s="41"/>
      <c r="J39" s="41"/>
      <c r="K39" s="41"/>
      <c r="L39" s="41"/>
      <c r="M39" s="41"/>
      <c r="N39" s="41"/>
      <c r="O39" s="41"/>
      <c r="R39" s="41"/>
      <c r="S39" s="41"/>
      <c r="T39" s="41"/>
      <c r="W39" s="41"/>
      <c r="X39" s="41"/>
      <c r="Y39" s="41"/>
    </row>
    <row r="40" spans="2:51" s="32" customFormat="1" ht="17.25" customHeight="1" x14ac:dyDescent="0.2">
      <c r="B40" s="30"/>
      <c r="C40" s="30"/>
      <c r="D40" s="30"/>
      <c r="E40" s="42"/>
      <c r="F40" s="41"/>
      <c r="G40" s="41"/>
      <c r="H40" s="41"/>
      <c r="J40" s="41"/>
      <c r="K40" s="41"/>
      <c r="L40" s="41"/>
      <c r="M40" s="41"/>
      <c r="N40" s="41"/>
      <c r="O40" s="41"/>
      <c r="R40" s="41"/>
      <c r="S40" s="41"/>
      <c r="T40" s="41"/>
      <c r="W40" s="41"/>
      <c r="X40" s="41"/>
      <c r="Y40" s="41"/>
    </row>
    <row r="41" spans="2:51" s="32" customFormat="1" ht="17.25" customHeight="1" x14ac:dyDescent="0.2">
      <c r="B41" s="30" t="s">
        <v>346</v>
      </c>
      <c r="C41" s="30"/>
      <c r="D41" s="30"/>
    </row>
    <row r="42" spans="2:51" s="32" customFormat="1" ht="17.25" customHeight="1" x14ac:dyDescent="0.2">
      <c r="B42" s="30" t="s">
        <v>347</v>
      </c>
      <c r="C42" s="30"/>
      <c r="D42" s="30"/>
      <c r="AH42" s="43"/>
      <c r="AI42" s="43"/>
      <c r="AJ42" s="43"/>
      <c r="AK42" s="43"/>
      <c r="AL42" s="43"/>
      <c r="AM42" s="43"/>
      <c r="AN42" s="43"/>
      <c r="AO42" s="43"/>
      <c r="AP42" s="43"/>
      <c r="AQ42" s="43"/>
      <c r="AR42" s="43"/>
      <c r="AS42" s="43"/>
    </row>
    <row r="43" spans="2:51" s="32" customFormat="1" ht="17.25" customHeight="1" x14ac:dyDescent="0.2">
      <c r="B43" s="44" t="s">
        <v>348</v>
      </c>
      <c r="C43" s="34"/>
      <c r="D43" s="34"/>
      <c r="E43" s="45"/>
      <c r="F43" s="45"/>
      <c r="G43" s="45"/>
      <c r="H43" s="45"/>
      <c r="I43" s="45"/>
      <c r="J43" s="45"/>
      <c r="K43" s="45"/>
      <c r="L43" s="45"/>
      <c r="M43" s="45"/>
      <c r="N43" s="45"/>
      <c r="O43" s="46"/>
      <c r="P43" s="46"/>
      <c r="Q43" s="45"/>
      <c r="R43" s="46"/>
      <c r="S43" s="45"/>
      <c r="T43" s="45"/>
      <c r="U43" s="46"/>
      <c r="V43" s="43"/>
      <c r="W43" s="43"/>
      <c r="X43" s="43"/>
      <c r="Y43" s="45"/>
      <c r="Z43" s="45"/>
      <c r="AA43" s="45"/>
      <c r="AB43" s="45"/>
      <c r="AC43" s="43"/>
      <c r="AD43" s="45"/>
      <c r="AE43" s="46"/>
      <c r="AF43" s="46"/>
      <c r="AG43" s="46"/>
      <c r="AH43" s="46"/>
      <c r="AI43" s="47"/>
      <c r="AJ43" s="46"/>
      <c r="AK43" s="46"/>
      <c r="AL43" s="46"/>
      <c r="AM43" s="46"/>
      <c r="AN43" s="46"/>
      <c r="AO43" s="46"/>
      <c r="AP43" s="46"/>
      <c r="AQ43" s="46"/>
      <c r="AR43" s="46"/>
      <c r="AS43" s="46"/>
      <c r="AT43" s="46"/>
      <c r="AU43" s="46"/>
      <c r="AV43" s="46"/>
      <c r="AW43" s="46"/>
      <c r="AX43" s="46"/>
      <c r="AY43" s="47"/>
    </row>
    <row r="44" spans="2:51" s="32" customFormat="1" ht="17.25" customHeight="1" x14ac:dyDescent="0.2">
      <c r="F44" s="43"/>
    </row>
    <row r="45" spans="2:51" s="32" customFormat="1" ht="17.25" customHeight="1" x14ac:dyDescent="0.2">
      <c r="B45" s="30" t="s">
        <v>349</v>
      </c>
      <c r="C45" s="30"/>
    </row>
    <row r="46" spans="2:51" s="32" customFormat="1" ht="17.25" customHeight="1" x14ac:dyDescent="0.2">
      <c r="B46" s="30"/>
      <c r="C46" s="30"/>
    </row>
    <row r="47" spans="2:51" s="32" customFormat="1" ht="17.25" customHeight="1" x14ac:dyDescent="0.2">
      <c r="B47" s="30" t="s">
        <v>350</v>
      </c>
      <c r="C47" s="30"/>
    </row>
    <row r="48" spans="2:51" s="32" customFormat="1" ht="17.25" customHeight="1" x14ac:dyDescent="0.2">
      <c r="B48" s="30" t="s">
        <v>351</v>
      </c>
      <c r="C48" s="30"/>
    </row>
    <row r="49" spans="2:4" s="32" customFormat="1" ht="17.25" customHeight="1" x14ac:dyDescent="0.2">
      <c r="B49" s="30"/>
      <c r="C49" s="30"/>
    </row>
    <row r="50" spans="2:4" s="32" customFormat="1" ht="17.25" customHeight="1" x14ac:dyDescent="0.2">
      <c r="B50" s="30" t="s">
        <v>352</v>
      </c>
      <c r="C50" s="30"/>
    </row>
    <row r="51" spans="2:4" s="32" customFormat="1" ht="17.25" customHeight="1" x14ac:dyDescent="0.2">
      <c r="B51" s="30" t="s">
        <v>353</v>
      </c>
      <c r="C51" s="30"/>
    </row>
    <row r="52" spans="2:4" s="32" customFormat="1" ht="17.25" customHeight="1" x14ac:dyDescent="0.2">
      <c r="B52" s="30"/>
      <c r="C52" s="30"/>
    </row>
    <row r="53" spans="2:4" s="32" customFormat="1" ht="17.25" customHeight="1" x14ac:dyDescent="0.2">
      <c r="B53" s="30" t="s">
        <v>354</v>
      </c>
      <c r="C53" s="30"/>
      <c r="D53" s="30"/>
    </row>
    <row r="54" spans="2:4" s="32" customFormat="1" ht="17.25" customHeight="1" x14ac:dyDescent="0.2">
      <c r="B54" s="30"/>
      <c r="C54" s="30"/>
      <c r="D54" s="30"/>
    </row>
    <row r="55" spans="2:4" s="32" customFormat="1" ht="17.25" customHeight="1" x14ac:dyDescent="0.2">
      <c r="B55" s="34" t="s">
        <v>355</v>
      </c>
      <c r="C55" s="34"/>
      <c r="D55" s="30"/>
    </row>
    <row r="56" spans="2:4" s="32" customFormat="1" ht="17.25" customHeight="1" x14ac:dyDescent="0.2">
      <c r="B56" s="34" t="s">
        <v>283</v>
      </c>
      <c r="C56" s="34"/>
      <c r="D56" s="30"/>
    </row>
    <row r="57" spans="2:4" s="32" customFormat="1" ht="17.25" customHeight="1" x14ac:dyDescent="0.2">
      <c r="B57" s="34" t="s">
        <v>356</v>
      </c>
    </row>
    <row r="58" spans="2:4" s="32" customFormat="1" ht="17.25" customHeight="1" x14ac:dyDescent="0.2">
      <c r="B58" s="34"/>
    </row>
    <row r="59" spans="2:4" ht="18.75" customHeight="1" x14ac:dyDescent="0.2"/>
    <row r="60" spans="2:4" ht="18.75" customHeight="1" x14ac:dyDescent="0.2"/>
    <row r="61" spans="2:4" ht="18.75" customHeight="1" x14ac:dyDescent="0.2"/>
    <row r="62" spans="2:4" ht="18.75" customHeight="1" x14ac:dyDescent="0.2"/>
    <row r="63" spans="2:4" ht="18.75" customHeight="1" x14ac:dyDescent="0.2"/>
    <row r="64" spans="2: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sheetData>
  <mergeCells count="7">
    <mergeCell ref="E24:P24"/>
    <mergeCell ref="F4:K5"/>
    <mergeCell ref="E19:P19"/>
    <mergeCell ref="E20:P20"/>
    <mergeCell ref="E21:P21"/>
    <mergeCell ref="E22:P22"/>
    <mergeCell ref="E23:P23"/>
  </mergeCells>
  <phoneticPr fontId="4"/>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5"/>
  <sheetViews>
    <sheetView workbookViewId="0">
      <selection activeCell="A22" sqref="A22"/>
    </sheetView>
  </sheetViews>
  <sheetFormatPr defaultColWidth="9.109375" defaultRowHeight="13.2" x14ac:dyDescent="0.2"/>
  <cols>
    <col min="1" max="1" width="2.33203125" style="1" customWidth="1"/>
    <col min="2" max="2" width="8.109375" style="1" bestFit="1" customWidth="1"/>
    <col min="3" max="13" width="46.44140625" style="1" customWidth="1"/>
    <col min="14" max="16384" width="9.109375" style="1"/>
  </cols>
  <sheetData>
    <row r="1" spans="2:13" x14ac:dyDescent="0.2">
      <c r="B1" s="1" t="s">
        <v>284</v>
      </c>
    </row>
    <row r="3" spans="2:13" x14ac:dyDescent="0.2">
      <c r="B3" s="2" t="s">
        <v>285</v>
      </c>
      <c r="C3" s="2" t="s">
        <v>286</v>
      </c>
    </row>
    <row r="4" spans="2:13" x14ac:dyDescent="0.2">
      <c r="B4" s="2">
        <v>1</v>
      </c>
      <c r="C4" s="24" t="s">
        <v>325</v>
      </c>
    </row>
    <row r="5" spans="2:13" x14ac:dyDescent="0.2">
      <c r="B5" s="2">
        <v>2</v>
      </c>
      <c r="C5" s="24" t="s">
        <v>327</v>
      </c>
    </row>
    <row r="6" spans="2:13" x14ac:dyDescent="0.2">
      <c r="B6" s="2">
        <v>3</v>
      </c>
      <c r="C6" s="24" t="s">
        <v>327</v>
      </c>
    </row>
    <row r="7" spans="2:13" x14ac:dyDescent="0.2">
      <c r="B7" s="2">
        <v>4</v>
      </c>
      <c r="C7" s="24" t="s">
        <v>328</v>
      </c>
    </row>
    <row r="8" spans="2:13" x14ac:dyDescent="0.2">
      <c r="B8" s="2">
        <v>5</v>
      </c>
      <c r="C8" s="24" t="s">
        <v>326</v>
      </c>
    </row>
    <row r="10" spans="2:13" x14ac:dyDescent="0.2">
      <c r="B10" s="1" t="s">
        <v>287</v>
      </c>
    </row>
    <row r="11" spans="2:13" ht="13.8" thickBot="1" x14ac:dyDescent="0.25"/>
    <row r="12" spans="2:13" ht="19.5" customHeight="1" thickBot="1" x14ac:dyDescent="0.25">
      <c r="B12" s="3" t="s">
        <v>268</v>
      </c>
      <c r="C12" s="4" t="s">
        <v>239</v>
      </c>
      <c r="D12" s="5" t="s">
        <v>270</v>
      </c>
      <c r="E12" s="6" t="s">
        <v>252</v>
      </c>
      <c r="F12" s="7" t="s">
        <v>253</v>
      </c>
      <c r="G12" s="7" t="s">
        <v>243</v>
      </c>
      <c r="H12" s="5" t="s">
        <v>289</v>
      </c>
      <c r="I12" s="5" t="s">
        <v>289</v>
      </c>
      <c r="J12" s="5" t="s">
        <v>289</v>
      </c>
      <c r="K12" s="5" t="s">
        <v>289</v>
      </c>
      <c r="L12" s="5" t="s">
        <v>289</v>
      </c>
      <c r="M12" s="28" t="s">
        <v>289</v>
      </c>
    </row>
    <row r="13" spans="2:13" ht="14.4" x14ac:dyDescent="0.2">
      <c r="B13" s="842" t="s">
        <v>288</v>
      </c>
      <c r="C13" s="25" t="s">
        <v>289</v>
      </c>
      <c r="D13" s="8" t="s">
        <v>249</v>
      </c>
      <c r="E13" s="9" t="s">
        <v>247</v>
      </c>
      <c r="F13" s="8" t="s">
        <v>247</v>
      </c>
      <c r="G13" s="10" t="s">
        <v>249</v>
      </c>
      <c r="H13" s="10"/>
      <c r="I13" s="10"/>
      <c r="J13" s="10"/>
      <c r="K13" s="8"/>
      <c r="L13" s="10"/>
      <c r="M13" s="11"/>
    </row>
    <row r="14" spans="2:13" ht="14.4" x14ac:dyDescent="0.2">
      <c r="B14" s="842"/>
      <c r="C14" s="12" t="s">
        <v>289</v>
      </c>
      <c r="D14" s="13" t="s">
        <v>251</v>
      </c>
      <c r="E14" s="14" t="s">
        <v>249</v>
      </c>
      <c r="F14" s="13" t="s">
        <v>249</v>
      </c>
      <c r="G14" s="15" t="s">
        <v>251</v>
      </c>
      <c r="H14" s="15"/>
      <c r="I14" s="15"/>
      <c r="J14" s="15"/>
      <c r="K14" s="13"/>
      <c r="L14" s="15"/>
      <c r="M14" s="16"/>
    </row>
    <row r="15" spans="2:13" ht="14.4" x14ac:dyDescent="0.2">
      <c r="B15" s="842"/>
      <c r="C15" s="12" t="s">
        <v>289</v>
      </c>
      <c r="D15" s="17" t="s">
        <v>247</v>
      </c>
      <c r="E15" s="18" t="s">
        <v>251</v>
      </c>
      <c r="F15" s="17" t="s">
        <v>251</v>
      </c>
      <c r="G15" s="15" t="s">
        <v>247</v>
      </c>
      <c r="H15" s="15"/>
      <c r="I15" s="15"/>
      <c r="J15" s="15"/>
      <c r="K15" s="17"/>
      <c r="L15" s="15"/>
      <c r="M15" s="16"/>
    </row>
    <row r="16" spans="2:13" ht="14.4" x14ac:dyDescent="0.2">
      <c r="B16" s="842"/>
      <c r="C16" s="12" t="s">
        <v>289</v>
      </c>
      <c r="D16" s="17" t="s">
        <v>290</v>
      </c>
      <c r="E16" s="18" t="s">
        <v>291</v>
      </c>
      <c r="F16" s="17" t="s">
        <v>291</v>
      </c>
      <c r="G16" s="15" t="s">
        <v>290</v>
      </c>
      <c r="H16" s="15"/>
      <c r="I16" s="15"/>
      <c r="J16" s="15"/>
      <c r="K16" s="17"/>
      <c r="L16" s="15"/>
      <c r="M16" s="16"/>
    </row>
    <row r="17" spans="2:13" ht="14.4" x14ac:dyDescent="0.2">
      <c r="B17" s="842"/>
      <c r="C17" s="12" t="s">
        <v>289</v>
      </c>
      <c r="D17" s="17" t="s">
        <v>292</v>
      </c>
      <c r="E17" s="18" t="s">
        <v>293</v>
      </c>
      <c r="F17" s="17" t="s">
        <v>293</v>
      </c>
      <c r="G17" s="15" t="s">
        <v>292</v>
      </c>
      <c r="H17" s="15"/>
      <c r="I17" s="15"/>
      <c r="J17" s="15"/>
      <c r="K17" s="17"/>
      <c r="L17" s="15"/>
      <c r="M17" s="16"/>
    </row>
    <row r="18" spans="2:13" ht="14.4" x14ac:dyDescent="0.2">
      <c r="B18" s="842"/>
      <c r="C18" s="12" t="s">
        <v>289</v>
      </c>
      <c r="D18" s="17" t="s">
        <v>294</v>
      </c>
      <c r="E18" s="18" t="s">
        <v>295</v>
      </c>
      <c r="F18" s="17" t="s">
        <v>295</v>
      </c>
      <c r="G18" s="15" t="s">
        <v>294</v>
      </c>
      <c r="H18" s="15"/>
      <c r="I18" s="15"/>
      <c r="J18" s="15"/>
      <c r="K18" s="17"/>
      <c r="L18" s="15"/>
      <c r="M18" s="16"/>
    </row>
    <row r="19" spans="2:13" ht="14.4" x14ac:dyDescent="0.2">
      <c r="B19" s="842"/>
      <c r="C19" s="12" t="s">
        <v>289</v>
      </c>
      <c r="D19" s="17" t="s">
        <v>296</v>
      </c>
      <c r="E19" s="18" t="s">
        <v>297</v>
      </c>
      <c r="F19" s="17" t="s">
        <v>297</v>
      </c>
      <c r="G19" s="15" t="s">
        <v>296</v>
      </c>
      <c r="H19" s="15"/>
      <c r="I19" s="15"/>
      <c r="J19" s="15"/>
      <c r="K19" s="17"/>
      <c r="L19" s="15"/>
      <c r="M19" s="16"/>
    </row>
    <row r="20" spans="2:13" ht="14.4" x14ac:dyDescent="0.2">
      <c r="B20" s="842"/>
      <c r="C20" s="26" t="s">
        <v>289</v>
      </c>
      <c r="D20" s="17" t="s">
        <v>289</v>
      </c>
      <c r="E20" s="18" t="s">
        <v>298</v>
      </c>
      <c r="F20" s="17" t="s">
        <v>298</v>
      </c>
      <c r="G20" s="17" t="s">
        <v>289</v>
      </c>
      <c r="H20" s="15"/>
      <c r="I20" s="15"/>
      <c r="J20" s="15"/>
      <c r="K20" s="15"/>
      <c r="L20" s="15"/>
      <c r="M20" s="16"/>
    </row>
    <row r="21" spans="2:13" ht="14.4" x14ac:dyDescent="0.2">
      <c r="B21" s="842"/>
      <c r="C21" s="26" t="s">
        <v>289</v>
      </c>
      <c r="D21" s="17" t="s">
        <v>289</v>
      </c>
      <c r="E21" s="17" t="s">
        <v>289</v>
      </c>
      <c r="F21" s="17" t="s">
        <v>289</v>
      </c>
      <c r="G21" s="17" t="s">
        <v>289</v>
      </c>
      <c r="H21" s="15"/>
      <c r="I21" s="15"/>
      <c r="J21" s="15"/>
      <c r="K21" s="15"/>
      <c r="L21" s="15"/>
      <c r="M21" s="16"/>
    </row>
    <row r="22" spans="2:13" ht="14.4" x14ac:dyDescent="0.2">
      <c r="B22" s="842"/>
      <c r="C22" s="26" t="s">
        <v>289</v>
      </c>
      <c r="D22" s="17" t="s">
        <v>289</v>
      </c>
      <c r="E22" s="17" t="s">
        <v>289</v>
      </c>
      <c r="F22" s="17" t="s">
        <v>289</v>
      </c>
      <c r="G22" s="17" t="s">
        <v>289</v>
      </c>
      <c r="H22" s="15"/>
      <c r="I22" s="15"/>
      <c r="J22" s="15"/>
      <c r="K22" s="15"/>
      <c r="L22" s="15"/>
      <c r="M22" s="16"/>
    </row>
    <row r="23" spans="2:13" ht="14.4" x14ac:dyDescent="0.2">
      <c r="B23" s="842"/>
      <c r="C23" s="26" t="s">
        <v>289</v>
      </c>
      <c r="D23" s="17" t="s">
        <v>289</v>
      </c>
      <c r="E23" s="17" t="s">
        <v>289</v>
      </c>
      <c r="F23" s="17" t="s">
        <v>289</v>
      </c>
      <c r="G23" s="17" t="s">
        <v>289</v>
      </c>
      <c r="H23" s="15"/>
      <c r="I23" s="15"/>
      <c r="J23" s="15"/>
      <c r="K23" s="15"/>
      <c r="L23" s="15"/>
      <c r="M23" s="16"/>
    </row>
    <row r="24" spans="2:13" ht="14.4" x14ac:dyDescent="0.2">
      <c r="B24" s="842"/>
      <c r="C24" s="26" t="s">
        <v>289</v>
      </c>
      <c r="D24" s="17" t="s">
        <v>289</v>
      </c>
      <c r="E24" s="17" t="s">
        <v>289</v>
      </c>
      <c r="F24" s="17" t="s">
        <v>289</v>
      </c>
      <c r="G24" s="17" t="s">
        <v>289</v>
      </c>
      <c r="H24" s="15"/>
      <c r="I24" s="15"/>
      <c r="J24" s="15"/>
      <c r="K24" s="15"/>
      <c r="L24" s="15"/>
      <c r="M24" s="16"/>
    </row>
    <row r="25" spans="2:13" ht="15" thickBot="1" x14ac:dyDescent="0.25">
      <c r="B25" s="843"/>
      <c r="C25" s="27" t="s">
        <v>289</v>
      </c>
      <c r="D25" s="19" t="s">
        <v>289</v>
      </c>
      <c r="E25" s="19" t="s">
        <v>289</v>
      </c>
      <c r="F25" s="19" t="s">
        <v>289</v>
      </c>
      <c r="G25" s="19" t="s">
        <v>289</v>
      </c>
      <c r="H25" s="20"/>
      <c r="I25" s="20"/>
      <c r="J25" s="20"/>
      <c r="K25" s="20"/>
      <c r="L25" s="20"/>
      <c r="M25" s="21"/>
    </row>
    <row r="28" spans="2:13" x14ac:dyDescent="0.2">
      <c r="C28" s="1" t="s">
        <v>299</v>
      </c>
    </row>
    <row r="29" spans="2:13" x14ac:dyDescent="0.2">
      <c r="C29" s="1" t="s">
        <v>300</v>
      </c>
    </row>
    <row r="30" spans="2:13" x14ac:dyDescent="0.2">
      <c r="C30" s="1" t="s">
        <v>301</v>
      </c>
    </row>
    <row r="31" spans="2:13" x14ac:dyDescent="0.2">
      <c r="C31" s="1" t="s">
        <v>302</v>
      </c>
    </row>
    <row r="32" spans="2:13" x14ac:dyDescent="0.2">
      <c r="C32" s="1" t="s">
        <v>303</v>
      </c>
    </row>
    <row r="33" spans="3:3" x14ac:dyDescent="0.2">
      <c r="C33" s="1" t="s">
        <v>304</v>
      </c>
    </row>
    <row r="34" spans="3:3" x14ac:dyDescent="0.2">
      <c r="C34" s="1" t="s">
        <v>305</v>
      </c>
    </row>
    <row r="35" spans="3:3" x14ac:dyDescent="0.2">
      <c r="C35" s="1" t="s">
        <v>306</v>
      </c>
    </row>
    <row r="37" spans="3:3" x14ac:dyDescent="0.2">
      <c r="C37" s="1" t="s">
        <v>307</v>
      </c>
    </row>
    <row r="38" spans="3:3" x14ac:dyDescent="0.2">
      <c r="C38" s="1" t="s">
        <v>308</v>
      </c>
    </row>
    <row r="40" spans="3:3" x14ac:dyDescent="0.2">
      <c r="C40" s="1" t="s">
        <v>309</v>
      </c>
    </row>
    <row r="41" spans="3:3" x14ac:dyDescent="0.2">
      <c r="C41" s="1" t="s">
        <v>310</v>
      </c>
    </row>
    <row r="42" spans="3:3" x14ac:dyDescent="0.2">
      <c r="C42" s="1" t="s">
        <v>311</v>
      </c>
    </row>
    <row r="43" spans="3:3" x14ac:dyDescent="0.2">
      <c r="C43" s="1" t="s">
        <v>312</v>
      </c>
    </row>
    <row r="44" spans="3:3" x14ac:dyDescent="0.2">
      <c r="C44" s="1" t="s">
        <v>313</v>
      </c>
    </row>
    <row r="45" spans="3:3" x14ac:dyDescent="0.2">
      <c r="C45" s="1" t="s">
        <v>314</v>
      </c>
    </row>
  </sheetData>
  <mergeCells count="1">
    <mergeCell ref="B13:B25"/>
  </mergeCells>
  <phoneticPr fontId="4"/>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運営状況点検書</vt:lpstr>
      <vt:lpstr>非常災害対策点検票</vt:lpstr>
      <vt:lpstr>勤務形態一覧表</vt:lpstr>
      <vt:lpstr>シフト記号表</vt:lpstr>
      <vt:lpstr>【記載例】勤務形態一覧表</vt:lpstr>
      <vt:lpstr>【記載例】シフト記号表（勤務時間帯）</vt:lpstr>
      <vt:lpstr>【参考】勤務形態一覧表記入方法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【記載例】勤務形態一覧表!Print_Area</vt:lpstr>
      <vt:lpstr>【参考】勤務形態一覧表記入方法!Print_Area</vt:lpstr>
      <vt:lpstr>シフト記号表!Print_Area</vt:lpstr>
      <vt:lpstr>運営状況点検書!Print_Area</vt:lpstr>
      <vt:lpstr>勤務形態一覧表!Print_Area</vt:lpstr>
      <vt:lpstr>【記載例】勤務形態一覧表!Print_Titles</vt:lpstr>
      <vt:lpstr>勤務形態一覧表!Print_Titles</vt:lpstr>
      <vt:lpstr>オペレーター</vt:lpstr>
      <vt:lpstr>シフト記号表</vt:lpstr>
      <vt:lpstr>管理者</vt:lpstr>
      <vt:lpstr>職種</vt:lpstr>
      <vt:lpstr>訪問介護員_随時</vt:lpstr>
      <vt:lpstr>訪問介護員_定期</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0059505</dc:creator>
  <cp:lastModifiedBy>Windows ユーザー</cp:lastModifiedBy>
  <cp:lastPrinted>2024-07-31T09:36:33Z</cp:lastPrinted>
  <dcterms:created xsi:type="dcterms:W3CDTF">2008-06-06T11:29:08Z</dcterms:created>
  <dcterms:modified xsi:type="dcterms:W3CDTF">2024-12-03T07:02:33Z</dcterms:modified>
</cp:coreProperties>
</file>