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05010財政課\08　公会計（財務諸表）\13　財務書類作成\31年度（30年度決算）\00 納品データ修正版（公表はこちらの資料で行う）\07 HP公表用\"/>
    </mc:Choice>
  </mc:AlternateContent>
  <bookViews>
    <workbookView xWindow="-120" yWindow="-120" windowWidth="29040" windowHeight="15840"/>
  </bookViews>
  <sheets>
    <sheet name="有形固定資産の明細  " sheetId="19" r:id="rId1"/>
  </sheets>
  <definedNames>
    <definedName name="_xlnm.Print_Titles" localSheetId="0">'有形固定資産の明細  '!$1:$6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9" l="1"/>
  <c r="G24" i="19"/>
  <c r="G23" i="19"/>
  <c r="F23" i="19"/>
  <c r="F24" i="19" s="1"/>
  <c r="E23" i="19"/>
  <c r="E24" i="19" s="1"/>
  <c r="D23" i="19"/>
  <c r="D24" i="19" s="1"/>
  <c r="C23" i="19"/>
  <c r="C24" i="19" s="1"/>
  <c r="B23" i="19"/>
  <c r="B24" i="19" s="1"/>
  <c r="H17" i="19"/>
  <c r="G20" i="19"/>
  <c r="F20" i="19"/>
  <c r="E20" i="19"/>
  <c r="H20" i="19" s="1"/>
  <c r="D20" i="19"/>
  <c r="C20" i="19"/>
  <c r="B20" i="19"/>
  <c r="E19" i="19"/>
  <c r="G19" i="19"/>
  <c r="F19" i="19"/>
  <c r="B19" i="19"/>
  <c r="E18" i="19"/>
  <c r="H18" i="19" s="1"/>
  <c r="C18" i="19"/>
  <c r="B18" i="19"/>
  <c r="G11" i="19"/>
  <c r="F11" i="19"/>
  <c r="E11" i="19"/>
  <c r="D11" i="19"/>
  <c r="C11" i="19"/>
  <c r="B11" i="19"/>
  <c r="G10" i="19"/>
  <c r="F10" i="19"/>
  <c r="H10" i="19" s="1"/>
  <c r="E10" i="19"/>
  <c r="D10" i="19"/>
  <c r="C10" i="19"/>
  <c r="B10" i="19"/>
  <c r="H19" i="19" l="1"/>
  <c r="H11" i="19"/>
  <c r="H24" i="19"/>
  <c r="H23" i="19"/>
  <c r="E8" i="19" l="1"/>
  <c r="H8" i="19" s="1"/>
  <c r="D8" i="19"/>
  <c r="C8" i="19"/>
  <c r="B8" i="19"/>
</calcChain>
</file>

<file path=xl/sharedStrings.xml><?xml version="1.0" encoding="utf-8"?>
<sst xmlns="http://schemas.openxmlformats.org/spreadsheetml/2006/main" count="31" uniqueCount="26">
  <si>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</si>
  <si>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</si>
  <si>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</si>
  <si>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</si>
  <si>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</si>
  <si>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</si>
  <si>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</si>
  <si>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</si>
  <si>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</si>
  <si>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</si>
  <si>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</si>
  <si>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建物</t>
  </si>
  <si>
    <t>　工作物</t>
  </si>
  <si>
    <t>　建設仮勘定</t>
  </si>
  <si>
    <t>インフラ資産</t>
  </si>
  <si>
    <t>物品</t>
  </si>
  <si>
    <t>合計</t>
  </si>
  <si>
    <t>　立木竹</t>
  </si>
  <si>
    <t>　船舶</t>
  </si>
  <si>
    <t>　浮標等</t>
  </si>
  <si>
    <t>　航空機</t>
  </si>
  <si>
    <t>　その他</t>
  </si>
  <si>
    <t>【様式第５号】</t>
    <rPh sb="1" eb="3">
      <t>ヨウシキ</t>
    </rPh>
    <rPh sb="3" eb="4">
      <t>ダイ</t>
    </rPh>
    <rPh sb="5" eb="6">
      <t>ゴウ</t>
    </rPh>
    <phoneticPr fontId="8"/>
  </si>
  <si>
    <t>１．貸借対照表の内容に関する明細
（１）資産項目の明細</t>
    <phoneticPr fontId="8"/>
  </si>
  <si>
    <t>①有形固定資産の明細</t>
    <phoneticPr fontId="8"/>
  </si>
  <si>
    <t>連結会計附属明細書</t>
    <rPh sb="0" eb="2">
      <t>レンケツ</t>
    </rPh>
    <rPh sb="2" eb="4">
      <t>カイケイ</t>
    </rPh>
    <rPh sb="4" eb="6">
      <t>フゾク</t>
    </rPh>
    <rPh sb="6" eb="9">
      <t>メイサイショ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</si>
</sst>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8"/>
      <color theme="1"/>
      <name val="ＭＳ Ｐゴシック"/>
      <family val="3"/>
      <charset val="128"/>
    </font>
    <font>
      <sz val="10"/>
      <name val="Arial"/>
      <family val="2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16">
    <xf numFmtId="0" fontId="0" fillId="0" borderId="0" xfId="0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right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left" vertical="center"/>
    </xf>
    <xf numFmtId="3" fontId="6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/>
    <xf numFmtId="3" fontId="13" fillId="0" borderId="0" xfId="1" applyNumberFormat="1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2" applyFont="1" applyAlignment="1">
      <alignment vertical="center" wrapText="1"/>
    </xf>
  </cellXfs>
  <cellStyles count="3">
    <cellStyle name="標準" xfId="0" builtinId="0"/>
    <cellStyle name="標準 10" xfId="2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workbookViewId="0">
      <selection activeCell="A2" sqref="A2:H2"/>
    </sheetView>
  </sheetViews>
  <sheetFormatPr defaultColWidth="8.875" defaultRowHeight="11.25" x14ac:dyDescent="0.15"/>
  <cols>
    <col min="1" max="1" width="30.875" style="1" customWidth="1"/>
    <col min="2" max="8" width="15.875" style="1" customWidth="1"/>
    <col min="9" max="16384" width="8.875" style="1"/>
  </cols>
  <sheetData>
    <row r="1" spans="1:18" s="8" customFormat="1" ht="18.75" customHeight="1" x14ac:dyDescent="0.4">
      <c r="A1" s="13" t="s">
        <v>22</v>
      </c>
      <c r="B1" s="13"/>
      <c r="C1" s="13"/>
      <c r="D1" s="13"/>
      <c r="E1" s="13"/>
    </row>
    <row r="2" spans="1:18" s="8" customFormat="1" ht="24.75" customHeight="1" x14ac:dyDescent="0.4">
      <c r="A2" s="14" t="s">
        <v>25</v>
      </c>
      <c r="B2" s="14"/>
      <c r="C2" s="14"/>
      <c r="D2" s="14"/>
      <c r="E2" s="14"/>
      <c r="F2" s="14"/>
      <c r="G2" s="14"/>
      <c r="H2" s="14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11" customFormat="1" ht="38.25" customHeight="1" x14ac:dyDescent="0.15">
      <c r="A3" s="15" t="s">
        <v>23</v>
      </c>
      <c r="B3" s="15"/>
      <c r="C3" s="15"/>
      <c r="D3" s="15"/>
      <c r="E3" s="15"/>
      <c r="F3" s="15"/>
      <c r="G3" s="15"/>
      <c r="H3" s="15"/>
      <c r="I3" s="10"/>
      <c r="J3" s="10"/>
      <c r="K3" s="10"/>
    </row>
    <row r="4" spans="1:18" ht="17.25" x14ac:dyDescent="0.2">
      <c r="A4" s="12" t="s">
        <v>24</v>
      </c>
      <c r="B4" s="2"/>
      <c r="C4" s="2"/>
      <c r="D4" s="2"/>
      <c r="E4" s="2"/>
      <c r="F4" s="2"/>
      <c r="G4" s="2"/>
      <c r="H4" s="2"/>
    </row>
    <row r="5" spans="1:18" ht="13.5" x14ac:dyDescent="0.15">
      <c r="A5" s="2"/>
      <c r="B5" s="2"/>
      <c r="C5" s="2"/>
      <c r="D5" s="2"/>
      <c r="E5" s="2"/>
      <c r="F5" s="2"/>
      <c r="G5" s="2"/>
      <c r="H5" s="3" t="s">
        <v>0</v>
      </c>
    </row>
    <row r="6" spans="1:18" ht="33.75" x14ac:dyDescent="0.15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1:18" x14ac:dyDescent="0.15">
      <c r="A7" s="6" t="s">
        <v>9</v>
      </c>
      <c r="B7" s="7">
        <v>145939349673</v>
      </c>
      <c r="C7" s="7">
        <v>2365587189</v>
      </c>
      <c r="D7" s="7">
        <v>1002476117</v>
      </c>
      <c r="E7" s="7">
        <v>147302460745</v>
      </c>
      <c r="F7" s="7">
        <v>55392732450</v>
      </c>
      <c r="G7" s="7">
        <v>1126792204</v>
      </c>
      <c r="H7" s="7">
        <f>E7-F7</f>
        <v>91909728295</v>
      </c>
    </row>
    <row r="8" spans="1:18" x14ac:dyDescent="0.15">
      <c r="A8" s="6" t="s">
        <v>10</v>
      </c>
      <c r="B8" s="7">
        <f>58676645755-57658776755+56148217425</f>
        <v>57166086425</v>
      </c>
      <c r="C8" s="7">
        <f>346342264-346342264+346342264</f>
        <v>346342264</v>
      </c>
      <c r="D8" s="7">
        <f>223874540-219186832+219186832</f>
        <v>223874540</v>
      </c>
      <c r="E8" s="7">
        <f>58799113479-57785932187+56275372857</f>
        <v>57288554149</v>
      </c>
      <c r="F8" s="7"/>
      <c r="G8" s="7"/>
      <c r="H8" s="7">
        <f>E8-F8</f>
        <v>57288554149</v>
      </c>
    </row>
    <row r="9" spans="1:18" x14ac:dyDescent="0.15">
      <c r="A9" s="6" t="s">
        <v>17</v>
      </c>
      <c r="B9" s="7"/>
      <c r="C9" s="7"/>
      <c r="D9" s="7"/>
      <c r="E9" s="7">
        <v>0</v>
      </c>
      <c r="F9" s="7"/>
      <c r="G9" s="7"/>
      <c r="H9" s="7">
        <v>0</v>
      </c>
    </row>
    <row r="10" spans="1:18" x14ac:dyDescent="0.15">
      <c r="A10" s="6" t="s">
        <v>11</v>
      </c>
      <c r="B10" s="7">
        <f>74650218653-69553119653+62738045937</f>
        <v>67835144937</v>
      </c>
      <c r="C10" s="7">
        <f>1518954418-1426000119+1426000119</f>
        <v>1518954418</v>
      </c>
      <c r="D10" s="7">
        <f>8209200-8209200+8209200</f>
        <v>8209200</v>
      </c>
      <c r="E10" s="7">
        <f>76160963871-70970910572+64155836856</f>
        <v>69345890155</v>
      </c>
      <c r="F10" s="7">
        <f>45301296958-43307146502+37733275447</f>
        <v>39727425903</v>
      </c>
      <c r="G10" s="7">
        <f>1740400364.24996-1608689877+181185727</f>
        <v>312896214.24995995</v>
      </c>
      <c r="H10" s="7">
        <f>E10-F10</f>
        <v>29618464252</v>
      </c>
    </row>
    <row r="11" spans="1:18" x14ac:dyDescent="0.15">
      <c r="A11" s="6" t="s">
        <v>12</v>
      </c>
      <c r="B11" s="7">
        <f>20128125111-11420930736+11420930736</f>
        <v>20128125111</v>
      </c>
      <c r="C11" s="7">
        <f>100299037-100299037+100299037</f>
        <v>100299037</v>
      </c>
      <c r="D11" s="7">
        <f>122656217-24120000+24120000</f>
        <v>122656217</v>
      </c>
      <c r="E11" s="7">
        <f>20105767931-11497109773+11497109773</f>
        <v>20105767931</v>
      </c>
      <c r="F11" s="7">
        <f>15667215997-8135440323+8133530873</f>
        <v>15665306547</v>
      </c>
      <c r="G11" s="7">
        <f>835515437.500685-270803741+249184293</f>
        <v>813895989.50068498</v>
      </c>
      <c r="H11" s="7">
        <f>E11-F11</f>
        <v>4440461384</v>
      </c>
    </row>
    <row r="12" spans="1:18" x14ac:dyDescent="0.15">
      <c r="A12" s="6" t="s">
        <v>18</v>
      </c>
      <c r="B12" s="7"/>
      <c r="C12" s="7"/>
      <c r="D12" s="7"/>
      <c r="E12" s="7">
        <v>0</v>
      </c>
      <c r="F12" s="7"/>
      <c r="G12" s="7"/>
      <c r="H12" s="7">
        <v>0</v>
      </c>
    </row>
    <row r="13" spans="1:18" x14ac:dyDescent="0.15">
      <c r="A13" s="6" t="s">
        <v>19</v>
      </c>
      <c r="B13" s="7"/>
      <c r="C13" s="7"/>
      <c r="D13" s="7"/>
      <c r="E13" s="7">
        <v>0</v>
      </c>
      <c r="F13" s="7"/>
      <c r="G13" s="7"/>
      <c r="H13" s="7">
        <v>0</v>
      </c>
    </row>
    <row r="14" spans="1:18" x14ac:dyDescent="0.15">
      <c r="A14" s="6" t="s">
        <v>20</v>
      </c>
      <c r="B14" s="7"/>
      <c r="C14" s="7"/>
      <c r="D14" s="7"/>
      <c r="E14" s="7">
        <v>0</v>
      </c>
      <c r="F14" s="7"/>
      <c r="G14" s="7"/>
      <c r="H14" s="7">
        <v>0</v>
      </c>
    </row>
    <row r="15" spans="1:18" x14ac:dyDescent="0.15">
      <c r="A15" s="6" t="s">
        <v>21</v>
      </c>
      <c r="B15" s="7"/>
      <c r="C15" s="7"/>
      <c r="D15" s="7"/>
      <c r="E15" s="7">
        <v>0</v>
      </c>
      <c r="F15" s="7"/>
      <c r="G15" s="7"/>
      <c r="H15" s="7">
        <v>0</v>
      </c>
    </row>
    <row r="16" spans="1:18" x14ac:dyDescent="0.15">
      <c r="A16" s="6" t="s">
        <v>13</v>
      </c>
      <c r="B16" s="7">
        <v>809993200</v>
      </c>
      <c r="C16" s="7">
        <v>399991470</v>
      </c>
      <c r="D16" s="7">
        <v>647736160</v>
      </c>
      <c r="E16" s="7">
        <v>562248510</v>
      </c>
      <c r="F16" s="7"/>
      <c r="G16" s="7"/>
      <c r="H16" s="7">
        <v>562248510</v>
      </c>
    </row>
    <row r="17" spans="1:8" x14ac:dyDescent="0.15">
      <c r="A17" s="6" t="s">
        <v>14</v>
      </c>
      <c r="B17" s="7">
        <v>312809796525</v>
      </c>
      <c r="C17" s="7">
        <v>2371772458</v>
      </c>
      <c r="D17" s="7">
        <v>45675227</v>
      </c>
      <c r="E17" s="7">
        <v>315135893756</v>
      </c>
      <c r="F17" s="7">
        <v>104335087338</v>
      </c>
      <c r="G17" s="7">
        <v>5498498970</v>
      </c>
      <c r="H17" s="7">
        <f>E17-F17</f>
        <v>210800806418</v>
      </c>
    </row>
    <row r="18" spans="1:8" x14ac:dyDescent="0.15">
      <c r="A18" s="6" t="s">
        <v>10</v>
      </c>
      <c r="B18" s="7">
        <f>57682838607-53863053482+52284064062</f>
        <v>56103849187</v>
      </c>
      <c r="C18" s="7">
        <f>212824465-188318465+188318465</f>
        <v>212824465</v>
      </c>
      <c r="D18" s="7">
        <v>1</v>
      </c>
      <c r="E18" s="7">
        <f>57895663071-54051371947+52472382527</f>
        <v>56316673651</v>
      </c>
      <c r="F18" s="7"/>
      <c r="G18" s="7"/>
      <c r="H18" s="7">
        <f>E18-F18</f>
        <v>56316673651</v>
      </c>
    </row>
    <row r="19" spans="1:8" x14ac:dyDescent="0.15">
      <c r="A19" s="6" t="s">
        <v>11</v>
      </c>
      <c r="B19" s="7">
        <f>4107171195-573740213+482238590</f>
        <v>4015669572</v>
      </c>
      <c r="C19" s="7">
        <v>2336678</v>
      </c>
      <c r="D19" s="7"/>
      <c r="E19" s="7">
        <f>4109507873-573740213+482238590</f>
        <v>4018006250</v>
      </c>
      <c r="F19" s="7">
        <f>1208846849-308538345+184114804</f>
        <v>1084423308</v>
      </c>
      <c r="G19" s="7">
        <f>133869150-21970095+1045240</f>
        <v>112944295</v>
      </c>
      <c r="H19" s="7">
        <f>E19-F19</f>
        <v>2933582942</v>
      </c>
    </row>
    <row r="20" spans="1:8" x14ac:dyDescent="0.15">
      <c r="A20" s="6" t="s">
        <v>12</v>
      </c>
      <c r="B20" s="7">
        <f>252288785829-152347152259+152347152259</f>
        <v>252288785829</v>
      </c>
      <c r="C20" s="7">
        <f>1706667464-750060248+750060248</f>
        <v>1706667464</v>
      </c>
      <c r="D20" s="7">
        <f>20835226-20835226+20835226</f>
        <v>20835226</v>
      </c>
      <c r="E20" s="7">
        <f>253974618067-153076377281+153076377281</f>
        <v>253974618067</v>
      </c>
      <c r="F20" s="7">
        <f>103306872404-79855833120+79799624746</f>
        <v>103250664030</v>
      </c>
      <c r="G20" s="7">
        <f>5452187600-2768021359+2701388434</f>
        <v>5385554675</v>
      </c>
      <c r="H20" s="7">
        <f>E20-F20</f>
        <v>150723954037</v>
      </c>
    </row>
    <row r="21" spans="1:8" x14ac:dyDescent="0.15">
      <c r="A21" s="6" t="s">
        <v>21</v>
      </c>
      <c r="B21" s="7">
        <v>4523292</v>
      </c>
      <c r="C21" s="7"/>
      <c r="D21" s="7"/>
      <c r="E21" s="7">
        <v>4523292</v>
      </c>
      <c r="F21" s="7"/>
      <c r="G21" s="7"/>
      <c r="H21" s="7">
        <v>4523292</v>
      </c>
    </row>
    <row r="22" spans="1:8" x14ac:dyDescent="0.15">
      <c r="A22" s="6" t="s">
        <v>13</v>
      </c>
      <c r="B22" s="7">
        <v>396968645</v>
      </c>
      <c r="C22" s="7">
        <v>449943851</v>
      </c>
      <c r="D22" s="7">
        <v>24840000</v>
      </c>
      <c r="E22" s="7">
        <v>822072496</v>
      </c>
      <c r="F22" s="7"/>
      <c r="G22" s="7"/>
      <c r="H22" s="7">
        <v>822072496</v>
      </c>
    </row>
    <row r="23" spans="1:8" x14ac:dyDescent="0.15">
      <c r="A23" s="6" t="s">
        <v>15</v>
      </c>
      <c r="B23" s="7">
        <f>14493843563-3756170770+3756170770</f>
        <v>14493843563</v>
      </c>
      <c r="C23" s="7">
        <f>339138171-181512648+181512648</f>
        <v>339138171</v>
      </c>
      <c r="D23" s="7">
        <f>174785056-174711047+174711047</f>
        <v>174785056</v>
      </c>
      <c r="E23" s="7">
        <f>14658196678-3762972371+3762972371</f>
        <v>14658196678</v>
      </c>
      <c r="F23" s="7">
        <f>6831462182-1624474891+1763735738</f>
        <v>6970723029</v>
      </c>
      <c r="G23" s="7">
        <f>682723227.937228-160648292+125198102</f>
        <v>647273037.93722796</v>
      </c>
      <c r="H23" s="7">
        <f>E23-F23</f>
        <v>7687473649</v>
      </c>
    </row>
    <row r="24" spans="1:8" x14ac:dyDescent="0.15">
      <c r="A24" s="6" t="s">
        <v>16</v>
      </c>
      <c r="B24" s="7">
        <f>B7+B17+B23</f>
        <v>473242989761</v>
      </c>
      <c r="C24" s="7">
        <f>C7+C17+C23</f>
        <v>5076497818</v>
      </c>
      <c r="D24" s="7">
        <f>D7+D17+D23</f>
        <v>1222936400</v>
      </c>
      <c r="E24" s="7">
        <f>E7+E17+E23</f>
        <v>477096551179</v>
      </c>
      <c r="F24" s="7">
        <f t="shared" ref="F24:G24" si="0">F7+F17+F23</f>
        <v>166698542817</v>
      </c>
      <c r="G24" s="7">
        <f t="shared" si="0"/>
        <v>7272564211.9372282</v>
      </c>
      <c r="H24" s="7">
        <f>E24-F24</f>
        <v>310398008362</v>
      </c>
    </row>
  </sheetData>
  <mergeCells count="3">
    <mergeCell ref="A1:E1"/>
    <mergeCell ref="A2:H2"/>
    <mergeCell ref="A3:H3"/>
  </mergeCells>
  <phoneticPr fontId="4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  <headerFooter>
    <oddHeader>&amp;R&amp;9&amp;D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  </vt:lpstr>
      <vt:lpstr>'有形固定資産の明細 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井川 健太郎</cp:lastModifiedBy>
  <cp:lastPrinted>2020-03-23T09:51:17Z</cp:lastPrinted>
  <dcterms:modified xsi:type="dcterms:W3CDTF">2020-03-26T00:24:43Z</dcterms:modified>
</cp:coreProperties>
</file>