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0110政策部\011025財政課\08　公会計（財務諸表）\08　公会計（財務諸表）\13　財務書類作成\R2年度（R1年度決算）\06 公表\07 HP公表用\"/>
    </mc:Choice>
  </mc:AlternateContent>
  <bookViews>
    <workbookView xWindow="-120" yWindow="-120" windowWidth="29040" windowHeight="15840"/>
  </bookViews>
  <sheets>
    <sheet name="有形固定資産の明細" sheetId="2" r:id="rId1"/>
    <sheet name="有形固定資産に係る行政目的別の明細" sheetId="3" r:id="rId2"/>
    <sheet name="投資及び出資金の明細" sheetId="4" r:id="rId3"/>
    <sheet name="基金の明細" sheetId="5" r:id="rId4"/>
    <sheet name="貸付金の明細" sheetId="6" r:id="rId5"/>
    <sheet name="長期延滞債権の明細" sheetId="7" r:id="rId6"/>
    <sheet name="未収金の明細" sheetId="8" r:id="rId7"/>
    <sheet name="地方債等（借入先別）の明細" sheetId="9" r:id="rId8"/>
    <sheet name="地方債等（利率別）の明細" sheetId="10" r:id="rId9"/>
    <sheet name="地方債等（返済期間別）の明細" sheetId="11" r:id="rId10"/>
    <sheet name="特定の契約条項が付された地方債等の概要" sheetId="12" r:id="rId11"/>
    <sheet name="引当金の明細" sheetId="13" r:id="rId12"/>
    <sheet name="補助金等の明細" sheetId="14" r:id="rId13"/>
    <sheet name="財源の明細" sheetId="15" r:id="rId14"/>
    <sheet name="財源情報の明細" sheetId="16" r:id="rId15"/>
    <sheet name="資金の明細" sheetId="17" r:id="rId16"/>
  </sheets>
  <definedNames>
    <definedName name="_xlnm.Print_Area" localSheetId="5">長期延滞債権の明細!$A$1:$C$18</definedName>
    <definedName name="_xlnm.Print_Area" localSheetId="6">未収金の明細!$A$1:$C$18</definedName>
    <definedName name="_xlnm.Print_Titles" localSheetId="1">有形固定資産に係る行政目的別の明細!$1:$3</definedName>
    <definedName name="_xlnm.Print_Titles" localSheetId="0">有形固定資産の明細!$1:$8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7" l="1"/>
  <c r="B10" i="16"/>
  <c r="C10" i="16"/>
  <c r="D10" i="16"/>
  <c r="E10" i="16"/>
  <c r="F10" i="16"/>
  <c r="E8" i="15"/>
  <c r="E12" i="15"/>
  <c r="E15" i="15"/>
  <c r="E16" i="15"/>
  <c r="E17" i="15"/>
  <c r="B10" i="13" l="1"/>
  <c r="C10" i="13"/>
  <c r="D10" i="13"/>
  <c r="E10" i="13"/>
  <c r="F10" i="13"/>
  <c r="A4" i="10" l="1"/>
  <c r="C5" i="9"/>
  <c r="D5" i="9"/>
  <c r="E5" i="9"/>
  <c r="F5" i="9"/>
  <c r="F17" i="9" s="1"/>
  <c r="G5" i="9"/>
  <c r="K5" i="9"/>
  <c r="B6" i="9"/>
  <c r="B7" i="9"/>
  <c r="B9" i="9"/>
  <c r="B10" i="9"/>
  <c r="B11" i="9"/>
  <c r="C12" i="9"/>
  <c r="D12" i="9"/>
  <c r="E12" i="9"/>
  <c r="K12" i="9"/>
  <c r="B13" i="9"/>
  <c r="B14" i="9"/>
  <c r="B16" i="9"/>
  <c r="G17" i="9"/>
  <c r="E17" i="9" l="1"/>
  <c r="B5" i="9"/>
  <c r="B17" i="9" s="1"/>
  <c r="B12" i="9"/>
  <c r="K17" i="9"/>
  <c r="D17" i="9"/>
  <c r="C17" i="9"/>
  <c r="B7" i="8"/>
  <c r="B17" i="8"/>
  <c r="C17" i="8"/>
  <c r="C18" i="8"/>
  <c r="B18" i="8" l="1"/>
  <c r="B7" i="7"/>
  <c r="B18" i="7" s="1"/>
  <c r="B17" i="7"/>
  <c r="C17" i="7"/>
  <c r="C18" i="7"/>
  <c r="B6" i="6" l="1"/>
  <c r="D6" i="6"/>
  <c r="F6" i="6"/>
  <c r="F4" i="5"/>
  <c r="F5" i="5"/>
  <c r="F6" i="5"/>
  <c r="F7" i="5"/>
  <c r="F8" i="5"/>
  <c r="F9" i="5"/>
  <c r="F10" i="5"/>
  <c r="F11" i="5"/>
  <c r="F12" i="5"/>
  <c r="F13" i="5"/>
  <c r="F14" i="5"/>
  <c r="B15" i="5"/>
  <c r="C15" i="5"/>
  <c r="D15" i="5"/>
  <c r="G15" i="5"/>
  <c r="F15" i="5" l="1"/>
  <c r="E9" i="4"/>
  <c r="H9" i="4" s="1"/>
  <c r="G9" i="4"/>
  <c r="E10" i="4"/>
  <c r="E12" i="4" s="1"/>
  <c r="G10" i="4"/>
  <c r="E11" i="4"/>
  <c r="G11" i="4"/>
  <c r="H11" i="4"/>
  <c r="B12" i="4"/>
  <c r="C12" i="4"/>
  <c r="D12" i="4"/>
  <c r="F12" i="4"/>
  <c r="I12" i="4"/>
  <c r="J12" i="4"/>
  <c r="E16" i="4"/>
  <c r="H16" i="4" s="1"/>
  <c r="H29" i="4" s="1"/>
  <c r="G16" i="4"/>
  <c r="E17" i="4"/>
  <c r="G17" i="4"/>
  <c r="H17" i="4"/>
  <c r="E18" i="4"/>
  <c r="G18" i="4"/>
  <c r="H18" i="4"/>
  <c r="E19" i="4"/>
  <c r="G19" i="4"/>
  <c r="H19" i="4"/>
  <c r="E20" i="4"/>
  <c r="H20" i="4" s="1"/>
  <c r="G20" i="4"/>
  <c r="E21" i="4"/>
  <c r="G21" i="4"/>
  <c r="H21" i="4"/>
  <c r="E22" i="4"/>
  <c r="G22" i="4"/>
  <c r="H22" i="4"/>
  <c r="E23" i="4"/>
  <c r="G23" i="4"/>
  <c r="H23" i="4"/>
  <c r="E24" i="4"/>
  <c r="H24" i="4" s="1"/>
  <c r="G24" i="4"/>
  <c r="E25" i="4"/>
  <c r="G25" i="4"/>
  <c r="H25" i="4"/>
  <c r="E26" i="4"/>
  <c r="G26" i="4"/>
  <c r="H26" i="4"/>
  <c r="E27" i="4"/>
  <c r="G27" i="4"/>
  <c r="H27" i="4"/>
  <c r="E28" i="4"/>
  <c r="H28" i="4" s="1"/>
  <c r="G28" i="4"/>
  <c r="B29" i="4"/>
  <c r="C29" i="4"/>
  <c r="D29" i="4"/>
  <c r="E29" i="4"/>
  <c r="F29" i="4"/>
  <c r="J29" i="4"/>
  <c r="K29" i="4"/>
  <c r="H10" i="4" l="1"/>
  <c r="H12" i="4" s="1"/>
</calcChain>
</file>

<file path=xl/sharedStrings.xml><?xml version="1.0" encoding="utf-8"?>
<sst xmlns="http://schemas.openxmlformats.org/spreadsheetml/2006/main" count="339" uniqueCount="230">
  <si>
    <t>合計</t>
    <phoneticPr fontId="4"/>
  </si>
  <si>
    <t xml:space="preserve"> 物品</t>
    <phoneticPr fontId="4"/>
  </si>
  <si>
    <t>　　建設仮勘定</t>
    <phoneticPr fontId="4"/>
  </si>
  <si>
    <t>　　その他</t>
    <phoneticPr fontId="4"/>
  </si>
  <si>
    <t>　　工作物</t>
    <phoneticPr fontId="4"/>
  </si>
  <si>
    <t>　　建物</t>
    <phoneticPr fontId="4"/>
  </si>
  <si>
    <t>　　土地</t>
    <phoneticPr fontId="4"/>
  </si>
  <si>
    <t xml:space="preserve"> インフラ資産</t>
    <phoneticPr fontId="4"/>
  </si>
  <si>
    <t>　　航空機</t>
    <phoneticPr fontId="4"/>
  </si>
  <si>
    <t>　　浮標等</t>
    <phoneticPr fontId="4"/>
  </si>
  <si>
    <t>　　船舶</t>
    <phoneticPr fontId="4"/>
  </si>
  <si>
    <t>　　立木竹</t>
    <phoneticPr fontId="4"/>
  </si>
  <si>
    <t>　  土地</t>
    <phoneticPr fontId="4"/>
  </si>
  <si>
    <t xml:space="preserve"> 事業用資産</t>
    <phoneticPr fontId="4"/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</si>
  <si>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</si>
  <si>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</si>
  <si>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</si>
  <si>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</si>
  <si>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</si>
  <si>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</si>
  <si>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</si>
  <si>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</si>
  <si>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（単位：円）</t>
  </si>
  <si>
    <t xml:space="preserve"> ①有形固定資産の明細</t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</si>
  <si>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</si>
  <si>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</si>
  <si>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"/>
  </si>
  <si>
    <t>附属明細書</t>
    <rPh sb="0" eb="2">
      <t>フゾク</t>
    </rPh>
    <rPh sb="2" eb="5">
      <t>メイサイショ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</si>
  <si>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"/>
  </si>
  <si>
    <t>合計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</si>
  <si>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</si>
  <si>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</si>
  <si>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</si>
  <si>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</si>
  <si>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</si>
  <si>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</si>
  <si>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</si>
  <si>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②有形固定資産の行政目的別明細</t>
    <phoneticPr fontId="4"/>
  </si>
  <si>
    <t>(株）テレビ神奈川</t>
  </si>
  <si>
    <t>地方公共団体金融機構</t>
  </si>
  <si>
    <t>公益財団法人神奈川県暴力追放推進センター</t>
  </si>
  <si>
    <t>一般社団法人砂防フロンティア整備推進機構</t>
  </si>
  <si>
    <t>公益財団法人かながわ健康財団</t>
  </si>
  <si>
    <t>公益財団法人リバーフロント研究所</t>
  </si>
  <si>
    <t>一般社団法人神奈川県畜産会</t>
  </si>
  <si>
    <t>公益財団法人かながわ国際交流財団</t>
  </si>
  <si>
    <t>一般社団法人神奈川県果実協会</t>
  </si>
  <si>
    <t>神奈川県信用保証協会</t>
  </si>
  <si>
    <t>神奈川県農業信用基金協会</t>
  </si>
  <si>
    <t>公益社団法人神奈川県農業公社</t>
  </si>
  <si>
    <t>秦野市森林組合</t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</si>
  <si>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</si>
  <si>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</si>
  <si>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</si>
  <si>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</si>
  <si>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</si>
  <si>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</si>
  <si>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</si>
  <si>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</si>
  <si>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</si>
  <si>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</si>
  <si>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</si>
  <si>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rPh sb="4" eb="5">
      <t>エン</t>
    </rPh>
    <phoneticPr fontId="4"/>
  </si>
  <si>
    <t>市場価格のないもののうち連結対象団体以外に対するもの</t>
  </si>
  <si>
    <t>公益財団法人秦野市スポーツ協会</t>
  </si>
  <si>
    <t>秦野市土地開発公社</t>
  </si>
  <si>
    <t>一般財団法人秦野市学校保全公社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</si>
  <si>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</si>
  <si>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</si>
  <si>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</si>
  <si>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保有なし</t>
    <rPh sb="0" eb="2">
      <t>ホユウ</t>
    </rPh>
    <phoneticPr fontId="4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</si>
  <si>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</si>
  <si>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</si>
  <si>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</si>
  <si>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</si>
  <si>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</si>
  <si>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</si>
  <si>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</si>
  <si>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</si>
  <si>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③投資及び出資金の明細</t>
    <phoneticPr fontId="3"/>
  </si>
  <si>
    <t>土地開発基金</t>
    <rPh sb="0" eb="2">
      <t>トチ</t>
    </rPh>
    <rPh sb="2" eb="4">
      <t>カイハツ</t>
    </rPh>
    <rPh sb="4" eb="6">
      <t>キキン</t>
    </rPh>
    <phoneticPr fontId="14"/>
  </si>
  <si>
    <t>カルチャーパーク基金</t>
    <rPh sb="8" eb="10">
      <t>キキン</t>
    </rPh>
    <phoneticPr fontId="14"/>
  </si>
  <si>
    <t>地下水汚染対策基金</t>
    <rPh sb="0" eb="3">
      <t>チカスイ</t>
    </rPh>
    <rPh sb="3" eb="5">
      <t>オセン</t>
    </rPh>
    <rPh sb="5" eb="7">
      <t>タイサク</t>
    </rPh>
    <rPh sb="7" eb="9">
      <t>キキン</t>
    </rPh>
    <phoneticPr fontId="14"/>
  </si>
  <si>
    <t>スポーツ振興基金</t>
    <rPh sb="4" eb="6">
      <t>シンコウ</t>
    </rPh>
    <rPh sb="6" eb="8">
      <t>キキン</t>
    </rPh>
    <phoneticPr fontId="14"/>
  </si>
  <si>
    <t>みどり基金</t>
    <rPh sb="3" eb="5">
      <t>キキン</t>
    </rPh>
    <phoneticPr fontId="14"/>
  </si>
  <si>
    <t>文化振興基金</t>
    <rPh sb="0" eb="2">
      <t>ブンカ</t>
    </rPh>
    <rPh sb="2" eb="4">
      <t>シンコウ</t>
    </rPh>
    <rPh sb="4" eb="6">
      <t>キキン</t>
    </rPh>
    <phoneticPr fontId="14"/>
  </si>
  <si>
    <t>住宅新築等資金借入金償還準備基金</t>
    <rPh sb="0" eb="2">
      <t>ジュウタク</t>
    </rPh>
    <rPh sb="2" eb="4">
      <t>シンチク</t>
    </rPh>
    <rPh sb="4" eb="5">
      <t>トウ</t>
    </rPh>
    <rPh sb="5" eb="7">
      <t>シキン</t>
    </rPh>
    <rPh sb="7" eb="9">
      <t>カリイレ</t>
    </rPh>
    <rPh sb="9" eb="10">
      <t>キン</t>
    </rPh>
    <rPh sb="10" eb="12">
      <t>ショウカン</t>
    </rPh>
    <rPh sb="12" eb="14">
      <t>ジュンビ</t>
    </rPh>
    <rPh sb="14" eb="16">
      <t>キキン</t>
    </rPh>
    <phoneticPr fontId="14"/>
  </si>
  <si>
    <t>ふるさと基金</t>
    <rPh sb="4" eb="6">
      <t>キキン</t>
    </rPh>
    <phoneticPr fontId="14"/>
  </si>
  <si>
    <t>職員退職給与準備基金</t>
    <rPh sb="0" eb="2">
      <t>ショクイン</t>
    </rPh>
    <rPh sb="2" eb="4">
      <t>タイショク</t>
    </rPh>
    <rPh sb="4" eb="6">
      <t>キュウヨ</t>
    </rPh>
    <rPh sb="6" eb="8">
      <t>ジュンビ</t>
    </rPh>
    <rPh sb="8" eb="10">
      <t>キキン</t>
    </rPh>
    <phoneticPr fontId="1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</si>
  <si>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4"/>
  </si>
  <si>
    <t>財政調整基金</t>
    <rPh sb="0" eb="2">
      <t>ザイセイ</t>
    </rPh>
    <rPh sb="2" eb="4">
      <t>チョウセイ</t>
    </rPh>
    <rPh sb="4" eb="6">
      <t>キキン</t>
    </rPh>
    <phoneticPr fontId="14"/>
  </si>
  <si>
    <t>合計_x000D_
(貸借対照表計上額)</t>
  </si>
  <si>
    <t>その他</t>
  </si>
  <si>
    <t>土地</t>
  </si>
  <si>
    <t>有価証券</t>
  </si>
  <si>
    <t>現金預金</t>
  </si>
  <si>
    <t>種類</t>
  </si>
  <si>
    <t>④基金の明細</t>
    <phoneticPr fontId="3"/>
  </si>
  <si>
    <t>住宅新築等資金貸付金</t>
    <rPh sb="0" eb="2">
      <t>ジュウタク</t>
    </rPh>
    <rPh sb="2" eb="5">
      <t>シンチクトウ</t>
    </rPh>
    <rPh sb="5" eb="7">
      <t>シキン</t>
    </rPh>
    <rPh sb="7" eb="9">
      <t>カシツケ</t>
    </rPh>
    <rPh sb="9" eb="10">
      <t>キン</t>
    </rPh>
    <phoneticPr fontId="0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</si>
  <si>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</si>
  <si>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</si>
  <si>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</si>
  <si>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</si>
  <si>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</si>
  <si>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</si>
  <si>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⑤貸付金の明細</t>
    <phoneticPr fontId="3"/>
  </si>
  <si>
    <t>小計</t>
  </si>
  <si>
    <t>諸収入</t>
  </si>
  <si>
    <t>財産収入</t>
    <rPh sb="0" eb="2">
      <t>ザイサン</t>
    </rPh>
    <rPh sb="2" eb="4">
      <t>シュウニュウ</t>
    </rPh>
    <phoneticPr fontId="14"/>
  </si>
  <si>
    <t>使用料及び手数料</t>
  </si>
  <si>
    <t>分担金及び負担金</t>
  </si>
  <si>
    <t>都市計画税</t>
  </si>
  <si>
    <t>軽自動車税</t>
  </si>
  <si>
    <t>固定資産税</t>
  </si>
  <si>
    <t>市民税</t>
  </si>
  <si>
    <t>【未収金】</t>
  </si>
  <si>
    <t>生活資金貸付金</t>
    <phoneticPr fontId="4"/>
  </si>
  <si>
    <t>住宅新築等資金貸付金</t>
    <phoneticPr fontId="4"/>
  </si>
  <si>
    <t>【貸付金】</t>
  </si>
  <si>
    <t>徴収不能引当金計上額</t>
  </si>
  <si>
    <t>⑥長期延滞債権の明細</t>
    <phoneticPr fontId="4"/>
  </si>
  <si>
    <t>財産収入</t>
  </si>
  <si>
    <t>【貸付金】</t>
    <phoneticPr fontId="4"/>
  </si>
  <si>
    <t>⑦未収金の明細</t>
    <phoneticPr fontId="4"/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</si>
  <si>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</si>
  <si>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</si>
  <si>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</si>
  <si>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</si>
  <si>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</si>
  <si>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</si>
  <si>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</si>
  <si>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</si>
  <si>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</si>
  <si>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</si>
  <si>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</si>
  <si>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</si>
  <si>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</si>
  <si>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</si>
  <si>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</si>
  <si>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</si>
  <si>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</si>
  <si>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</si>
  <si>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</si>
  <si>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</si>
  <si>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</si>
  <si>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①地方債（借入先別）の明細</t>
    <phoneticPr fontId="4"/>
  </si>
  <si>
    <t>（２）負債項目の明細</t>
    <phoneticPr fontId="4"/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</si>
  <si>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</si>
  <si>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</si>
  <si>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</si>
  <si>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</si>
  <si>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</si>
  <si>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</si>
  <si>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</si>
  <si>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</si>
  <si>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②地方債（利率別）の明細</t>
    <phoneticPr fontId="4"/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</si>
  <si>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</si>
  <si>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</si>
  <si>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</si>
  <si>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</si>
  <si>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</si>
  <si>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</si>
  <si>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</si>
  <si>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</si>
  <si>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</si>
  <si>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③地方債（返済期間別）の明細</t>
    <phoneticPr fontId="4"/>
  </si>
  <si>
    <t>該当なし</t>
    <rPh sb="0" eb="2">
      <t>ガイトウ</t>
    </rPh>
    <phoneticPr fontId="4"/>
  </si>
  <si>
    <t>契約条項の概要</t>
  </si>
  <si>
    <t>特定の契約条項が_x000D_
付された地方債等残高</t>
  </si>
  <si>
    <t>④特定の契約条項が付された地方債の概要</t>
    <phoneticPr fontId="4"/>
  </si>
  <si>
    <t>賞与等引当金</t>
    <phoneticPr fontId="1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</si>
  <si>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6"/>
  </si>
  <si>
    <t>損失補償等引当金</t>
    <phoneticPr fontId="14"/>
  </si>
  <si>
    <t>退職手当引当金</t>
    <phoneticPr fontId="14"/>
  </si>
  <si>
    <t>徴収不能引当金</t>
    <phoneticPr fontId="4"/>
  </si>
  <si>
    <t>目的使用</t>
  </si>
  <si>
    <t>本年度末残高</t>
  </si>
  <si>
    <t>本年度減少額</t>
  </si>
  <si>
    <t>本年度増加額</t>
  </si>
  <si>
    <t>前年度末残高</t>
  </si>
  <si>
    <t>⑤引当金の明細</t>
    <phoneticPr fontId="4"/>
  </si>
  <si>
    <t>計</t>
  </si>
  <si>
    <t>－</t>
    <phoneticPr fontId="4"/>
  </si>
  <si>
    <t>その他</t>
    <rPh sb="2" eb="3">
      <t>ホカ</t>
    </rPh>
    <phoneticPr fontId="6"/>
  </si>
  <si>
    <t>民間保育所等の充実のため</t>
    <rPh sb="0" eb="6">
      <t>ミンカンホイクジョトウ</t>
    </rPh>
    <rPh sb="7" eb="9">
      <t>ジュウジツ</t>
    </rPh>
    <phoneticPr fontId="6"/>
  </si>
  <si>
    <t>民間保育所等の事業者</t>
    <rPh sb="0" eb="6">
      <t>ミンカンホイクジョトウ</t>
    </rPh>
    <rPh sb="7" eb="10">
      <t>ジギョウシャ</t>
    </rPh>
    <phoneticPr fontId="6"/>
  </si>
  <si>
    <t>民間保育所等運営費補助金</t>
    <rPh sb="0" eb="2">
      <t>ミンカン</t>
    </rPh>
    <rPh sb="2" eb="4">
      <t>ホイク</t>
    </rPh>
    <rPh sb="4" eb="5">
      <t>ジョ</t>
    </rPh>
    <rPh sb="5" eb="6">
      <t>トウ</t>
    </rPh>
    <rPh sb="6" eb="9">
      <t>ウンエイヒ</t>
    </rPh>
    <rPh sb="9" eb="12">
      <t>ホジョキン</t>
    </rPh>
    <phoneticPr fontId="6"/>
  </si>
  <si>
    <t>一部事務組合分担金</t>
    <rPh sb="0" eb="2">
      <t>イチブ</t>
    </rPh>
    <rPh sb="2" eb="4">
      <t>ジム</t>
    </rPh>
    <rPh sb="4" eb="6">
      <t>クミアイ</t>
    </rPh>
    <rPh sb="6" eb="9">
      <t>ブンタンキン</t>
    </rPh>
    <phoneticPr fontId="6"/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</si>
  <si>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6"/>
  </si>
  <si>
    <t>秦野市伊勢原市環境衛生組合分担金</t>
    <rPh sb="13" eb="16">
      <t>ブンタンキン</t>
    </rPh>
    <phoneticPr fontId="6"/>
  </si>
  <si>
    <t>その他の補助金等</t>
  </si>
  <si>
    <t>狭あい道路整備のため</t>
    <rPh sb="0" eb="1">
      <t>キョウ</t>
    </rPh>
    <rPh sb="3" eb="5">
      <t>ドウロ</t>
    </rPh>
    <rPh sb="5" eb="7">
      <t>セイビ</t>
    </rPh>
    <phoneticPr fontId="6"/>
  </si>
  <si>
    <t>狭あい道路整備事業除却工事施工者</t>
    <rPh sb="13" eb="15">
      <t>セコウ</t>
    </rPh>
    <rPh sb="15" eb="16">
      <t>シャ</t>
    </rPh>
    <phoneticPr fontId="6"/>
  </si>
  <si>
    <t>狭あい道路整備事業費</t>
    <rPh sb="0" eb="1">
      <t>キョウ</t>
    </rPh>
    <rPh sb="3" eb="5">
      <t>ドウロ</t>
    </rPh>
    <rPh sb="5" eb="7">
      <t>セイビ</t>
    </rPh>
    <rPh sb="7" eb="10">
      <t>ジギョウヒ</t>
    </rPh>
    <phoneticPr fontId="6"/>
  </si>
  <si>
    <t>地域医療体制の整備</t>
  </si>
  <si>
    <t>日本赤十字社神奈川県支部</t>
  </si>
  <si>
    <t>秦野赤十字病院整備支援事業費</t>
    <rPh sb="0" eb="2">
      <t>ハダノ</t>
    </rPh>
    <rPh sb="2" eb="5">
      <t>セキジュウジ</t>
    </rPh>
    <rPh sb="5" eb="7">
      <t>ビョウイン</t>
    </rPh>
    <rPh sb="7" eb="9">
      <t>セイビ</t>
    </rPh>
    <rPh sb="9" eb="11">
      <t>シエン</t>
    </rPh>
    <rPh sb="11" eb="14">
      <t>ジギョウヒ</t>
    </rPh>
    <phoneticPr fontId="6"/>
  </si>
  <si>
    <t>他団体への公共施設等整備補助金等_x000D_
(所有外資産分)</t>
  </si>
  <si>
    <t>支出目的</t>
  </si>
  <si>
    <t>金額</t>
  </si>
  <si>
    <t>相手先</t>
  </si>
  <si>
    <t>名称</t>
  </si>
  <si>
    <t>（１）補助金等の明細</t>
    <phoneticPr fontId="4"/>
  </si>
  <si>
    <t>２．行政コスト計算書の内容に関する明細</t>
    <phoneticPr fontId="4"/>
  </si>
  <si>
    <t>都道府県等支出金</t>
    <phoneticPr fontId="4"/>
  </si>
  <si>
    <t>国庫支出金</t>
    <phoneticPr fontId="4"/>
  </si>
  <si>
    <t>経常的_x000D_
補助金</t>
  </si>
  <si>
    <t>資本的_x000D_
補助金</t>
  </si>
  <si>
    <t>国県等補助金</t>
  </si>
  <si>
    <t>その他</t>
    <phoneticPr fontId="4"/>
  </si>
  <si>
    <t>地方譲与税</t>
    <phoneticPr fontId="4"/>
  </si>
  <si>
    <t>地方交付税</t>
    <phoneticPr fontId="4"/>
  </si>
  <si>
    <t>地方税</t>
    <phoneticPr fontId="4"/>
  </si>
  <si>
    <t>税収等</t>
  </si>
  <si>
    <t>一般会計</t>
  </si>
  <si>
    <t>財源の内容</t>
  </si>
  <si>
    <t>会計</t>
  </si>
  <si>
    <t>（１）財源の明細</t>
    <phoneticPr fontId="4"/>
  </si>
  <si>
    <t>３．純資産変動計算書の内容に関する明細</t>
    <phoneticPr fontId="4"/>
  </si>
  <si>
    <t>貸付金・基金等の増加</t>
  </si>
  <si>
    <t>有形固定資産等の増加</t>
  </si>
  <si>
    <t>純行政コスト</t>
  </si>
  <si>
    <t>地方債等</t>
  </si>
  <si>
    <t>内訳</t>
  </si>
  <si>
    <t>（２）財源情報の明細</t>
    <phoneticPr fontId="4"/>
  </si>
  <si>
    <t>定期預金</t>
    <rPh sb="0" eb="2">
      <t>テイキ</t>
    </rPh>
    <rPh sb="2" eb="4">
      <t>ヨキン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</si>
  <si>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</si>
  <si>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現金</t>
    <rPh sb="0" eb="2">
      <t>ゲンキン</t>
    </rPh>
    <phoneticPr fontId="4"/>
  </si>
  <si>
    <t>（１）資金の明細</t>
    <phoneticPr fontId="4"/>
  </si>
  <si>
    <t>４．資金収支計算書の内容に関する明細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</si>
</sst>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000"/>
    <numFmt numFmtId="178" formatCode="#,##0.000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99">
    <xf numFmtId="0" fontId="0" fillId="0" borderId="0" xfId="0">
      <alignment vertical="center"/>
    </xf>
    <xf numFmtId="3" fontId="2" fillId="0" borderId="0" xfId="1" applyNumberFormat="1" applyFont="1"/>
    <xf numFmtId="3" fontId="2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left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6" fillId="0" borderId="0" xfId="1" applyNumberFormat="1" applyFont="1" applyAlignment="1">
      <alignment horizontal="right"/>
    </xf>
    <xf numFmtId="3" fontId="6" fillId="0" borderId="0" xfId="1" applyNumberFormat="1" applyFont="1"/>
    <xf numFmtId="3" fontId="7" fillId="0" borderId="0" xfId="1" applyNumberFormat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center"/>
    </xf>
    <xf numFmtId="3" fontId="10" fillId="0" borderId="1" xfId="1" applyNumberFormat="1" applyFont="1" applyBorder="1" applyAlignment="1">
      <alignment horizontal="right" vertical="center"/>
    </xf>
    <xf numFmtId="3" fontId="10" fillId="0" borderId="1" xfId="1" applyNumberFormat="1" applyFont="1" applyBorder="1" applyAlignment="1">
      <alignment horizontal="left" vertical="center"/>
    </xf>
    <xf numFmtId="9" fontId="2" fillId="0" borderId="0" xfId="2" applyFont="1" applyAlignment="1"/>
    <xf numFmtId="38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right" vertical="center"/>
    </xf>
    <xf numFmtId="176" fontId="10" fillId="0" borderId="1" xfId="4" applyNumberFormat="1" applyFont="1" applyFill="1" applyBorder="1" applyAlignment="1">
      <alignment horizontal="right" vertical="center"/>
    </xf>
    <xf numFmtId="10" fontId="10" fillId="0" borderId="1" xfId="5" applyNumberFormat="1" applyFont="1" applyFill="1" applyBorder="1" applyAlignment="1">
      <alignment horizontal="right" vertical="center"/>
    </xf>
    <xf numFmtId="176" fontId="10" fillId="0" borderId="1" xfId="4" applyNumberFormat="1" applyFont="1" applyFill="1" applyBorder="1" applyAlignment="1">
      <alignment vertical="center"/>
    </xf>
    <xf numFmtId="0" fontId="10" fillId="0" borderId="1" xfId="3" applyFont="1" applyBorder="1" applyAlignment="1">
      <alignment vertical="center" wrapText="1"/>
    </xf>
    <xf numFmtId="0" fontId="10" fillId="0" borderId="1" xfId="3" applyFont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horizontal="right" vertical="center"/>
    </xf>
    <xf numFmtId="176" fontId="10" fillId="0" borderId="1" xfId="3" applyNumberFormat="1" applyFont="1" applyBorder="1">
      <alignment vertical="center"/>
    </xf>
    <xf numFmtId="176" fontId="10" fillId="0" borderId="1" xfId="4" applyNumberFormat="1" applyFont="1" applyBorder="1">
      <alignment vertical="center"/>
    </xf>
    <xf numFmtId="10" fontId="10" fillId="0" borderId="1" xfId="5" applyNumberFormat="1" applyFont="1" applyBorder="1">
      <alignment vertical="center"/>
    </xf>
    <xf numFmtId="176" fontId="10" fillId="0" borderId="1" xfId="6" applyNumberFormat="1" applyFont="1" applyFill="1" applyBorder="1" applyAlignment="1">
      <alignment horizontal="right" vertical="center"/>
    </xf>
    <xf numFmtId="176" fontId="10" fillId="0" borderId="1" xfId="4" applyNumberFormat="1" applyFont="1" applyFill="1" applyBorder="1">
      <alignment vertical="center"/>
    </xf>
    <xf numFmtId="176" fontId="10" fillId="0" borderId="2" xfId="6" applyNumberFormat="1" applyFont="1" applyFill="1" applyBorder="1" applyAlignment="1">
      <alignment vertical="center"/>
    </xf>
    <xf numFmtId="3" fontId="13" fillId="0" borderId="0" xfId="1" applyNumberFormat="1" applyFont="1"/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0" fontId="10" fillId="0" borderId="1" xfId="8" applyFont="1" applyBorder="1" applyAlignment="1">
      <alignment vertical="center" wrapText="1"/>
    </xf>
    <xf numFmtId="0" fontId="7" fillId="0" borderId="0" xfId="1" applyFont="1" applyAlignment="1">
      <alignment horizontal="left" vertical="center"/>
    </xf>
    <xf numFmtId="38" fontId="10" fillId="0" borderId="1" xfId="7" applyFont="1" applyBorder="1" applyAlignment="1">
      <alignment horizontal="right" vertical="center"/>
    </xf>
    <xf numFmtId="177" fontId="2" fillId="0" borderId="0" xfId="1" applyNumberFormat="1" applyFont="1"/>
    <xf numFmtId="38" fontId="10" fillId="0" borderId="4" xfId="1" applyNumberFormat="1" applyFont="1" applyBorder="1" applyAlignment="1">
      <alignment vertical="center"/>
    </xf>
    <xf numFmtId="38" fontId="10" fillId="0" borderId="5" xfId="1" applyNumberFormat="1" applyFont="1" applyBorder="1" applyAlignment="1">
      <alignment vertical="center"/>
    </xf>
    <xf numFmtId="3" fontId="2" fillId="0" borderId="5" xfId="1" applyNumberFormat="1" applyFont="1" applyBorder="1" applyAlignment="1">
      <alignment horizontal="center" vertical="center"/>
    </xf>
    <xf numFmtId="38" fontId="10" fillId="0" borderId="1" xfId="7" applyFont="1" applyFill="1" applyBorder="1">
      <alignment vertical="center"/>
    </xf>
    <xf numFmtId="0" fontId="15" fillId="0" borderId="1" xfId="3" applyFont="1" applyBorder="1">
      <alignment vertical="center"/>
    </xf>
    <xf numFmtId="0" fontId="15" fillId="0" borderId="4" xfId="3" applyFont="1" applyBorder="1">
      <alignment vertical="center"/>
    </xf>
    <xf numFmtId="3" fontId="2" fillId="0" borderId="5" xfId="1" applyNumberFormat="1" applyFont="1" applyBorder="1" applyAlignment="1">
      <alignment horizontal="right" vertical="center"/>
    </xf>
    <xf numFmtId="178" fontId="2" fillId="0" borderId="0" xfId="1" applyNumberFormat="1" applyFont="1"/>
    <xf numFmtId="0" fontId="10" fillId="0" borderId="1" xfId="3" applyFont="1" applyBorder="1">
      <alignment vertical="center"/>
    </xf>
    <xf numFmtId="38" fontId="10" fillId="0" borderId="1" xfId="7" applyFont="1" applyFill="1" applyBorder="1" applyAlignment="1">
      <alignment horizontal="right" vertical="center"/>
    </xf>
    <xf numFmtId="38" fontId="10" fillId="0" borderId="5" xfId="7" applyFont="1" applyBorder="1" applyAlignment="1">
      <alignment horizontal="right" vertical="center"/>
    </xf>
    <xf numFmtId="38" fontId="10" fillId="0" borderId="8" xfId="7" applyFont="1" applyBorder="1">
      <alignment vertical="center"/>
    </xf>
    <xf numFmtId="38" fontId="10" fillId="0" borderId="9" xfId="7" applyFont="1" applyBorder="1">
      <alignment vertical="center"/>
    </xf>
    <xf numFmtId="38" fontId="2" fillId="0" borderId="8" xfId="7" applyFont="1" applyBorder="1" applyAlignment="1">
      <alignment vertical="center"/>
    </xf>
    <xf numFmtId="38" fontId="2" fillId="0" borderId="1" xfId="7" applyFont="1" applyBorder="1" applyAlignment="1">
      <alignment vertical="center"/>
    </xf>
    <xf numFmtId="3" fontId="2" fillId="2" borderId="9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horizontal="center" vertical="center"/>
    </xf>
    <xf numFmtId="3" fontId="2" fillId="2" borderId="11" xfId="1" applyNumberFormat="1" applyFont="1" applyFill="1" applyBorder="1" applyAlignment="1">
      <alignment horizontal="center" vertical="center"/>
    </xf>
    <xf numFmtId="10" fontId="10" fillId="0" borderId="1" xfId="2" applyNumberFormat="1" applyFont="1" applyBorder="1" applyAlignment="1">
      <alignment horizontal="right" vertical="center" shrinkToFit="1"/>
    </xf>
    <xf numFmtId="38" fontId="10" fillId="0" borderId="1" xfId="7" applyFont="1" applyBorder="1" applyAlignment="1">
      <alignment vertical="center" shrinkToFit="1"/>
    </xf>
    <xf numFmtId="38" fontId="10" fillId="0" borderId="9" xfId="7" applyFont="1" applyBorder="1" applyAlignment="1">
      <alignment horizontal="right" vertical="center" shrinkToFit="1"/>
    </xf>
    <xf numFmtId="3" fontId="2" fillId="0" borderId="9" xfId="1" applyNumberFormat="1" applyFont="1" applyBorder="1" applyAlignment="1">
      <alignment horizontal="right" vertical="center"/>
    </xf>
    <xf numFmtId="3" fontId="2" fillId="0" borderId="9" xfId="1" applyNumberFormat="1" applyFont="1" applyBorder="1" applyAlignment="1">
      <alignment horizontal="left" vertical="center"/>
    </xf>
    <xf numFmtId="3" fontId="2" fillId="2" borderId="9" xfId="1" applyNumberFormat="1" applyFont="1" applyFill="1" applyBorder="1" applyAlignment="1">
      <alignment horizontal="center" vertical="center" wrapText="1"/>
    </xf>
    <xf numFmtId="3" fontId="16" fillId="0" borderId="12" xfId="1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horizontal="center" vertical="center"/>
    </xf>
    <xf numFmtId="38" fontId="10" fillId="0" borderId="1" xfId="7" applyFont="1" applyBorder="1" applyAlignment="1">
      <alignment vertical="center"/>
    </xf>
    <xf numFmtId="38" fontId="10" fillId="0" borderId="1" xfId="7" applyFont="1" applyFill="1" applyBorder="1" applyAlignment="1">
      <alignment vertical="center"/>
    </xf>
    <xf numFmtId="3" fontId="17" fillId="0" borderId="1" xfId="1" applyNumberFormat="1" applyFont="1" applyBorder="1" applyAlignment="1">
      <alignment horizontal="right" vertical="center"/>
    </xf>
    <xf numFmtId="3" fontId="18" fillId="0" borderId="9" xfId="1" applyNumberFormat="1" applyFont="1" applyBorder="1" applyAlignment="1">
      <alignment horizontal="center" vertical="center"/>
    </xf>
    <xf numFmtId="3" fontId="18" fillId="0" borderId="9" xfId="1" applyNumberFormat="1" applyFont="1" applyBorder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left" vertical="center" shrinkToFit="1"/>
    </xf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2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vertical="center"/>
    </xf>
    <xf numFmtId="3" fontId="18" fillId="2" borderId="9" xfId="1" applyNumberFormat="1" applyFont="1" applyFill="1" applyBorder="1" applyAlignment="1">
      <alignment horizontal="center" vertical="center"/>
    </xf>
    <xf numFmtId="3" fontId="18" fillId="0" borderId="13" xfId="1" applyNumberFormat="1" applyFont="1" applyBorder="1" applyAlignment="1">
      <alignment vertical="center"/>
    </xf>
    <xf numFmtId="3" fontId="18" fillId="2" borderId="1" xfId="1" applyNumberFormat="1" applyFont="1" applyFill="1" applyBorder="1" applyAlignment="1">
      <alignment horizontal="center" vertical="center"/>
    </xf>
    <xf numFmtId="3" fontId="18" fillId="0" borderId="5" xfId="1" applyNumberFormat="1" applyFont="1" applyBorder="1" applyAlignment="1">
      <alignment vertical="center"/>
    </xf>
  </cellXfs>
  <cellStyles count="9">
    <cellStyle name="パーセント 2" xfId="2"/>
    <cellStyle name="パーセント 3 2" xfId="5"/>
    <cellStyle name="桁区切り 2" xfId="6"/>
    <cellStyle name="桁区切り 3" xfId="4"/>
    <cellStyle name="桁区切り 4" xfId="7"/>
    <cellStyle name="標準" xfId="0" builtinId="0"/>
    <cellStyle name="標準 10 17" xfId="8"/>
    <cellStyle name="標準 2" xfId="1"/>
    <cellStyle name="標準 2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sqref="A1:E1"/>
    </sheetView>
  </sheetViews>
  <sheetFormatPr defaultColWidth="8.875" defaultRowHeight="11.25"/>
  <cols>
    <col min="1" max="1" width="26.375" style="1" bestFit="1" customWidth="1"/>
    <col min="2" max="8" width="15.875" style="1" customWidth="1"/>
    <col min="9" max="16384" width="8.875" style="1"/>
  </cols>
  <sheetData>
    <row r="1" spans="1:19" s="12" customFormat="1" ht="18.75" customHeight="1">
      <c r="A1" s="79" t="s">
        <v>28</v>
      </c>
      <c r="B1" s="79"/>
      <c r="C1" s="79"/>
      <c r="D1" s="79"/>
      <c r="E1" s="79"/>
    </row>
    <row r="2" spans="1:19" s="12" customFormat="1" ht="24.75" customHeight="1">
      <c r="A2" s="81" t="s">
        <v>27</v>
      </c>
      <c r="B2" s="81"/>
      <c r="C2" s="81"/>
      <c r="D2" s="81"/>
      <c r="E2" s="81"/>
      <c r="F2" s="81"/>
      <c r="G2" s="81"/>
      <c r="H2" s="81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s="10" customFormat="1" ht="19.5" customHeight="1">
      <c r="A3" s="80" t="s">
        <v>26</v>
      </c>
      <c r="B3" s="80"/>
      <c r="C3" s="80"/>
      <c r="D3" s="80"/>
      <c r="E3" s="80"/>
      <c r="F3" s="80"/>
      <c r="G3" s="8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9" s="10" customFormat="1" ht="17.25" customHeight="1">
      <c r="A4" s="82" t="s">
        <v>25</v>
      </c>
      <c r="B4" s="82"/>
      <c r="C4" s="82"/>
      <c r="D4" s="82"/>
      <c r="E4" s="82"/>
      <c r="F4" s="82"/>
      <c r="G4" s="82"/>
      <c r="H4" s="82"/>
    </row>
    <row r="5" spans="1:19" s="10" customFormat="1" ht="16.5" customHeight="1">
      <c r="A5" s="82" t="s">
        <v>24</v>
      </c>
      <c r="B5" s="82"/>
      <c r="C5" s="82"/>
      <c r="D5" s="82"/>
      <c r="E5" s="82"/>
      <c r="F5" s="82"/>
      <c r="G5" s="82"/>
      <c r="H5" s="82"/>
    </row>
    <row r="6" spans="1:19" s="9" customFormat="1" ht="20.25" customHeight="1">
      <c r="A6" s="9" t="s">
        <v>23</v>
      </c>
    </row>
    <row r="7" spans="1:19" ht="13.5">
      <c r="A7" s="8"/>
      <c r="B7" s="8"/>
      <c r="C7" s="8"/>
      <c r="D7" s="8"/>
      <c r="E7" s="8"/>
      <c r="F7" s="8"/>
      <c r="G7" s="8"/>
      <c r="H7" s="7" t="s">
        <v>22</v>
      </c>
    </row>
    <row r="8" spans="1:19" ht="33.75">
      <c r="A8" s="6" t="s">
        <v>21</v>
      </c>
      <c r="B8" s="5" t="s">
        <v>20</v>
      </c>
      <c r="C8" s="5" t="s">
        <v>19</v>
      </c>
      <c r="D8" s="5" t="s">
        <v>18</v>
      </c>
      <c r="E8" s="5" t="s">
        <v>17</v>
      </c>
      <c r="F8" s="5" t="s">
        <v>16</v>
      </c>
      <c r="G8" s="5" t="s">
        <v>15</v>
      </c>
      <c r="H8" s="5" t="s">
        <v>14</v>
      </c>
    </row>
    <row r="9" spans="1:19">
      <c r="A9" s="4" t="s">
        <v>13</v>
      </c>
      <c r="B9" s="2">
        <v>132607016556</v>
      </c>
      <c r="C9" s="2">
        <v>2275206325</v>
      </c>
      <c r="D9" s="2">
        <v>1791952054</v>
      </c>
      <c r="E9" s="2">
        <v>133090270827</v>
      </c>
      <c r="F9" s="2">
        <v>49849123827</v>
      </c>
      <c r="G9" s="2">
        <v>1759488350</v>
      </c>
      <c r="H9" s="2">
        <v>83241147000</v>
      </c>
    </row>
    <row r="10" spans="1:19">
      <c r="A10" s="4" t="s">
        <v>12</v>
      </c>
      <c r="B10" s="2">
        <v>56383612217</v>
      </c>
      <c r="C10" s="2">
        <v>58337375</v>
      </c>
      <c r="D10" s="2">
        <v>914109384</v>
      </c>
      <c r="E10" s="2">
        <v>55527840208</v>
      </c>
      <c r="F10" s="2"/>
      <c r="G10" s="2"/>
      <c r="H10" s="2">
        <v>55527840208</v>
      </c>
    </row>
    <row r="11" spans="1:19">
      <c r="A11" s="4" t="s">
        <v>11</v>
      </c>
      <c r="B11" s="2"/>
      <c r="C11" s="2"/>
      <c r="D11" s="2"/>
      <c r="E11" s="2"/>
      <c r="F11" s="2"/>
      <c r="G11" s="2"/>
      <c r="H11" s="2"/>
    </row>
    <row r="12" spans="1:19">
      <c r="A12" s="4" t="s">
        <v>5</v>
      </c>
      <c r="B12" s="2">
        <v>64164046056</v>
      </c>
      <c r="C12" s="2">
        <v>1794909444</v>
      </c>
      <c r="D12" s="2">
        <v>397227200</v>
      </c>
      <c r="E12" s="2">
        <v>65561728300</v>
      </c>
      <c r="F12" s="2">
        <v>41460213317</v>
      </c>
      <c r="G12" s="2">
        <v>1491111020</v>
      </c>
      <c r="H12" s="2">
        <v>24101514983</v>
      </c>
    </row>
    <row r="13" spans="1:19">
      <c r="A13" s="4" t="s">
        <v>4</v>
      </c>
      <c r="B13" s="2">
        <v>11497109773</v>
      </c>
      <c r="C13" s="2">
        <v>121364806</v>
      </c>
      <c r="D13" s="2">
        <v>20800000</v>
      </c>
      <c r="E13" s="2">
        <v>11597674579</v>
      </c>
      <c r="F13" s="2">
        <v>8388910510</v>
      </c>
      <c r="G13" s="2">
        <v>268377330</v>
      </c>
      <c r="H13" s="2">
        <v>3208764069</v>
      </c>
    </row>
    <row r="14" spans="1:19">
      <c r="A14" s="4" t="s">
        <v>10</v>
      </c>
      <c r="B14" s="2"/>
      <c r="C14" s="2"/>
      <c r="D14" s="2"/>
      <c r="E14" s="2"/>
      <c r="F14" s="2"/>
      <c r="G14" s="2"/>
      <c r="H14" s="2"/>
    </row>
    <row r="15" spans="1:19">
      <c r="A15" s="4" t="s">
        <v>9</v>
      </c>
      <c r="B15" s="2"/>
      <c r="C15" s="2"/>
      <c r="D15" s="2"/>
      <c r="E15" s="2"/>
      <c r="F15" s="2"/>
      <c r="G15" s="2"/>
      <c r="H15" s="2"/>
    </row>
    <row r="16" spans="1:19">
      <c r="A16" s="4" t="s">
        <v>8</v>
      </c>
      <c r="B16" s="2"/>
      <c r="C16" s="2"/>
      <c r="D16" s="2"/>
      <c r="E16" s="2"/>
      <c r="F16" s="2"/>
      <c r="G16" s="2"/>
      <c r="H16" s="2"/>
    </row>
    <row r="17" spans="1:8">
      <c r="A17" s="4" t="s">
        <v>3</v>
      </c>
      <c r="B17" s="2"/>
      <c r="C17" s="2"/>
      <c r="D17" s="2"/>
      <c r="E17" s="2"/>
      <c r="F17" s="2"/>
      <c r="G17" s="2"/>
      <c r="H17" s="2"/>
    </row>
    <row r="18" spans="1:8">
      <c r="A18" s="4" t="s">
        <v>2</v>
      </c>
      <c r="B18" s="2">
        <v>562248510</v>
      </c>
      <c r="C18" s="2">
        <v>300594700</v>
      </c>
      <c r="D18" s="2">
        <v>459815470</v>
      </c>
      <c r="E18" s="2">
        <v>403027740</v>
      </c>
      <c r="F18" s="2"/>
      <c r="G18" s="2"/>
      <c r="H18" s="2">
        <v>403027740</v>
      </c>
    </row>
    <row r="19" spans="1:8">
      <c r="A19" s="4" t="s">
        <v>7</v>
      </c>
      <c r="B19" s="2">
        <v>206139126598</v>
      </c>
      <c r="C19" s="2">
        <v>2237872290</v>
      </c>
      <c r="D19" s="2">
        <v>211719939</v>
      </c>
      <c r="E19" s="2">
        <v>208165278949</v>
      </c>
      <c r="F19" s="2">
        <v>83100883786</v>
      </c>
      <c r="G19" s="2">
        <v>2811043541</v>
      </c>
      <c r="H19" s="2">
        <v>125064395163</v>
      </c>
    </row>
    <row r="20" spans="1:8">
      <c r="A20" s="4" t="s">
        <v>6</v>
      </c>
      <c r="B20" s="2">
        <v>52472382527</v>
      </c>
      <c r="C20" s="2">
        <v>1003334131</v>
      </c>
      <c r="D20" s="2">
        <v>4</v>
      </c>
      <c r="E20" s="2">
        <v>53475716654</v>
      </c>
      <c r="F20" s="2"/>
      <c r="G20" s="2"/>
      <c r="H20" s="2">
        <v>53475716654</v>
      </c>
    </row>
    <row r="21" spans="1:8">
      <c r="A21" s="4" t="s">
        <v>5</v>
      </c>
      <c r="B21" s="2">
        <v>482238590</v>
      </c>
      <c r="C21" s="2"/>
      <c r="D21" s="2">
        <v>31922040</v>
      </c>
      <c r="E21" s="2">
        <v>450316550</v>
      </c>
      <c r="F21" s="2">
        <v>231281011</v>
      </c>
      <c r="G21" s="2">
        <v>17496507</v>
      </c>
      <c r="H21" s="2">
        <v>219035539</v>
      </c>
    </row>
    <row r="22" spans="1:8">
      <c r="A22" s="4" t="s">
        <v>4</v>
      </c>
      <c r="B22" s="2">
        <v>153076377281</v>
      </c>
      <c r="C22" s="2">
        <v>1162868464</v>
      </c>
      <c r="D22" s="2"/>
      <c r="E22" s="2">
        <v>154239245745</v>
      </c>
      <c r="F22" s="2">
        <v>82869602775</v>
      </c>
      <c r="G22" s="2">
        <v>2793547034</v>
      </c>
      <c r="H22" s="2">
        <v>71369642970</v>
      </c>
    </row>
    <row r="23" spans="1:8">
      <c r="A23" s="4" t="s">
        <v>3</v>
      </c>
      <c r="B23" s="2"/>
      <c r="C23" s="2"/>
      <c r="D23" s="2"/>
      <c r="E23" s="2"/>
      <c r="F23" s="2"/>
      <c r="G23" s="2"/>
      <c r="H23" s="2"/>
    </row>
    <row r="24" spans="1:8">
      <c r="A24" s="4" t="s">
        <v>2</v>
      </c>
      <c r="B24" s="2">
        <v>108128200</v>
      </c>
      <c r="C24" s="2">
        <v>71669695</v>
      </c>
      <c r="D24" s="2">
        <v>179797895</v>
      </c>
      <c r="E24" s="2"/>
      <c r="F24" s="2"/>
      <c r="G24" s="2"/>
      <c r="H24" s="2"/>
    </row>
    <row r="25" spans="1:8">
      <c r="A25" s="4" t="s">
        <v>1</v>
      </c>
      <c r="B25" s="2">
        <v>3762972371</v>
      </c>
      <c r="C25" s="2">
        <v>69677912</v>
      </c>
      <c r="D25" s="2">
        <v>83913707</v>
      </c>
      <c r="E25" s="2">
        <v>3748736576</v>
      </c>
      <c r="F25" s="2">
        <v>1722433057</v>
      </c>
      <c r="G25" s="2">
        <v>181278363</v>
      </c>
      <c r="H25" s="2">
        <v>2026303519</v>
      </c>
    </row>
    <row r="26" spans="1:8">
      <c r="A26" s="3" t="s">
        <v>0</v>
      </c>
      <c r="B26" s="2">
        <v>342509115525</v>
      </c>
      <c r="C26" s="2">
        <v>4582756527</v>
      </c>
      <c r="D26" s="2">
        <v>2087585700</v>
      </c>
      <c r="E26" s="2">
        <v>345004286352</v>
      </c>
      <c r="F26" s="2">
        <v>134672440670</v>
      </c>
      <c r="G26" s="2">
        <v>4751810254</v>
      </c>
      <c r="H26" s="2">
        <v>210331845682</v>
      </c>
    </row>
  </sheetData>
  <mergeCells count="5">
    <mergeCell ref="A1:E1"/>
    <mergeCell ref="A3:G3"/>
    <mergeCell ref="A2:H2"/>
    <mergeCell ref="A4:H4"/>
    <mergeCell ref="A5:H5"/>
  </mergeCells>
  <phoneticPr fontId="3"/>
  <pageMargins left="0.78740157480314965" right="0.39370078740157483" top="1.1811023622047245" bottom="0.39370078740157483" header="0.19685039370078741" footer="0.19685039370078741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workbookViewId="0">
      <selection activeCell="A4" sqref="A4:H4"/>
    </sheetView>
  </sheetViews>
  <sheetFormatPr defaultColWidth="8.875" defaultRowHeight="11.25"/>
  <cols>
    <col min="1" max="1" width="22.875" style="1" customWidth="1"/>
    <col min="2" max="10" width="12.875" style="1" customWidth="1"/>
    <col min="11" max="16384" width="8.875" style="1"/>
  </cols>
  <sheetData>
    <row r="1" spans="1:10" ht="17.25">
      <c r="A1" s="9" t="s">
        <v>165</v>
      </c>
    </row>
    <row r="2" spans="1:10" ht="13.5">
      <c r="J2" s="7" t="s">
        <v>62</v>
      </c>
    </row>
    <row r="3" spans="1:10" ht="22.5" customHeight="1">
      <c r="A3" s="58" t="s">
        <v>144</v>
      </c>
      <c r="B3" s="27" t="s">
        <v>164</v>
      </c>
      <c r="C3" s="26" t="s">
        <v>163</v>
      </c>
      <c r="D3" s="26" t="s">
        <v>162</v>
      </c>
      <c r="E3" s="26" t="s">
        <v>161</v>
      </c>
      <c r="F3" s="26" t="s">
        <v>160</v>
      </c>
      <c r="G3" s="26" t="s">
        <v>159</v>
      </c>
      <c r="H3" s="26" t="s">
        <v>158</v>
      </c>
      <c r="I3" s="26" t="s">
        <v>157</v>
      </c>
      <c r="J3" s="27" t="s">
        <v>156</v>
      </c>
    </row>
    <row r="4" spans="1:10" ht="18" customHeight="1">
      <c r="A4" s="65">
        <v>34658316093</v>
      </c>
      <c r="B4" s="2">
        <v>3217900631</v>
      </c>
      <c r="C4" s="2">
        <v>3345848167</v>
      </c>
      <c r="D4" s="2">
        <v>3300327542</v>
      </c>
      <c r="E4" s="2">
        <v>3169849301</v>
      </c>
      <c r="F4" s="2">
        <v>2856517168</v>
      </c>
      <c r="G4" s="2">
        <v>10437815077</v>
      </c>
      <c r="H4" s="2">
        <v>6115602462</v>
      </c>
      <c r="I4" s="2">
        <v>2212355747</v>
      </c>
      <c r="J4" s="2">
        <v>2099998</v>
      </c>
    </row>
  </sheetData>
  <phoneticPr fontId="3"/>
  <pageMargins left="0.39370078740157483" right="0.39370078740157483" top="1.1811023622047245" bottom="0.39370078740157483" header="0.19685039370078741" footer="0.19685039370078741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4" sqref="A4:H4"/>
    </sheetView>
  </sheetViews>
  <sheetFormatPr defaultColWidth="8.875" defaultRowHeight="11.25"/>
  <cols>
    <col min="1" max="1" width="22.875" style="1" customWidth="1"/>
    <col min="2" max="2" width="112.875" style="1" customWidth="1"/>
    <col min="3" max="16384" width="8.875" style="1"/>
  </cols>
  <sheetData>
    <row r="1" spans="1:2" ht="17.25">
      <c r="A1" s="9" t="s">
        <v>169</v>
      </c>
    </row>
    <row r="2" spans="1:2" ht="13.5">
      <c r="B2" s="7" t="s">
        <v>62</v>
      </c>
    </row>
    <row r="3" spans="1:2" ht="22.5" customHeight="1">
      <c r="A3" s="67" t="s">
        <v>168</v>
      </c>
      <c r="B3" s="27" t="s">
        <v>167</v>
      </c>
    </row>
    <row r="4" spans="1:2" ht="18" customHeight="1">
      <c r="A4" s="66" t="s">
        <v>166</v>
      </c>
      <c r="B4" s="2"/>
    </row>
  </sheetData>
  <phoneticPr fontId="3"/>
  <pageMargins left="0.39370078740157483" right="0.39370078740157483" top="1.1811023622047245" bottom="0.39370078740157483" header="0.19685039370078741" footer="0.19685039370078741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4" sqref="A4:H4"/>
    </sheetView>
  </sheetViews>
  <sheetFormatPr defaultColWidth="8.875" defaultRowHeight="11.25"/>
  <cols>
    <col min="1" max="1" width="18.875" style="1" customWidth="1"/>
    <col min="2" max="6" width="20.875" style="1" customWidth="1"/>
    <col min="7" max="7" width="10.25" style="1" customWidth="1"/>
    <col min="8" max="9" width="8.875" style="1"/>
    <col min="10" max="10" width="10.125" style="1" bestFit="1" customWidth="1"/>
    <col min="11" max="16384" width="8.875" style="1"/>
  </cols>
  <sheetData>
    <row r="1" spans="1:6" ht="17.25">
      <c r="A1" s="9" t="s">
        <v>180</v>
      </c>
    </row>
    <row r="2" spans="1:6" ht="13.5">
      <c r="F2" s="7" t="s">
        <v>62</v>
      </c>
    </row>
    <row r="3" spans="1:6" ht="22.5" customHeight="1">
      <c r="A3" s="84" t="s">
        <v>21</v>
      </c>
      <c r="B3" s="84" t="s">
        <v>179</v>
      </c>
      <c r="C3" s="84" t="s">
        <v>178</v>
      </c>
      <c r="D3" s="84" t="s">
        <v>177</v>
      </c>
      <c r="E3" s="84"/>
      <c r="F3" s="84" t="s">
        <v>176</v>
      </c>
    </row>
    <row r="4" spans="1:6" ht="22.5" customHeight="1">
      <c r="A4" s="84"/>
      <c r="B4" s="84"/>
      <c r="C4" s="84"/>
      <c r="D4" s="27" t="s">
        <v>175</v>
      </c>
      <c r="E4" s="27" t="s">
        <v>92</v>
      </c>
      <c r="F4" s="84"/>
    </row>
    <row r="5" spans="1:6" ht="18" customHeight="1">
      <c r="A5" s="4" t="s">
        <v>174</v>
      </c>
      <c r="B5" s="2">
        <v>127880799</v>
      </c>
      <c r="C5" s="2">
        <v>105185728</v>
      </c>
      <c r="D5" s="2">
        <v>118635157</v>
      </c>
      <c r="E5" s="2"/>
      <c r="F5" s="2">
        <v>114431370</v>
      </c>
    </row>
    <row r="6" spans="1:6" ht="18" customHeight="1">
      <c r="A6" s="18" t="s">
        <v>173</v>
      </c>
      <c r="B6" s="37">
        <v>6200669000</v>
      </c>
      <c r="C6" s="2">
        <v>264208000</v>
      </c>
      <c r="D6" s="2"/>
      <c r="E6" s="2"/>
      <c r="F6" s="2">
        <v>6464877000</v>
      </c>
    </row>
    <row r="7" spans="1:6" ht="18" customHeight="1">
      <c r="A7" s="18" t="s">
        <v>172</v>
      </c>
      <c r="B7" s="37">
        <v>1539708000</v>
      </c>
      <c r="C7" s="2"/>
      <c r="D7" s="2"/>
      <c r="E7" s="2">
        <v>268717000</v>
      </c>
      <c r="F7" s="2">
        <v>1270991000</v>
      </c>
    </row>
    <row r="8" spans="1:6" ht="18" customHeight="1">
      <c r="A8" s="18" t="s">
        <v>171</v>
      </c>
      <c r="B8" s="46">
        <v>5000000</v>
      </c>
      <c r="C8" s="2"/>
      <c r="D8" s="2"/>
      <c r="E8" s="2"/>
      <c r="F8" s="2">
        <v>5000000</v>
      </c>
    </row>
    <row r="9" spans="1:6" ht="18" customHeight="1">
      <c r="A9" s="18" t="s">
        <v>170</v>
      </c>
      <c r="B9" s="37">
        <v>624335434</v>
      </c>
      <c r="C9" s="2">
        <v>645154021</v>
      </c>
      <c r="D9" s="2">
        <v>624335434</v>
      </c>
      <c r="E9" s="2"/>
      <c r="F9" s="2">
        <v>645154021</v>
      </c>
    </row>
    <row r="10" spans="1:6" ht="18" customHeight="1">
      <c r="A10" s="3" t="s">
        <v>29</v>
      </c>
      <c r="B10" s="37">
        <f>+SUM(B5:B9)</f>
        <v>8497593233</v>
      </c>
      <c r="C10" s="37">
        <f>+SUM(C5:C9)</f>
        <v>1014547749</v>
      </c>
      <c r="D10" s="37">
        <f>+SUM(D5:D9)</f>
        <v>742970591</v>
      </c>
      <c r="E10" s="37">
        <f>+SUM(E5:E9)</f>
        <v>268717000</v>
      </c>
      <c r="F10" s="46">
        <f>+SUM(F5:F9)</f>
        <v>8500453391</v>
      </c>
    </row>
  </sheetData>
  <mergeCells count="5">
    <mergeCell ref="A3:A4"/>
    <mergeCell ref="B3:B4"/>
    <mergeCell ref="C3:C4"/>
    <mergeCell ref="F3:F4"/>
    <mergeCell ref="D3:E3"/>
  </mergeCells>
  <phoneticPr fontId="3"/>
  <pageMargins left="0.39370078740157483" right="0.39370078740157483" top="1.1811023622047245" bottom="0.39370078740157483" header="0.19685039370078741" footer="0.19685039370078741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4" sqref="A4:H4"/>
    </sheetView>
  </sheetViews>
  <sheetFormatPr defaultColWidth="8.875" defaultRowHeight="11.25"/>
  <cols>
    <col min="1" max="1" width="25.875" style="1" customWidth="1"/>
    <col min="2" max="2" width="26.125" style="1" customWidth="1"/>
    <col min="3" max="3" width="22.625" style="1" customWidth="1"/>
    <col min="4" max="4" width="18" style="1" customWidth="1"/>
    <col min="5" max="5" width="24.625" style="1" customWidth="1"/>
    <col min="6" max="16384" width="8.875" style="1"/>
  </cols>
  <sheetData>
    <row r="1" spans="1:5" ht="17.25">
      <c r="A1" s="9" t="s">
        <v>203</v>
      </c>
    </row>
    <row r="2" spans="1:5" ht="17.25">
      <c r="A2" s="9" t="s">
        <v>202</v>
      </c>
    </row>
    <row r="3" spans="1:5" ht="13.5">
      <c r="E3" s="7" t="s">
        <v>62</v>
      </c>
    </row>
    <row r="4" spans="1:5" ht="22.5" customHeight="1">
      <c r="A4" s="27" t="s">
        <v>21</v>
      </c>
      <c r="B4" s="27" t="s">
        <v>201</v>
      </c>
      <c r="C4" s="27" t="s">
        <v>200</v>
      </c>
      <c r="D4" s="27" t="s">
        <v>199</v>
      </c>
      <c r="E4" s="27" t="s">
        <v>198</v>
      </c>
    </row>
    <row r="5" spans="1:5" ht="18" customHeight="1">
      <c r="A5" s="90" t="s">
        <v>197</v>
      </c>
      <c r="B5" s="4" t="s">
        <v>196</v>
      </c>
      <c r="C5" s="4" t="s">
        <v>195</v>
      </c>
      <c r="D5" s="2">
        <v>129797351</v>
      </c>
      <c r="E5" s="4" t="s">
        <v>194</v>
      </c>
    </row>
    <row r="6" spans="1:5" ht="18" customHeight="1">
      <c r="A6" s="90"/>
      <c r="B6" s="4" t="s">
        <v>193</v>
      </c>
      <c r="C6" s="78" t="s">
        <v>192</v>
      </c>
      <c r="D6" s="2">
        <v>15300000</v>
      </c>
      <c r="E6" s="4" t="s">
        <v>191</v>
      </c>
    </row>
    <row r="7" spans="1:5" ht="18" customHeight="1">
      <c r="A7" s="91"/>
      <c r="B7" s="4" t="s">
        <v>183</v>
      </c>
      <c r="C7" s="77" t="s">
        <v>182</v>
      </c>
      <c r="D7" s="2">
        <v>42167590</v>
      </c>
      <c r="E7" s="3" t="s">
        <v>182</v>
      </c>
    </row>
    <row r="8" spans="1:5" ht="18" customHeight="1">
      <c r="A8" s="92"/>
      <c r="B8" s="3" t="s">
        <v>181</v>
      </c>
      <c r="C8" s="69"/>
      <c r="D8" s="2">
        <v>187264941</v>
      </c>
      <c r="E8" s="69"/>
    </row>
    <row r="9" spans="1:5" ht="18" customHeight="1">
      <c r="A9" s="91" t="s">
        <v>190</v>
      </c>
      <c r="B9" s="4" t="s">
        <v>189</v>
      </c>
      <c r="C9" s="4" t="s">
        <v>188</v>
      </c>
      <c r="D9" s="2">
        <v>1044432000</v>
      </c>
      <c r="E9" s="4" t="s">
        <v>187</v>
      </c>
    </row>
    <row r="10" spans="1:5" ht="18" customHeight="1">
      <c r="A10" s="91"/>
      <c r="B10" s="4" t="s">
        <v>186</v>
      </c>
      <c r="C10" s="4" t="s">
        <v>185</v>
      </c>
      <c r="D10" s="2">
        <v>204198449</v>
      </c>
      <c r="E10" s="4" t="s">
        <v>184</v>
      </c>
    </row>
    <row r="11" spans="1:5" ht="18" customHeight="1">
      <c r="A11" s="91"/>
      <c r="B11" s="4" t="s">
        <v>183</v>
      </c>
      <c r="C11" s="3" t="s">
        <v>182</v>
      </c>
      <c r="D11" s="14">
        <v>2811591696</v>
      </c>
      <c r="E11" s="3" t="s">
        <v>182</v>
      </c>
    </row>
    <row r="12" spans="1:5" ht="18" customHeight="1">
      <c r="A12" s="92"/>
      <c r="B12" s="3" t="s">
        <v>181</v>
      </c>
      <c r="C12" s="69"/>
      <c r="D12" s="14">
        <v>4060222145</v>
      </c>
      <c r="E12" s="69"/>
    </row>
    <row r="13" spans="1:5" ht="18" customHeight="1">
      <c r="A13" s="3" t="s">
        <v>29</v>
      </c>
      <c r="B13" s="69"/>
      <c r="C13" s="69"/>
      <c r="D13" s="14">
        <v>4247487086</v>
      </c>
      <c r="E13" s="68"/>
    </row>
  </sheetData>
  <mergeCells count="2">
    <mergeCell ref="A5:A8"/>
    <mergeCell ref="A9:A12"/>
  </mergeCells>
  <phoneticPr fontId="3"/>
  <pageMargins left="0.59055118110236227" right="0.39370078740157483" top="1.1811023622047245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A4" sqref="A4:H4"/>
    </sheetView>
  </sheetViews>
  <sheetFormatPr defaultColWidth="8.875" defaultRowHeight="11.25"/>
  <cols>
    <col min="1" max="1" width="28.875" style="1" customWidth="1"/>
    <col min="2" max="3" width="24.875" style="1" customWidth="1"/>
    <col min="4" max="4" width="13.5" style="1" bestFit="1" customWidth="1"/>
    <col min="5" max="5" width="24.875" style="1" customWidth="1"/>
    <col min="6" max="6" width="10.125" style="1" bestFit="1" customWidth="1"/>
    <col min="7" max="16384" width="8.875" style="1"/>
  </cols>
  <sheetData>
    <row r="1" spans="1:5" s="9" customFormat="1" ht="17.25">
      <c r="A1" s="9" t="s">
        <v>218</v>
      </c>
    </row>
    <row r="2" spans="1:5" s="9" customFormat="1" ht="17.25">
      <c r="A2" s="9" t="s">
        <v>217</v>
      </c>
    </row>
    <row r="3" spans="1:5" ht="13.5">
      <c r="E3" s="7" t="s">
        <v>62</v>
      </c>
    </row>
    <row r="4" spans="1:5" ht="22.5" customHeight="1">
      <c r="A4" s="27" t="s">
        <v>216</v>
      </c>
      <c r="B4" s="27" t="s">
        <v>21</v>
      </c>
      <c r="C4" s="84" t="s">
        <v>215</v>
      </c>
      <c r="D4" s="84"/>
      <c r="E4" s="27" t="s">
        <v>199</v>
      </c>
    </row>
    <row r="5" spans="1:5" ht="18" customHeight="1">
      <c r="A5" s="92" t="s">
        <v>214</v>
      </c>
      <c r="B5" s="92" t="s">
        <v>213</v>
      </c>
      <c r="C5" s="91" t="s">
        <v>212</v>
      </c>
      <c r="D5" s="94"/>
      <c r="E5" s="2">
        <v>23076944037</v>
      </c>
    </row>
    <row r="6" spans="1:5" ht="18" customHeight="1">
      <c r="A6" s="92"/>
      <c r="B6" s="92"/>
      <c r="C6" s="91" t="s">
        <v>211</v>
      </c>
      <c r="D6" s="94"/>
      <c r="E6" s="2">
        <v>2901320000</v>
      </c>
    </row>
    <row r="7" spans="1:5" ht="18" customHeight="1">
      <c r="A7" s="92"/>
      <c r="B7" s="92"/>
      <c r="C7" s="91" t="s">
        <v>210</v>
      </c>
      <c r="D7" s="94"/>
      <c r="E7" s="2">
        <v>342602033</v>
      </c>
    </row>
    <row r="8" spans="1:5" ht="18" customHeight="1">
      <c r="A8" s="92"/>
      <c r="B8" s="92"/>
      <c r="C8" s="91" t="s">
        <v>209</v>
      </c>
      <c r="D8" s="94"/>
      <c r="E8" s="71">
        <f>4486496593-206333303</f>
        <v>4280163290</v>
      </c>
    </row>
    <row r="9" spans="1:5" ht="18" customHeight="1">
      <c r="A9" s="92"/>
      <c r="B9" s="92"/>
      <c r="C9" s="92" t="s">
        <v>106</v>
      </c>
      <c r="D9" s="94"/>
      <c r="E9" s="2">
        <v>30601029360</v>
      </c>
    </row>
    <row r="10" spans="1:5" ht="18" customHeight="1">
      <c r="A10" s="92"/>
      <c r="B10" s="92" t="s">
        <v>208</v>
      </c>
      <c r="C10" s="93" t="s">
        <v>207</v>
      </c>
      <c r="D10" s="4" t="s">
        <v>205</v>
      </c>
      <c r="E10" s="2">
        <v>560669000</v>
      </c>
    </row>
    <row r="11" spans="1:5" ht="18" customHeight="1">
      <c r="A11" s="92"/>
      <c r="B11" s="92"/>
      <c r="C11" s="92"/>
      <c r="D11" s="4" t="s">
        <v>204</v>
      </c>
      <c r="E11" s="2">
        <v>83773000</v>
      </c>
    </row>
    <row r="12" spans="1:5" ht="18" customHeight="1">
      <c r="A12" s="92"/>
      <c r="B12" s="92"/>
      <c r="C12" s="92"/>
      <c r="D12" s="3" t="s">
        <v>181</v>
      </c>
      <c r="E12" s="70">
        <f>+SUM(E10:E11)</f>
        <v>644442000</v>
      </c>
    </row>
    <row r="13" spans="1:5" ht="18" customHeight="1">
      <c r="A13" s="92"/>
      <c r="B13" s="92"/>
      <c r="C13" s="93" t="s">
        <v>206</v>
      </c>
      <c r="D13" s="4" t="s">
        <v>205</v>
      </c>
      <c r="E13" s="2">
        <v>8198831486</v>
      </c>
    </row>
    <row r="14" spans="1:5" ht="18" customHeight="1">
      <c r="A14" s="92"/>
      <c r="B14" s="92"/>
      <c r="C14" s="92"/>
      <c r="D14" s="4" t="s">
        <v>204</v>
      </c>
      <c r="E14" s="2">
        <v>3614110128</v>
      </c>
    </row>
    <row r="15" spans="1:5" ht="18" customHeight="1">
      <c r="A15" s="92"/>
      <c r="B15" s="92"/>
      <c r="C15" s="92"/>
      <c r="D15" s="3" t="s">
        <v>181</v>
      </c>
      <c r="E15" s="70">
        <f>+SUM(E13:E14)</f>
        <v>11812941614</v>
      </c>
    </row>
    <row r="16" spans="1:5" ht="18" customHeight="1">
      <c r="A16" s="94"/>
      <c r="B16" s="94"/>
      <c r="C16" s="92" t="s">
        <v>106</v>
      </c>
      <c r="D16" s="94"/>
      <c r="E16" s="70">
        <f>+E12+E15</f>
        <v>12457383614</v>
      </c>
    </row>
    <row r="17" spans="1:5" ht="18" customHeight="1">
      <c r="A17" s="94"/>
      <c r="B17" s="92" t="s">
        <v>29</v>
      </c>
      <c r="C17" s="94"/>
      <c r="D17" s="94"/>
      <c r="E17" s="70">
        <f>+E9+E16</f>
        <v>43058412974</v>
      </c>
    </row>
  </sheetData>
  <mergeCells count="13">
    <mergeCell ref="C13:C15"/>
    <mergeCell ref="C16:D16"/>
    <mergeCell ref="B17:D17"/>
    <mergeCell ref="C4:D4"/>
    <mergeCell ref="A5:A17"/>
    <mergeCell ref="B5:B9"/>
    <mergeCell ref="C5:D5"/>
    <mergeCell ref="C6:D6"/>
    <mergeCell ref="C7:D7"/>
    <mergeCell ref="C8:D8"/>
    <mergeCell ref="C9:D9"/>
    <mergeCell ref="B10:B16"/>
    <mergeCell ref="C10:C12"/>
  </mergeCells>
  <phoneticPr fontId="3"/>
  <pageMargins left="0.39370078740157483" right="0.39370078740157483" top="1.1811023622047245" bottom="0.39370078740157483" header="0.19685039370078741" footer="0.19685039370078741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="85" zoomScaleNormal="85" workbookViewId="0">
      <selection activeCell="A4" sqref="A4:H4"/>
    </sheetView>
  </sheetViews>
  <sheetFormatPr defaultColWidth="8.875" defaultRowHeight="20.25" customHeight="1"/>
  <cols>
    <col min="1" max="1" width="23.375" style="8" customWidth="1"/>
    <col min="2" max="6" width="20.875" style="8" customWidth="1"/>
    <col min="7" max="16384" width="8.875" style="8"/>
  </cols>
  <sheetData>
    <row r="1" spans="1:6" ht="20.25" customHeight="1">
      <c r="A1" s="83" t="s">
        <v>224</v>
      </c>
      <c r="B1" s="83"/>
      <c r="C1" s="83"/>
      <c r="D1" s="83"/>
      <c r="E1" s="83"/>
      <c r="F1" s="83"/>
    </row>
    <row r="2" spans="1:6" ht="20.25" customHeight="1">
      <c r="A2" s="76"/>
      <c r="B2" s="76"/>
      <c r="C2" s="76"/>
      <c r="D2" s="76"/>
      <c r="E2" s="76"/>
      <c r="F2" s="75" t="s">
        <v>22</v>
      </c>
    </row>
    <row r="3" spans="1:6" ht="20.25" customHeight="1">
      <c r="A3" s="95" t="s">
        <v>21</v>
      </c>
      <c r="B3" s="97" t="s">
        <v>199</v>
      </c>
      <c r="C3" s="97" t="s">
        <v>223</v>
      </c>
      <c r="D3" s="97"/>
      <c r="E3" s="97"/>
      <c r="F3" s="97"/>
    </row>
    <row r="4" spans="1:6" ht="20.25" customHeight="1">
      <c r="A4" s="95"/>
      <c r="B4" s="97"/>
      <c r="C4" s="97" t="s">
        <v>208</v>
      </c>
      <c r="D4" s="97" t="s">
        <v>222</v>
      </c>
      <c r="E4" s="97" t="s">
        <v>213</v>
      </c>
      <c r="F4" s="97" t="s">
        <v>92</v>
      </c>
    </row>
    <row r="5" spans="1:6" ht="20.25" customHeight="1" thickBot="1">
      <c r="A5" s="96"/>
      <c r="B5" s="98"/>
      <c r="C5" s="98"/>
      <c r="D5" s="98"/>
      <c r="E5" s="98"/>
      <c r="F5" s="98"/>
    </row>
    <row r="6" spans="1:6" ht="20.25" customHeight="1" thickTop="1">
      <c r="A6" s="74" t="s">
        <v>221</v>
      </c>
      <c r="B6" s="72">
        <v>45015587904</v>
      </c>
      <c r="C6" s="72">
        <v>11810796267.251499</v>
      </c>
      <c r="D6" s="72">
        <v>2411156687.8440051</v>
      </c>
      <c r="E6" s="72">
        <v>26136808325.904495</v>
      </c>
      <c r="F6" s="72">
        <v>4656826623</v>
      </c>
    </row>
    <row r="7" spans="1:6" ht="20.25" customHeight="1">
      <c r="A7" s="74" t="s">
        <v>220</v>
      </c>
      <c r="B7" s="72">
        <v>2966168233</v>
      </c>
      <c r="C7" s="72">
        <v>646587346.74849987</v>
      </c>
      <c r="D7" s="72">
        <v>1330843312.1559949</v>
      </c>
      <c r="E7" s="72">
        <v>988737574.09550524</v>
      </c>
      <c r="F7" s="72"/>
    </row>
    <row r="8" spans="1:6" ht="20.25" customHeight="1">
      <c r="A8" s="74" t="s">
        <v>219</v>
      </c>
      <c r="B8" s="72">
        <v>1811227328</v>
      </c>
      <c r="C8" s="72"/>
      <c r="D8" s="72"/>
      <c r="E8" s="72">
        <v>1811227328</v>
      </c>
      <c r="F8" s="72"/>
    </row>
    <row r="9" spans="1:6" ht="20.25" customHeight="1">
      <c r="A9" s="74" t="s">
        <v>92</v>
      </c>
      <c r="B9" s="72"/>
      <c r="C9" s="72"/>
      <c r="D9" s="72"/>
      <c r="E9" s="72"/>
      <c r="F9" s="72"/>
    </row>
    <row r="10" spans="1:6" ht="20.25" customHeight="1">
      <c r="A10" s="73" t="s">
        <v>29</v>
      </c>
      <c r="B10" s="72">
        <f>SUM(B6:B9)</f>
        <v>49792983465</v>
      </c>
      <c r="C10" s="72">
        <f>SUM(C6:C9)</f>
        <v>12457383614</v>
      </c>
      <c r="D10" s="72">
        <f>SUM(D6:D9)</f>
        <v>3742000000</v>
      </c>
      <c r="E10" s="72">
        <f>SUM(E6:E9)</f>
        <v>28936773228</v>
      </c>
      <c r="F10" s="72">
        <f>SUM(F6:F9)</f>
        <v>4656826623</v>
      </c>
    </row>
  </sheetData>
  <mergeCells count="8">
    <mergeCell ref="A1:F1"/>
    <mergeCell ref="A3:A5"/>
    <mergeCell ref="B3:B5"/>
    <mergeCell ref="C3:F3"/>
    <mergeCell ref="C4:C5"/>
    <mergeCell ref="D4:D5"/>
    <mergeCell ref="E4:E5"/>
    <mergeCell ref="F4:F5"/>
  </mergeCells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A4" sqref="A4:H4"/>
    </sheetView>
  </sheetViews>
  <sheetFormatPr defaultColWidth="8.875" defaultRowHeight="11.25"/>
  <cols>
    <col min="1" max="1" width="44" style="1" customWidth="1"/>
    <col min="2" max="2" width="40.875" style="1" customWidth="1"/>
    <col min="3" max="16384" width="8.875" style="1"/>
  </cols>
  <sheetData>
    <row r="1" spans="1:2" s="9" customFormat="1" ht="17.25">
      <c r="A1" s="9" t="s">
        <v>229</v>
      </c>
    </row>
    <row r="2" spans="1:2" s="9" customFormat="1" ht="17.25">
      <c r="A2" s="9" t="s">
        <v>228</v>
      </c>
    </row>
    <row r="3" spans="1:2" ht="13.5">
      <c r="B3" s="7" t="s">
        <v>62</v>
      </c>
    </row>
    <row r="4" spans="1:2" ht="22.5" customHeight="1">
      <c r="A4" s="27" t="s">
        <v>96</v>
      </c>
      <c r="B4" s="27" t="s">
        <v>176</v>
      </c>
    </row>
    <row r="5" spans="1:2" ht="18" customHeight="1">
      <c r="A5" s="4" t="s">
        <v>227</v>
      </c>
      <c r="B5" s="2"/>
    </row>
    <row r="6" spans="1:2" ht="18" customHeight="1">
      <c r="A6" s="4" t="s">
        <v>226</v>
      </c>
      <c r="B6" s="14">
        <v>1558549692</v>
      </c>
    </row>
    <row r="7" spans="1:2" ht="18" customHeight="1">
      <c r="A7" s="4" t="s">
        <v>225</v>
      </c>
      <c r="B7" s="2"/>
    </row>
    <row r="8" spans="1:2" ht="18" customHeight="1">
      <c r="A8" s="3" t="s">
        <v>29</v>
      </c>
      <c r="B8" s="14">
        <f>B6</f>
        <v>1558549692</v>
      </c>
    </row>
  </sheetData>
  <phoneticPr fontId="3"/>
  <pageMargins left="0.78740157480314965" right="0.39370078740157483" top="1.1811023622047245" bottom="0.39370078740157483" header="0.19685039370078741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A4" sqref="A4:H4"/>
    </sheetView>
  </sheetViews>
  <sheetFormatPr defaultColWidth="8.875" defaultRowHeight="11.25"/>
  <cols>
    <col min="1" max="1" width="30.875" style="1" customWidth="1"/>
    <col min="2" max="11" width="15.875" style="1" customWidth="1"/>
    <col min="12" max="16384" width="8.875" style="1"/>
  </cols>
  <sheetData>
    <row r="1" spans="1:9" ht="17.25">
      <c r="A1" s="83" t="s">
        <v>37</v>
      </c>
      <c r="B1" s="83"/>
      <c r="C1" s="83"/>
      <c r="D1" s="83"/>
      <c r="E1" s="83"/>
      <c r="F1" s="83"/>
      <c r="G1" s="83"/>
      <c r="H1" s="83"/>
      <c r="I1" s="83"/>
    </row>
    <row r="2" spans="1:9" ht="13.5">
      <c r="A2" s="8"/>
      <c r="B2" s="8"/>
      <c r="C2" s="8"/>
      <c r="D2" s="8"/>
      <c r="E2" s="8"/>
      <c r="F2" s="8"/>
      <c r="G2" s="8"/>
      <c r="H2" s="8"/>
      <c r="I2" s="7" t="s">
        <v>22</v>
      </c>
    </row>
    <row r="3" spans="1:9" ht="22.5">
      <c r="A3" s="6" t="s">
        <v>21</v>
      </c>
      <c r="B3" s="5" t="s">
        <v>36</v>
      </c>
      <c r="C3" s="6" t="s">
        <v>35</v>
      </c>
      <c r="D3" s="6" t="s">
        <v>34</v>
      </c>
      <c r="E3" s="6" t="s">
        <v>33</v>
      </c>
      <c r="F3" s="6" t="s">
        <v>32</v>
      </c>
      <c r="G3" s="6" t="s">
        <v>31</v>
      </c>
      <c r="H3" s="6" t="s">
        <v>30</v>
      </c>
      <c r="I3" s="6" t="s">
        <v>29</v>
      </c>
    </row>
    <row r="4" spans="1:9">
      <c r="A4" s="4" t="s">
        <v>13</v>
      </c>
      <c r="B4" s="2">
        <v>6303667357</v>
      </c>
      <c r="C4" s="2">
        <v>48418706022</v>
      </c>
      <c r="D4" s="2">
        <v>7606983432</v>
      </c>
      <c r="E4" s="2">
        <v>2109773395</v>
      </c>
      <c r="F4" s="2">
        <v>5124491634</v>
      </c>
      <c r="G4" s="2">
        <v>4446292718</v>
      </c>
      <c r="H4" s="2">
        <v>9231232442</v>
      </c>
      <c r="I4" s="2">
        <v>83241147000</v>
      </c>
    </row>
    <row r="5" spans="1:9">
      <c r="A5" s="15" t="s">
        <v>12</v>
      </c>
      <c r="B5" s="14">
        <v>4872367743</v>
      </c>
      <c r="C5" s="14">
        <v>32719599612</v>
      </c>
      <c r="D5" s="14">
        <v>4433804195</v>
      </c>
      <c r="E5" s="14">
        <v>1180415236</v>
      </c>
      <c r="F5" s="14">
        <v>4538050847</v>
      </c>
      <c r="G5" s="14">
        <v>1094803313</v>
      </c>
      <c r="H5" s="14">
        <v>6688799262</v>
      </c>
      <c r="I5" s="14">
        <v>55527840208</v>
      </c>
    </row>
    <row r="6" spans="1:9">
      <c r="A6" s="4" t="s">
        <v>11</v>
      </c>
      <c r="B6" s="2"/>
      <c r="C6" s="2"/>
      <c r="D6" s="2"/>
      <c r="E6" s="2"/>
      <c r="F6" s="2"/>
      <c r="G6" s="2"/>
      <c r="H6" s="2"/>
      <c r="I6" s="2"/>
    </row>
    <row r="7" spans="1:9">
      <c r="A7" s="4" t="s">
        <v>5</v>
      </c>
      <c r="B7" s="2">
        <v>1336009403</v>
      </c>
      <c r="C7" s="2">
        <v>14345114367</v>
      </c>
      <c r="D7" s="2">
        <v>3166562831</v>
      </c>
      <c r="E7" s="2">
        <v>908575029</v>
      </c>
      <c r="F7" s="2">
        <v>520007488</v>
      </c>
      <c r="G7" s="2">
        <v>1348915011</v>
      </c>
      <c r="H7" s="2">
        <v>2476330854</v>
      </c>
      <c r="I7" s="2">
        <v>24101514983</v>
      </c>
    </row>
    <row r="8" spans="1:9">
      <c r="A8" s="4" t="s">
        <v>4</v>
      </c>
      <c r="B8" s="2">
        <v>45089511</v>
      </c>
      <c r="C8" s="2">
        <v>1093009043</v>
      </c>
      <c r="D8" s="2">
        <v>6616406</v>
      </c>
      <c r="E8" s="2">
        <v>20783130</v>
      </c>
      <c r="F8" s="2">
        <v>59563299</v>
      </c>
      <c r="G8" s="2">
        <v>1938144394</v>
      </c>
      <c r="H8" s="2">
        <v>45558286</v>
      </c>
      <c r="I8" s="2">
        <v>3208764069</v>
      </c>
    </row>
    <row r="9" spans="1:9">
      <c r="A9" s="4" t="s">
        <v>10</v>
      </c>
      <c r="B9" s="2"/>
      <c r="C9" s="2"/>
      <c r="D9" s="2"/>
      <c r="E9" s="2"/>
      <c r="F9" s="2"/>
      <c r="G9" s="2"/>
      <c r="H9" s="2"/>
      <c r="I9" s="2"/>
    </row>
    <row r="10" spans="1:9">
      <c r="A10" s="4" t="s">
        <v>9</v>
      </c>
      <c r="B10" s="2"/>
      <c r="C10" s="2"/>
      <c r="D10" s="2"/>
      <c r="E10" s="2"/>
      <c r="F10" s="2"/>
      <c r="G10" s="2"/>
      <c r="H10" s="2"/>
      <c r="I10" s="2"/>
    </row>
    <row r="11" spans="1:9">
      <c r="A11" s="4" t="s">
        <v>8</v>
      </c>
      <c r="B11" s="2"/>
      <c r="C11" s="2"/>
      <c r="D11" s="2"/>
      <c r="E11" s="2"/>
      <c r="F11" s="2"/>
      <c r="G11" s="2"/>
      <c r="H11" s="2"/>
      <c r="I11" s="2"/>
    </row>
    <row r="12" spans="1:9">
      <c r="A12" s="4" t="s">
        <v>3</v>
      </c>
      <c r="B12" s="2"/>
      <c r="C12" s="2"/>
      <c r="D12" s="2"/>
      <c r="E12" s="2"/>
      <c r="F12" s="2"/>
      <c r="G12" s="2"/>
      <c r="H12" s="2"/>
      <c r="I12" s="2"/>
    </row>
    <row r="13" spans="1:9">
      <c r="A13" s="4" t="s">
        <v>2</v>
      </c>
      <c r="B13" s="2">
        <v>50200700</v>
      </c>
      <c r="C13" s="2">
        <v>260983000</v>
      </c>
      <c r="D13" s="2"/>
      <c r="E13" s="2"/>
      <c r="F13" s="2">
        <v>6870000</v>
      </c>
      <c r="G13" s="2">
        <v>64430000</v>
      </c>
      <c r="H13" s="2">
        <v>20544040</v>
      </c>
      <c r="I13" s="2">
        <v>403027740</v>
      </c>
    </row>
    <row r="14" spans="1:9">
      <c r="A14" s="4" t="s">
        <v>7</v>
      </c>
      <c r="B14" s="2">
        <v>121061246013</v>
      </c>
      <c r="C14" s="2">
        <v>734306965</v>
      </c>
      <c r="D14" s="2"/>
      <c r="E14" s="2"/>
      <c r="F14" s="2">
        <v>2547117120</v>
      </c>
      <c r="G14" s="2"/>
      <c r="H14" s="2">
        <v>721725065</v>
      </c>
      <c r="I14" s="2">
        <v>125064395163</v>
      </c>
    </row>
    <row r="15" spans="1:9">
      <c r="A15" s="4" t="s">
        <v>6</v>
      </c>
      <c r="B15" s="2">
        <v>51879598721</v>
      </c>
      <c r="C15" s="2">
        <v>734096083</v>
      </c>
      <c r="D15" s="2"/>
      <c r="E15" s="2"/>
      <c r="F15" s="2">
        <v>292177862</v>
      </c>
      <c r="G15" s="2"/>
      <c r="H15" s="2">
        <v>569843988</v>
      </c>
      <c r="I15" s="2">
        <v>53475716654</v>
      </c>
    </row>
    <row r="16" spans="1:9">
      <c r="A16" s="4" t="s">
        <v>5</v>
      </c>
      <c r="B16" s="2">
        <v>219035538</v>
      </c>
      <c r="C16" s="2"/>
      <c r="D16" s="2"/>
      <c r="E16" s="2"/>
      <c r="F16" s="2"/>
      <c r="G16" s="2"/>
      <c r="H16" s="2">
        <v>1</v>
      </c>
      <c r="I16" s="2">
        <v>219035539</v>
      </c>
    </row>
    <row r="17" spans="1:9">
      <c r="A17" s="4" t="s">
        <v>4</v>
      </c>
      <c r="B17" s="2">
        <v>68962611754</v>
      </c>
      <c r="C17" s="2">
        <v>210882</v>
      </c>
      <c r="D17" s="2"/>
      <c r="E17" s="2"/>
      <c r="F17" s="2">
        <v>2254939258</v>
      </c>
      <c r="G17" s="2"/>
      <c r="H17" s="2">
        <v>151881076</v>
      </c>
      <c r="I17" s="2">
        <v>71369642970</v>
      </c>
    </row>
    <row r="18" spans="1:9">
      <c r="A18" s="4" t="s">
        <v>3</v>
      </c>
      <c r="B18" s="2"/>
      <c r="C18" s="2"/>
      <c r="D18" s="2"/>
      <c r="E18" s="2"/>
      <c r="F18" s="2"/>
      <c r="G18" s="2"/>
      <c r="H18" s="2"/>
      <c r="I18" s="2"/>
    </row>
    <row r="19" spans="1:9">
      <c r="A19" s="4" t="s">
        <v>2</v>
      </c>
      <c r="B19" s="2"/>
      <c r="C19" s="2"/>
      <c r="D19" s="2"/>
      <c r="E19" s="2"/>
      <c r="F19" s="2"/>
      <c r="G19" s="2"/>
      <c r="H19" s="2"/>
      <c r="I19" s="2"/>
    </row>
    <row r="20" spans="1:9">
      <c r="A20" s="15" t="s">
        <v>1</v>
      </c>
      <c r="B20" s="14">
        <v>1219106</v>
      </c>
      <c r="C20" s="14">
        <v>1514827631</v>
      </c>
      <c r="D20" s="14">
        <v>2535103</v>
      </c>
      <c r="E20" s="14">
        <v>11329819</v>
      </c>
      <c r="F20" s="14">
        <v>2</v>
      </c>
      <c r="G20" s="14">
        <v>458545331</v>
      </c>
      <c r="H20" s="14">
        <v>37846527</v>
      </c>
      <c r="I20" s="14">
        <v>2026303519</v>
      </c>
    </row>
    <row r="21" spans="1:9">
      <c r="A21" s="3" t="s">
        <v>0</v>
      </c>
      <c r="B21" s="2">
        <v>127366132476</v>
      </c>
      <c r="C21" s="2">
        <v>50667840618</v>
      </c>
      <c r="D21" s="2">
        <v>7609518535</v>
      </c>
      <c r="E21" s="2">
        <v>2121103214</v>
      </c>
      <c r="F21" s="2">
        <v>7671608756</v>
      </c>
      <c r="G21" s="2">
        <v>4904838049</v>
      </c>
      <c r="H21" s="2">
        <v>9990804034</v>
      </c>
      <c r="I21" s="2">
        <v>210331845682</v>
      </c>
    </row>
  </sheetData>
  <mergeCells count="1">
    <mergeCell ref="A1:I1"/>
  </mergeCells>
  <phoneticPr fontId="3"/>
  <pageMargins left="0.39370078740157483" right="0.39370078740157483" top="1.1811023622047245" bottom="0.19685039370078741" header="0.19685039370078741" footer="0.19685039370078741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10" zoomScaleNormal="100" workbookViewId="0">
      <selection activeCell="A4" sqref="A4:H4"/>
    </sheetView>
  </sheetViews>
  <sheetFormatPr defaultColWidth="8.875" defaultRowHeight="11.25"/>
  <cols>
    <col min="1" max="1" width="19.75" style="1" customWidth="1"/>
    <col min="2" max="11" width="15.375" style="1" customWidth="1"/>
    <col min="12" max="12" width="13.125" style="1" bestFit="1" customWidth="1"/>
    <col min="13" max="13" width="13.25" style="1" customWidth="1"/>
    <col min="14" max="16384" width="8.875" style="1"/>
  </cols>
  <sheetData>
    <row r="1" spans="1:14" ht="17.25">
      <c r="A1" s="10" t="s">
        <v>79</v>
      </c>
    </row>
    <row r="2" spans="1:14" ht="13.5">
      <c r="A2" s="36"/>
      <c r="H2" s="7"/>
    </row>
    <row r="3" spans="1:14" ht="13.5">
      <c r="A3" s="8" t="s">
        <v>78</v>
      </c>
      <c r="H3" s="7" t="s">
        <v>62</v>
      </c>
    </row>
    <row r="4" spans="1:14" ht="37.5" customHeight="1">
      <c r="A4" s="27" t="s">
        <v>77</v>
      </c>
      <c r="B4" s="26" t="s">
        <v>76</v>
      </c>
      <c r="C4" s="26" t="s">
        <v>75</v>
      </c>
      <c r="D4" s="26" t="s">
        <v>74</v>
      </c>
      <c r="E4" s="26" t="s">
        <v>73</v>
      </c>
      <c r="F4" s="26" t="s">
        <v>72</v>
      </c>
      <c r="G4" s="26" t="s">
        <v>71</v>
      </c>
      <c r="H4" s="26" t="s">
        <v>51</v>
      </c>
    </row>
    <row r="5" spans="1:14" ht="18" customHeight="1">
      <c r="A5" s="4" t="s">
        <v>70</v>
      </c>
      <c r="B5" s="2"/>
      <c r="C5" s="2"/>
      <c r="D5" s="2"/>
      <c r="E5" s="2"/>
      <c r="F5" s="2"/>
      <c r="G5" s="2"/>
      <c r="H5" s="2"/>
    </row>
    <row r="7" spans="1:14" ht="13.5">
      <c r="A7" s="8" t="s">
        <v>69</v>
      </c>
      <c r="J7" s="7" t="s">
        <v>62</v>
      </c>
    </row>
    <row r="8" spans="1:14" ht="37.5" customHeight="1">
      <c r="A8" s="27" t="s">
        <v>61</v>
      </c>
      <c r="B8" s="26" t="s">
        <v>68</v>
      </c>
      <c r="C8" s="26" t="s">
        <v>59</v>
      </c>
      <c r="D8" s="26" t="s">
        <v>58</v>
      </c>
      <c r="E8" s="26" t="s">
        <v>57</v>
      </c>
      <c r="F8" s="26" t="s">
        <v>56</v>
      </c>
      <c r="G8" s="26" t="s">
        <v>55</v>
      </c>
      <c r="H8" s="26" t="s">
        <v>54</v>
      </c>
      <c r="I8" s="26" t="s">
        <v>67</v>
      </c>
      <c r="J8" s="26" t="s">
        <v>51</v>
      </c>
    </row>
    <row r="9" spans="1:14" ht="25.15" customHeight="1">
      <c r="A9" s="25" t="s">
        <v>66</v>
      </c>
      <c r="B9" s="35">
        <v>5000000</v>
      </c>
      <c r="C9" s="35">
        <v>187278022</v>
      </c>
      <c r="D9" s="33">
        <v>181632658</v>
      </c>
      <c r="E9" s="34">
        <f>C9-D9</f>
        <v>5645364</v>
      </c>
      <c r="F9" s="33">
        <v>5000000</v>
      </c>
      <c r="G9" s="32">
        <f>B9/F9</f>
        <v>1</v>
      </c>
      <c r="H9" s="31">
        <f>E9*G9</f>
        <v>5645364</v>
      </c>
      <c r="I9" s="20"/>
      <c r="J9" s="30">
        <v>5000000</v>
      </c>
    </row>
    <row r="10" spans="1:14" ht="25.15" customHeight="1">
      <c r="A10" s="25" t="s">
        <v>65</v>
      </c>
      <c r="B10" s="35">
        <v>5000000</v>
      </c>
      <c r="C10" s="35">
        <v>2069747440</v>
      </c>
      <c r="D10" s="33">
        <v>2062297687</v>
      </c>
      <c r="E10" s="34">
        <f>C10-D10</f>
        <v>7449753</v>
      </c>
      <c r="F10" s="33">
        <v>5000000</v>
      </c>
      <c r="G10" s="32">
        <f>B10/F10</f>
        <v>1</v>
      </c>
      <c r="H10" s="31">
        <f>E10*G10</f>
        <v>7449753</v>
      </c>
      <c r="I10" s="20">
        <v>5000000</v>
      </c>
      <c r="J10" s="30">
        <v>5000000</v>
      </c>
    </row>
    <row r="11" spans="1:14" ht="25.15" customHeight="1">
      <c r="A11" s="25" t="s">
        <v>64</v>
      </c>
      <c r="B11" s="35">
        <v>50000000</v>
      </c>
      <c r="C11" s="35">
        <v>83626254</v>
      </c>
      <c r="D11" s="33">
        <v>3734059</v>
      </c>
      <c r="E11" s="34">
        <f>C11-D11</f>
        <v>79892195</v>
      </c>
      <c r="F11" s="33">
        <v>50000000</v>
      </c>
      <c r="G11" s="32">
        <f>B11/F11</f>
        <v>1</v>
      </c>
      <c r="H11" s="31">
        <f>E11*G11</f>
        <v>79892195</v>
      </c>
      <c r="I11" s="20"/>
      <c r="J11" s="30">
        <v>50000000</v>
      </c>
    </row>
    <row r="12" spans="1:14" ht="18" customHeight="1">
      <c r="A12" s="19" t="s">
        <v>29</v>
      </c>
      <c r="B12" s="28">
        <f>+SUM(B9:B11)</f>
        <v>60000000</v>
      </c>
      <c r="C12" s="28">
        <f>+SUM(C9:C11)</f>
        <v>2340651716</v>
      </c>
      <c r="D12" s="28">
        <f>+SUM(D9:D11)</f>
        <v>2247664404</v>
      </c>
      <c r="E12" s="28">
        <f>+SUM(E9:E11)</f>
        <v>92987312</v>
      </c>
      <c r="F12" s="28">
        <f>+SUM(F9:F11)</f>
        <v>60000000</v>
      </c>
      <c r="G12" s="29"/>
      <c r="H12" s="28">
        <f>+SUM(H9:H11)</f>
        <v>92987312</v>
      </c>
      <c r="I12" s="28">
        <f>+SUM(I9:I11)</f>
        <v>5000000</v>
      </c>
      <c r="J12" s="28">
        <f>+SUM(J9:J11)</f>
        <v>60000000</v>
      </c>
    </row>
    <row r="14" spans="1:14" ht="13.5">
      <c r="A14" s="8" t="s">
        <v>63</v>
      </c>
      <c r="K14" s="7" t="s">
        <v>62</v>
      </c>
    </row>
    <row r="15" spans="1:14" ht="37.5" customHeight="1">
      <c r="A15" s="27" t="s">
        <v>61</v>
      </c>
      <c r="B15" s="26" t="s">
        <v>60</v>
      </c>
      <c r="C15" s="26" t="s">
        <v>59</v>
      </c>
      <c r="D15" s="26" t="s">
        <v>58</v>
      </c>
      <c r="E15" s="26" t="s">
        <v>57</v>
      </c>
      <c r="F15" s="26" t="s">
        <v>56</v>
      </c>
      <c r="G15" s="26" t="s">
        <v>55</v>
      </c>
      <c r="H15" s="26" t="s">
        <v>54</v>
      </c>
      <c r="I15" s="26" t="s">
        <v>53</v>
      </c>
      <c r="J15" s="26" t="s">
        <v>52</v>
      </c>
      <c r="K15" s="26" t="s">
        <v>51</v>
      </c>
    </row>
    <row r="16" spans="1:14" ht="25.15" customHeight="1">
      <c r="A16" s="25" t="s">
        <v>50</v>
      </c>
      <c r="B16" s="20">
        <v>45000</v>
      </c>
      <c r="C16" s="23">
        <v>279616626</v>
      </c>
      <c r="D16" s="21">
        <v>159410539</v>
      </c>
      <c r="E16" s="21">
        <f t="shared" ref="E16:E28" si="0">+C16-D16</f>
        <v>120206087</v>
      </c>
      <c r="F16" s="21">
        <v>23091000</v>
      </c>
      <c r="G16" s="22">
        <f t="shared" ref="G16:G28" si="1">+B16/F16</f>
        <v>1.9488112251526569E-3</v>
      </c>
      <c r="H16" s="21">
        <f t="shared" ref="H16:H28" si="2">+E16*G16</f>
        <v>234258.97167727686</v>
      </c>
      <c r="I16" s="20"/>
      <c r="J16" s="20">
        <v>45000</v>
      </c>
      <c r="K16" s="20">
        <v>45000</v>
      </c>
      <c r="N16" s="16"/>
    </row>
    <row r="17" spans="1:14" ht="25.15" customHeight="1">
      <c r="A17" s="24" t="s">
        <v>49</v>
      </c>
      <c r="B17" s="20">
        <v>800000</v>
      </c>
      <c r="C17" s="23">
        <v>213164948</v>
      </c>
      <c r="D17" s="21">
        <v>109058367</v>
      </c>
      <c r="E17" s="21">
        <f t="shared" si="0"/>
        <v>104106581</v>
      </c>
      <c r="F17" s="21">
        <v>71100000</v>
      </c>
      <c r="G17" s="22">
        <f t="shared" si="1"/>
        <v>1.1251758087201125E-2</v>
      </c>
      <c r="H17" s="21">
        <f t="shared" si="2"/>
        <v>1171382.0646976091</v>
      </c>
      <c r="I17" s="20"/>
      <c r="J17" s="20">
        <v>800000</v>
      </c>
      <c r="K17" s="20">
        <v>800000</v>
      </c>
      <c r="N17" s="16"/>
    </row>
    <row r="18" spans="1:14" ht="25.15" customHeight="1">
      <c r="A18" s="24" t="s">
        <v>48</v>
      </c>
      <c r="B18" s="20">
        <v>1560000</v>
      </c>
      <c r="C18" s="23">
        <v>233849935225</v>
      </c>
      <c r="D18" s="21">
        <v>222321768702</v>
      </c>
      <c r="E18" s="21">
        <f t="shared" si="0"/>
        <v>11528166523</v>
      </c>
      <c r="F18" s="21">
        <v>5343160000</v>
      </c>
      <c r="G18" s="22">
        <f t="shared" si="1"/>
        <v>2.9196205990462574E-4</v>
      </c>
      <c r="H18" s="21">
        <f t="shared" si="2"/>
        <v>3365787.2449786272</v>
      </c>
      <c r="I18" s="20"/>
      <c r="J18" s="20">
        <v>1560000</v>
      </c>
      <c r="K18" s="20">
        <v>1560000</v>
      </c>
      <c r="N18" s="16"/>
    </row>
    <row r="19" spans="1:14" ht="25.15" customHeight="1">
      <c r="A19" s="24" t="s">
        <v>47</v>
      </c>
      <c r="B19" s="20">
        <v>41130000</v>
      </c>
      <c r="C19" s="23">
        <v>812416033819</v>
      </c>
      <c r="D19" s="21">
        <v>733424986487</v>
      </c>
      <c r="E19" s="21">
        <f t="shared" si="0"/>
        <v>78991047332</v>
      </c>
      <c r="F19" s="21">
        <v>57040147332</v>
      </c>
      <c r="G19" s="22">
        <f t="shared" si="1"/>
        <v>7.2107106877905493E-4</v>
      </c>
      <c r="H19" s="21">
        <f t="shared" si="2"/>
        <v>56958158.923662156</v>
      </c>
      <c r="I19" s="20"/>
      <c r="J19" s="20">
        <v>41130000</v>
      </c>
      <c r="K19" s="20">
        <v>41130000</v>
      </c>
      <c r="N19" s="16"/>
    </row>
    <row r="20" spans="1:14" ht="25.15" customHeight="1">
      <c r="A20" s="24" t="s">
        <v>46</v>
      </c>
      <c r="B20" s="20">
        <v>360000</v>
      </c>
      <c r="C20" s="23">
        <v>176810637</v>
      </c>
      <c r="D20" s="21">
        <v>90277800</v>
      </c>
      <c r="E20" s="21">
        <f t="shared" si="0"/>
        <v>86532837</v>
      </c>
      <c r="F20" s="21">
        <v>86532837</v>
      </c>
      <c r="G20" s="22">
        <f t="shared" si="1"/>
        <v>4.1602703953875914E-3</v>
      </c>
      <c r="H20" s="21">
        <f t="shared" si="2"/>
        <v>360000</v>
      </c>
      <c r="I20" s="20"/>
      <c r="J20" s="20">
        <v>360000</v>
      </c>
      <c r="K20" s="20">
        <v>360000</v>
      </c>
      <c r="N20" s="16"/>
    </row>
    <row r="21" spans="1:14" ht="25.15" customHeight="1">
      <c r="A21" s="24" t="s">
        <v>45</v>
      </c>
      <c r="B21" s="20">
        <v>1292000</v>
      </c>
      <c r="C21" s="23">
        <v>4666518808</v>
      </c>
      <c r="D21" s="21">
        <v>52416537</v>
      </c>
      <c r="E21" s="21">
        <f t="shared" si="0"/>
        <v>4614102271</v>
      </c>
      <c r="F21" s="21">
        <v>891537188</v>
      </c>
      <c r="G21" s="22">
        <f t="shared" si="1"/>
        <v>1.4491823979865212E-3</v>
      </c>
      <c r="H21" s="21">
        <f t="shared" si="2"/>
        <v>6686675.7936428329</v>
      </c>
      <c r="I21" s="20"/>
      <c r="J21" s="20">
        <v>1292000</v>
      </c>
      <c r="K21" s="20">
        <v>1292000</v>
      </c>
      <c r="N21" s="16"/>
    </row>
    <row r="22" spans="1:14" ht="25.15" customHeight="1">
      <c r="A22" s="24" t="s">
        <v>44</v>
      </c>
      <c r="B22" s="20">
        <v>2500000</v>
      </c>
      <c r="C22" s="23">
        <v>438954479</v>
      </c>
      <c r="D22" s="21">
        <v>357463644</v>
      </c>
      <c r="E22" s="21">
        <f t="shared" si="0"/>
        <v>81490835</v>
      </c>
      <c r="F22" s="21">
        <v>81490835</v>
      </c>
      <c r="G22" s="22">
        <f t="shared" si="1"/>
        <v>3.0678296522547596E-2</v>
      </c>
      <c r="H22" s="21">
        <f t="shared" si="2"/>
        <v>2500000</v>
      </c>
      <c r="I22" s="20"/>
      <c r="J22" s="20">
        <v>2500000</v>
      </c>
      <c r="K22" s="20">
        <v>2500000</v>
      </c>
      <c r="N22" s="16"/>
    </row>
    <row r="23" spans="1:14" ht="25.15" customHeight="1">
      <c r="A23" s="24" t="s">
        <v>43</v>
      </c>
      <c r="B23" s="20">
        <v>1000000</v>
      </c>
      <c r="C23" s="23">
        <v>1945597298</v>
      </c>
      <c r="D23" s="21">
        <v>354466455</v>
      </c>
      <c r="E23" s="21">
        <f t="shared" si="0"/>
        <v>1591130843</v>
      </c>
      <c r="F23" s="21">
        <v>542300000</v>
      </c>
      <c r="G23" s="22">
        <f t="shared" si="1"/>
        <v>1.8439977872026553E-3</v>
      </c>
      <c r="H23" s="21">
        <f t="shared" si="2"/>
        <v>2934041.7536418955</v>
      </c>
      <c r="I23" s="20"/>
      <c r="J23" s="20">
        <v>1000000</v>
      </c>
      <c r="K23" s="20">
        <v>1000000</v>
      </c>
      <c r="N23" s="16"/>
    </row>
    <row r="24" spans="1:14" ht="25.15" customHeight="1">
      <c r="A24" s="24" t="s">
        <v>42</v>
      </c>
      <c r="B24" s="20">
        <v>2400000</v>
      </c>
      <c r="C24" s="23">
        <v>932915888</v>
      </c>
      <c r="D24" s="21">
        <v>44142630</v>
      </c>
      <c r="E24" s="21">
        <f t="shared" si="0"/>
        <v>888773258</v>
      </c>
      <c r="F24" s="21">
        <v>727865220</v>
      </c>
      <c r="G24" s="22">
        <f t="shared" si="1"/>
        <v>3.2973137526752551E-3</v>
      </c>
      <c r="H24" s="21">
        <f t="shared" si="2"/>
        <v>2930564.2866133926</v>
      </c>
      <c r="I24" s="20"/>
      <c r="J24" s="20">
        <v>2400000</v>
      </c>
      <c r="K24" s="20">
        <v>2400000</v>
      </c>
      <c r="N24" s="16"/>
    </row>
    <row r="25" spans="1:14" ht="25.15" customHeight="1">
      <c r="A25" s="24" t="s">
        <v>41</v>
      </c>
      <c r="B25" s="20">
        <v>400000</v>
      </c>
      <c r="C25" s="23">
        <v>2983765089</v>
      </c>
      <c r="D25" s="21">
        <v>735135961</v>
      </c>
      <c r="E25" s="21">
        <f t="shared" si="0"/>
        <v>2248629128</v>
      </c>
      <c r="F25" s="21">
        <v>400000000</v>
      </c>
      <c r="G25" s="22">
        <f t="shared" si="1"/>
        <v>1E-3</v>
      </c>
      <c r="H25" s="21">
        <f t="shared" si="2"/>
        <v>2248629.128</v>
      </c>
      <c r="I25" s="20"/>
      <c r="J25" s="20">
        <v>400000</v>
      </c>
      <c r="K25" s="20">
        <v>400000</v>
      </c>
      <c r="N25" s="16"/>
    </row>
    <row r="26" spans="1:14" ht="25.15" customHeight="1">
      <c r="A26" s="24" t="s">
        <v>40</v>
      </c>
      <c r="B26" s="20">
        <v>4000000</v>
      </c>
      <c r="C26" s="23">
        <v>517572494</v>
      </c>
      <c r="D26" s="21">
        <v>2811832</v>
      </c>
      <c r="E26" s="21">
        <f t="shared" si="0"/>
        <v>514760662</v>
      </c>
      <c r="F26" s="21">
        <v>500000000</v>
      </c>
      <c r="G26" s="22">
        <f t="shared" si="1"/>
        <v>8.0000000000000002E-3</v>
      </c>
      <c r="H26" s="21">
        <f t="shared" si="2"/>
        <v>4118085.2960000001</v>
      </c>
      <c r="I26" s="20"/>
      <c r="J26" s="20">
        <v>4000000</v>
      </c>
      <c r="K26" s="20">
        <v>4000000</v>
      </c>
      <c r="N26" s="16"/>
    </row>
    <row r="27" spans="1:14" ht="25.15" customHeight="1">
      <c r="A27" s="24" t="s">
        <v>39</v>
      </c>
      <c r="B27" s="20">
        <v>88000</v>
      </c>
      <c r="C27" s="23">
        <v>24346700000000</v>
      </c>
      <c r="D27" s="21">
        <v>24022803000000</v>
      </c>
      <c r="E27" s="21">
        <f t="shared" si="0"/>
        <v>323897000000</v>
      </c>
      <c r="F27" s="21">
        <v>16602000000</v>
      </c>
      <c r="G27" s="22">
        <f t="shared" si="1"/>
        <v>5.3005661968437536E-6</v>
      </c>
      <c r="H27" s="21">
        <f t="shared" si="2"/>
        <v>1716837.4894591013</v>
      </c>
      <c r="I27" s="20"/>
      <c r="J27" s="20">
        <v>88000</v>
      </c>
      <c r="K27" s="20">
        <v>88000</v>
      </c>
      <c r="N27" s="16"/>
    </row>
    <row r="28" spans="1:14" ht="25.15" customHeight="1">
      <c r="A28" s="24" t="s">
        <v>38</v>
      </c>
      <c r="B28" s="20">
        <v>12750000</v>
      </c>
      <c r="C28" s="23">
        <v>22838778556</v>
      </c>
      <c r="D28" s="21">
        <v>16844197466</v>
      </c>
      <c r="E28" s="21">
        <f t="shared" si="0"/>
        <v>5994581090</v>
      </c>
      <c r="F28" s="21">
        <v>3600000000</v>
      </c>
      <c r="G28" s="22">
        <f t="shared" si="1"/>
        <v>3.5416666666666665E-3</v>
      </c>
      <c r="H28" s="21">
        <f t="shared" si="2"/>
        <v>21230808.027083334</v>
      </c>
      <c r="I28" s="20"/>
      <c r="J28" s="20">
        <v>12750000</v>
      </c>
      <c r="K28" s="20">
        <v>12750000</v>
      </c>
      <c r="N28" s="16"/>
    </row>
    <row r="29" spans="1:14" ht="25.15" customHeight="1">
      <c r="A29" s="19" t="s">
        <v>29</v>
      </c>
      <c r="B29" s="17">
        <f>+SUM(B16:B28)</f>
        <v>68325000</v>
      </c>
      <c r="C29" s="17">
        <f>+SUM(C16:C28)</f>
        <v>25427959663867</v>
      </c>
      <c r="D29" s="17">
        <f>+SUM(D16:D28)</f>
        <v>24997299136420</v>
      </c>
      <c r="E29" s="17">
        <f>+SUM(E16:E28)</f>
        <v>430660527447</v>
      </c>
      <c r="F29" s="17">
        <f>+SUM(F16:F28)</f>
        <v>85909224412</v>
      </c>
      <c r="G29" s="18"/>
      <c r="H29" s="17">
        <f>+SUM(H16:H28)</f>
        <v>106455228.97945622</v>
      </c>
      <c r="I29" s="18"/>
      <c r="J29" s="17">
        <f>+SUM(J16:J28)</f>
        <v>68325000</v>
      </c>
      <c r="K29" s="17">
        <f>+SUM(K16:K28)</f>
        <v>68325000</v>
      </c>
      <c r="N29" s="16"/>
    </row>
    <row r="30" spans="1:14" ht="28.5" customHeight="1"/>
    <row r="31" spans="1:14" ht="28.5" customHeight="1"/>
  </sheetData>
  <phoneticPr fontId="3"/>
  <pageMargins left="0.59055118110236227" right="0.39370078740157483" top="1.1811023622047245" bottom="0.39370078740157483" header="0.19685039370078741" footer="0.19685039370078741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="85" zoomScaleNormal="85" workbookViewId="0">
      <selection activeCell="A4" sqref="A4:H4"/>
    </sheetView>
  </sheetViews>
  <sheetFormatPr defaultColWidth="8.875" defaultRowHeight="11.25"/>
  <cols>
    <col min="1" max="1" width="25.5" style="1" customWidth="1"/>
    <col min="2" max="7" width="19.125" style="1" customWidth="1"/>
    <col min="8" max="8" width="10.75" style="1" bestFit="1" customWidth="1"/>
    <col min="9" max="16384" width="8.875" style="1"/>
  </cols>
  <sheetData>
    <row r="1" spans="1:7" ht="17.25">
      <c r="A1" s="40" t="s">
        <v>97</v>
      </c>
    </row>
    <row r="2" spans="1:7" ht="13.5">
      <c r="G2" s="7" t="s">
        <v>62</v>
      </c>
    </row>
    <row r="3" spans="1:7" ht="22.5" customHeight="1">
      <c r="A3" s="27" t="s">
        <v>96</v>
      </c>
      <c r="B3" s="27" t="s">
        <v>95</v>
      </c>
      <c r="C3" s="27" t="s">
        <v>94</v>
      </c>
      <c r="D3" s="27" t="s">
        <v>93</v>
      </c>
      <c r="E3" s="27" t="s">
        <v>92</v>
      </c>
      <c r="F3" s="26" t="s">
        <v>91</v>
      </c>
      <c r="G3" s="26" t="s">
        <v>51</v>
      </c>
    </row>
    <row r="4" spans="1:7" ht="18" customHeight="1">
      <c r="A4" s="39" t="s">
        <v>90</v>
      </c>
      <c r="B4" s="38">
        <v>3214566165</v>
      </c>
      <c r="C4" s="38">
        <v>22818500</v>
      </c>
      <c r="D4" s="38"/>
      <c r="E4" s="2"/>
      <c r="F4" s="38">
        <f t="shared" ref="F4:F15" si="0">+SUM(B4:E4)</f>
        <v>3237384665</v>
      </c>
      <c r="G4" s="38">
        <v>3237385000</v>
      </c>
    </row>
    <row r="5" spans="1:7" ht="18" customHeight="1">
      <c r="A5" s="39" t="s">
        <v>89</v>
      </c>
      <c r="B5" s="38">
        <v>166940233</v>
      </c>
      <c r="C5" s="38"/>
      <c r="D5" s="38"/>
      <c r="E5" s="38"/>
      <c r="F5" s="38">
        <f t="shared" si="0"/>
        <v>166940233</v>
      </c>
      <c r="G5" s="38">
        <v>166940000</v>
      </c>
    </row>
    <row r="6" spans="1:7" ht="18" customHeight="1">
      <c r="A6" s="39" t="s">
        <v>88</v>
      </c>
      <c r="B6" s="38">
        <v>109731132</v>
      </c>
      <c r="C6" s="38"/>
      <c r="D6" s="38"/>
      <c r="E6" s="38"/>
      <c r="F6" s="38">
        <f t="shared" si="0"/>
        <v>109731132</v>
      </c>
      <c r="G6" s="38">
        <v>109731000</v>
      </c>
    </row>
    <row r="7" spans="1:7" ht="18" customHeight="1">
      <c r="A7" s="39" t="s">
        <v>87</v>
      </c>
      <c r="B7" s="38">
        <v>572964730</v>
      </c>
      <c r="C7" s="38"/>
      <c r="D7" s="38"/>
      <c r="E7" s="38"/>
      <c r="F7" s="38">
        <f t="shared" si="0"/>
        <v>572964730</v>
      </c>
      <c r="G7" s="38">
        <v>572965000</v>
      </c>
    </row>
    <row r="8" spans="1:7" ht="18" customHeight="1">
      <c r="A8" s="39" t="s">
        <v>86</v>
      </c>
      <c r="B8" s="38">
        <v>15771294</v>
      </c>
      <c r="C8" s="38"/>
      <c r="D8" s="38"/>
      <c r="E8" s="38"/>
      <c r="F8" s="38">
        <f t="shared" si="0"/>
        <v>15771294</v>
      </c>
      <c r="G8" s="38">
        <v>15771000</v>
      </c>
    </row>
    <row r="9" spans="1:7" ht="18" customHeight="1">
      <c r="A9" s="39" t="s">
        <v>85</v>
      </c>
      <c r="B9" s="38">
        <v>64891931</v>
      </c>
      <c r="C9" s="38"/>
      <c r="D9" s="38"/>
      <c r="E9" s="38"/>
      <c r="F9" s="38">
        <f t="shared" si="0"/>
        <v>64891931</v>
      </c>
      <c r="G9" s="38">
        <v>64892000</v>
      </c>
    </row>
    <row r="10" spans="1:7" ht="18" customHeight="1">
      <c r="A10" s="39" t="s">
        <v>84</v>
      </c>
      <c r="B10" s="38">
        <v>8213348</v>
      </c>
      <c r="C10" s="38"/>
      <c r="D10" s="38"/>
      <c r="E10" s="38"/>
      <c r="F10" s="38">
        <f t="shared" si="0"/>
        <v>8213348</v>
      </c>
      <c r="G10" s="38">
        <v>8213000</v>
      </c>
    </row>
    <row r="11" spans="1:7" ht="18" customHeight="1">
      <c r="A11" s="39" t="s">
        <v>83</v>
      </c>
      <c r="B11" s="38">
        <v>1863894</v>
      </c>
      <c r="C11" s="38"/>
      <c r="D11" s="38"/>
      <c r="E11" s="38"/>
      <c r="F11" s="38">
        <f t="shared" si="0"/>
        <v>1863894</v>
      </c>
      <c r="G11" s="38">
        <v>1864000</v>
      </c>
    </row>
    <row r="12" spans="1:7" ht="18" customHeight="1">
      <c r="A12" s="39" t="s">
        <v>82</v>
      </c>
      <c r="B12" s="38">
        <v>922493</v>
      </c>
      <c r="C12" s="38"/>
      <c r="D12" s="38"/>
      <c r="E12" s="38"/>
      <c r="F12" s="38">
        <f t="shared" si="0"/>
        <v>922493</v>
      </c>
      <c r="G12" s="38">
        <v>922000</v>
      </c>
    </row>
    <row r="13" spans="1:7" ht="18" customHeight="1">
      <c r="A13" s="39" t="s">
        <v>81</v>
      </c>
      <c r="B13" s="38">
        <v>2148417</v>
      </c>
      <c r="C13" s="38"/>
      <c r="D13" s="38"/>
      <c r="E13" s="38"/>
      <c r="F13" s="38">
        <f t="shared" si="0"/>
        <v>2148417</v>
      </c>
      <c r="G13" s="37">
        <v>2148000</v>
      </c>
    </row>
    <row r="14" spans="1:7" ht="18" customHeight="1">
      <c r="A14" s="39" t="s">
        <v>80</v>
      </c>
      <c r="B14" s="38"/>
      <c r="C14" s="38"/>
      <c r="D14" s="38">
        <v>307000000</v>
      </c>
      <c r="E14" s="2"/>
      <c r="F14" s="38">
        <f t="shared" si="0"/>
        <v>307000000</v>
      </c>
      <c r="G14" s="38">
        <v>307000000</v>
      </c>
    </row>
    <row r="15" spans="1:7" ht="18" customHeight="1">
      <c r="A15" s="3" t="s">
        <v>29</v>
      </c>
      <c r="B15" s="2">
        <f>+SUM(B4:B14)</f>
        <v>4158013637</v>
      </c>
      <c r="C15" s="37">
        <f>+SUM(C4:C14)</f>
        <v>22818500</v>
      </c>
      <c r="D15" s="37">
        <f>+SUM(D4:D14)</f>
        <v>307000000</v>
      </c>
      <c r="E15" s="2"/>
      <c r="F15" s="37">
        <f t="shared" si="0"/>
        <v>4487832137</v>
      </c>
      <c r="G15" s="37">
        <f>+SUM(G4:G14)</f>
        <v>4487831000</v>
      </c>
    </row>
  </sheetData>
  <phoneticPr fontId="3"/>
  <pageMargins left="0.39370078740157483" right="0.39370078740157483" top="1.1811023622047245" bottom="0.39370078740157483" header="0.19685039370078741" footer="0.19685039370078741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workbookViewId="0">
      <selection activeCell="A4" sqref="A4:H4"/>
    </sheetView>
  </sheetViews>
  <sheetFormatPr defaultColWidth="8.875" defaultRowHeight="11.25"/>
  <cols>
    <col min="1" max="1" width="30.875" style="1" customWidth="1"/>
    <col min="2" max="6" width="19.875" style="1" customWidth="1"/>
    <col min="7" max="16384" width="8.875" style="1"/>
  </cols>
  <sheetData>
    <row r="1" spans="1:6" ht="17.25">
      <c r="A1" s="40" t="s">
        <v>105</v>
      </c>
    </row>
    <row r="2" spans="1:6" ht="13.5">
      <c r="F2" s="7" t="s">
        <v>62</v>
      </c>
    </row>
    <row r="3" spans="1:6" ht="22.5" customHeight="1">
      <c r="A3" s="84" t="s">
        <v>104</v>
      </c>
      <c r="B3" s="84" t="s">
        <v>103</v>
      </c>
      <c r="C3" s="84"/>
      <c r="D3" s="84" t="s">
        <v>102</v>
      </c>
      <c r="E3" s="84"/>
      <c r="F3" s="85" t="s">
        <v>101</v>
      </c>
    </row>
    <row r="4" spans="1:6" ht="22.5" customHeight="1">
      <c r="A4" s="84"/>
      <c r="B4" s="27" t="s">
        <v>100</v>
      </c>
      <c r="C4" s="26" t="s">
        <v>99</v>
      </c>
      <c r="D4" s="27" t="s">
        <v>100</v>
      </c>
      <c r="E4" s="26" t="s">
        <v>99</v>
      </c>
      <c r="F4" s="84"/>
    </row>
    <row r="5" spans="1:6" ht="18" customHeight="1">
      <c r="A5" s="4" t="s">
        <v>98</v>
      </c>
      <c r="B5" s="2">
        <v>9392720</v>
      </c>
      <c r="C5" s="2"/>
      <c r="D5" s="2">
        <v>2211164</v>
      </c>
      <c r="E5" s="2"/>
      <c r="F5" s="2">
        <v>11603884</v>
      </c>
    </row>
    <row r="6" spans="1:6" ht="18" customHeight="1">
      <c r="A6" s="3" t="s">
        <v>29</v>
      </c>
      <c r="B6" s="37">
        <f>+SUM(B5:B5)</f>
        <v>9392720</v>
      </c>
      <c r="C6" s="37"/>
      <c r="D6" s="37">
        <f>+SUM(D5:D5)</f>
        <v>2211164</v>
      </c>
      <c r="E6" s="37"/>
      <c r="F6" s="41">
        <f>+F5</f>
        <v>11603884</v>
      </c>
    </row>
  </sheetData>
  <mergeCells count="4">
    <mergeCell ref="A3:A4"/>
    <mergeCell ref="B3:C3"/>
    <mergeCell ref="D3:E3"/>
    <mergeCell ref="F3:F4"/>
  </mergeCells>
  <phoneticPr fontId="3"/>
  <pageMargins left="0.39370078740157483" right="0.39370078740157483" top="1.1811023622047245" bottom="0.39370078740157483" header="0.19685039370078741" footer="0.19685039370078741"/>
  <pageSetup paperSize="9"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="85" zoomScaleNormal="85" zoomScaleSheetLayoutView="85" workbookViewId="0">
      <selection activeCell="A4" sqref="A4:H4"/>
    </sheetView>
  </sheetViews>
  <sheetFormatPr defaultColWidth="8.875" defaultRowHeight="11.25"/>
  <cols>
    <col min="1" max="1" width="26.625" style="1" bestFit="1" customWidth="1"/>
    <col min="2" max="2" width="23.5" style="1" customWidth="1"/>
    <col min="3" max="3" width="23.875" style="1" customWidth="1"/>
    <col min="4" max="16384" width="8.875" style="1"/>
  </cols>
  <sheetData>
    <row r="1" spans="1:3" ht="17.25">
      <c r="A1" s="9" t="s">
        <v>120</v>
      </c>
    </row>
    <row r="2" spans="1:3" ht="13.5">
      <c r="C2" s="7" t="s">
        <v>62</v>
      </c>
    </row>
    <row r="3" spans="1:3" ht="22.5" customHeight="1">
      <c r="A3" s="27" t="s">
        <v>104</v>
      </c>
      <c r="B3" s="27" t="s">
        <v>100</v>
      </c>
      <c r="C3" s="27" t="s">
        <v>119</v>
      </c>
    </row>
    <row r="4" spans="1:3" ht="18" customHeight="1">
      <c r="A4" s="4" t="s">
        <v>118</v>
      </c>
      <c r="B4" s="2"/>
      <c r="C4" s="2"/>
    </row>
    <row r="5" spans="1:3" ht="18" customHeight="1">
      <c r="A5" s="4" t="s">
        <v>117</v>
      </c>
      <c r="B5" s="37">
        <v>235534187</v>
      </c>
      <c r="C5" s="2"/>
    </row>
    <row r="6" spans="1:3" ht="18" customHeight="1">
      <c r="A6" s="4" t="s">
        <v>116</v>
      </c>
      <c r="B6" s="37">
        <v>319000</v>
      </c>
      <c r="C6" s="2"/>
    </row>
    <row r="7" spans="1:3" ht="18" customHeight="1" thickBot="1">
      <c r="A7" s="45" t="s">
        <v>106</v>
      </c>
      <c r="B7" s="44">
        <f>+SUM(B5:B6)</f>
        <v>235853187</v>
      </c>
      <c r="C7" s="49"/>
    </row>
    <row r="8" spans="1:3" ht="18" customHeight="1" thickTop="1">
      <c r="A8" s="4" t="s">
        <v>115</v>
      </c>
      <c r="B8" s="2"/>
      <c r="C8" s="2"/>
    </row>
    <row r="9" spans="1:3" ht="18" customHeight="1">
      <c r="A9" s="48" t="s">
        <v>114</v>
      </c>
      <c r="B9" s="37">
        <v>254418509</v>
      </c>
      <c r="C9" s="86">
        <v>111317563</v>
      </c>
    </row>
    <row r="10" spans="1:3" ht="18" customHeight="1">
      <c r="A10" s="48" t="s">
        <v>113</v>
      </c>
      <c r="B10" s="37">
        <v>227332786</v>
      </c>
      <c r="C10" s="87"/>
    </row>
    <row r="11" spans="1:3" ht="18" customHeight="1">
      <c r="A11" s="48" t="s">
        <v>112</v>
      </c>
      <c r="B11" s="37">
        <v>10321143</v>
      </c>
      <c r="C11" s="87"/>
    </row>
    <row r="12" spans="1:3" ht="18" customHeight="1">
      <c r="A12" s="48" t="s">
        <v>111</v>
      </c>
      <c r="B12" s="37">
        <v>75801926</v>
      </c>
      <c r="C12" s="87"/>
    </row>
    <row r="13" spans="1:3" ht="18" customHeight="1">
      <c r="A13" s="47" t="s">
        <v>110</v>
      </c>
      <c r="B13" s="37">
        <v>8661883</v>
      </c>
      <c r="C13" s="87"/>
    </row>
    <row r="14" spans="1:3" ht="18" customHeight="1">
      <c r="A14" s="47" t="s">
        <v>109</v>
      </c>
      <c r="B14" s="46">
        <v>2066172</v>
      </c>
      <c r="C14" s="87"/>
    </row>
    <row r="15" spans="1:3" ht="18" customHeight="1">
      <c r="A15" s="47" t="s">
        <v>108</v>
      </c>
      <c r="B15" s="46">
        <v>40710</v>
      </c>
      <c r="C15" s="87"/>
    </row>
    <row r="16" spans="1:3" ht="18" customHeight="1">
      <c r="A16" s="47" t="s">
        <v>107</v>
      </c>
      <c r="B16" s="46">
        <v>101795906</v>
      </c>
      <c r="C16" s="88"/>
    </row>
    <row r="17" spans="1:3" ht="18" customHeight="1" thickBot="1">
      <c r="A17" s="45" t="s">
        <v>106</v>
      </c>
      <c r="B17" s="44">
        <f>+SUM(B9:B16)</f>
        <v>680439035</v>
      </c>
      <c r="C17" s="44">
        <f>+C9</f>
        <v>111317563</v>
      </c>
    </row>
    <row r="18" spans="1:3" ht="18" customHeight="1" thickTop="1">
      <c r="A18" s="3" t="s">
        <v>29</v>
      </c>
      <c r="B18" s="43">
        <f>+B7+B17</f>
        <v>916292222</v>
      </c>
      <c r="C18" s="43">
        <f>+C7+C17</f>
        <v>111317563</v>
      </c>
    </row>
    <row r="19" spans="1:3">
      <c r="C19" s="42"/>
    </row>
  </sheetData>
  <mergeCells count="1">
    <mergeCell ref="C9:C16"/>
  </mergeCells>
  <phoneticPr fontId="3"/>
  <pageMargins left="1.1811023622047245" right="0.39370078740157483" top="0.59055118110236227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="85" zoomScaleNormal="85" zoomScaleSheetLayoutView="85" workbookViewId="0">
      <selection activeCell="B14" sqref="B14"/>
    </sheetView>
  </sheetViews>
  <sheetFormatPr defaultColWidth="8.875" defaultRowHeight="11.25"/>
  <cols>
    <col min="1" max="1" width="30.875" style="1" customWidth="1"/>
    <col min="2" max="2" width="19.875" style="1" customWidth="1"/>
    <col min="3" max="3" width="22.5" style="1" customWidth="1"/>
    <col min="4" max="4" width="8.875" style="1"/>
    <col min="5" max="5" width="10.25" style="1" bestFit="1" customWidth="1"/>
    <col min="6" max="16384" width="8.875" style="1"/>
  </cols>
  <sheetData>
    <row r="1" spans="1:3" ht="17.25">
      <c r="A1" s="9" t="s">
        <v>123</v>
      </c>
    </row>
    <row r="2" spans="1:3" ht="13.5">
      <c r="C2" s="7" t="s">
        <v>62</v>
      </c>
    </row>
    <row r="3" spans="1:3" ht="22.5" customHeight="1">
      <c r="A3" s="27" t="s">
        <v>104</v>
      </c>
      <c r="B3" s="27" t="s">
        <v>100</v>
      </c>
      <c r="C3" s="27" t="s">
        <v>119</v>
      </c>
    </row>
    <row r="4" spans="1:3" ht="18" customHeight="1">
      <c r="A4" s="4" t="s">
        <v>122</v>
      </c>
      <c r="B4" s="2"/>
      <c r="C4" s="2"/>
    </row>
    <row r="5" spans="1:3" ht="18" customHeight="1">
      <c r="A5" s="4" t="s">
        <v>117</v>
      </c>
      <c r="B5" s="41">
        <v>2127965</v>
      </c>
      <c r="C5" s="41"/>
    </row>
    <row r="6" spans="1:3" ht="18" customHeight="1">
      <c r="A6" s="4" t="s">
        <v>116</v>
      </c>
      <c r="B6" s="41"/>
      <c r="C6" s="41"/>
    </row>
    <row r="7" spans="1:3" ht="18" customHeight="1" thickBot="1">
      <c r="A7" s="45" t="s">
        <v>106</v>
      </c>
      <c r="B7" s="53">
        <f>+SUM(B5:B6)</f>
        <v>2127965</v>
      </c>
      <c r="C7" s="49"/>
    </row>
    <row r="8" spans="1:3" ht="18" customHeight="1" thickTop="1">
      <c r="A8" s="4" t="s">
        <v>115</v>
      </c>
      <c r="B8" s="2"/>
      <c r="C8" s="2"/>
    </row>
    <row r="9" spans="1:3" ht="18" customHeight="1">
      <c r="A9" s="48" t="s">
        <v>114</v>
      </c>
      <c r="B9" s="37">
        <v>157211606</v>
      </c>
      <c r="C9" s="86">
        <v>3113807</v>
      </c>
    </row>
    <row r="10" spans="1:3" ht="18" customHeight="1">
      <c r="A10" s="48" t="s">
        <v>113</v>
      </c>
      <c r="B10" s="37">
        <v>105106206</v>
      </c>
      <c r="C10" s="87"/>
    </row>
    <row r="11" spans="1:3" ht="18" customHeight="1">
      <c r="A11" s="48" t="s">
        <v>112</v>
      </c>
      <c r="B11" s="41">
        <v>8663600</v>
      </c>
      <c r="C11" s="87"/>
    </row>
    <row r="12" spans="1:3" ht="18" customHeight="1">
      <c r="A12" s="48" t="s">
        <v>111</v>
      </c>
      <c r="B12" s="41">
        <v>21366762</v>
      </c>
      <c r="C12" s="87"/>
    </row>
    <row r="13" spans="1:3" ht="18" customHeight="1">
      <c r="A13" s="48" t="s">
        <v>110</v>
      </c>
      <c r="B13" s="41">
        <v>1789050</v>
      </c>
      <c r="C13" s="87"/>
    </row>
    <row r="14" spans="1:3" ht="18" customHeight="1">
      <c r="A14" s="47" t="s">
        <v>109</v>
      </c>
      <c r="B14" s="52"/>
      <c r="C14" s="87"/>
    </row>
    <row r="15" spans="1:3" ht="18" customHeight="1">
      <c r="A15" s="47" t="s">
        <v>121</v>
      </c>
      <c r="B15" s="41">
        <v>145710</v>
      </c>
      <c r="C15" s="87"/>
    </row>
    <row r="16" spans="1:3" ht="18" customHeight="1">
      <c r="A16" s="51" t="s">
        <v>107</v>
      </c>
      <c r="B16" s="41">
        <v>32778517</v>
      </c>
      <c r="C16" s="88"/>
    </row>
    <row r="17" spans="1:3" ht="18" customHeight="1" thickBot="1">
      <c r="A17" s="45" t="s">
        <v>106</v>
      </c>
      <c r="B17" s="44">
        <f>+SUM(B9:B16)</f>
        <v>327061451</v>
      </c>
      <c r="C17" s="44">
        <f>+C9</f>
        <v>3113807</v>
      </c>
    </row>
    <row r="18" spans="1:3" ht="18" customHeight="1" thickTop="1">
      <c r="A18" s="3" t="s">
        <v>29</v>
      </c>
      <c r="B18" s="43">
        <f>+B7+B17</f>
        <v>329189416</v>
      </c>
      <c r="C18" s="43">
        <f>+C7+C17</f>
        <v>3113807</v>
      </c>
    </row>
    <row r="19" spans="1:3">
      <c r="C19" s="50"/>
    </row>
  </sheetData>
  <mergeCells count="1">
    <mergeCell ref="C9:C16"/>
  </mergeCells>
  <phoneticPr fontId="3"/>
  <pageMargins left="1.1811023622047245" right="0.39370078740157483" top="0.59055118110236227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85" zoomScaleNormal="85" workbookViewId="0">
      <selection activeCell="A4" sqref="A4:H4"/>
    </sheetView>
  </sheetViews>
  <sheetFormatPr defaultColWidth="8.875" defaultRowHeight="11.25"/>
  <cols>
    <col min="1" max="1" width="20.875" style="1" customWidth="1"/>
    <col min="2" max="2" width="14.875" style="1" customWidth="1"/>
    <col min="3" max="3" width="16.875" style="1" customWidth="1"/>
    <col min="4" max="11" width="14.875" style="1" customWidth="1"/>
    <col min="12" max="16384" width="8.875" style="1"/>
  </cols>
  <sheetData>
    <row r="1" spans="1:11" ht="17.25">
      <c r="A1" s="9" t="s">
        <v>146</v>
      </c>
    </row>
    <row r="2" spans="1:11" ht="17.25">
      <c r="A2" s="9" t="s">
        <v>145</v>
      </c>
      <c r="K2" s="7" t="s">
        <v>62</v>
      </c>
    </row>
    <row r="3" spans="1:11" ht="22.5" customHeight="1">
      <c r="A3" s="84" t="s">
        <v>96</v>
      </c>
      <c r="B3" s="89" t="s">
        <v>144</v>
      </c>
      <c r="C3" s="61"/>
      <c r="D3" s="84" t="s">
        <v>143</v>
      </c>
      <c r="E3" s="85" t="s">
        <v>142</v>
      </c>
      <c r="F3" s="84" t="s">
        <v>141</v>
      </c>
      <c r="G3" s="85" t="s">
        <v>140</v>
      </c>
      <c r="H3" s="89" t="s">
        <v>139</v>
      </c>
      <c r="I3" s="60"/>
      <c r="J3" s="59"/>
      <c r="K3" s="84" t="s">
        <v>92</v>
      </c>
    </row>
    <row r="4" spans="1:11" ht="22.5" customHeight="1">
      <c r="A4" s="84"/>
      <c r="B4" s="84"/>
      <c r="C4" s="58" t="s">
        <v>138</v>
      </c>
      <c r="D4" s="84"/>
      <c r="E4" s="84"/>
      <c r="F4" s="84"/>
      <c r="G4" s="84"/>
      <c r="H4" s="84"/>
      <c r="I4" s="27" t="s">
        <v>137</v>
      </c>
      <c r="J4" s="27" t="s">
        <v>136</v>
      </c>
      <c r="K4" s="84"/>
    </row>
    <row r="5" spans="1:11" ht="18" customHeight="1">
      <c r="A5" s="4" t="s">
        <v>135</v>
      </c>
      <c r="B5" s="57">
        <f>+SUM(D5:K5)</f>
        <v>11628891442</v>
      </c>
      <c r="C5" s="55">
        <f>+SUM(C6:C11)</f>
        <v>1283782435</v>
      </c>
      <c r="D5" s="54">
        <f>+SUM(D6:D11)</f>
        <v>2706225760</v>
      </c>
      <c r="E5" s="37">
        <f>+SUM(E6:E11)</f>
        <v>2638596720</v>
      </c>
      <c r="F5" s="37">
        <f>+SUM(F6:F11)</f>
        <v>694512446</v>
      </c>
      <c r="G5" s="37">
        <f>+SUM(G6:G11)</f>
        <v>979664000</v>
      </c>
      <c r="H5" s="37"/>
      <c r="I5" s="37"/>
      <c r="J5" s="37"/>
      <c r="K5" s="37">
        <f>+SUM(K6:K11)</f>
        <v>4609892516</v>
      </c>
    </row>
    <row r="6" spans="1:11" ht="18" customHeight="1">
      <c r="A6" s="4" t="s">
        <v>134</v>
      </c>
      <c r="B6" s="57">
        <f>+SUM(D6:K6)</f>
        <v>3280949194</v>
      </c>
      <c r="C6" s="55">
        <v>187639065</v>
      </c>
      <c r="D6" s="54">
        <v>771141337</v>
      </c>
      <c r="E6" s="37">
        <v>1505411960</v>
      </c>
      <c r="F6" s="37"/>
      <c r="G6" s="37">
        <v>55533362</v>
      </c>
      <c r="H6" s="37"/>
      <c r="I6" s="37"/>
      <c r="J6" s="37"/>
      <c r="K6" s="46">
        <v>948862535</v>
      </c>
    </row>
    <row r="7" spans="1:11" ht="18" customHeight="1">
      <c r="A7" s="4" t="s">
        <v>133</v>
      </c>
      <c r="B7" s="57">
        <f>+SUM(D7:K7)</f>
        <v>76894646</v>
      </c>
      <c r="C7" s="55">
        <v>18848257</v>
      </c>
      <c r="D7" s="54">
        <v>76894646</v>
      </c>
      <c r="E7" s="37"/>
      <c r="F7" s="37"/>
      <c r="G7" s="37"/>
      <c r="H7" s="37"/>
      <c r="I7" s="37"/>
      <c r="J7" s="37"/>
      <c r="K7" s="46"/>
    </row>
    <row r="8" spans="1:11" ht="18" customHeight="1">
      <c r="A8" s="4" t="s">
        <v>132</v>
      </c>
      <c r="B8" s="57"/>
      <c r="C8" s="55"/>
      <c r="D8" s="54"/>
      <c r="E8" s="37"/>
      <c r="F8" s="37"/>
      <c r="G8" s="37"/>
      <c r="H8" s="37"/>
      <c r="I8" s="37"/>
      <c r="J8" s="37"/>
      <c r="K8" s="46"/>
    </row>
    <row r="9" spans="1:11" ht="18" customHeight="1">
      <c r="A9" s="4" t="s">
        <v>131</v>
      </c>
      <c r="B9" s="57">
        <f t="shared" ref="B9:B14" si="0">+SUM(D9:K9)</f>
        <v>2028873165</v>
      </c>
      <c r="C9" s="55">
        <v>258956401</v>
      </c>
      <c r="D9" s="54">
        <v>1556451345</v>
      </c>
      <c r="E9" s="37">
        <v>214320410</v>
      </c>
      <c r="F9" s="37"/>
      <c r="G9" s="37">
        <v>134603112</v>
      </c>
      <c r="H9" s="37"/>
      <c r="I9" s="37"/>
      <c r="J9" s="37"/>
      <c r="K9" s="46">
        <v>123498298</v>
      </c>
    </row>
    <row r="10" spans="1:11" ht="18" customHeight="1">
      <c r="A10" s="4" t="s">
        <v>130</v>
      </c>
      <c r="B10" s="57">
        <f t="shared" si="0"/>
        <v>5309332727</v>
      </c>
      <c r="C10" s="55">
        <v>663189890</v>
      </c>
      <c r="D10" s="54">
        <v>279338432</v>
      </c>
      <c r="E10" s="37">
        <v>918864350</v>
      </c>
      <c r="F10" s="37">
        <v>694512446</v>
      </c>
      <c r="G10" s="37">
        <v>789527526</v>
      </c>
      <c r="H10" s="37"/>
      <c r="I10" s="37"/>
      <c r="J10" s="37"/>
      <c r="K10" s="46">
        <v>2627089973</v>
      </c>
    </row>
    <row r="11" spans="1:11" ht="18" customHeight="1">
      <c r="A11" s="4" t="s">
        <v>125</v>
      </c>
      <c r="B11" s="57">
        <f t="shared" si="0"/>
        <v>932841710</v>
      </c>
      <c r="C11" s="55">
        <v>155148822</v>
      </c>
      <c r="D11" s="54">
        <v>22400000</v>
      </c>
      <c r="E11" s="54"/>
      <c r="F11" s="54"/>
      <c r="G11" s="54"/>
      <c r="H11" s="37"/>
      <c r="I11" s="37"/>
      <c r="J11" s="37"/>
      <c r="K11" s="54">
        <v>910441710</v>
      </c>
    </row>
    <row r="12" spans="1:11" ht="18" customHeight="1">
      <c r="A12" s="4" t="s">
        <v>129</v>
      </c>
      <c r="B12" s="57">
        <f t="shared" si="0"/>
        <v>23029424651</v>
      </c>
      <c r="C12" s="55">
        <f>+SUM(C13:C16)</f>
        <v>1934118196</v>
      </c>
      <c r="D12" s="54">
        <f>+SUM(D13:D16)</f>
        <v>19390910760</v>
      </c>
      <c r="E12" s="37">
        <f>+SUM(E13:E16)</f>
        <v>3629713887</v>
      </c>
      <c r="F12" s="37"/>
      <c r="G12" s="37"/>
      <c r="H12" s="37"/>
      <c r="I12" s="37"/>
      <c r="J12" s="37"/>
      <c r="K12" s="37">
        <f>+SUM(K13:K16)</f>
        <v>8800004</v>
      </c>
    </row>
    <row r="13" spans="1:11" ht="18" customHeight="1">
      <c r="A13" s="4" t="s">
        <v>128</v>
      </c>
      <c r="B13" s="57">
        <f t="shared" si="0"/>
        <v>22471685451</v>
      </c>
      <c r="C13" s="55">
        <v>1782420361</v>
      </c>
      <c r="D13" s="54">
        <v>18841971564</v>
      </c>
      <c r="E13" s="37">
        <v>3629713887</v>
      </c>
      <c r="F13" s="37"/>
      <c r="G13" s="37"/>
      <c r="H13" s="37"/>
      <c r="I13" s="37"/>
      <c r="J13" s="37"/>
      <c r="K13" s="46"/>
    </row>
    <row r="14" spans="1:11" ht="18" customHeight="1">
      <c r="A14" s="4" t="s">
        <v>127</v>
      </c>
      <c r="B14" s="57">
        <f t="shared" si="0"/>
        <v>467612828</v>
      </c>
      <c r="C14" s="55">
        <v>123771808</v>
      </c>
      <c r="D14" s="54">
        <v>467612828</v>
      </c>
      <c r="E14" s="37"/>
      <c r="F14" s="37"/>
      <c r="G14" s="37"/>
      <c r="H14" s="37"/>
      <c r="I14" s="37"/>
      <c r="J14" s="37"/>
      <c r="K14" s="46"/>
    </row>
    <row r="15" spans="1:11" ht="18" customHeight="1">
      <c r="A15" s="4" t="s">
        <v>126</v>
      </c>
      <c r="B15" s="57"/>
      <c r="C15" s="55"/>
      <c r="D15" s="54"/>
      <c r="E15" s="37"/>
      <c r="F15" s="37"/>
      <c r="G15" s="37"/>
      <c r="H15" s="37"/>
      <c r="I15" s="37"/>
      <c r="J15" s="37"/>
      <c r="K15" s="46"/>
    </row>
    <row r="16" spans="1:11" ht="18" customHeight="1">
      <c r="A16" s="4" t="s">
        <v>125</v>
      </c>
      <c r="B16" s="57">
        <f>+SUM(D16:K16)</f>
        <v>90126372</v>
      </c>
      <c r="C16" s="55">
        <v>27926027</v>
      </c>
      <c r="D16" s="54">
        <v>81326368</v>
      </c>
      <c r="E16" s="37"/>
      <c r="F16" s="37"/>
      <c r="G16" s="37"/>
      <c r="H16" s="37"/>
      <c r="I16" s="37"/>
      <c r="J16" s="37"/>
      <c r="K16" s="46">
        <v>8800004</v>
      </c>
    </row>
    <row r="17" spans="1:11" ht="18" customHeight="1">
      <c r="A17" s="3" t="s">
        <v>124</v>
      </c>
      <c r="B17" s="56">
        <f t="shared" ref="B17:G17" si="1">+B5+B12</f>
        <v>34658316093</v>
      </c>
      <c r="C17" s="55">
        <f t="shared" si="1"/>
        <v>3217900631</v>
      </c>
      <c r="D17" s="54">
        <f t="shared" si="1"/>
        <v>22097136520</v>
      </c>
      <c r="E17" s="37">
        <f t="shared" si="1"/>
        <v>6268310607</v>
      </c>
      <c r="F17" s="37">
        <f t="shared" si="1"/>
        <v>694512446</v>
      </c>
      <c r="G17" s="37">
        <f t="shared" si="1"/>
        <v>979664000</v>
      </c>
      <c r="H17" s="37"/>
      <c r="I17" s="37"/>
      <c r="J17" s="37"/>
      <c r="K17" s="46">
        <f>+K5+K12</f>
        <v>4618692520</v>
      </c>
    </row>
  </sheetData>
  <mergeCells count="8">
    <mergeCell ref="G3:G4"/>
    <mergeCell ref="H3:H4"/>
    <mergeCell ref="K3:K4"/>
    <mergeCell ref="A3:A4"/>
    <mergeCell ref="B3:B4"/>
    <mergeCell ref="D3:D4"/>
    <mergeCell ref="E3:E4"/>
    <mergeCell ref="F3:F4"/>
  </mergeCells>
  <phoneticPr fontId="3"/>
  <pageMargins left="0.39370078740157483" right="0.39370078740157483" top="1.1811023622047245" bottom="0.39370078740157483" header="0.19685039370078741" footer="0.19685039370078741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workbookViewId="0">
      <selection activeCell="A4" sqref="A4:H4"/>
    </sheetView>
  </sheetViews>
  <sheetFormatPr defaultColWidth="8.875" defaultRowHeight="11.25"/>
  <cols>
    <col min="1" max="1" width="22.875" style="1" customWidth="1"/>
    <col min="2" max="8" width="13.5" style="1" customWidth="1"/>
    <col min="9" max="9" width="12.875" style="1" customWidth="1"/>
    <col min="10" max="16384" width="8.875" style="1"/>
  </cols>
  <sheetData>
    <row r="1" spans="1:9" ht="17.25">
      <c r="A1" s="9" t="s">
        <v>155</v>
      </c>
    </row>
    <row r="2" spans="1:9" ht="13.5">
      <c r="I2" s="7" t="s">
        <v>62</v>
      </c>
    </row>
    <row r="3" spans="1:9" ht="37.5" customHeight="1">
      <c r="A3" s="58" t="s">
        <v>144</v>
      </c>
      <c r="B3" s="27" t="s">
        <v>154</v>
      </c>
      <c r="C3" s="26" t="s">
        <v>153</v>
      </c>
      <c r="D3" s="26" t="s">
        <v>152</v>
      </c>
      <c r="E3" s="26" t="s">
        <v>151</v>
      </c>
      <c r="F3" s="26" t="s">
        <v>150</v>
      </c>
      <c r="G3" s="26" t="s">
        <v>149</v>
      </c>
      <c r="H3" s="27" t="s">
        <v>148</v>
      </c>
      <c r="I3" s="26" t="s">
        <v>147</v>
      </c>
    </row>
    <row r="4" spans="1:9" ht="18" customHeight="1">
      <c r="A4" s="64">
        <f>B4+C4+D4+E4+F4+G4+H4</f>
        <v>34658316093</v>
      </c>
      <c r="B4" s="63">
        <v>33413165388</v>
      </c>
      <c r="C4" s="63">
        <v>1184623352</v>
      </c>
      <c r="D4" s="63">
        <v>38824706</v>
      </c>
      <c r="E4" s="63">
        <v>5098943</v>
      </c>
      <c r="F4" s="63">
        <v>16603704</v>
      </c>
      <c r="G4" s="63"/>
      <c r="H4" s="63"/>
      <c r="I4" s="62">
        <v>1.0886067376048782E-3</v>
      </c>
    </row>
  </sheetData>
  <phoneticPr fontId="3"/>
  <pageMargins left="0.39370078740157483" right="0.39370078740157483" top="1.1811023622047245" bottom="0.39370078740157483" header="0.19685039370078741" footer="0.19685039370078741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長期延滞債権の明細!Print_Area</vt:lpstr>
      <vt:lpstr>未収金の明細!Print_Area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薫</dc:creator>
  <cp:lastModifiedBy>橋本 啓輔</cp:lastModifiedBy>
  <cp:lastPrinted>2021-03-16T06:54:13Z</cp:lastPrinted>
  <dcterms:created xsi:type="dcterms:W3CDTF">2021-03-02T02:50:48Z</dcterms:created>
  <dcterms:modified xsi:type="dcterms:W3CDTF">2021-03-16T06:54:17Z</dcterms:modified>
</cp:coreProperties>
</file>