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1010上下水道局\101020営業課\"/>
    </mc:Choice>
  </mc:AlternateContent>
  <workbookProtection workbookAlgorithmName="SHA-512" workbookHashValue="Io//UpNlV3UPzMQDrU95UesVfRJdWR1AbAg1Wrzu9OqQAoWDhm8Z8uqRQExl/GvchN5TYf2l4bxj5gRv+vf56g==" workbookSaltValue="Lxo+k3tdXAmYo0kGCmttkw==" workbookSpinCount="100000" lockStructure="1"/>
  <bookViews>
    <workbookView xWindow="0" yWindow="0" windowWidth="23970" windowHeight="3030"/>
  </bookViews>
  <sheets>
    <sheet name="水道料金計算表" sheetId="2" r:id="rId1"/>
    <sheet name="下水道使用料計算表" sheetId="4" r:id="rId2"/>
    <sheet name="水道計算表" sheetId="3" state="hidden" r:id="rId3"/>
    <sheet name="下水道計算表" sheetId="5" state="hidden" r:id="rId4"/>
  </sheets>
  <definedNames>
    <definedName name="_xlnm.Print_Area" localSheetId="1">下水道使用料計算表!$A$1:$N$44</definedName>
    <definedName name="_xlnm.Print_Area" localSheetId="0">水道料金計算表!$A$1:$N$44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5" l="1"/>
  <c r="L47" i="5" s="1"/>
  <c r="M47" i="5" s="1"/>
  <c r="G35" i="5"/>
  <c r="J44" i="5" s="1"/>
  <c r="K44" i="5" s="1"/>
  <c r="B35" i="5"/>
  <c r="E45" i="5" s="1"/>
  <c r="F45" i="5" s="1"/>
  <c r="E47" i="5"/>
  <c r="F47" i="5" s="1"/>
  <c r="E46" i="5"/>
  <c r="F46" i="5" s="1"/>
  <c r="E40" i="5"/>
  <c r="E39" i="5"/>
  <c r="I47" i="5"/>
  <c r="I46" i="5"/>
  <c r="I45" i="5"/>
  <c r="H47" i="5"/>
  <c r="G47" i="5"/>
  <c r="H46" i="5"/>
  <c r="G46" i="5"/>
  <c r="H45" i="5"/>
  <c r="G45" i="5"/>
  <c r="H44" i="5"/>
  <c r="B5" i="5"/>
  <c r="E17" i="5" s="1"/>
  <c r="L80" i="3"/>
  <c r="H5" i="5"/>
  <c r="L9" i="5" s="1"/>
  <c r="G5" i="5"/>
  <c r="J9" i="5" s="1"/>
  <c r="K9" i="5" s="1"/>
  <c r="G23" i="5"/>
  <c r="E18" i="5"/>
  <c r="E9" i="5"/>
  <c r="F9" i="5" s="1"/>
  <c r="I18" i="5"/>
  <c r="H18" i="5"/>
  <c r="G18" i="5"/>
  <c r="H17" i="5"/>
  <c r="H16" i="5"/>
  <c r="I16" i="5"/>
  <c r="G16" i="5"/>
  <c r="I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17" i="5"/>
  <c r="G17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I9" i="5"/>
  <c r="H9" i="5"/>
  <c r="G9" i="5"/>
  <c r="L43" i="5" l="1"/>
  <c r="M43" i="5" s="1"/>
  <c r="J45" i="5"/>
  <c r="K45" i="5" s="1"/>
  <c r="E13" i="5"/>
  <c r="F13" i="5" s="1"/>
  <c r="L39" i="5"/>
  <c r="E14" i="5"/>
  <c r="F14" i="5" s="1"/>
  <c r="J39" i="5"/>
  <c r="K39" i="5" s="1"/>
  <c r="L40" i="5"/>
  <c r="M40" i="5" s="1"/>
  <c r="J46" i="5"/>
  <c r="K46" i="5" s="1"/>
  <c r="E10" i="5"/>
  <c r="F10" i="5" s="1"/>
  <c r="E12" i="5"/>
  <c r="F12" i="5" s="1"/>
  <c r="E15" i="5"/>
  <c r="F15" i="5" s="1"/>
  <c r="J40" i="5"/>
  <c r="K40" i="5" s="1"/>
  <c r="L41" i="5"/>
  <c r="M41" i="5" s="1"/>
  <c r="J47" i="5"/>
  <c r="K47" i="5" s="1"/>
  <c r="E11" i="5"/>
  <c r="F11" i="5" s="1"/>
  <c r="E16" i="5"/>
  <c r="F16" i="5" s="1"/>
  <c r="J41" i="5"/>
  <c r="K41" i="5" s="1"/>
  <c r="L42" i="5"/>
  <c r="M42" i="5" s="1"/>
  <c r="J42" i="5"/>
  <c r="K42" i="5" s="1"/>
  <c r="J43" i="5"/>
  <c r="K43" i="5" s="1"/>
  <c r="L44" i="5"/>
  <c r="M44" i="5" s="1"/>
  <c r="L45" i="5"/>
  <c r="M45" i="5" s="1"/>
  <c r="L46" i="5"/>
  <c r="M46" i="5" s="1"/>
  <c r="E41" i="5"/>
  <c r="F41" i="5" s="1"/>
  <c r="E42" i="5"/>
  <c r="F42" i="5" s="1"/>
  <c r="E43" i="5"/>
  <c r="F43" i="5" s="1"/>
  <c r="E44" i="5"/>
  <c r="F44" i="5" s="1"/>
  <c r="J16" i="5"/>
  <c r="K16" i="5" s="1"/>
  <c r="J17" i="5"/>
  <c r="K17" i="5" s="1"/>
  <c r="J18" i="5"/>
  <c r="K18" i="5" s="1"/>
  <c r="J11" i="5"/>
  <c r="K11" i="5" s="1"/>
  <c r="J12" i="5"/>
  <c r="K12" i="5" s="1"/>
  <c r="J13" i="5"/>
  <c r="K13" i="5" s="1"/>
  <c r="J14" i="5"/>
  <c r="K14" i="5" s="1"/>
  <c r="J15" i="5"/>
  <c r="K15" i="5" s="1"/>
  <c r="J10" i="5"/>
  <c r="K10" i="5" s="1"/>
  <c r="L12" i="5"/>
  <c r="M12" i="5" s="1"/>
  <c r="L13" i="5"/>
  <c r="M13" i="5" s="1"/>
  <c r="L14" i="5"/>
  <c r="M14" i="5" s="1"/>
  <c r="L15" i="5"/>
  <c r="M15" i="5" s="1"/>
  <c r="L10" i="5"/>
  <c r="M10" i="5" s="1"/>
  <c r="L11" i="5"/>
  <c r="M11" i="5" s="1"/>
  <c r="L16" i="5"/>
  <c r="M16" i="5" s="1"/>
  <c r="L17" i="5"/>
  <c r="M17" i="5" s="1"/>
  <c r="L18" i="5"/>
  <c r="M18" i="5"/>
  <c r="F18" i="5"/>
  <c r="M9" i="5"/>
  <c r="F39" i="5"/>
  <c r="F17" i="5"/>
  <c r="F40" i="5"/>
  <c r="K48" i="5" l="1"/>
  <c r="K51" i="5" s="1"/>
  <c r="K52" i="5" s="1"/>
  <c r="F48" i="5"/>
  <c r="E52" i="5" s="1"/>
  <c r="F52" i="5" s="1"/>
  <c r="J11" i="4" s="1"/>
  <c r="F19" i="5"/>
  <c r="E23" i="5" s="1"/>
  <c r="F23" i="5" s="1"/>
  <c r="J6" i="4" s="1"/>
  <c r="K19" i="5"/>
  <c r="K22" i="5" s="1"/>
  <c r="K23" i="5" s="1"/>
  <c r="M19" i="5"/>
  <c r="L22" i="5" s="1"/>
  <c r="L23" i="5" s="1"/>
  <c r="M39" i="5"/>
  <c r="M48" i="5" s="1"/>
  <c r="L51" i="5" s="1"/>
  <c r="L53" i="5" l="1"/>
  <c r="L52" i="5"/>
  <c r="L54" i="5" s="1"/>
  <c r="C11" i="4" s="1"/>
  <c r="L25" i="5"/>
  <c r="C6" i="4" s="1"/>
  <c r="L24" i="5"/>
  <c r="F65" i="3" l="1"/>
  <c r="I66" i="3" l="1"/>
  <c r="I65" i="3"/>
  <c r="H65" i="3"/>
  <c r="G66" i="3"/>
  <c r="G65" i="3"/>
  <c r="H57" i="3"/>
  <c r="H50" i="3"/>
  <c r="H51" i="3"/>
  <c r="H52" i="3"/>
  <c r="H53" i="3"/>
  <c r="H54" i="3"/>
  <c r="H55" i="3"/>
  <c r="H56" i="3"/>
  <c r="H49" i="3"/>
  <c r="I38" i="3"/>
  <c r="I39" i="3"/>
  <c r="I40" i="3"/>
  <c r="I41" i="3"/>
  <c r="I42" i="3"/>
  <c r="I37" i="3"/>
  <c r="H38" i="3"/>
  <c r="H39" i="3"/>
  <c r="H40" i="3"/>
  <c r="H41" i="3"/>
  <c r="H37" i="3"/>
  <c r="G38" i="3"/>
  <c r="G39" i="3"/>
  <c r="G40" i="3"/>
  <c r="G41" i="3"/>
  <c r="G42" i="3"/>
  <c r="G37" i="3"/>
  <c r="H29" i="3"/>
  <c r="H22" i="3"/>
  <c r="H23" i="3"/>
  <c r="H24" i="3"/>
  <c r="H25" i="3"/>
  <c r="H26" i="3"/>
  <c r="H27" i="3"/>
  <c r="H28" i="3"/>
  <c r="H21" i="3"/>
  <c r="I10" i="3"/>
  <c r="I11" i="3"/>
  <c r="I12" i="3"/>
  <c r="I13" i="3"/>
  <c r="I14" i="3"/>
  <c r="I15" i="3"/>
  <c r="I16" i="3"/>
  <c r="I9" i="3"/>
  <c r="H10" i="3"/>
  <c r="H11" i="3"/>
  <c r="H12" i="3"/>
  <c r="H13" i="3"/>
  <c r="H14" i="3"/>
  <c r="H15" i="3"/>
  <c r="H9" i="3"/>
  <c r="G10" i="3"/>
  <c r="G11" i="3"/>
  <c r="G12" i="3"/>
  <c r="G13" i="3"/>
  <c r="G14" i="3"/>
  <c r="G15" i="3"/>
  <c r="G16" i="3"/>
  <c r="G9" i="3"/>
  <c r="I61" i="3" l="1"/>
  <c r="H61" i="3"/>
  <c r="G61" i="3"/>
  <c r="J66" i="3" s="1"/>
  <c r="K66" i="3" s="1"/>
  <c r="C61" i="3"/>
  <c r="B61" i="3"/>
  <c r="I33" i="3"/>
  <c r="L48" i="3" s="1"/>
  <c r="H33" i="3"/>
  <c r="G33" i="3"/>
  <c r="C33" i="3"/>
  <c r="E49" i="3" s="1"/>
  <c r="B33" i="3"/>
  <c r="I5" i="3"/>
  <c r="L20" i="3" s="1"/>
  <c r="H5" i="3"/>
  <c r="G5" i="3"/>
  <c r="C5" i="3"/>
  <c r="E21" i="3" s="1"/>
  <c r="B5" i="3"/>
  <c r="L66" i="3" l="1"/>
  <c r="M66" i="3" s="1"/>
  <c r="E39" i="3"/>
  <c r="F39" i="3" s="1"/>
  <c r="E38" i="3"/>
  <c r="F38" i="3" s="1"/>
  <c r="E37" i="3"/>
  <c r="F37" i="3" s="1"/>
  <c r="E42" i="3"/>
  <c r="F42" i="3" s="1"/>
  <c r="E41" i="3"/>
  <c r="F41" i="3" s="1"/>
  <c r="E40" i="3"/>
  <c r="F40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L39" i="3"/>
  <c r="M39" i="3" s="1"/>
  <c r="L38" i="3"/>
  <c r="M38" i="3" s="1"/>
  <c r="L37" i="3"/>
  <c r="L42" i="3"/>
  <c r="M42" i="3" s="1"/>
  <c r="L41" i="3"/>
  <c r="M41" i="3" s="1"/>
  <c r="L40" i="3"/>
  <c r="M40" i="3" s="1"/>
  <c r="K48" i="3"/>
  <c r="E65" i="3"/>
  <c r="E66" i="3"/>
  <c r="F66" i="3" s="1"/>
  <c r="L65" i="3"/>
  <c r="E14" i="3"/>
  <c r="F14" i="3" s="1"/>
  <c r="E13" i="3"/>
  <c r="F13" i="3" s="1"/>
  <c r="E15" i="3"/>
  <c r="F15" i="3" s="1"/>
  <c r="E12" i="3"/>
  <c r="F12" i="3" s="1"/>
  <c r="E11" i="3"/>
  <c r="F11" i="3" s="1"/>
  <c r="E10" i="3"/>
  <c r="F10" i="3" s="1"/>
  <c r="E9" i="3"/>
  <c r="F9" i="3" s="1"/>
  <c r="E16" i="3"/>
  <c r="F16" i="3" s="1"/>
  <c r="J13" i="3"/>
  <c r="K13" i="3" s="1"/>
  <c r="J12" i="3"/>
  <c r="K12" i="3" s="1"/>
  <c r="J11" i="3"/>
  <c r="K11" i="3" s="1"/>
  <c r="J10" i="3"/>
  <c r="K10" i="3" s="1"/>
  <c r="J9" i="3"/>
  <c r="K9" i="3" s="1"/>
  <c r="J16" i="3"/>
  <c r="K16" i="3" s="1"/>
  <c r="J15" i="3"/>
  <c r="K15" i="3" s="1"/>
  <c r="J14" i="3"/>
  <c r="K14" i="3" s="1"/>
  <c r="L16" i="3"/>
  <c r="M16" i="3" s="1"/>
  <c r="L15" i="3"/>
  <c r="M15" i="3" s="1"/>
  <c r="L14" i="3"/>
  <c r="M14" i="3" s="1"/>
  <c r="L13" i="3"/>
  <c r="M13" i="3" s="1"/>
  <c r="L12" i="3"/>
  <c r="M12" i="3" s="1"/>
  <c r="L11" i="3"/>
  <c r="M11" i="3" s="1"/>
  <c r="L10" i="3"/>
  <c r="M10" i="3" s="1"/>
  <c r="L9" i="3"/>
  <c r="K20" i="3"/>
  <c r="J65" i="3"/>
  <c r="K65" i="3" s="1"/>
  <c r="F73" i="3" l="1"/>
  <c r="E79" i="3" s="1"/>
  <c r="F79" i="3" s="1"/>
  <c r="J17" i="2" s="1"/>
  <c r="F45" i="3"/>
  <c r="E51" i="3" s="1"/>
  <c r="F51" i="3" s="1"/>
  <c r="J12" i="2" s="1"/>
  <c r="M37" i="3"/>
  <c r="M45" i="3" s="1"/>
  <c r="L49" i="3" s="1"/>
  <c r="L50" i="3" s="1"/>
  <c r="L51" i="3" s="1"/>
  <c r="K45" i="3"/>
  <c r="K49" i="3" s="1"/>
  <c r="K50" i="3" s="1"/>
  <c r="K51" i="3" s="1"/>
  <c r="F17" i="3"/>
  <c r="E23" i="3" s="1"/>
  <c r="F23" i="3" s="1"/>
  <c r="J7" i="2" s="1"/>
  <c r="K73" i="3"/>
  <c r="K77" i="3" s="1"/>
  <c r="K78" i="3" s="1"/>
  <c r="M65" i="3"/>
  <c r="M73" i="3" s="1"/>
  <c r="L77" i="3" s="1"/>
  <c r="L78" i="3" s="1"/>
  <c r="L79" i="3" s="1"/>
  <c r="M9" i="3"/>
  <c r="M17" i="3" s="1"/>
  <c r="L21" i="3" s="1"/>
  <c r="L22" i="3" s="1"/>
  <c r="L23" i="3" s="1"/>
  <c r="K17" i="3"/>
  <c r="K21" i="3" s="1"/>
  <c r="K22" i="3" s="1"/>
  <c r="L53" i="3" l="1"/>
  <c r="C12" i="2" s="1"/>
  <c r="L52" i="3"/>
  <c r="L24" i="3"/>
  <c r="K23" i="3"/>
  <c r="L25" i="3" s="1"/>
  <c r="C7" i="2" s="1"/>
  <c r="K79" i="3"/>
  <c r="L81" i="3" s="1"/>
  <c r="C17" i="2" s="1"/>
</calcChain>
</file>

<file path=xl/comments1.xml><?xml version="1.0" encoding="utf-8"?>
<comments xmlns="http://schemas.openxmlformats.org/spreadsheetml/2006/main">
  <authors>
    <author>Windows ユーザー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各段階の下限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各段階の上限</t>
        </r>
      </text>
    </commen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各段階の単価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この列で各段階の水量に区分</t>
        </r>
      </text>
    </comment>
    <comment ref="B9" authorId="0" shapeId="0">
      <text>
        <r>
          <rPr>
            <sz val="9"/>
            <color indexed="81"/>
            <rFont val="MS P ゴシック"/>
            <family val="3"/>
            <charset val="128"/>
          </rPr>
          <t>単価を変更する場合は、色付きのセルを変更する</t>
        </r>
      </text>
    </comment>
    <comment ref="B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基本料金設定テーブル</t>
        </r>
      </text>
    </comment>
    <comment ref="E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水量の料金と基本料金を合計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各段階の下限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各段階の上限</t>
        </r>
      </text>
    </commen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各段階の単価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この列で各段階の水量に区分</t>
        </r>
      </text>
    </comment>
    <comment ref="B9" authorId="0" shapeId="0">
      <text>
        <r>
          <rPr>
            <sz val="9"/>
            <color indexed="81"/>
            <rFont val="MS P ゴシック"/>
            <family val="3"/>
            <charset val="128"/>
          </rPr>
          <t>単価を変更する場合は、色付きのセルを変更する</t>
        </r>
      </text>
    </comment>
    <comment ref="E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水量の料金と基本料金を合計</t>
        </r>
      </text>
    </comment>
  </commentList>
</comments>
</file>

<file path=xl/sharedStrings.xml><?xml version="1.0" encoding="utf-8"?>
<sst xmlns="http://schemas.openxmlformats.org/spreadsheetml/2006/main" count="268" uniqueCount="66">
  <si>
    <t>使用水量</t>
    <rPh sb="0" eb="4">
      <t>シヨウスイリョウ</t>
    </rPh>
    <phoneticPr fontId="1"/>
  </si>
  <si>
    <t>口径</t>
    <rPh sb="0" eb="2">
      <t>コウケイ</t>
    </rPh>
    <phoneticPr fontId="1"/>
  </si>
  <si>
    <t>水道料金段階表</t>
    <rPh sb="0" eb="2">
      <t>スイドウ</t>
    </rPh>
    <rPh sb="2" eb="4">
      <t>リョウキン</t>
    </rPh>
    <rPh sb="4" eb="6">
      <t>ダンカイ</t>
    </rPh>
    <rPh sb="6" eb="7">
      <t>ヒョウ</t>
    </rPh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</si>
  <si>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</si>
  <si>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</si>
  <si>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単価</t>
    <rPh sb="0" eb="2">
      <t>タンカ</t>
    </rPh>
    <phoneticPr fontId="1"/>
  </si>
  <si>
    <t>対象水量</t>
    <rPh sb="0" eb="4">
      <t>タイショウスイリョウ</t>
    </rPh>
    <phoneticPr fontId="1"/>
  </si>
  <si>
    <t>水道料金（税抜）</t>
    <rPh sb="0" eb="4">
      <t>スイドウリョウキン</t>
    </rPh>
    <rPh sb="5" eb="7">
      <t>ゼイヌキ</t>
    </rPh>
    <phoneticPr fontId="1"/>
  </si>
  <si>
    <t>合計</t>
    <rPh sb="0" eb="2">
      <t>ゴウケイ</t>
    </rPh>
    <phoneticPr fontId="1"/>
  </si>
  <si>
    <t>基本料金</t>
    <rPh sb="0" eb="4">
      <t>キホンリョウキン</t>
    </rPh>
    <phoneticPr fontId="1"/>
  </si>
  <si>
    <t>対象口径基本料金</t>
    <rPh sb="0" eb="4">
      <t>タイショウコウケイ</t>
    </rPh>
    <rPh sb="4" eb="8">
      <t>キホンリョウキン</t>
    </rPh>
    <phoneticPr fontId="1"/>
  </si>
  <si>
    <t>水道料金（税込）</t>
    <rPh sb="0" eb="4">
      <t>スイドウリョウキン</t>
    </rPh>
    <rPh sb="5" eb="7">
      <t>ゼイコミ</t>
    </rPh>
    <phoneticPr fontId="1"/>
  </si>
  <si>
    <t>※通常2か月検針ですので、こちら↓で計算してください。</t>
    <rPh sb="1" eb="3">
      <t>ツウジョウ</t>
    </rPh>
    <rPh sb="5" eb="6">
      <t>ゲツ</t>
    </rPh>
    <rPh sb="6" eb="8">
      <t>ケンシン</t>
    </rPh>
    <rPh sb="18" eb="20">
      <t>ケイサン</t>
    </rPh>
    <phoneticPr fontId="5"/>
  </si>
  <si>
    <r>
      <rPr>
        <b/>
        <u/>
        <sz val="12"/>
        <color rgb="FFFF0000"/>
        <rFont val="HG丸ｺﾞｼｯｸM-PRO"/>
        <family val="3"/>
        <charset val="128"/>
      </rPr>
      <t>１か月検針</t>
    </r>
    <r>
      <rPr>
        <sz val="12"/>
        <rFont val="HG丸ｺﾞｼｯｸM-PRO"/>
        <family val="3"/>
        <charset val="128"/>
      </rPr>
      <t>の事業所等の場合は、こちら↓で計算してください。</t>
    </r>
    <rPh sb="2" eb="3">
      <t>ゲツ</t>
    </rPh>
    <rPh sb="3" eb="5">
      <t>ケンシン</t>
    </rPh>
    <rPh sb="6" eb="9">
      <t>ジギョウショ</t>
    </rPh>
    <rPh sb="9" eb="10">
      <t>トウ</t>
    </rPh>
    <rPh sb="11" eb="13">
      <t>バアイ</t>
    </rPh>
    <rPh sb="20" eb="22">
      <t>ケイサン</t>
    </rPh>
    <phoneticPr fontId="5"/>
  </si>
  <si>
    <t>一般用２か月水道料金</t>
    <rPh sb="0" eb="2">
      <t>イッパン</t>
    </rPh>
    <rPh sb="2" eb="3">
      <t>ヨウ</t>
    </rPh>
    <rPh sb="5" eb="6">
      <t>ツキ</t>
    </rPh>
    <rPh sb="6" eb="10">
      <t>スイドウリョウキン</t>
    </rPh>
    <phoneticPr fontId="5"/>
  </si>
  <si>
    <r>
      <t>一般用</t>
    </r>
    <r>
      <rPr>
        <b/>
        <sz val="12"/>
        <color rgb="FFFF0000"/>
        <rFont val="HG丸ｺﾞｼｯｸM-PRO"/>
        <family val="3"/>
        <charset val="128"/>
      </rPr>
      <t>１か月</t>
    </r>
    <r>
      <rPr>
        <b/>
        <sz val="12"/>
        <rFont val="HG丸ｺﾞｼｯｸM-PRO"/>
        <family val="3"/>
        <charset val="128"/>
      </rPr>
      <t>水道料金</t>
    </r>
    <rPh sb="0" eb="2">
      <t>イッパン</t>
    </rPh>
    <rPh sb="2" eb="3">
      <t>ヨウ</t>
    </rPh>
    <rPh sb="5" eb="6">
      <t>ツキ</t>
    </rPh>
    <rPh sb="6" eb="10">
      <t>スイドウリョウキン</t>
    </rPh>
    <phoneticPr fontId="5"/>
  </si>
  <si>
    <t>使用水量</t>
    <rPh sb="0" eb="4">
      <t>シヨウスイリョウ</t>
    </rPh>
    <phoneticPr fontId="5"/>
  </si>
  <si>
    <t>の部分を入力してください。</t>
    <rPh sb="1" eb="3">
      <t>ブブン</t>
    </rPh>
    <rPh sb="4" eb="6">
      <t>ニュウリョク</t>
    </rPh>
    <phoneticPr fontId="5"/>
  </si>
  <si>
    <t>メーターの口径</t>
    <rPh sb="5" eb="7">
      <t>コウケイ</t>
    </rPh>
    <phoneticPr fontId="5"/>
  </si>
  <si>
    <t>mm</t>
    <phoneticPr fontId="5"/>
  </si>
  <si>
    <t>円</t>
    <rPh sb="0" eb="1">
      <t>エン</t>
    </rPh>
    <phoneticPr fontId="5"/>
  </si>
  <si>
    <t>農業用２か月水道料金</t>
    <rPh sb="0" eb="2">
      <t>ノウギョウ</t>
    </rPh>
    <rPh sb="2" eb="3">
      <t>ヨウ</t>
    </rPh>
    <rPh sb="5" eb="6">
      <t>ツキ</t>
    </rPh>
    <rPh sb="6" eb="10">
      <t>スイドウリョウキン</t>
    </rPh>
    <phoneticPr fontId="5"/>
  </si>
  <si>
    <r>
      <t>農業用</t>
    </r>
    <r>
      <rPr>
        <b/>
        <sz val="12"/>
        <color rgb="FFFF0000"/>
        <rFont val="HG丸ｺﾞｼｯｸM-PRO"/>
        <family val="3"/>
        <charset val="128"/>
      </rPr>
      <t>１か月</t>
    </r>
    <r>
      <rPr>
        <b/>
        <sz val="12"/>
        <rFont val="HG丸ｺﾞｼｯｸM-PRO"/>
        <family val="3"/>
        <charset val="128"/>
      </rPr>
      <t>水道料金</t>
    </r>
    <rPh sb="0" eb="2">
      <t>ノウギョウ</t>
    </rPh>
    <rPh sb="2" eb="3">
      <t>ヨウ</t>
    </rPh>
    <rPh sb="5" eb="6">
      <t>ツキ</t>
    </rPh>
    <rPh sb="6" eb="10">
      <t>スイドウリョウキン</t>
    </rPh>
    <phoneticPr fontId="5"/>
  </si>
  <si>
    <t>臨時用２か月水道料金</t>
    <rPh sb="0" eb="2">
      <t>リンジ</t>
    </rPh>
    <rPh sb="2" eb="3">
      <t>ヨウ</t>
    </rPh>
    <rPh sb="5" eb="6">
      <t>ツキ</t>
    </rPh>
    <rPh sb="6" eb="10">
      <t>スイドウリョウキン</t>
    </rPh>
    <phoneticPr fontId="5"/>
  </si>
  <si>
    <t>※臨時用は全口径同一料金です。</t>
    <rPh sb="1" eb="3">
      <t>リンジ</t>
    </rPh>
    <rPh sb="3" eb="4">
      <t>ヨウ</t>
    </rPh>
    <rPh sb="5" eb="6">
      <t>ゼン</t>
    </rPh>
    <rPh sb="6" eb="8">
      <t>コウケイ</t>
    </rPh>
    <rPh sb="8" eb="10">
      <t>ドウイツ</t>
    </rPh>
    <rPh sb="10" eb="12">
      <t>リョウキン</t>
    </rPh>
    <phoneticPr fontId="5"/>
  </si>
  <si>
    <r>
      <t>臨時用</t>
    </r>
    <r>
      <rPr>
        <b/>
        <sz val="12"/>
        <color rgb="FFFF0000"/>
        <rFont val="HG丸ｺﾞｼｯｸM-PRO"/>
        <family val="3"/>
        <charset val="128"/>
      </rPr>
      <t>１か月</t>
    </r>
    <r>
      <rPr>
        <b/>
        <sz val="12"/>
        <rFont val="HG丸ｺﾞｼｯｸM-PRO"/>
        <family val="3"/>
        <charset val="128"/>
      </rPr>
      <t>水道料金</t>
    </r>
    <rPh sb="0" eb="2">
      <t>リンジ</t>
    </rPh>
    <rPh sb="2" eb="3">
      <t>ヨウ</t>
    </rPh>
    <rPh sb="5" eb="6">
      <t>ツキ</t>
    </rPh>
    <rPh sb="6" eb="10">
      <t>スイドウリョウキン</t>
    </rPh>
    <phoneticPr fontId="5"/>
  </si>
  <si>
    <t>【一般用１か月】</t>
    <rPh sb="1" eb="4">
      <t>イッパンヨウ</t>
    </rPh>
    <rPh sb="6" eb="7">
      <t>ゲツ</t>
    </rPh>
    <phoneticPr fontId="1"/>
  </si>
  <si>
    <t>【一般用２か月】</t>
    <rPh sb="1" eb="4">
      <t>イッパンヨウ</t>
    </rPh>
    <rPh sb="6" eb="7">
      <t>ゲツ</t>
    </rPh>
    <phoneticPr fontId="1"/>
  </si>
  <si>
    <t>使用水量（前）</t>
    <rPh sb="0" eb="4">
      <t>シヨウスイリョウ</t>
    </rPh>
    <rPh sb="5" eb="6">
      <t>マエ</t>
    </rPh>
    <phoneticPr fontId="1"/>
  </si>
  <si>
    <t>使用水量（後）</t>
    <rPh sb="0" eb="4">
      <t>シヨウスイリョウ</t>
    </rPh>
    <rPh sb="5" eb="6">
      <t>ウシ</t>
    </rPh>
    <phoneticPr fontId="1"/>
  </si>
  <si>
    <t>１カ月分</t>
    <rPh sb="2" eb="4">
      <t>ゲツブン</t>
    </rPh>
    <phoneticPr fontId="1"/>
  </si>
  <si>
    <t>２か月分</t>
    <rPh sb="2" eb="4">
      <t>ゲツブン</t>
    </rPh>
    <phoneticPr fontId="1"/>
  </si>
  <si>
    <t>基本料金（税抜）</t>
    <rPh sb="0" eb="4">
      <t>キホンリョウキン</t>
    </rPh>
    <rPh sb="5" eb="7">
      <t>ゼイヌキ</t>
    </rPh>
    <phoneticPr fontId="1"/>
  </si>
  <si>
    <t>合計（税抜）</t>
    <rPh sb="0" eb="1">
      <t>ゴウ</t>
    </rPh>
    <rPh sb="1" eb="2">
      <t>ケイ</t>
    </rPh>
    <rPh sb="3" eb="5">
      <t>ゼイヌキ</t>
    </rPh>
    <phoneticPr fontId="1"/>
  </si>
  <si>
    <t>合計（税込）</t>
    <rPh sb="0" eb="2">
      <t>ゴウケイ</t>
    </rPh>
    <rPh sb="3" eb="5">
      <t>ゼイコミ</t>
    </rPh>
    <phoneticPr fontId="1"/>
  </si>
  <si>
    <t>総計（税抜）</t>
    <rPh sb="0" eb="2">
      <t>ソウケイ</t>
    </rPh>
    <rPh sb="3" eb="5">
      <t>ゼイヌキ</t>
    </rPh>
    <phoneticPr fontId="1"/>
  </si>
  <si>
    <t>総計（税込）</t>
    <rPh sb="0" eb="2">
      <t>ソウケイ</t>
    </rPh>
    <rPh sb="3" eb="5">
      <t>ゼイコミ</t>
    </rPh>
    <phoneticPr fontId="1"/>
  </si>
  <si>
    <t>【農業用１か月】</t>
    <rPh sb="1" eb="4">
      <t>ノウギョウヨウ</t>
    </rPh>
    <rPh sb="6" eb="7">
      <t>ゲツ</t>
    </rPh>
    <phoneticPr fontId="1"/>
  </si>
  <si>
    <t>【農業用２か月】</t>
    <rPh sb="1" eb="4">
      <t>ノウギョウヨウ</t>
    </rPh>
    <rPh sb="6" eb="7">
      <t>ゲツ</t>
    </rPh>
    <phoneticPr fontId="1"/>
  </si>
  <si>
    <t>【臨時用１か月】</t>
    <rPh sb="1" eb="3">
      <t>リンジ</t>
    </rPh>
    <rPh sb="3" eb="4">
      <t>ヨウ</t>
    </rPh>
    <rPh sb="6" eb="7">
      <t>ゲツ</t>
    </rPh>
    <phoneticPr fontId="1"/>
  </si>
  <si>
    <t>【臨時用２か月】</t>
    <rPh sb="1" eb="3">
      <t>リンジ</t>
    </rPh>
    <rPh sb="3" eb="4">
      <t>ヨウ</t>
    </rPh>
    <rPh sb="6" eb="7">
      <t>ゲツ</t>
    </rPh>
    <phoneticPr fontId="1"/>
  </si>
  <si>
    <t>後１か月</t>
    <rPh sb="0" eb="1">
      <t>ウシロ</t>
    </rPh>
    <rPh sb="3" eb="4">
      <t>ゲツ</t>
    </rPh>
    <phoneticPr fontId="1"/>
  </si>
  <si>
    <t>前１か月</t>
    <rPh sb="0" eb="1">
      <t>マエ</t>
    </rPh>
    <rPh sb="3" eb="4">
      <t>ゲツ</t>
    </rPh>
    <phoneticPr fontId="1"/>
  </si>
  <si>
    <t>料金</t>
    <rPh sb="0" eb="2">
      <t>リョウキン</t>
    </rPh>
    <phoneticPr fontId="5"/>
  </si>
  <si>
    <t>㎥</t>
    <phoneticPr fontId="5"/>
  </si>
  <si>
    <t>下水道使用料段階表</t>
    <rPh sb="0" eb="3">
      <t>ゲスイドウ</t>
    </rPh>
    <rPh sb="3" eb="6">
      <t>シヨウリョウ</t>
    </rPh>
    <rPh sb="6" eb="8">
      <t>ダンカイ</t>
    </rPh>
    <rPh sb="8" eb="9">
      <t>ヒョウ</t>
    </rPh>
    <phoneticPr fontId="1"/>
  </si>
  <si>
    <t>下水道使用料（税抜）</t>
    <rPh sb="0" eb="3">
      <t>ゲスイドウ</t>
    </rPh>
    <rPh sb="3" eb="6">
      <t>シヨウリョウ</t>
    </rPh>
    <rPh sb="7" eb="9">
      <t>ゼイヌキ</t>
    </rPh>
    <phoneticPr fontId="1"/>
  </si>
  <si>
    <t>下水道使用料（税込）</t>
    <rPh sb="0" eb="3">
      <t>ゲスイドウ</t>
    </rPh>
    <rPh sb="3" eb="6">
      <t>シヨウリョウ</t>
    </rPh>
    <rPh sb="7" eb="9">
      <t>ゼイコミ</t>
    </rPh>
    <phoneticPr fontId="1"/>
  </si>
  <si>
    <t>下水道使用料（税抜）</t>
    <rPh sb="0" eb="6">
      <t>ゲスイドウシヨウリョウ</t>
    </rPh>
    <rPh sb="7" eb="9">
      <t>ゼイヌ</t>
    </rPh>
    <phoneticPr fontId="1"/>
  </si>
  <si>
    <t>下水道使用料（税込）</t>
    <rPh sb="0" eb="3">
      <t>ゲスイドウ</t>
    </rPh>
    <rPh sb="3" eb="6">
      <t>シヨウリョウ</t>
    </rPh>
    <rPh sb="7" eb="9">
      <t>ゼイコ</t>
    </rPh>
    <phoneticPr fontId="1"/>
  </si>
  <si>
    <t>総計（税抜）</t>
    <rPh sb="0" eb="2">
      <t>ソウケイ</t>
    </rPh>
    <rPh sb="3" eb="5">
      <t>ゼイヌ</t>
    </rPh>
    <phoneticPr fontId="1"/>
  </si>
  <si>
    <t>総計（税込）</t>
    <rPh sb="0" eb="2">
      <t>ソウケイ</t>
    </rPh>
    <rPh sb="3" eb="5">
      <t>ゼイコ</t>
    </rPh>
    <phoneticPr fontId="1"/>
  </si>
  <si>
    <t>下水道使用料（税抜）</t>
    <rPh sb="0" eb="6">
      <t>ゲスイドウシヨウリョウ</t>
    </rPh>
    <rPh sb="7" eb="9">
      <t>ゼイヌキ</t>
    </rPh>
    <phoneticPr fontId="1"/>
  </si>
  <si>
    <t>【一般汚水１か月】</t>
    <rPh sb="1" eb="3">
      <t>イッパン</t>
    </rPh>
    <rPh sb="3" eb="5">
      <t>オスイ</t>
    </rPh>
    <rPh sb="7" eb="8">
      <t>ゲツ</t>
    </rPh>
    <phoneticPr fontId="1"/>
  </si>
  <si>
    <t>【一般汚水２か月】</t>
    <rPh sb="1" eb="3">
      <t>イッパン</t>
    </rPh>
    <rPh sb="3" eb="5">
      <t>オスイ</t>
    </rPh>
    <rPh sb="7" eb="8">
      <t>ゲツ</t>
    </rPh>
    <phoneticPr fontId="1"/>
  </si>
  <si>
    <t>【特定汚水１か月】</t>
    <rPh sb="1" eb="3">
      <t>トクテイ</t>
    </rPh>
    <rPh sb="3" eb="5">
      <t>オスイ</t>
    </rPh>
    <rPh sb="7" eb="8">
      <t>ゲツ</t>
    </rPh>
    <phoneticPr fontId="1"/>
  </si>
  <si>
    <t>【特定汚水２か月】</t>
    <rPh sb="1" eb="3">
      <t>トクテイ</t>
    </rPh>
    <rPh sb="3" eb="5">
      <t>オスイ</t>
    </rPh>
    <rPh sb="7" eb="8">
      <t>ゲツ</t>
    </rPh>
    <phoneticPr fontId="1"/>
  </si>
  <si>
    <t>下水道使用料（税込）</t>
    <rPh sb="0" eb="6">
      <t>ゲスイドウシヨウリョウ</t>
    </rPh>
    <rPh sb="7" eb="9">
      <t>ゼイコミ</t>
    </rPh>
    <phoneticPr fontId="1"/>
  </si>
  <si>
    <t>一般汚水２か月下水道使用料</t>
    <rPh sb="0" eb="2">
      <t>イッパン</t>
    </rPh>
    <rPh sb="2" eb="4">
      <t>オスイ</t>
    </rPh>
    <rPh sb="6" eb="7">
      <t>ツキ</t>
    </rPh>
    <rPh sb="7" eb="10">
      <t>ゲスイドウ</t>
    </rPh>
    <rPh sb="10" eb="13">
      <t>シヨウリョウ</t>
    </rPh>
    <phoneticPr fontId="5"/>
  </si>
  <si>
    <t>特定汚水２か月下水道使用料</t>
    <rPh sb="0" eb="2">
      <t>トクテイ</t>
    </rPh>
    <rPh sb="2" eb="4">
      <t>オスイ</t>
    </rPh>
    <rPh sb="6" eb="7">
      <t>ツキ</t>
    </rPh>
    <rPh sb="7" eb="10">
      <t>ゲスイドウ</t>
    </rPh>
    <rPh sb="10" eb="13">
      <t>シヨウリョウ</t>
    </rPh>
    <phoneticPr fontId="5"/>
  </si>
  <si>
    <t>秦野市　水道料金計算表　※金額はいずれも税込</t>
    <rPh sb="0" eb="3">
      <t>ハダノシ</t>
    </rPh>
    <rPh sb="4" eb="8">
      <t>スイドウリョウキン</t>
    </rPh>
    <rPh sb="8" eb="10">
      <t>ケイサン</t>
    </rPh>
    <rPh sb="10" eb="11">
      <t>ヒョウ</t>
    </rPh>
    <rPh sb="13" eb="15">
      <t>キンガク</t>
    </rPh>
    <rPh sb="20" eb="22">
      <t>ゼイコ</t>
    </rPh>
    <phoneticPr fontId="5"/>
  </si>
  <si>
    <t>秦野市　下水道使用料計算表　※金額はいずれも税込</t>
    <rPh sb="0" eb="2">
      <t>ハダノ</t>
    </rPh>
    <rPh sb="2" eb="3">
      <t>シ</t>
    </rPh>
    <rPh sb="4" eb="6">
      <t>ゲスイ</t>
    </rPh>
    <rPh sb="6" eb="7">
      <t>ドウ</t>
    </rPh>
    <rPh sb="7" eb="9">
      <t>シヨウ</t>
    </rPh>
    <rPh sb="9" eb="10">
      <t>リョウ</t>
    </rPh>
    <rPh sb="10" eb="12">
      <t>ケイサン</t>
    </rPh>
    <rPh sb="12" eb="13">
      <t>ヒョウ</t>
    </rPh>
    <rPh sb="15" eb="17">
      <t>キンガク</t>
    </rPh>
    <rPh sb="22" eb="24">
      <t>ゼイコ</t>
    </rPh>
    <phoneticPr fontId="5"/>
  </si>
  <si>
    <t>※通常は２か月検針ですので、こちら↓で計算してください。</t>
    <rPh sb="1" eb="3">
      <t>ツウジョウ</t>
    </rPh>
    <rPh sb="6" eb="7">
      <t>ゲツ</t>
    </rPh>
    <rPh sb="7" eb="9">
      <t>ケンシン</t>
    </rPh>
    <rPh sb="19" eb="21">
      <t>ケイサン</t>
    </rPh>
    <phoneticPr fontId="5"/>
  </si>
  <si>
    <r>
      <rPr>
        <b/>
        <u/>
        <sz val="12"/>
        <color rgb="FFFF0000"/>
        <rFont val="HG丸ｺﾞｼｯｸM-PRO"/>
        <family val="3"/>
        <charset val="128"/>
      </rPr>
      <t>１か月検針</t>
    </r>
    <r>
      <rPr>
        <sz val="12"/>
        <color theme="1"/>
        <rFont val="HG丸ｺﾞｼｯｸM-PRO"/>
        <family val="3"/>
        <charset val="128"/>
      </rPr>
      <t>の事業所等の場合は、こちら↓で計算してください。</t>
    </r>
    <rPh sb="2" eb="3">
      <t>ゲツ</t>
    </rPh>
    <rPh sb="3" eb="5">
      <t>ケンシン</t>
    </rPh>
    <rPh sb="6" eb="10">
      <t>ジギョウショナド</t>
    </rPh>
    <rPh sb="11" eb="13">
      <t>バアイ</t>
    </rPh>
    <rPh sb="20" eb="22">
      <t>ケイサン</t>
    </rPh>
    <phoneticPr fontId="5"/>
  </si>
  <si>
    <r>
      <t>一般汚水</t>
    </r>
    <r>
      <rPr>
        <b/>
        <sz val="12"/>
        <color rgb="FFFF0000"/>
        <rFont val="HG丸ｺﾞｼｯｸM-PRO"/>
        <family val="3"/>
        <charset val="128"/>
      </rPr>
      <t>１か月</t>
    </r>
    <r>
      <rPr>
        <b/>
        <sz val="12"/>
        <rFont val="HG丸ｺﾞｼｯｸM-PRO"/>
        <family val="3"/>
        <charset val="128"/>
      </rPr>
      <t>下水道使用料</t>
    </r>
    <rPh sb="0" eb="2">
      <t>イッパン</t>
    </rPh>
    <rPh sb="2" eb="4">
      <t>オスイ</t>
    </rPh>
    <rPh sb="6" eb="7">
      <t>ゲツ</t>
    </rPh>
    <rPh sb="7" eb="10">
      <t>ゲスイドウ</t>
    </rPh>
    <rPh sb="10" eb="13">
      <t>シヨウリョウ</t>
    </rPh>
    <phoneticPr fontId="5"/>
  </si>
  <si>
    <r>
      <t>特定汚水</t>
    </r>
    <r>
      <rPr>
        <b/>
        <sz val="12"/>
        <color rgb="FFFF0000"/>
        <rFont val="HG丸ｺﾞｼｯｸM-PRO"/>
        <family val="3"/>
        <charset val="128"/>
      </rPr>
      <t>１か月</t>
    </r>
    <r>
      <rPr>
        <b/>
        <sz val="12"/>
        <rFont val="HG丸ｺﾞｼｯｸM-PRO"/>
        <family val="3"/>
        <charset val="128"/>
      </rPr>
      <t>下水道使用料</t>
    </r>
    <rPh sb="0" eb="2">
      <t>トクテイ</t>
    </rPh>
    <rPh sb="2" eb="4">
      <t>オスイ</t>
    </rPh>
    <rPh sb="6" eb="7">
      <t>ゲツ</t>
    </rPh>
    <rPh sb="7" eb="10">
      <t>ゲスイドウ</t>
    </rPh>
    <rPh sb="10" eb="13">
      <t>シヨウリョウ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</si>
</sst>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&quot;円&quot;"/>
    <numFmt numFmtId="178" formatCode="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66FF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8"/>
      <name val="メイリオ"/>
      <family val="3"/>
      <charset val="128"/>
    </font>
    <font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2"/>
      <color theme="9" tint="-0.249977111117893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 style="thin">
        <color auto="1"/>
      </diagonal>
    </border>
    <border diagonalDown="1"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Border="1" applyAlignment="1">
      <alignment vertical="center"/>
    </xf>
    <xf numFmtId="38" fontId="10" fillId="5" borderId="2" xfId="2" applyFont="1" applyFill="1" applyBorder="1" applyAlignment="1" applyProtection="1">
      <alignment vertical="center"/>
      <protection locked="0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8" fontId="0" fillId="3" borderId="20" xfId="0" applyNumberFormat="1" applyFill="1" applyBorder="1">
      <alignment vertical="center"/>
    </xf>
    <xf numFmtId="178" fontId="0" fillId="3" borderId="23" xfId="0" applyNumberFormat="1" applyFill="1" applyBorder="1">
      <alignment vertical="center"/>
    </xf>
    <xf numFmtId="177" fontId="0" fillId="2" borderId="24" xfId="0" applyNumberFormat="1" applyFill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3" borderId="27" xfId="0" applyNumberFormat="1" applyFill="1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8" fontId="0" fillId="3" borderId="29" xfId="0" applyNumberFormat="1" applyFill="1" applyBorder="1">
      <alignment vertical="center"/>
    </xf>
    <xf numFmtId="177" fontId="0" fillId="2" borderId="30" xfId="0" applyNumberFormat="1" applyFill="1" applyBorder="1">
      <alignment vertical="center"/>
    </xf>
    <xf numFmtId="178" fontId="0" fillId="3" borderId="28" xfId="0" applyNumberFormat="1" applyFill="1" applyBorder="1">
      <alignment vertical="center"/>
    </xf>
    <xf numFmtId="177" fontId="0" fillId="2" borderId="31" xfId="0" applyNumberFormat="1" applyFill="1" applyBorder="1">
      <alignment vertical="center"/>
    </xf>
    <xf numFmtId="176" fontId="0" fillId="6" borderId="20" xfId="0" applyNumberFormat="1" applyFill="1" applyBorder="1">
      <alignment vertical="center"/>
    </xf>
    <xf numFmtId="176" fontId="0" fillId="6" borderId="1" xfId="0" applyNumberFormat="1" applyFill="1" applyBorder="1">
      <alignment vertical="center"/>
    </xf>
    <xf numFmtId="177" fontId="0" fillId="6" borderId="1" xfId="0" applyNumberFormat="1" applyFill="1" applyBorder="1">
      <alignment vertical="center"/>
    </xf>
    <xf numFmtId="177" fontId="0" fillId="6" borderId="24" xfId="0" applyNumberFormat="1" applyFill="1" applyBorder="1">
      <alignment vertical="center"/>
    </xf>
    <xf numFmtId="176" fontId="0" fillId="6" borderId="2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0" fontId="10" fillId="5" borderId="2" xfId="1" applyFont="1" applyFill="1" applyBorder="1" applyAlignment="1" applyProtection="1">
      <alignment vertical="center"/>
      <protection locked="0"/>
    </xf>
    <xf numFmtId="38" fontId="10" fillId="5" borderId="33" xfId="2" applyFont="1" applyFill="1" applyBorder="1" applyAlignment="1" applyProtection="1">
      <alignment vertical="center"/>
      <protection locked="0"/>
    </xf>
    <xf numFmtId="176" fontId="0" fillId="0" borderId="0" xfId="0" applyNumberFormat="1" applyFill="1" applyBorder="1">
      <alignment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36" xfId="0" applyNumberFormat="1" applyFill="1" applyBorder="1">
      <alignment vertical="center"/>
    </xf>
    <xf numFmtId="177" fontId="0" fillId="0" borderId="36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25" xfId="0" applyNumberFormat="1" applyFill="1" applyBorder="1">
      <alignment vertical="center"/>
    </xf>
    <xf numFmtId="177" fontId="0" fillId="6" borderId="20" xfId="0" applyNumberFormat="1" applyFill="1" applyBorder="1">
      <alignment vertical="center"/>
    </xf>
    <xf numFmtId="177" fontId="0" fillId="0" borderId="38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7" fontId="0" fillId="0" borderId="39" xfId="0" applyNumberFormat="1" applyFill="1" applyBorder="1">
      <alignment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8" fontId="0" fillId="0" borderId="0" xfId="0" applyNumberFormat="1" applyFill="1" applyBorder="1">
      <alignment vertical="center"/>
    </xf>
    <xf numFmtId="178" fontId="0" fillId="0" borderId="18" xfId="0" applyNumberFormat="1" applyFill="1" applyBorder="1">
      <alignment vertical="center"/>
    </xf>
    <xf numFmtId="178" fontId="0" fillId="0" borderId="39" xfId="0" applyNumberFormat="1" applyFill="1" applyBorder="1">
      <alignment vertical="center"/>
    </xf>
    <xf numFmtId="178" fontId="0" fillId="0" borderId="38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 shrinkToFit="1"/>
    </xf>
    <xf numFmtId="176" fontId="0" fillId="3" borderId="21" xfId="0" applyNumberFormat="1" applyFill="1" applyBorder="1" applyAlignment="1">
      <alignment horizontal="center" vertical="center" shrinkToFit="1"/>
    </xf>
    <xf numFmtId="176" fontId="0" fillId="0" borderId="16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8" fillId="11" borderId="4" xfId="1" applyFont="1" applyFill="1" applyBorder="1" applyAlignment="1" applyProtection="1">
      <alignment horizontal="center" vertical="center"/>
    </xf>
    <xf numFmtId="0" fontId="8" fillId="11" borderId="5" xfId="1" applyFont="1" applyFill="1" applyBorder="1" applyAlignment="1" applyProtection="1">
      <alignment horizontal="center" vertical="center"/>
    </xf>
    <xf numFmtId="0" fontId="8" fillId="11" borderId="6" xfId="1" applyFont="1" applyFill="1" applyBorder="1" applyAlignment="1" applyProtection="1">
      <alignment horizontal="center" vertical="center"/>
    </xf>
    <xf numFmtId="0" fontId="8" fillId="11" borderId="7" xfId="1" applyFont="1" applyFill="1" applyBorder="1" applyAlignment="1" applyProtection="1">
      <alignment horizontal="center" vertical="center"/>
    </xf>
    <xf numFmtId="0" fontId="8" fillId="11" borderId="8" xfId="1" applyFont="1" applyFill="1" applyBorder="1" applyAlignment="1" applyProtection="1">
      <alignment horizontal="center" vertical="center"/>
    </xf>
    <xf numFmtId="0" fontId="8" fillId="11" borderId="9" xfId="1" applyFont="1" applyFill="1" applyBorder="1" applyAlignment="1" applyProtection="1">
      <alignment horizontal="center" vertical="center"/>
    </xf>
    <xf numFmtId="0" fontId="3" fillId="4" borderId="10" xfId="1" applyFont="1" applyFill="1" applyBorder="1" applyAlignment="1" applyProtection="1">
      <alignment vertical="center"/>
    </xf>
    <xf numFmtId="0" fontId="3" fillId="0" borderId="11" xfId="1" applyFont="1" applyFill="1" applyBorder="1" applyAlignment="1" applyProtection="1">
      <alignment vertical="center"/>
    </xf>
    <xf numFmtId="0" fontId="3" fillId="5" borderId="1" xfId="1" applyFont="1" applyFill="1" applyBorder="1" applyAlignment="1" applyProtection="1">
      <alignment horizontal="right" vertical="center"/>
    </xf>
    <xf numFmtId="0" fontId="3" fillId="0" borderId="37" xfId="1" applyFont="1" applyFill="1" applyBorder="1" applyAlignment="1" applyProtection="1">
      <alignment horizontal="right" vertical="center"/>
    </xf>
    <xf numFmtId="0" fontId="8" fillId="4" borderId="12" xfId="1" applyFont="1" applyFill="1" applyBorder="1" applyAlignment="1" applyProtection="1">
      <alignment vertical="center"/>
    </xf>
    <xf numFmtId="38" fontId="8" fillId="0" borderId="13" xfId="2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8" fillId="9" borderId="4" xfId="1" applyFont="1" applyFill="1" applyBorder="1" applyAlignment="1" applyProtection="1">
      <alignment horizontal="center" vertical="center"/>
    </xf>
    <xf numFmtId="0" fontId="8" fillId="9" borderId="5" xfId="1" applyFont="1" applyFill="1" applyBorder="1" applyAlignment="1" applyProtection="1">
      <alignment horizontal="center" vertical="center"/>
    </xf>
    <xf numFmtId="0" fontId="8" fillId="9" borderId="6" xfId="1" applyFont="1" applyFill="1" applyBorder="1" applyAlignment="1" applyProtection="1">
      <alignment horizontal="center" vertical="center"/>
    </xf>
    <xf numFmtId="0" fontId="8" fillId="9" borderId="7" xfId="1" applyFont="1" applyFill="1" applyBorder="1" applyAlignment="1" applyProtection="1">
      <alignment horizontal="center" vertical="center"/>
    </xf>
    <xf numFmtId="0" fontId="8" fillId="9" borderId="8" xfId="1" applyFont="1" applyFill="1" applyBorder="1" applyAlignment="1" applyProtection="1">
      <alignment horizontal="center" vertical="center"/>
    </xf>
    <xf numFmtId="0" fontId="8" fillId="9" borderId="9" xfId="1" applyFont="1" applyFill="1" applyBorder="1" applyAlignment="1" applyProtection="1">
      <alignment horizontal="center" vertical="center"/>
    </xf>
    <xf numFmtId="0" fontId="8" fillId="10" borderId="4" xfId="1" applyFont="1" applyFill="1" applyBorder="1" applyAlignment="1" applyProtection="1">
      <alignment horizontal="center" vertical="center"/>
    </xf>
    <xf numFmtId="0" fontId="8" fillId="10" borderId="5" xfId="1" applyFont="1" applyFill="1" applyBorder="1" applyAlignment="1" applyProtection="1">
      <alignment horizontal="center" vertical="center"/>
    </xf>
    <xf numFmtId="0" fontId="8" fillId="10" borderId="6" xfId="1" applyFont="1" applyFill="1" applyBorder="1" applyAlignment="1" applyProtection="1">
      <alignment horizontal="center" vertical="center"/>
    </xf>
    <xf numFmtId="0" fontId="8" fillId="10" borderId="7" xfId="1" applyFont="1" applyFill="1" applyBorder="1" applyAlignment="1" applyProtection="1">
      <alignment horizontal="center" vertical="center"/>
    </xf>
    <xf numFmtId="0" fontId="8" fillId="10" borderId="8" xfId="1" applyFont="1" applyFill="1" applyBorder="1" applyAlignment="1" applyProtection="1">
      <alignment horizontal="center" vertical="center"/>
    </xf>
    <xf numFmtId="0" fontId="8" fillId="10" borderId="9" xfId="1" applyFont="1" applyFill="1" applyBorder="1" applyAlignment="1" applyProtection="1">
      <alignment horizontal="center" vertical="center"/>
    </xf>
    <xf numFmtId="0" fontId="3" fillId="4" borderId="32" xfId="1" applyFont="1" applyFill="1" applyBorder="1" applyAlignment="1" applyProtection="1">
      <alignment vertical="center"/>
    </xf>
    <xf numFmtId="0" fontId="3" fillId="0" borderId="34" xfId="1" applyFont="1" applyFill="1" applyBorder="1" applyAlignment="1" applyProtection="1">
      <alignment vertical="center"/>
    </xf>
    <xf numFmtId="0" fontId="13" fillId="0" borderId="0" xfId="1" applyFont="1" applyProtection="1"/>
    <xf numFmtId="0" fontId="14" fillId="0" borderId="0" xfId="1" applyFont="1" applyAlignment="1" applyProtection="1">
      <alignment vertical="center"/>
    </xf>
    <xf numFmtId="0" fontId="13" fillId="0" borderId="0" xfId="1" applyFont="1" applyFill="1" applyProtection="1"/>
    <xf numFmtId="0" fontId="19" fillId="0" borderId="0" xfId="1" applyFont="1" applyAlignment="1" applyProtection="1">
      <alignment vertical="center"/>
    </xf>
    <xf numFmtId="0" fontId="15" fillId="0" borderId="0" xfId="1" applyFont="1" applyProtection="1"/>
    <xf numFmtId="0" fontId="20" fillId="0" borderId="0" xfId="1" applyFont="1" applyAlignment="1" applyProtection="1">
      <alignment vertical="center"/>
    </xf>
    <xf numFmtId="0" fontId="15" fillId="0" borderId="0" xfId="1" applyFont="1" applyFill="1" applyProtection="1"/>
    <xf numFmtId="0" fontId="8" fillId="8" borderId="4" xfId="1" applyFont="1" applyFill="1" applyBorder="1" applyAlignment="1" applyProtection="1">
      <alignment horizontal="center" vertical="center"/>
    </xf>
    <xf numFmtId="0" fontId="8" fillId="8" borderId="5" xfId="1" applyFont="1" applyFill="1" applyBorder="1" applyAlignment="1" applyProtection="1">
      <alignment horizontal="center" vertical="center"/>
    </xf>
    <xf numFmtId="0" fontId="8" fillId="8" borderId="6" xfId="1" applyFont="1" applyFill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38" fontId="3" fillId="5" borderId="1" xfId="2" applyFont="1" applyFill="1" applyBorder="1" applyAlignment="1" applyProtection="1">
      <alignment horizontal="right" vertical="center"/>
    </xf>
    <xf numFmtId="0" fontId="3" fillId="0" borderId="0" xfId="1" applyFont="1" applyProtection="1"/>
    <xf numFmtId="0" fontId="18" fillId="0" borderId="0" xfId="1" applyFont="1" applyFill="1" applyAlignment="1" applyProtection="1">
      <alignment horizontal="center" vertical="center"/>
    </xf>
    <xf numFmtId="0" fontId="8" fillId="0" borderId="12" xfId="1" applyFont="1" applyFill="1" applyBorder="1" applyAlignment="1" applyProtection="1">
      <alignment vertical="center"/>
    </xf>
    <xf numFmtId="0" fontId="17" fillId="0" borderId="14" xfId="1" applyFont="1" applyFill="1" applyBorder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Border="1" applyAlignment="1" applyProtection="1"/>
    <xf numFmtId="0" fontId="16" fillId="0" borderId="0" xfId="1" applyFont="1" applyAlignment="1" applyProtection="1">
      <alignment vertical="center"/>
    </xf>
    <xf numFmtId="0" fontId="8" fillId="6" borderId="4" xfId="1" applyFont="1" applyFill="1" applyBorder="1" applyAlignment="1" applyProtection="1">
      <alignment horizontal="center" vertical="center"/>
    </xf>
    <xf numFmtId="0" fontId="8" fillId="6" borderId="5" xfId="1" applyFont="1" applyFill="1" applyBorder="1" applyAlignment="1" applyProtection="1">
      <alignment horizontal="center" vertical="center"/>
    </xf>
    <xf numFmtId="0" fontId="8" fillId="6" borderId="6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/>
    <xf numFmtId="38" fontId="17" fillId="0" borderId="13" xfId="2" applyFont="1" applyFill="1" applyBorder="1" applyAlignment="1" applyProtection="1">
      <alignment vertical="center"/>
    </xf>
    <xf numFmtId="0" fontId="15" fillId="0" borderId="35" xfId="1" applyFont="1" applyFill="1" applyBorder="1" applyProtection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112059</xdr:rowOff>
    </xdr:from>
    <xdr:to>
      <xdr:col>9</xdr:col>
      <xdr:colOff>56029</xdr:colOff>
      <xdr:row>37</xdr:row>
      <xdr:rowOff>111204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594412"/>
          <a:ext cx="7597588" cy="528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11</xdr:row>
      <xdr:rowOff>156882</xdr:rowOff>
    </xdr:from>
    <xdr:to>
      <xdr:col>9</xdr:col>
      <xdr:colOff>58270</xdr:colOff>
      <xdr:row>42</xdr:row>
      <xdr:rowOff>165287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3059206"/>
          <a:ext cx="7543800" cy="700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showGridLines="0" tabSelected="1" view="pageBreakPreview" zoomScale="85" zoomScaleNormal="100" zoomScaleSheetLayoutView="85" workbookViewId="0">
      <selection activeCell="J10" sqref="J10"/>
    </sheetView>
  </sheetViews>
  <sheetFormatPr defaultRowHeight="14.25"/>
  <cols>
    <col min="1" max="1" width="2.375" style="73" customWidth="1"/>
    <col min="2" max="2" width="16.625" style="73" customWidth="1"/>
    <col min="3" max="3" width="17.5" style="73" customWidth="1"/>
    <col min="4" max="4" width="5.625" style="73" customWidth="1"/>
    <col min="5" max="5" width="6.25" style="73" customWidth="1"/>
    <col min="6" max="6" width="8" style="73" customWidth="1"/>
    <col min="7" max="7" width="14.625" style="73" customWidth="1"/>
    <col min="8" max="8" width="13.875" style="73" customWidth="1"/>
    <col min="9" max="9" width="16.625" style="73" customWidth="1"/>
    <col min="10" max="10" width="17.625" style="73" customWidth="1"/>
    <col min="11" max="11" width="5.625" style="73" customWidth="1"/>
    <col min="12" max="14" width="9.625" style="73" customWidth="1"/>
    <col min="15" max="15" width="10" style="73" hidden="1" customWidth="1"/>
    <col min="16" max="16384" width="9" style="73"/>
  </cols>
  <sheetData>
    <row r="1" spans="2:15" ht="9" customHeight="1"/>
    <row r="2" spans="2:15" ht="24" customHeight="1">
      <c r="B2" s="74" t="s">
        <v>60</v>
      </c>
      <c r="C2" s="74"/>
      <c r="D2" s="74"/>
      <c r="E2" s="74"/>
      <c r="F2" s="74"/>
      <c r="G2" s="74"/>
    </row>
    <row r="3" spans="2:15" ht="24.75" customHeight="1" thickBot="1">
      <c r="B3" s="75" t="s">
        <v>12</v>
      </c>
      <c r="I3" s="73" t="s">
        <v>13</v>
      </c>
    </row>
    <row r="4" spans="2:15" ht="21" customHeight="1">
      <c r="B4" s="76" t="s">
        <v>14</v>
      </c>
      <c r="C4" s="77"/>
      <c r="D4" s="78"/>
      <c r="I4" s="79" t="s">
        <v>15</v>
      </c>
      <c r="J4" s="80"/>
      <c r="K4" s="81"/>
      <c r="O4" s="73">
        <v>13</v>
      </c>
    </row>
    <row r="5" spans="2:15" ht="21" customHeight="1">
      <c r="B5" s="82" t="s">
        <v>16</v>
      </c>
      <c r="C5" s="12">
        <v>1</v>
      </c>
      <c r="D5" s="83" t="s">
        <v>44</v>
      </c>
      <c r="F5" s="84"/>
      <c r="G5" s="73" t="s">
        <v>17</v>
      </c>
      <c r="I5" s="82" t="s">
        <v>16</v>
      </c>
      <c r="J5" s="12">
        <v>1</v>
      </c>
      <c r="K5" s="83" t="s">
        <v>44</v>
      </c>
      <c r="O5" s="73">
        <v>20</v>
      </c>
    </row>
    <row r="6" spans="2:15" ht="21" customHeight="1">
      <c r="B6" s="82" t="s">
        <v>18</v>
      </c>
      <c r="C6" s="46">
        <v>13</v>
      </c>
      <c r="D6" s="83" t="s">
        <v>19</v>
      </c>
      <c r="F6" s="85"/>
      <c r="I6" s="82" t="s">
        <v>18</v>
      </c>
      <c r="J6" s="46">
        <v>13</v>
      </c>
      <c r="K6" s="83" t="s">
        <v>19</v>
      </c>
      <c r="O6" s="73">
        <v>25</v>
      </c>
    </row>
    <row r="7" spans="2:15" ht="21" customHeight="1" thickBot="1">
      <c r="B7" s="86" t="s">
        <v>43</v>
      </c>
      <c r="C7" s="87">
        <f>水道計算表!L25</f>
        <v>1672</v>
      </c>
      <c r="D7" s="88" t="s">
        <v>20</v>
      </c>
      <c r="E7" s="89"/>
      <c r="I7" s="86" t="s">
        <v>43</v>
      </c>
      <c r="J7" s="87">
        <f>水道計算表!F23</f>
        <v>836</v>
      </c>
      <c r="K7" s="88" t="s">
        <v>20</v>
      </c>
      <c r="O7" s="73">
        <v>40</v>
      </c>
    </row>
    <row r="8" spans="2:15" ht="20.25" customHeight="1" thickBot="1">
      <c r="O8" s="73">
        <v>50</v>
      </c>
    </row>
    <row r="9" spans="2:15" ht="21" customHeight="1">
      <c r="B9" s="90" t="s">
        <v>21</v>
      </c>
      <c r="C9" s="91"/>
      <c r="D9" s="92"/>
      <c r="I9" s="93" t="s">
        <v>22</v>
      </c>
      <c r="J9" s="94"/>
      <c r="K9" s="95"/>
      <c r="O9" s="73">
        <v>75</v>
      </c>
    </row>
    <row r="10" spans="2:15" ht="21" customHeight="1">
      <c r="B10" s="82" t="s">
        <v>16</v>
      </c>
      <c r="C10" s="12">
        <v>1</v>
      </c>
      <c r="D10" s="83" t="s">
        <v>44</v>
      </c>
      <c r="I10" s="82" t="s">
        <v>16</v>
      </c>
      <c r="J10" s="12">
        <v>1</v>
      </c>
      <c r="K10" s="83" t="s">
        <v>44</v>
      </c>
      <c r="O10" s="73">
        <v>100</v>
      </c>
    </row>
    <row r="11" spans="2:15" ht="21" customHeight="1">
      <c r="B11" s="82" t="s">
        <v>18</v>
      </c>
      <c r="C11" s="46">
        <v>13</v>
      </c>
      <c r="D11" s="83" t="s">
        <v>19</v>
      </c>
      <c r="I11" s="82" t="s">
        <v>18</v>
      </c>
      <c r="J11" s="46">
        <v>13</v>
      </c>
      <c r="K11" s="83" t="s">
        <v>19</v>
      </c>
      <c r="O11" s="73">
        <v>150</v>
      </c>
    </row>
    <row r="12" spans="2:15" ht="21" customHeight="1" thickBot="1">
      <c r="B12" s="86" t="s">
        <v>43</v>
      </c>
      <c r="C12" s="87">
        <f>水道計算表!L53</f>
        <v>1672</v>
      </c>
      <c r="D12" s="88" t="s">
        <v>20</v>
      </c>
      <c r="E12" s="89"/>
      <c r="I12" s="86" t="s">
        <v>43</v>
      </c>
      <c r="J12" s="87">
        <f>水道計算表!F51</f>
        <v>836</v>
      </c>
      <c r="K12" s="88" t="s">
        <v>20</v>
      </c>
      <c r="O12" s="73">
        <v>200</v>
      </c>
    </row>
    <row r="13" spans="2:15" ht="21" customHeight="1" thickBot="1"/>
    <row r="14" spans="2:15" ht="21" customHeight="1">
      <c r="B14" s="96" t="s">
        <v>23</v>
      </c>
      <c r="C14" s="97"/>
      <c r="D14" s="98"/>
      <c r="E14" s="73" t="s">
        <v>24</v>
      </c>
      <c r="I14" s="99" t="s">
        <v>25</v>
      </c>
      <c r="J14" s="100"/>
      <c r="K14" s="101"/>
    </row>
    <row r="15" spans="2:15" ht="21" customHeight="1">
      <c r="B15" s="102" t="s">
        <v>16</v>
      </c>
      <c r="C15" s="47">
        <v>1</v>
      </c>
      <c r="D15" s="103" t="s">
        <v>44</v>
      </c>
      <c r="I15" s="102" t="s">
        <v>16</v>
      </c>
      <c r="J15" s="47">
        <v>1</v>
      </c>
      <c r="K15" s="103" t="s">
        <v>44</v>
      </c>
    </row>
    <row r="16" spans="2:15" ht="21" customHeight="1">
      <c r="B16" s="82" t="s">
        <v>18</v>
      </c>
      <c r="C16" s="46">
        <v>13</v>
      </c>
      <c r="D16" s="83" t="s">
        <v>19</v>
      </c>
      <c r="I16" s="82" t="s">
        <v>18</v>
      </c>
      <c r="J16" s="46">
        <v>13</v>
      </c>
      <c r="K16" s="83" t="s">
        <v>19</v>
      </c>
    </row>
    <row r="17" spans="2:11" ht="21" customHeight="1" thickBot="1">
      <c r="B17" s="86" t="s">
        <v>43</v>
      </c>
      <c r="C17" s="87">
        <f>水道計算表!L81</f>
        <v>5060</v>
      </c>
      <c r="D17" s="88" t="s">
        <v>20</v>
      </c>
      <c r="E17" s="89"/>
      <c r="I17" s="86" t="s">
        <v>43</v>
      </c>
      <c r="J17" s="87">
        <f>水道計算表!F79</f>
        <v>2530</v>
      </c>
      <c r="K17" s="88" t="s">
        <v>20</v>
      </c>
    </row>
    <row r="18" spans="2:11" ht="21" customHeight="1"/>
    <row r="20" spans="2:11" ht="21" customHeight="1"/>
    <row r="21" spans="2:11" ht="21" customHeight="1"/>
    <row r="22" spans="2:11" ht="21" customHeight="1"/>
    <row r="23" spans="2:11" ht="21" customHeight="1"/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</sheetData>
  <sheetProtection algorithmName="SHA-512" hashValue="25LQLoZ3+68zwDZwhcGb2wC55yHEzfRvXNb+fkn7DigPzi3ijml33oXQRhjckTp63eMiuNPwh1T48rqIi7qycw==" saltValue="tgB8qjHafsM0YMP8wj/H+g==" spinCount="100000" sheet="1" objects="1" scenarios="1" selectLockedCells="1"/>
  <mergeCells count="6">
    <mergeCell ref="B4:D4"/>
    <mergeCell ref="I4:K4"/>
    <mergeCell ref="B9:D9"/>
    <mergeCell ref="I9:K9"/>
    <mergeCell ref="B14:D14"/>
    <mergeCell ref="I14:K14"/>
  </mergeCells>
  <phoneticPr fontId="5"/>
  <dataValidations count="2">
    <dataValidation type="list" allowBlank="1" showInputMessage="1" showErrorMessage="1" sqref="J16">
      <formula1>$O$4:$O$12</formula1>
    </dataValidation>
    <dataValidation type="list" allowBlank="1" showInputMessage="1" showErrorMessage="1" sqref="C11 C6 C16 J6 J11">
      <formula1>$O$4:$O$12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2"/>
  <sheetViews>
    <sheetView showGridLines="0" view="pageBreakPreview" zoomScale="85" zoomScaleNormal="100" zoomScaleSheetLayoutView="85" workbookViewId="0">
      <selection activeCell="J10" sqref="J10"/>
    </sheetView>
  </sheetViews>
  <sheetFormatPr defaultRowHeight="17.25"/>
  <cols>
    <col min="1" max="1" width="2.25" style="104" customWidth="1"/>
    <col min="2" max="2" width="16.625" style="104" customWidth="1"/>
    <col min="3" max="3" width="17.5" style="104" customWidth="1"/>
    <col min="4" max="4" width="5.625" style="104" customWidth="1"/>
    <col min="5" max="5" width="6.25" style="104" customWidth="1"/>
    <col min="6" max="6" width="8" style="104" customWidth="1"/>
    <col min="7" max="7" width="14.625" style="104" customWidth="1"/>
    <col min="8" max="8" width="13.875" style="104" customWidth="1"/>
    <col min="9" max="9" width="16.625" style="104" customWidth="1"/>
    <col min="10" max="10" width="17.625" style="104" customWidth="1"/>
    <col min="11" max="11" width="5.625" style="104" customWidth="1"/>
    <col min="12" max="14" width="9.5" style="104" customWidth="1"/>
    <col min="15" max="16384" width="9" style="104"/>
  </cols>
  <sheetData>
    <row r="1" spans="2:14" ht="9" customHeight="1"/>
    <row r="2" spans="2:14" ht="24" customHeight="1">
      <c r="B2" s="74" t="s">
        <v>61</v>
      </c>
      <c r="C2" s="105"/>
      <c r="D2" s="105"/>
      <c r="E2" s="105"/>
      <c r="F2" s="105"/>
      <c r="G2" s="105"/>
      <c r="L2" s="106"/>
      <c r="M2" s="106"/>
      <c r="N2" s="106"/>
    </row>
    <row r="3" spans="2:14" ht="25.5" customHeight="1" thickBot="1">
      <c r="B3" s="107" t="s">
        <v>62</v>
      </c>
      <c r="C3" s="108"/>
      <c r="D3" s="108"/>
      <c r="E3" s="108"/>
      <c r="F3" s="108"/>
      <c r="G3" s="108"/>
      <c r="H3" s="108"/>
      <c r="I3" s="109" t="s">
        <v>63</v>
      </c>
      <c r="J3" s="108"/>
      <c r="K3" s="108"/>
      <c r="L3" s="110"/>
      <c r="M3" s="110"/>
      <c r="N3" s="110"/>
    </row>
    <row r="4" spans="2:14" ht="21.75" customHeight="1">
      <c r="B4" s="111" t="s">
        <v>58</v>
      </c>
      <c r="C4" s="112"/>
      <c r="D4" s="113"/>
      <c r="E4" s="108"/>
      <c r="F4" s="108"/>
      <c r="G4" s="108"/>
      <c r="H4" s="108"/>
      <c r="I4" s="111" t="s">
        <v>64</v>
      </c>
      <c r="J4" s="112"/>
      <c r="K4" s="113"/>
      <c r="L4" s="110"/>
      <c r="M4" s="110"/>
      <c r="N4" s="110"/>
    </row>
    <row r="5" spans="2:14" ht="21" customHeight="1">
      <c r="B5" s="82" t="s">
        <v>16</v>
      </c>
      <c r="C5" s="12">
        <v>1</v>
      </c>
      <c r="D5" s="83" t="s">
        <v>44</v>
      </c>
      <c r="E5" s="114"/>
      <c r="F5" s="115"/>
      <c r="G5" s="116" t="s">
        <v>17</v>
      </c>
      <c r="H5" s="108"/>
      <c r="I5" s="82" t="s">
        <v>16</v>
      </c>
      <c r="J5" s="12">
        <v>1</v>
      </c>
      <c r="K5" s="83" t="s">
        <v>44</v>
      </c>
      <c r="L5" s="117"/>
      <c r="M5" s="110"/>
      <c r="N5" s="110"/>
    </row>
    <row r="6" spans="2:14" ht="21" customHeight="1" thickBot="1">
      <c r="B6" s="118" t="s">
        <v>43</v>
      </c>
      <c r="C6" s="87">
        <f>下水道計算表!L25</f>
        <v>1100</v>
      </c>
      <c r="D6" s="119" t="s">
        <v>20</v>
      </c>
      <c r="E6" s="120"/>
      <c r="F6" s="108"/>
      <c r="G6" s="108"/>
      <c r="H6" s="108"/>
      <c r="I6" s="118" t="s">
        <v>43</v>
      </c>
      <c r="J6" s="87">
        <f>下水道計算表!F23</f>
        <v>550</v>
      </c>
      <c r="K6" s="88" t="s">
        <v>20</v>
      </c>
      <c r="L6" s="110"/>
      <c r="M6" s="121"/>
      <c r="N6" s="121"/>
    </row>
    <row r="7" spans="2:14" ht="21" customHeight="1">
      <c r="B7" s="108"/>
      <c r="C7" s="110"/>
      <c r="D7" s="110"/>
      <c r="E7" s="108"/>
      <c r="F7" s="108"/>
      <c r="G7" s="108"/>
      <c r="H7" s="108"/>
      <c r="I7" s="108"/>
      <c r="J7" s="110"/>
      <c r="K7" s="110"/>
      <c r="L7" s="110"/>
      <c r="M7" s="121"/>
      <c r="N7" s="121"/>
    </row>
    <row r="8" spans="2:14" ht="21" customHeight="1" thickBot="1">
      <c r="B8" s="120"/>
      <c r="C8" s="108"/>
      <c r="D8" s="108"/>
      <c r="E8" s="108"/>
      <c r="F8" s="108"/>
      <c r="G8" s="108"/>
      <c r="H8" s="108"/>
      <c r="I8" s="122"/>
      <c r="J8" s="108"/>
      <c r="K8" s="108"/>
      <c r="L8" s="110"/>
      <c r="M8" s="121"/>
      <c r="N8" s="121"/>
    </row>
    <row r="9" spans="2:14" ht="21" customHeight="1">
      <c r="B9" s="123" t="s">
        <v>59</v>
      </c>
      <c r="C9" s="124"/>
      <c r="D9" s="125"/>
      <c r="E9" s="108"/>
      <c r="F9" s="108"/>
      <c r="G9" s="108"/>
      <c r="H9" s="108"/>
      <c r="I9" s="123" t="s">
        <v>65</v>
      </c>
      <c r="J9" s="124"/>
      <c r="K9" s="125"/>
      <c r="L9" s="110"/>
      <c r="M9" s="126"/>
      <c r="N9" s="126"/>
    </row>
    <row r="10" spans="2:14" ht="21" customHeight="1">
      <c r="B10" s="82" t="s">
        <v>16</v>
      </c>
      <c r="C10" s="12">
        <v>1</v>
      </c>
      <c r="D10" s="83" t="s">
        <v>44</v>
      </c>
      <c r="E10" s="114"/>
      <c r="F10" s="108"/>
      <c r="G10" s="108"/>
      <c r="H10" s="108"/>
      <c r="I10" s="82" t="s">
        <v>16</v>
      </c>
      <c r="J10" s="12">
        <v>1</v>
      </c>
      <c r="K10" s="83" t="s">
        <v>44</v>
      </c>
      <c r="L10" s="117"/>
      <c r="M10" s="110"/>
      <c r="N10" s="110"/>
    </row>
    <row r="11" spans="2:14" ht="21" customHeight="1" thickBot="1">
      <c r="B11" s="118" t="s">
        <v>43</v>
      </c>
      <c r="C11" s="87">
        <f>下水道計算表!L54</f>
        <v>1100</v>
      </c>
      <c r="D11" s="88" t="s">
        <v>20</v>
      </c>
      <c r="E11" s="108"/>
      <c r="F11" s="108"/>
      <c r="G11" s="108"/>
      <c r="H11" s="108"/>
      <c r="I11" s="118" t="s">
        <v>43</v>
      </c>
      <c r="J11" s="127">
        <f>下水道計算表!F52</f>
        <v>550</v>
      </c>
      <c r="K11" s="119" t="s">
        <v>20</v>
      </c>
      <c r="L11" s="128"/>
      <c r="M11" s="110"/>
      <c r="N11" s="110"/>
    </row>
    <row r="12" spans="2:14" ht="21" customHeight="1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10"/>
      <c r="M12" s="110"/>
      <c r="N12" s="110"/>
    </row>
    <row r="13" spans="2:14"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2:14"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2:14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2:14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2:14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2:14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spans="2:14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spans="2:14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2:14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spans="2:14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2:14"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2:14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spans="2:14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2:14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spans="2:14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spans="2:14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2:14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2:14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2:14"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</row>
    <row r="32" spans="2:14"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2:14"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</row>
    <row r="34" spans="2:14"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</row>
    <row r="35" spans="2:14"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</row>
    <row r="36" spans="2:14"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</row>
    <row r="37" spans="2:14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</row>
    <row r="38" spans="2:14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</row>
    <row r="39" spans="2:14"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</row>
    <row r="40" spans="2:14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</row>
    <row r="41" spans="2:14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</row>
    <row r="42" spans="2:14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</row>
    <row r="43" spans="2:14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</row>
    <row r="44" spans="2:14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</row>
    <row r="45" spans="2:14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</row>
    <row r="46" spans="2:14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</row>
    <row r="47" spans="2:1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</row>
    <row r="48" spans="2:14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</row>
    <row r="49" spans="2:14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</row>
    <row r="50" spans="2:14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</row>
    <row r="51" spans="2:14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2:14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</row>
    <row r="53" spans="2:14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</row>
    <row r="54" spans="2:14"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5" spans="2:14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  <row r="56" spans="2:14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</row>
    <row r="57" spans="2:14"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</row>
    <row r="58" spans="2:14"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</row>
    <row r="59" spans="2:14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</row>
    <row r="60" spans="2:14"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</row>
    <row r="61" spans="2:14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spans="2:14"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</row>
  </sheetData>
  <sheetProtection algorithmName="SHA-512" hashValue="Mp1Hbf/c0NIBIPvFxEibAO3NIQT631huFUQCTF/pUl6vZ6YinYHLGAcwDRe3wk/sFxFm9PMUri6uLfXQuMG5/w==" saltValue="KCOm1i2/9KZ1eFnZ8ByRSg==" spinCount="100000" sheet="1" objects="1" scenarios="1" selectLockedCells="1"/>
  <protectedRanges>
    <protectedRange sqref="J5 C10 C5 J10" name="範囲1"/>
  </protectedRanges>
  <mergeCells count="4">
    <mergeCell ref="B4:D4"/>
    <mergeCell ref="I4:K4"/>
    <mergeCell ref="B9:D9"/>
    <mergeCell ref="I9:K9"/>
  </mergeCells>
  <phoneticPr fontId="1"/>
  <pageMargins left="0.78740157480314965" right="0.78740157480314965" top="0.98425196850393704" bottom="0.98425196850393704" header="0.51181102362204722" footer="0.51181102362204722"/>
  <pageSetup paperSize="9" scale="57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86"/>
  <sheetViews>
    <sheetView topLeftCell="D1" workbookViewId="0">
      <selection activeCell="L81" sqref="L81"/>
    </sheetView>
  </sheetViews>
  <sheetFormatPr defaultRowHeight="18.75"/>
  <cols>
    <col min="1" max="1" width="1.75" style="2" customWidth="1"/>
    <col min="2" max="13" width="18.375" style="2" customWidth="1"/>
    <col min="14" max="16384" width="9" style="2"/>
  </cols>
  <sheetData>
    <row r="1" spans="2:13" ht="19.5" thickBot="1"/>
    <row r="2" spans="2:13" ht="19.5" thickTop="1">
      <c r="B2" s="13" t="s">
        <v>26</v>
      </c>
      <c r="C2" s="14"/>
      <c r="D2" s="14"/>
      <c r="E2" s="14"/>
      <c r="F2" s="15"/>
      <c r="G2" s="13" t="s">
        <v>27</v>
      </c>
      <c r="H2" s="14"/>
      <c r="I2" s="14"/>
      <c r="J2" s="14"/>
      <c r="K2" s="14"/>
      <c r="L2" s="14"/>
      <c r="M2" s="15"/>
    </row>
    <row r="3" spans="2:13">
      <c r="B3" s="16"/>
      <c r="C3" s="8"/>
      <c r="D3" s="8"/>
      <c r="E3" s="8"/>
      <c r="F3" s="17"/>
      <c r="G3" s="16"/>
      <c r="H3" s="8"/>
      <c r="I3" s="8"/>
      <c r="J3" s="8"/>
      <c r="K3" s="8"/>
      <c r="L3" s="8"/>
      <c r="M3" s="17"/>
    </row>
    <row r="4" spans="2:13" s="3" customFormat="1">
      <c r="B4" s="18" t="s">
        <v>0</v>
      </c>
      <c r="C4" s="6" t="s">
        <v>1</v>
      </c>
      <c r="D4" s="19"/>
      <c r="E4" s="19"/>
      <c r="F4" s="20"/>
      <c r="G4" s="18" t="s">
        <v>28</v>
      </c>
      <c r="H4" s="30" t="s">
        <v>29</v>
      </c>
      <c r="I4" s="6" t="s">
        <v>1</v>
      </c>
      <c r="J4" s="19"/>
      <c r="K4" s="19"/>
      <c r="L4" s="19"/>
      <c r="M4" s="20"/>
    </row>
    <row r="5" spans="2:13">
      <c r="B5" s="21">
        <f>水道料金計算表!J5</f>
        <v>1</v>
      </c>
      <c r="C5" s="1">
        <f>水道料金計算表!J6</f>
        <v>13</v>
      </c>
      <c r="D5" s="8"/>
      <c r="E5" s="8"/>
      <c r="F5" s="17"/>
      <c r="G5" s="21">
        <f>ROUNDUP(水道料金計算表!C5/2,0)</f>
        <v>1</v>
      </c>
      <c r="H5" s="31">
        <f>ROUNDDOWN(水道料金計算表!C5/2,0)</f>
        <v>0</v>
      </c>
      <c r="I5" s="1">
        <f>水道料金計算表!C6</f>
        <v>13</v>
      </c>
      <c r="J5" s="8"/>
      <c r="K5" s="8"/>
      <c r="L5" s="8"/>
      <c r="M5" s="17"/>
    </row>
    <row r="6" spans="2:13">
      <c r="B6" s="16"/>
      <c r="C6" s="8"/>
      <c r="D6" s="8"/>
      <c r="E6" s="8"/>
      <c r="F6" s="17"/>
      <c r="G6" s="16"/>
      <c r="H6" s="8"/>
      <c r="I6" s="8"/>
      <c r="J6" s="8"/>
      <c r="K6" s="8"/>
      <c r="L6" s="8"/>
      <c r="M6" s="17"/>
    </row>
    <row r="7" spans="2:13">
      <c r="B7" s="16" t="s">
        <v>2</v>
      </c>
      <c r="C7" s="8"/>
      <c r="D7" s="8"/>
      <c r="E7" s="8"/>
      <c r="F7" s="17"/>
      <c r="G7" s="16" t="s">
        <v>2</v>
      </c>
      <c r="H7" s="8"/>
      <c r="I7" s="8"/>
      <c r="J7" s="69" t="s">
        <v>42</v>
      </c>
      <c r="K7" s="69"/>
      <c r="L7" s="69" t="s">
        <v>41</v>
      </c>
      <c r="M7" s="70"/>
    </row>
    <row r="8" spans="2:13" s="3" customFormat="1">
      <c r="B8" s="18" t="s">
        <v>3</v>
      </c>
      <c r="C8" s="6" t="s">
        <v>4</v>
      </c>
      <c r="D8" s="6" t="s">
        <v>5</v>
      </c>
      <c r="E8" s="6" t="s">
        <v>6</v>
      </c>
      <c r="F8" s="22" t="s">
        <v>7</v>
      </c>
      <c r="G8" s="18" t="s">
        <v>3</v>
      </c>
      <c r="H8" s="6" t="s">
        <v>4</v>
      </c>
      <c r="I8" s="6" t="s">
        <v>5</v>
      </c>
      <c r="J8" s="6" t="s">
        <v>6</v>
      </c>
      <c r="K8" s="6" t="s">
        <v>7</v>
      </c>
      <c r="L8" s="6" t="s">
        <v>6</v>
      </c>
      <c r="M8" s="22" t="s">
        <v>7</v>
      </c>
    </row>
    <row r="9" spans="2:13">
      <c r="B9" s="39">
        <v>0</v>
      </c>
      <c r="C9" s="40">
        <v>4</v>
      </c>
      <c r="D9" s="40">
        <v>0</v>
      </c>
      <c r="E9" s="1">
        <f>MAX(0,MIN($B$5,C9)-C9)</f>
        <v>0</v>
      </c>
      <c r="F9" s="23">
        <f>D9*E9</f>
        <v>0</v>
      </c>
      <c r="G9" s="21">
        <f>B9</f>
        <v>0</v>
      </c>
      <c r="H9" s="1">
        <f>C9</f>
        <v>4</v>
      </c>
      <c r="I9" s="1">
        <f>D9</f>
        <v>0</v>
      </c>
      <c r="J9" s="1">
        <f>MAX(0,MIN($G$5,H9)-H9)</f>
        <v>0</v>
      </c>
      <c r="K9" s="1">
        <f>I9*J9</f>
        <v>0</v>
      </c>
      <c r="L9" s="1">
        <f>MAX(0,MIN($H$5,H9)-H9)</f>
        <v>0</v>
      </c>
      <c r="M9" s="23">
        <f>K9*L9</f>
        <v>0</v>
      </c>
    </row>
    <row r="10" spans="2:13">
      <c r="B10" s="39">
        <v>5</v>
      </c>
      <c r="C10" s="40">
        <v>8</v>
      </c>
      <c r="D10" s="40">
        <v>25</v>
      </c>
      <c r="E10" s="1">
        <f t="shared" ref="E10:E16" si="0">MAX(0,MIN($B$5,C10)-C9)</f>
        <v>0</v>
      </c>
      <c r="F10" s="23">
        <f t="shared" ref="F10:F16" si="1">D10*E10</f>
        <v>0</v>
      </c>
      <c r="G10" s="21">
        <f t="shared" ref="G10:G16" si="2">B10</f>
        <v>5</v>
      </c>
      <c r="H10" s="1">
        <f t="shared" ref="H10:H15" si="3">C10</f>
        <v>8</v>
      </c>
      <c r="I10" s="1">
        <f t="shared" ref="I10:I16" si="4">D10</f>
        <v>25</v>
      </c>
      <c r="J10" s="1">
        <f t="shared" ref="J10:J16" si="5">MAX(0,MIN($G$5,H10)-H9)</f>
        <v>0</v>
      </c>
      <c r="K10" s="1">
        <f t="shared" ref="K10:K16" si="6">I10*J10</f>
        <v>0</v>
      </c>
      <c r="L10" s="1">
        <f t="shared" ref="L10:L16" si="7">MAX(0,MIN($H$5,H10)-H9)</f>
        <v>0</v>
      </c>
      <c r="M10" s="23">
        <f>I10*L10</f>
        <v>0</v>
      </c>
    </row>
    <row r="11" spans="2:13">
      <c r="B11" s="39">
        <v>9</v>
      </c>
      <c r="C11" s="40">
        <v>20</v>
      </c>
      <c r="D11" s="40">
        <v>85</v>
      </c>
      <c r="E11" s="1">
        <f t="shared" si="0"/>
        <v>0</v>
      </c>
      <c r="F11" s="23">
        <f t="shared" si="1"/>
        <v>0</v>
      </c>
      <c r="G11" s="21">
        <f t="shared" si="2"/>
        <v>9</v>
      </c>
      <c r="H11" s="1">
        <f t="shared" si="3"/>
        <v>20</v>
      </c>
      <c r="I11" s="1">
        <f t="shared" si="4"/>
        <v>85</v>
      </c>
      <c r="J11" s="1">
        <f t="shared" si="5"/>
        <v>0</v>
      </c>
      <c r="K11" s="1">
        <f t="shared" si="6"/>
        <v>0</v>
      </c>
      <c r="L11" s="1">
        <f t="shared" si="7"/>
        <v>0</v>
      </c>
      <c r="M11" s="23">
        <f t="shared" ref="M11:M16" si="8">I11*L11</f>
        <v>0</v>
      </c>
    </row>
    <row r="12" spans="2:13">
      <c r="B12" s="39">
        <v>21</v>
      </c>
      <c r="C12" s="40">
        <v>30</v>
      </c>
      <c r="D12" s="40">
        <v>95</v>
      </c>
      <c r="E12" s="1">
        <f t="shared" si="0"/>
        <v>0</v>
      </c>
      <c r="F12" s="23">
        <f t="shared" si="1"/>
        <v>0</v>
      </c>
      <c r="G12" s="21">
        <f t="shared" si="2"/>
        <v>21</v>
      </c>
      <c r="H12" s="1">
        <f t="shared" si="3"/>
        <v>30</v>
      </c>
      <c r="I12" s="1">
        <f t="shared" si="4"/>
        <v>95</v>
      </c>
      <c r="J12" s="1">
        <f t="shared" si="5"/>
        <v>0</v>
      </c>
      <c r="K12" s="1">
        <f t="shared" si="6"/>
        <v>0</v>
      </c>
      <c r="L12" s="1">
        <f t="shared" si="7"/>
        <v>0</v>
      </c>
      <c r="M12" s="23">
        <f t="shared" si="8"/>
        <v>0</v>
      </c>
    </row>
    <row r="13" spans="2:13">
      <c r="B13" s="39">
        <v>31</v>
      </c>
      <c r="C13" s="40">
        <v>50</v>
      </c>
      <c r="D13" s="40">
        <v>140</v>
      </c>
      <c r="E13" s="1">
        <f t="shared" si="0"/>
        <v>0</v>
      </c>
      <c r="F13" s="23">
        <f t="shared" si="1"/>
        <v>0</v>
      </c>
      <c r="G13" s="21">
        <f t="shared" si="2"/>
        <v>31</v>
      </c>
      <c r="H13" s="1">
        <f t="shared" si="3"/>
        <v>50</v>
      </c>
      <c r="I13" s="1">
        <f t="shared" si="4"/>
        <v>140</v>
      </c>
      <c r="J13" s="1">
        <f t="shared" si="5"/>
        <v>0</v>
      </c>
      <c r="K13" s="1">
        <f t="shared" si="6"/>
        <v>0</v>
      </c>
      <c r="L13" s="1">
        <f t="shared" si="7"/>
        <v>0</v>
      </c>
      <c r="M13" s="23">
        <f t="shared" si="8"/>
        <v>0</v>
      </c>
    </row>
    <row r="14" spans="2:13">
      <c r="B14" s="39">
        <v>51</v>
      </c>
      <c r="C14" s="40">
        <v>100</v>
      </c>
      <c r="D14" s="40">
        <v>205</v>
      </c>
      <c r="E14" s="1">
        <f t="shared" si="0"/>
        <v>0</v>
      </c>
      <c r="F14" s="23">
        <f t="shared" si="1"/>
        <v>0</v>
      </c>
      <c r="G14" s="21">
        <f t="shared" si="2"/>
        <v>51</v>
      </c>
      <c r="H14" s="1">
        <f t="shared" si="3"/>
        <v>100</v>
      </c>
      <c r="I14" s="1">
        <f t="shared" si="4"/>
        <v>205</v>
      </c>
      <c r="J14" s="1">
        <f t="shared" si="5"/>
        <v>0</v>
      </c>
      <c r="K14" s="1">
        <f t="shared" si="6"/>
        <v>0</v>
      </c>
      <c r="L14" s="1">
        <f t="shared" si="7"/>
        <v>0</v>
      </c>
      <c r="M14" s="23">
        <f t="shared" si="8"/>
        <v>0</v>
      </c>
    </row>
    <row r="15" spans="2:13">
      <c r="B15" s="39">
        <v>101</v>
      </c>
      <c r="C15" s="40">
        <v>500</v>
      </c>
      <c r="D15" s="40">
        <v>225</v>
      </c>
      <c r="E15" s="5">
        <f t="shared" si="0"/>
        <v>0</v>
      </c>
      <c r="F15" s="24">
        <f t="shared" si="1"/>
        <v>0</v>
      </c>
      <c r="G15" s="21">
        <f t="shared" si="2"/>
        <v>101</v>
      </c>
      <c r="H15" s="1">
        <f t="shared" si="3"/>
        <v>500</v>
      </c>
      <c r="I15" s="1">
        <f t="shared" si="4"/>
        <v>225</v>
      </c>
      <c r="J15" s="1">
        <f t="shared" si="5"/>
        <v>0</v>
      </c>
      <c r="K15" s="1">
        <f t="shared" si="6"/>
        <v>0</v>
      </c>
      <c r="L15" s="1">
        <f t="shared" si="7"/>
        <v>0</v>
      </c>
      <c r="M15" s="23">
        <f t="shared" si="8"/>
        <v>0</v>
      </c>
    </row>
    <row r="16" spans="2:13">
      <c r="B16" s="39">
        <v>501</v>
      </c>
      <c r="C16" s="40"/>
      <c r="D16" s="43">
        <v>245</v>
      </c>
      <c r="E16" s="1">
        <f t="shared" si="0"/>
        <v>0</v>
      </c>
      <c r="F16" s="23">
        <f t="shared" si="1"/>
        <v>0</v>
      </c>
      <c r="G16" s="21">
        <f t="shared" si="2"/>
        <v>501</v>
      </c>
      <c r="H16" s="1"/>
      <c r="I16" s="1">
        <f t="shared" si="4"/>
        <v>245</v>
      </c>
      <c r="J16" s="1">
        <f t="shared" si="5"/>
        <v>0</v>
      </c>
      <c r="K16" s="1">
        <f t="shared" si="6"/>
        <v>0</v>
      </c>
      <c r="L16" s="1">
        <f t="shared" si="7"/>
        <v>0</v>
      </c>
      <c r="M16" s="23">
        <f t="shared" si="8"/>
        <v>0</v>
      </c>
    </row>
    <row r="17" spans="2:13">
      <c r="B17" s="16"/>
      <c r="C17" s="8"/>
      <c r="D17" s="8"/>
      <c r="E17" s="6" t="s">
        <v>8</v>
      </c>
      <c r="F17" s="23">
        <f>SUM(F9:F16)</f>
        <v>0</v>
      </c>
      <c r="G17" s="16"/>
      <c r="H17" s="8"/>
      <c r="I17" s="8"/>
      <c r="J17" s="6" t="s">
        <v>8</v>
      </c>
      <c r="K17" s="1">
        <f>SUM(K9:K16)</f>
        <v>0</v>
      </c>
      <c r="L17" s="6" t="s">
        <v>8</v>
      </c>
      <c r="M17" s="23">
        <f>SUM(M9:M16)</f>
        <v>0</v>
      </c>
    </row>
    <row r="18" spans="2:13">
      <c r="B18" s="16"/>
      <c r="C18" s="8"/>
      <c r="D18" s="8"/>
      <c r="E18" s="9"/>
      <c r="F18" s="17"/>
      <c r="G18" s="16"/>
      <c r="H18" s="8"/>
      <c r="I18" s="8"/>
      <c r="J18" s="9"/>
      <c r="K18" s="8"/>
      <c r="L18" s="8"/>
      <c r="M18" s="17"/>
    </row>
    <row r="19" spans="2:13">
      <c r="B19" s="16" t="s">
        <v>9</v>
      </c>
      <c r="C19" s="8"/>
      <c r="D19" s="8"/>
      <c r="E19" s="8"/>
      <c r="F19" s="17"/>
      <c r="G19" s="16" t="s">
        <v>9</v>
      </c>
      <c r="H19" s="8"/>
      <c r="I19" s="8"/>
      <c r="J19" s="6"/>
      <c r="K19" s="6" t="s">
        <v>30</v>
      </c>
      <c r="L19" s="6" t="s">
        <v>31</v>
      </c>
      <c r="M19" s="20"/>
    </row>
    <row r="20" spans="2:13">
      <c r="B20" s="18" t="s">
        <v>1</v>
      </c>
      <c r="C20" s="6" t="s">
        <v>9</v>
      </c>
      <c r="D20" s="8"/>
      <c r="E20" s="6" t="s">
        <v>10</v>
      </c>
      <c r="F20" s="17"/>
      <c r="G20" s="18" t="s">
        <v>1</v>
      </c>
      <c r="H20" s="6" t="s">
        <v>9</v>
      </c>
      <c r="I20" s="8"/>
      <c r="J20" s="6" t="s">
        <v>32</v>
      </c>
      <c r="K20" s="34">
        <f>INDEX(H21:H29,MATCH(I5,G21:G29,0))</f>
        <v>760</v>
      </c>
      <c r="L20" s="11">
        <f>INDEX(H21:H29,MATCH(I5,G21:G29,0))</f>
        <v>760</v>
      </c>
      <c r="M20" s="17"/>
    </row>
    <row r="21" spans="2:13">
      <c r="B21" s="25">
        <v>13</v>
      </c>
      <c r="C21" s="41">
        <v>760</v>
      </c>
      <c r="D21" s="8"/>
      <c r="E21" s="10">
        <f>INDEX(C21:C29,MATCH(C5,B21:B29,0))</f>
        <v>760</v>
      </c>
      <c r="F21" s="17"/>
      <c r="G21" s="25">
        <v>13</v>
      </c>
      <c r="H21" s="7">
        <f>C21</f>
        <v>760</v>
      </c>
      <c r="I21" s="8"/>
      <c r="J21" s="6" t="s">
        <v>7</v>
      </c>
      <c r="K21" s="34">
        <f>K17</f>
        <v>0</v>
      </c>
      <c r="L21" s="11">
        <f>M17</f>
        <v>0</v>
      </c>
      <c r="M21" s="17"/>
    </row>
    <row r="22" spans="2:13">
      <c r="B22" s="25">
        <v>20</v>
      </c>
      <c r="C22" s="41">
        <v>780</v>
      </c>
      <c r="D22" s="8"/>
      <c r="E22" s="6" t="s">
        <v>7</v>
      </c>
      <c r="F22" s="22" t="s">
        <v>11</v>
      </c>
      <c r="G22" s="25">
        <v>20</v>
      </c>
      <c r="H22" s="7">
        <f t="shared" ref="H22:H28" si="9">C22</f>
        <v>780</v>
      </c>
      <c r="I22" s="8"/>
      <c r="J22" s="6" t="s">
        <v>33</v>
      </c>
      <c r="K22" s="34">
        <f>SUM(K20:K21)</f>
        <v>760</v>
      </c>
      <c r="L22" s="11">
        <f>SUM(L20:L21)</f>
        <v>760</v>
      </c>
      <c r="M22" s="17"/>
    </row>
    <row r="23" spans="2:13">
      <c r="B23" s="25">
        <v>25</v>
      </c>
      <c r="C23" s="41">
        <v>1210</v>
      </c>
      <c r="D23" s="8"/>
      <c r="E23" s="1">
        <f>F17+E21</f>
        <v>760</v>
      </c>
      <c r="F23" s="23">
        <f>ROUNDDOWN(E23*1.1,0)</f>
        <v>836</v>
      </c>
      <c r="G23" s="25">
        <v>25</v>
      </c>
      <c r="H23" s="7">
        <f t="shared" si="9"/>
        <v>1210</v>
      </c>
      <c r="I23" s="8"/>
      <c r="J23" s="6" t="s">
        <v>34</v>
      </c>
      <c r="K23" s="34">
        <f>ROUNDDOWN(K22*1.1,0)</f>
        <v>836</v>
      </c>
      <c r="L23" s="11">
        <f>ROUNDDOWN(L22*1.1,0)</f>
        <v>836</v>
      </c>
      <c r="M23" s="17"/>
    </row>
    <row r="24" spans="2:13">
      <c r="B24" s="25">
        <v>40</v>
      </c>
      <c r="C24" s="41">
        <v>2980</v>
      </c>
      <c r="D24" s="8"/>
      <c r="E24" s="8"/>
      <c r="F24" s="17"/>
      <c r="G24" s="25">
        <v>40</v>
      </c>
      <c r="H24" s="7">
        <f t="shared" si="9"/>
        <v>2980</v>
      </c>
      <c r="I24" s="8"/>
      <c r="J24" s="69" t="s">
        <v>35</v>
      </c>
      <c r="K24" s="69"/>
      <c r="L24" s="11">
        <f>SUM(K22:L22)</f>
        <v>1520</v>
      </c>
      <c r="M24" s="17"/>
    </row>
    <row r="25" spans="2:13">
      <c r="B25" s="25">
        <v>50</v>
      </c>
      <c r="C25" s="41">
        <v>5280</v>
      </c>
      <c r="D25" s="8"/>
      <c r="E25" s="8"/>
      <c r="F25" s="17"/>
      <c r="G25" s="25">
        <v>50</v>
      </c>
      <c r="H25" s="7">
        <f t="shared" si="9"/>
        <v>5280</v>
      </c>
      <c r="I25" s="8"/>
      <c r="J25" s="69" t="s">
        <v>36</v>
      </c>
      <c r="K25" s="69"/>
      <c r="L25" s="11">
        <f>SUM(K23:L23)</f>
        <v>1672</v>
      </c>
      <c r="M25" s="17"/>
    </row>
    <row r="26" spans="2:13">
      <c r="B26" s="25">
        <v>75</v>
      </c>
      <c r="C26" s="41">
        <v>11700</v>
      </c>
      <c r="D26" s="8"/>
      <c r="E26" s="8"/>
      <c r="F26" s="17"/>
      <c r="G26" s="25">
        <v>75</v>
      </c>
      <c r="H26" s="7">
        <f t="shared" si="9"/>
        <v>11700</v>
      </c>
      <c r="I26" s="8"/>
      <c r="J26" s="32"/>
      <c r="K26" s="32"/>
      <c r="L26" s="32"/>
      <c r="M26" s="17"/>
    </row>
    <row r="27" spans="2:13">
      <c r="B27" s="25">
        <v>100</v>
      </c>
      <c r="C27" s="41">
        <v>18900</v>
      </c>
      <c r="D27" s="8"/>
      <c r="E27" s="8"/>
      <c r="F27" s="17"/>
      <c r="G27" s="25">
        <v>100</v>
      </c>
      <c r="H27" s="7">
        <f t="shared" si="9"/>
        <v>18900</v>
      </c>
      <c r="I27" s="8"/>
      <c r="J27" s="32"/>
      <c r="K27" s="32"/>
      <c r="L27" s="32"/>
      <c r="M27" s="17"/>
    </row>
    <row r="28" spans="2:13">
      <c r="B28" s="25">
        <v>150</v>
      </c>
      <c r="C28" s="41">
        <v>38900</v>
      </c>
      <c r="D28" s="8"/>
      <c r="E28" s="8"/>
      <c r="F28" s="17"/>
      <c r="G28" s="25">
        <v>150</v>
      </c>
      <c r="H28" s="7">
        <f t="shared" si="9"/>
        <v>38900</v>
      </c>
      <c r="I28" s="8"/>
      <c r="J28" s="32"/>
      <c r="K28" s="32"/>
      <c r="L28" s="32"/>
      <c r="M28" s="17"/>
    </row>
    <row r="29" spans="2:13" ht="19.5" thickBot="1">
      <c r="B29" s="26">
        <v>200</v>
      </c>
      <c r="C29" s="42">
        <v>59100</v>
      </c>
      <c r="D29" s="28"/>
      <c r="E29" s="28"/>
      <c r="F29" s="29"/>
      <c r="G29" s="26">
        <v>200</v>
      </c>
      <c r="H29" s="27">
        <f>C29</f>
        <v>59100</v>
      </c>
      <c r="I29" s="28"/>
      <c r="J29" s="33"/>
      <c r="K29" s="33"/>
      <c r="L29" s="33"/>
      <c r="M29" s="29"/>
    </row>
    <row r="30" spans="2:13" ht="19.5" thickTop="1">
      <c r="B30" s="13" t="s">
        <v>37</v>
      </c>
      <c r="C30" s="14"/>
      <c r="D30" s="14"/>
      <c r="E30" s="14"/>
      <c r="F30" s="15"/>
      <c r="G30" s="13" t="s">
        <v>38</v>
      </c>
      <c r="H30" s="14"/>
      <c r="I30" s="14"/>
      <c r="J30" s="14"/>
      <c r="K30" s="14"/>
      <c r="L30" s="14"/>
      <c r="M30" s="15"/>
    </row>
    <row r="31" spans="2:13">
      <c r="B31" s="16"/>
      <c r="C31" s="8"/>
      <c r="D31" s="8"/>
      <c r="E31" s="8"/>
      <c r="F31" s="17"/>
      <c r="G31" s="16"/>
      <c r="H31" s="8"/>
      <c r="I31" s="8"/>
      <c r="J31" s="8"/>
      <c r="K31" s="8"/>
      <c r="L31" s="8"/>
      <c r="M31" s="17"/>
    </row>
    <row r="32" spans="2:13">
      <c r="B32" s="18" t="s">
        <v>0</v>
      </c>
      <c r="C32" s="6" t="s">
        <v>1</v>
      </c>
      <c r="D32" s="19"/>
      <c r="E32" s="19"/>
      <c r="F32" s="20"/>
      <c r="G32" s="18" t="s">
        <v>28</v>
      </c>
      <c r="H32" s="30" t="s">
        <v>29</v>
      </c>
      <c r="I32" s="6" t="s">
        <v>1</v>
      </c>
      <c r="J32" s="19"/>
      <c r="K32" s="19"/>
      <c r="L32" s="19"/>
      <c r="M32" s="20"/>
    </row>
    <row r="33" spans="2:13">
      <c r="B33" s="21">
        <f>水道料金計算表!J10</f>
        <v>1</v>
      </c>
      <c r="C33" s="1">
        <f>水道料金計算表!J11</f>
        <v>13</v>
      </c>
      <c r="D33" s="8"/>
      <c r="E33" s="8"/>
      <c r="F33" s="17"/>
      <c r="G33" s="21">
        <f>ROUNDUP(水道料金計算表!C10/2,0)</f>
        <v>1</v>
      </c>
      <c r="H33" s="31">
        <f>ROUNDDOWN(水道料金計算表!C10/2,0)</f>
        <v>0</v>
      </c>
      <c r="I33" s="1">
        <f>水道料金計算表!C11</f>
        <v>13</v>
      </c>
      <c r="J33" s="8"/>
      <c r="K33" s="8"/>
      <c r="L33" s="8"/>
      <c r="M33" s="17"/>
    </row>
    <row r="34" spans="2:13">
      <c r="B34" s="16"/>
      <c r="C34" s="8"/>
      <c r="D34" s="8"/>
      <c r="E34" s="8"/>
      <c r="F34" s="17"/>
      <c r="G34" s="16"/>
      <c r="H34" s="8"/>
      <c r="I34" s="8"/>
      <c r="J34" s="8"/>
      <c r="K34" s="8"/>
      <c r="L34" s="8"/>
      <c r="M34" s="17"/>
    </row>
    <row r="35" spans="2:13">
      <c r="B35" s="16" t="s">
        <v>2</v>
      </c>
      <c r="C35" s="8"/>
      <c r="D35" s="8"/>
      <c r="E35" s="8"/>
      <c r="F35" s="17"/>
      <c r="G35" s="16" t="s">
        <v>2</v>
      </c>
      <c r="H35" s="8"/>
      <c r="I35" s="8"/>
      <c r="J35" s="69" t="s">
        <v>42</v>
      </c>
      <c r="K35" s="69"/>
      <c r="L35" s="69" t="s">
        <v>41</v>
      </c>
      <c r="M35" s="70"/>
    </row>
    <row r="36" spans="2:13">
      <c r="B36" s="18" t="s">
        <v>3</v>
      </c>
      <c r="C36" s="6" t="s">
        <v>4</v>
      </c>
      <c r="D36" s="6" t="s">
        <v>5</v>
      </c>
      <c r="E36" s="6" t="s">
        <v>6</v>
      </c>
      <c r="F36" s="22" t="s">
        <v>7</v>
      </c>
      <c r="G36" s="18" t="s">
        <v>3</v>
      </c>
      <c r="H36" s="6" t="s">
        <v>4</v>
      </c>
      <c r="I36" s="6" t="s">
        <v>5</v>
      </c>
      <c r="J36" s="6" t="s">
        <v>6</v>
      </c>
      <c r="K36" s="6" t="s">
        <v>7</v>
      </c>
      <c r="L36" s="6" t="s">
        <v>6</v>
      </c>
      <c r="M36" s="22" t="s">
        <v>7</v>
      </c>
    </row>
    <row r="37" spans="2:13">
      <c r="B37" s="39">
        <v>0</v>
      </c>
      <c r="C37" s="40">
        <v>4</v>
      </c>
      <c r="D37" s="40">
        <v>0</v>
      </c>
      <c r="E37" s="1">
        <f>MAX(0,MIN($B$33,C37)-C37)</f>
        <v>0</v>
      </c>
      <c r="F37" s="23">
        <f>D37*E37</f>
        <v>0</v>
      </c>
      <c r="G37" s="21">
        <f>B37</f>
        <v>0</v>
      </c>
      <c r="H37" s="1">
        <f>C37</f>
        <v>4</v>
      </c>
      <c r="I37" s="1">
        <f>D37</f>
        <v>0</v>
      </c>
      <c r="J37" s="1">
        <f>MAX(0,MIN($G$33,H37)-H37)</f>
        <v>0</v>
      </c>
      <c r="K37" s="1">
        <f>I37*J37</f>
        <v>0</v>
      </c>
      <c r="L37" s="1">
        <f>MAX(0,MIN($H$33,H37)-H37)</f>
        <v>0</v>
      </c>
      <c r="M37" s="23">
        <f>K37*L37</f>
        <v>0</v>
      </c>
    </row>
    <row r="38" spans="2:13">
      <c r="B38" s="39">
        <v>5</v>
      </c>
      <c r="C38" s="40">
        <v>8</v>
      </c>
      <c r="D38" s="40">
        <v>25</v>
      </c>
      <c r="E38" s="1">
        <f>MAX(0,MIN($B$33,C38)-C37)</f>
        <v>0</v>
      </c>
      <c r="F38" s="23">
        <f t="shared" ref="F38:F42" si="10">D38*E38</f>
        <v>0</v>
      </c>
      <c r="G38" s="21">
        <f t="shared" ref="G38:G42" si="11">B38</f>
        <v>5</v>
      </c>
      <c r="H38" s="1">
        <f t="shared" ref="H38:H41" si="12">C38</f>
        <v>8</v>
      </c>
      <c r="I38" s="1">
        <f t="shared" ref="I38:I42" si="13">D38</f>
        <v>25</v>
      </c>
      <c r="J38" s="1">
        <f>MAX(0,MIN($G$33,H38)-H37)</f>
        <v>0</v>
      </c>
      <c r="K38" s="1">
        <f t="shared" ref="K38:K42" si="14">I38*J38</f>
        <v>0</v>
      </c>
      <c r="L38" s="1">
        <f>MAX(0,MIN($H$33,H38)-H37)</f>
        <v>0</v>
      </c>
      <c r="M38" s="23">
        <f>I38*L38</f>
        <v>0</v>
      </c>
    </row>
    <row r="39" spans="2:13">
      <c r="B39" s="39">
        <v>9</v>
      </c>
      <c r="C39" s="40">
        <v>20</v>
      </c>
      <c r="D39" s="40">
        <v>85</v>
      </c>
      <c r="E39" s="1">
        <f>MAX(0,MIN($B$33,C39)-C38)</f>
        <v>0</v>
      </c>
      <c r="F39" s="23">
        <f t="shared" si="10"/>
        <v>0</v>
      </c>
      <c r="G39" s="21">
        <f t="shared" si="11"/>
        <v>9</v>
      </c>
      <c r="H39" s="1">
        <f t="shared" si="12"/>
        <v>20</v>
      </c>
      <c r="I39" s="1">
        <f t="shared" si="13"/>
        <v>85</v>
      </c>
      <c r="J39" s="1">
        <f>MAX(0,MIN($G$33,H39)-H38)</f>
        <v>0</v>
      </c>
      <c r="K39" s="1">
        <f t="shared" si="14"/>
        <v>0</v>
      </c>
      <c r="L39" s="1">
        <f>MAX(0,MIN($H$33,H39)-H38)</f>
        <v>0</v>
      </c>
      <c r="M39" s="23">
        <f t="shared" ref="M39:M42" si="15">I39*L39</f>
        <v>0</v>
      </c>
    </row>
    <row r="40" spans="2:13">
      <c r="B40" s="39">
        <v>21</v>
      </c>
      <c r="C40" s="40">
        <v>30</v>
      </c>
      <c r="D40" s="40">
        <v>95</v>
      </c>
      <c r="E40" s="1">
        <f>MAX(0,MIN($B$33,C40)-C39)</f>
        <v>0</v>
      </c>
      <c r="F40" s="23">
        <f t="shared" si="10"/>
        <v>0</v>
      </c>
      <c r="G40" s="21">
        <f t="shared" si="11"/>
        <v>21</v>
      </c>
      <c r="H40" s="1">
        <f t="shared" si="12"/>
        <v>30</v>
      </c>
      <c r="I40" s="1">
        <f t="shared" si="13"/>
        <v>95</v>
      </c>
      <c r="J40" s="1">
        <f>MAX(0,MIN($G$33,H40)-H39)</f>
        <v>0</v>
      </c>
      <c r="K40" s="1">
        <f t="shared" si="14"/>
        <v>0</v>
      </c>
      <c r="L40" s="1">
        <f>MAX(0,MIN($H$33,H40)-H39)</f>
        <v>0</v>
      </c>
      <c r="M40" s="23">
        <f t="shared" si="15"/>
        <v>0</v>
      </c>
    </row>
    <row r="41" spans="2:13">
      <c r="B41" s="39">
        <v>31</v>
      </c>
      <c r="C41" s="40">
        <v>50</v>
      </c>
      <c r="D41" s="40">
        <v>140</v>
      </c>
      <c r="E41" s="1">
        <f>MAX(0,MIN($B$33,C41)-C40)</f>
        <v>0</v>
      </c>
      <c r="F41" s="23">
        <f t="shared" si="10"/>
        <v>0</v>
      </c>
      <c r="G41" s="21">
        <f t="shared" si="11"/>
        <v>31</v>
      </c>
      <c r="H41" s="1">
        <f t="shared" si="12"/>
        <v>50</v>
      </c>
      <c r="I41" s="1">
        <f t="shared" si="13"/>
        <v>140</v>
      </c>
      <c r="J41" s="1">
        <f>MAX(0,MIN($G$33,H41)-H40)</f>
        <v>0</v>
      </c>
      <c r="K41" s="1">
        <f t="shared" si="14"/>
        <v>0</v>
      </c>
      <c r="L41" s="1">
        <f>MAX(0,MIN($H$33,H41)-H40)</f>
        <v>0</v>
      </c>
      <c r="M41" s="23">
        <f t="shared" si="15"/>
        <v>0</v>
      </c>
    </row>
    <row r="42" spans="2:13">
      <c r="B42" s="39">
        <v>51</v>
      </c>
      <c r="C42" s="40"/>
      <c r="D42" s="40">
        <v>170</v>
      </c>
      <c r="E42" s="1">
        <f>MAX(0,MIN($B$33,C42)-C41)</f>
        <v>0</v>
      </c>
      <c r="F42" s="23">
        <f t="shared" si="10"/>
        <v>0</v>
      </c>
      <c r="G42" s="21">
        <f t="shared" si="11"/>
        <v>51</v>
      </c>
      <c r="H42" s="1"/>
      <c r="I42" s="1">
        <f t="shared" si="13"/>
        <v>170</v>
      </c>
      <c r="J42" s="1">
        <f>MAX(0,MIN($G$33,H42)-H41)</f>
        <v>0</v>
      </c>
      <c r="K42" s="1">
        <f t="shared" si="14"/>
        <v>0</v>
      </c>
      <c r="L42" s="1">
        <f>MAX(0,MIN($H$33,H42)-H41)</f>
        <v>0</v>
      </c>
      <c r="M42" s="23">
        <f t="shared" si="15"/>
        <v>0</v>
      </c>
    </row>
    <row r="43" spans="2:13">
      <c r="B43" s="21"/>
      <c r="C43" s="1"/>
      <c r="D43" s="1"/>
      <c r="E43" s="5"/>
      <c r="F43" s="24"/>
      <c r="G43" s="21"/>
      <c r="H43" s="1"/>
      <c r="I43" s="1"/>
      <c r="J43" s="1"/>
      <c r="K43" s="1"/>
      <c r="L43" s="1"/>
      <c r="M43" s="23"/>
    </row>
    <row r="44" spans="2:13">
      <c r="B44" s="21"/>
      <c r="C44" s="1"/>
      <c r="D44" s="4"/>
      <c r="E44" s="1"/>
      <c r="F44" s="23"/>
      <c r="G44" s="21"/>
      <c r="H44" s="1"/>
      <c r="I44" s="4"/>
      <c r="J44" s="1"/>
      <c r="K44" s="1"/>
      <c r="L44" s="1"/>
      <c r="M44" s="23"/>
    </row>
    <row r="45" spans="2:13">
      <c r="B45" s="16"/>
      <c r="C45" s="8"/>
      <c r="D45" s="8"/>
      <c r="E45" s="6" t="s">
        <v>8</v>
      </c>
      <c r="F45" s="23">
        <f>SUM(F37:F44)</f>
        <v>0</v>
      </c>
      <c r="G45" s="16"/>
      <c r="H45" s="8"/>
      <c r="I45" s="8"/>
      <c r="J45" s="6" t="s">
        <v>8</v>
      </c>
      <c r="K45" s="1">
        <f>SUM(K37:K44)</f>
        <v>0</v>
      </c>
      <c r="L45" s="6" t="s">
        <v>8</v>
      </c>
      <c r="M45" s="23">
        <f>SUM(M37:M44)</f>
        <v>0</v>
      </c>
    </row>
    <row r="46" spans="2:13">
      <c r="B46" s="16"/>
      <c r="C46" s="8"/>
      <c r="D46" s="8"/>
      <c r="E46" s="9"/>
      <c r="F46" s="17"/>
      <c r="G46" s="16"/>
      <c r="H46" s="8"/>
      <c r="I46" s="8"/>
      <c r="J46" s="9"/>
      <c r="K46" s="8"/>
      <c r="L46" s="8"/>
      <c r="M46" s="17"/>
    </row>
    <row r="47" spans="2:13">
      <c r="B47" s="16" t="s">
        <v>9</v>
      </c>
      <c r="C47" s="8"/>
      <c r="D47" s="8"/>
      <c r="E47" s="8"/>
      <c r="F47" s="17"/>
      <c r="G47" s="16" t="s">
        <v>9</v>
      </c>
      <c r="H47" s="8"/>
      <c r="I47" s="8"/>
      <c r="J47" s="6"/>
      <c r="K47" s="6" t="s">
        <v>30</v>
      </c>
      <c r="L47" s="6" t="s">
        <v>31</v>
      </c>
      <c r="M47" s="20"/>
    </row>
    <row r="48" spans="2:13">
      <c r="B48" s="18" t="s">
        <v>1</v>
      </c>
      <c r="C48" s="6" t="s">
        <v>9</v>
      </c>
      <c r="D48" s="8"/>
      <c r="E48" s="6" t="s">
        <v>10</v>
      </c>
      <c r="F48" s="17"/>
      <c r="G48" s="18" t="s">
        <v>1</v>
      </c>
      <c r="H48" s="6" t="s">
        <v>9</v>
      </c>
      <c r="I48" s="8"/>
      <c r="J48" s="6" t="s">
        <v>32</v>
      </c>
      <c r="K48" s="34">
        <f>INDEX(H49:H57,MATCH(I33,G49:G57,0))</f>
        <v>760</v>
      </c>
      <c r="L48" s="11">
        <f>INDEX(H49:H57,MATCH(I33,G49:G57,0))</f>
        <v>760</v>
      </c>
      <c r="M48" s="17"/>
    </row>
    <row r="49" spans="2:13">
      <c r="B49" s="25">
        <v>13</v>
      </c>
      <c r="C49" s="41">
        <v>760</v>
      </c>
      <c r="D49" s="8"/>
      <c r="E49" s="10">
        <f>INDEX(C49:C57,MATCH(C33,B49:B57,0))</f>
        <v>760</v>
      </c>
      <c r="F49" s="17"/>
      <c r="G49" s="25">
        <v>13</v>
      </c>
      <c r="H49" s="7">
        <f>C49</f>
        <v>760</v>
      </c>
      <c r="I49" s="8"/>
      <c r="J49" s="6" t="s">
        <v>7</v>
      </c>
      <c r="K49" s="34">
        <f>K45</f>
        <v>0</v>
      </c>
      <c r="L49" s="11">
        <f>M45</f>
        <v>0</v>
      </c>
      <c r="M49" s="17"/>
    </row>
    <row r="50" spans="2:13">
      <c r="B50" s="25">
        <v>20</v>
      </c>
      <c r="C50" s="41">
        <v>780</v>
      </c>
      <c r="D50" s="8"/>
      <c r="E50" s="6" t="s">
        <v>7</v>
      </c>
      <c r="F50" s="22" t="s">
        <v>11</v>
      </c>
      <c r="G50" s="25">
        <v>20</v>
      </c>
      <c r="H50" s="7">
        <f t="shared" ref="H50:H56" si="16">C50</f>
        <v>780</v>
      </c>
      <c r="I50" s="8"/>
      <c r="J50" s="6" t="s">
        <v>33</v>
      </c>
      <c r="K50" s="34">
        <f>SUM(K48:K49)</f>
        <v>760</v>
      </c>
      <c r="L50" s="11">
        <f>SUM(L48:L49)</f>
        <v>760</v>
      </c>
      <c r="M50" s="17"/>
    </row>
    <row r="51" spans="2:13">
      <c r="B51" s="25">
        <v>25</v>
      </c>
      <c r="C51" s="41">
        <v>1210</v>
      </c>
      <c r="D51" s="8"/>
      <c r="E51" s="1">
        <f>F45+E49</f>
        <v>760</v>
      </c>
      <c r="F51" s="23">
        <f>ROUNDDOWN(E51*1.1,0)</f>
        <v>836</v>
      </c>
      <c r="G51" s="25">
        <v>25</v>
      </c>
      <c r="H51" s="7">
        <f t="shared" si="16"/>
        <v>1210</v>
      </c>
      <c r="I51" s="8"/>
      <c r="J51" s="6" t="s">
        <v>34</v>
      </c>
      <c r="K51" s="34">
        <f>ROUNDDOWN(K50*1.1,0)</f>
        <v>836</v>
      </c>
      <c r="L51" s="11">
        <f>ROUNDDOWN(L50*1.1,0)</f>
        <v>836</v>
      </c>
      <c r="M51" s="17"/>
    </row>
    <row r="52" spans="2:13">
      <c r="B52" s="25">
        <v>40</v>
      </c>
      <c r="C52" s="41">
        <v>2980</v>
      </c>
      <c r="D52" s="8"/>
      <c r="E52" s="8"/>
      <c r="F52" s="17"/>
      <c r="G52" s="25">
        <v>40</v>
      </c>
      <c r="H52" s="7">
        <f t="shared" si="16"/>
        <v>2980</v>
      </c>
      <c r="I52" s="8"/>
      <c r="J52" s="69" t="s">
        <v>35</v>
      </c>
      <c r="K52" s="69"/>
      <c r="L52" s="11">
        <f>SUM(K50:L50)</f>
        <v>1520</v>
      </c>
      <c r="M52" s="17"/>
    </row>
    <row r="53" spans="2:13">
      <c r="B53" s="25">
        <v>50</v>
      </c>
      <c r="C53" s="41">
        <v>5280</v>
      </c>
      <c r="D53" s="8"/>
      <c r="E53" s="8"/>
      <c r="F53" s="17"/>
      <c r="G53" s="25">
        <v>50</v>
      </c>
      <c r="H53" s="7">
        <f t="shared" si="16"/>
        <v>5280</v>
      </c>
      <c r="I53" s="8"/>
      <c r="J53" s="69" t="s">
        <v>36</v>
      </c>
      <c r="K53" s="69"/>
      <c r="L53" s="11">
        <f>SUM(K51:L51)</f>
        <v>1672</v>
      </c>
      <c r="M53" s="17"/>
    </row>
    <row r="54" spans="2:13">
      <c r="B54" s="25">
        <v>75</v>
      </c>
      <c r="C54" s="41">
        <v>11700</v>
      </c>
      <c r="D54" s="8"/>
      <c r="E54" s="8"/>
      <c r="F54" s="17"/>
      <c r="G54" s="25">
        <v>75</v>
      </c>
      <c r="H54" s="7">
        <f t="shared" si="16"/>
        <v>11700</v>
      </c>
      <c r="I54" s="8"/>
      <c r="J54" s="32"/>
      <c r="K54" s="32"/>
      <c r="L54" s="32"/>
      <c r="M54" s="17"/>
    </row>
    <row r="55" spans="2:13">
      <c r="B55" s="25">
        <v>100</v>
      </c>
      <c r="C55" s="41">
        <v>18900</v>
      </c>
      <c r="D55" s="8"/>
      <c r="E55" s="8"/>
      <c r="F55" s="17"/>
      <c r="G55" s="25">
        <v>100</v>
      </c>
      <c r="H55" s="7">
        <f t="shared" si="16"/>
        <v>18900</v>
      </c>
      <c r="I55" s="8"/>
      <c r="J55" s="32"/>
      <c r="K55" s="32"/>
      <c r="L55" s="32"/>
      <c r="M55" s="17"/>
    </row>
    <row r="56" spans="2:13">
      <c r="B56" s="25">
        <v>150</v>
      </c>
      <c r="C56" s="41">
        <v>38900</v>
      </c>
      <c r="D56" s="8"/>
      <c r="E56" s="8"/>
      <c r="F56" s="17"/>
      <c r="G56" s="25">
        <v>150</v>
      </c>
      <c r="H56" s="7">
        <f t="shared" si="16"/>
        <v>38900</v>
      </c>
      <c r="I56" s="8"/>
      <c r="J56" s="32"/>
      <c r="K56" s="32"/>
      <c r="L56" s="32"/>
      <c r="M56" s="17"/>
    </row>
    <row r="57" spans="2:13" ht="19.5" thickBot="1">
      <c r="B57" s="26">
        <v>200</v>
      </c>
      <c r="C57" s="42">
        <v>59100</v>
      </c>
      <c r="D57" s="28"/>
      <c r="E57" s="28"/>
      <c r="F57" s="29"/>
      <c r="G57" s="26">
        <v>200</v>
      </c>
      <c r="H57" s="27">
        <f>C57</f>
        <v>59100</v>
      </c>
      <c r="I57" s="28"/>
      <c r="J57" s="33"/>
      <c r="K57" s="33"/>
      <c r="L57" s="33"/>
      <c r="M57" s="29"/>
    </row>
    <row r="58" spans="2:13" ht="19.5" thickTop="1">
      <c r="B58" s="13" t="s">
        <v>39</v>
      </c>
      <c r="C58" s="14"/>
      <c r="D58" s="14"/>
      <c r="E58" s="14"/>
      <c r="F58" s="15"/>
      <c r="G58" s="13" t="s">
        <v>40</v>
      </c>
      <c r="H58" s="14"/>
      <c r="I58" s="14"/>
      <c r="J58" s="14"/>
      <c r="K58" s="14"/>
      <c r="L58" s="14"/>
      <c r="M58" s="15"/>
    </row>
    <row r="59" spans="2:13">
      <c r="B59" s="16"/>
      <c r="C59" s="8"/>
      <c r="D59" s="8"/>
      <c r="E59" s="8"/>
      <c r="F59" s="17"/>
      <c r="G59" s="16"/>
      <c r="H59" s="8"/>
      <c r="I59" s="8"/>
      <c r="J59" s="8"/>
      <c r="K59" s="8"/>
      <c r="L59" s="8"/>
      <c r="M59" s="17"/>
    </row>
    <row r="60" spans="2:13">
      <c r="B60" s="18" t="s">
        <v>0</v>
      </c>
      <c r="C60" s="6" t="s">
        <v>1</v>
      </c>
      <c r="D60" s="19"/>
      <c r="E60" s="19"/>
      <c r="F60" s="20"/>
      <c r="G60" s="18" t="s">
        <v>28</v>
      </c>
      <c r="H60" s="30" t="s">
        <v>29</v>
      </c>
      <c r="I60" s="6" t="s">
        <v>1</v>
      </c>
      <c r="J60" s="19"/>
      <c r="K60" s="19"/>
      <c r="L60" s="19"/>
      <c r="M60" s="20"/>
    </row>
    <row r="61" spans="2:13">
      <c r="B61" s="21">
        <f>水道料金計算表!J15</f>
        <v>1</v>
      </c>
      <c r="C61" s="1">
        <f>水道料金計算表!J36</f>
        <v>0</v>
      </c>
      <c r="D61" s="8"/>
      <c r="E61" s="8"/>
      <c r="F61" s="17"/>
      <c r="G61" s="21">
        <f>ROUNDUP(水道料金計算表!C15/2,0)</f>
        <v>1</v>
      </c>
      <c r="H61" s="31">
        <f>ROUNDDOWN(水道料金計算表!C15/2,0)</f>
        <v>0</v>
      </c>
      <c r="I61" s="1">
        <f>水道料金計算表!C36</f>
        <v>0</v>
      </c>
      <c r="J61" s="8"/>
      <c r="K61" s="8"/>
      <c r="L61" s="8"/>
      <c r="M61" s="17"/>
    </row>
    <row r="62" spans="2:13">
      <c r="B62" s="16"/>
      <c r="C62" s="8"/>
      <c r="D62" s="8"/>
      <c r="E62" s="8"/>
      <c r="F62" s="17"/>
      <c r="G62" s="16"/>
      <c r="H62" s="8"/>
      <c r="I62" s="8"/>
      <c r="J62" s="8"/>
      <c r="K62" s="8"/>
      <c r="L62" s="8"/>
      <c r="M62" s="17"/>
    </row>
    <row r="63" spans="2:13">
      <c r="B63" s="16" t="s">
        <v>2</v>
      </c>
      <c r="C63" s="8"/>
      <c r="D63" s="8"/>
      <c r="E63" s="8"/>
      <c r="F63" s="17"/>
      <c r="G63" s="16" t="s">
        <v>2</v>
      </c>
      <c r="H63" s="8"/>
      <c r="I63" s="8"/>
      <c r="J63" s="69" t="s">
        <v>42</v>
      </c>
      <c r="K63" s="69"/>
      <c r="L63" s="69" t="s">
        <v>41</v>
      </c>
      <c r="M63" s="70"/>
    </row>
    <row r="64" spans="2:13">
      <c r="B64" s="18" t="s">
        <v>3</v>
      </c>
      <c r="C64" s="6" t="s">
        <v>4</v>
      </c>
      <c r="D64" s="6" t="s">
        <v>5</v>
      </c>
      <c r="E64" s="6" t="s">
        <v>6</v>
      </c>
      <c r="F64" s="22" t="s">
        <v>7</v>
      </c>
      <c r="G64" s="18" t="s">
        <v>3</v>
      </c>
      <c r="H64" s="6" t="s">
        <v>4</v>
      </c>
      <c r="I64" s="6" t="s">
        <v>5</v>
      </c>
      <c r="J64" s="6" t="s">
        <v>6</v>
      </c>
      <c r="K64" s="6" t="s">
        <v>7</v>
      </c>
      <c r="L64" s="6" t="s">
        <v>6</v>
      </c>
      <c r="M64" s="22" t="s">
        <v>7</v>
      </c>
    </row>
    <row r="65" spans="2:13">
      <c r="B65" s="39">
        <v>0</v>
      </c>
      <c r="C65" s="40">
        <v>4</v>
      </c>
      <c r="D65" s="40">
        <v>0</v>
      </c>
      <c r="E65" s="1">
        <f>MAX(0,MIN($B$61,C65)-C65)</f>
        <v>0</v>
      </c>
      <c r="F65" s="23">
        <f>D65*E65</f>
        <v>0</v>
      </c>
      <c r="G65" s="21">
        <f>B65</f>
        <v>0</v>
      </c>
      <c r="H65" s="1">
        <f>C65</f>
        <v>4</v>
      </c>
      <c r="I65" s="1">
        <f>D65</f>
        <v>0</v>
      </c>
      <c r="J65" s="1">
        <f>MAX(0,MIN($G$61,H65)-3)</f>
        <v>0</v>
      </c>
      <c r="K65" s="1">
        <f>I65*J65</f>
        <v>0</v>
      </c>
      <c r="L65" s="1">
        <f>MAX(0,MIN($H$61,H65)-3)</f>
        <v>0</v>
      </c>
      <c r="M65" s="23">
        <f>K65*L65</f>
        <v>0</v>
      </c>
    </row>
    <row r="66" spans="2:13">
      <c r="B66" s="39">
        <v>5</v>
      </c>
      <c r="C66" s="40"/>
      <c r="D66" s="40">
        <v>415</v>
      </c>
      <c r="E66" s="1">
        <f>MAX(0,MIN($B$61,C66)-C65)</f>
        <v>0</v>
      </c>
      <c r="F66" s="23">
        <f t="shared" ref="F66" si="17">D66*E66</f>
        <v>0</v>
      </c>
      <c r="G66" s="21">
        <f>B66</f>
        <v>5</v>
      </c>
      <c r="H66" s="1"/>
      <c r="I66" s="1">
        <f>D66</f>
        <v>415</v>
      </c>
      <c r="J66" s="1">
        <f>MAX(0,MIN($G$61,H66)-H65)</f>
        <v>0</v>
      </c>
      <c r="K66" s="1">
        <f t="shared" ref="K66" si="18">I66*J66</f>
        <v>0</v>
      </c>
      <c r="L66" s="1">
        <f>MAX(0,MIN($H$61,H66)-H65)</f>
        <v>0</v>
      </c>
      <c r="M66" s="23">
        <f>I66*L66</f>
        <v>0</v>
      </c>
    </row>
    <row r="67" spans="2:13">
      <c r="B67" s="21"/>
      <c r="C67" s="1"/>
      <c r="D67" s="1"/>
      <c r="E67" s="1"/>
      <c r="F67" s="23"/>
      <c r="G67" s="21"/>
      <c r="H67" s="1"/>
      <c r="I67" s="1"/>
      <c r="J67" s="1"/>
      <c r="K67" s="1"/>
      <c r="L67" s="1"/>
      <c r="M67" s="23"/>
    </row>
    <row r="68" spans="2:13">
      <c r="B68" s="21"/>
      <c r="C68" s="1"/>
      <c r="D68" s="1"/>
      <c r="E68" s="1"/>
      <c r="F68" s="23"/>
      <c r="G68" s="21"/>
      <c r="H68" s="1"/>
      <c r="I68" s="1"/>
      <c r="J68" s="1"/>
      <c r="K68" s="1"/>
      <c r="L68" s="1"/>
      <c r="M68" s="23"/>
    </row>
    <row r="69" spans="2:13">
      <c r="B69" s="21"/>
      <c r="C69" s="1"/>
      <c r="D69" s="1"/>
      <c r="E69" s="1"/>
      <c r="F69" s="23"/>
      <c r="G69" s="21"/>
      <c r="H69" s="1"/>
      <c r="I69" s="1"/>
      <c r="J69" s="1"/>
      <c r="K69" s="1"/>
      <c r="L69" s="1"/>
      <c r="M69" s="23"/>
    </row>
    <row r="70" spans="2:13">
      <c r="B70" s="21"/>
      <c r="C70" s="1"/>
      <c r="D70" s="1"/>
      <c r="E70" s="1"/>
      <c r="F70" s="23"/>
      <c r="G70" s="21"/>
      <c r="H70" s="1"/>
      <c r="I70" s="1"/>
      <c r="J70" s="1"/>
      <c r="K70" s="1"/>
      <c r="L70" s="1"/>
      <c r="M70" s="23"/>
    </row>
    <row r="71" spans="2:13">
      <c r="B71" s="21"/>
      <c r="C71" s="1"/>
      <c r="D71" s="1"/>
      <c r="E71" s="5"/>
      <c r="F71" s="24"/>
      <c r="G71" s="21"/>
      <c r="H71" s="1"/>
      <c r="I71" s="1"/>
      <c r="J71" s="1"/>
      <c r="K71" s="1"/>
      <c r="L71" s="1"/>
      <c r="M71" s="23"/>
    </row>
    <row r="72" spans="2:13">
      <c r="B72" s="21"/>
      <c r="C72" s="1"/>
      <c r="D72" s="4"/>
      <c r="E72" s="1"/>
      <c r="F72" s="23"/>
      <c r="G72" s="21"/>
      <c r="H72" s="1"/>
      <c r="I72" s="4"/>
      <c r="J72" s="1"/>
      <c r="K72" s="1"/>
      <c r="L72" s="1"/>
      <c r="M72" s="23"/>
    </row>
    <row r="73" spans="2:13">
      <c r="B73" s="16"/>
      <c r="C73" s="8"/>
      <c r="D73" s="8"/>
      <c r="E73" s="6" t="s">
        <v>8</v>
      </c>
      <c r="F73" s="23">
        <f>SUM(F65:F72)</f>
        <v>0</v>
      </c>
      <c r="G73" s="16"/>
      <c r="H73" s="8"/>
      <c r="I73" s="8"/>
      <c r="J73" s="6" t="s">
        <v>8</v>
      </c>
      <c r="K73" s="1">
        <f>SUM(K65:K72)</f>
        <v>0</v>
      </c>
      <c r="L73" s="6" t="s">
        <v>8</v>
      </c>
      <c r="M73" s="23">
        <f>SUM(M65:M72)</f>
        <v>0</v>
      </c>
    </row>
    <row r="74" spans="2:13">
      <c r="B74" s="16"/>
      <c r="C74" s="8"/>
      <c r="D74" s="8"/>
      <c r="E74" s="9"/>
      <c r="F74" s="17"/>
      <c r="G74" s="16"/>
      <c r="H74" s="8"/>
      <c r="I74" s="8"/>
      <c r="J74" s="9"/>
      <c r="K74" s="8"/>
      <c r="L74" s="8"/>
      <c r="M74" s="17"/>
    </row>
    <row r="75" spans="2:13">
      <c r="B75" s="16" t="s">
        <v>9</v>
      </c>
      <c r="C75" s="8"/>
      <c r="D75" s="8"/>
      <c r="E75" s="8"/>
      <c r="F75" s="17"/>
      <c r="G75" s="16" t="s">
        <v>9</v>
      </c>
      <c r="H75" s="8"/>
      <c r="I75" s="8"/>
      <c r="J75" s="6"/>
      <c r="K75" s="6" t="s">
        <v>30</v>
      </c>
      <c r="L75" s="6" t="s">
        <v>31</v>
      </c>
      <c r="M75" s="20"/>
    </row>
    <row r="76" spans="2:13">
      <c r="B76" s="18" t="s">
        <v>1</v>
      </c>
      <c r="C76" s="6" t="s">
        <v>9</v>
      </c>
      <c r="D76" s="8"/>
      <c r="E76" s="6" t="s">
        <v>10</v>
      </c>
      <c r="F76" s="17"/>
      <c r="G76" s="18" t="s">
        <v>1</v>
      </c>
      <c r="H76" s="6" t="s">
        <v>9</v>
      </c>
      <c r="I76" s="8"/>
      <c r="J76" s="6" t="s">
        <v>32</v>
      </c>
      <c r="K76" s="34">
        <v>2300</v>
      </c>
      <c r="L76" s="11">
        <v>2300</v>
      </c>
      <c r="M76" s="17"/>
    </row>
    <row r="77" spans="2:13">
      <c r="B77" s="35">
        <v>13</v>
      </c>
      <c r="C77" s="36">
        <v>760</v>
      </c>
      <c r="D77" s="8"/>
      <c r="E77" s="40">
        <v>2300</v>
      </c>
      <c r="F77" s="17"/>
      <c r="G77" s="35">
        <v>13</v>
      </c>
      <c r="H77" s="36">
        <v>760</v>
      </c>
      <c r="I77" s="8"/>
      <c r="J77" s="6" t="s">
        <v>7</v>
      </c>
      <c r="K77" s="34">
        <f>K73</f>
        <v>0</v>
      </c>
      <c r="L77" s="11">
        <f>M73</f>
        <v>0</v>
      </c>
      <c r="M77" s="17"/>
    </row>
    <row r="78" spans="2:13">
      <c r="B78" s="35">
        <v>20</v>
      </c>
      <c r="C78" s="36">
        <v>780</v>
      </c>
      <c r="D78" s="8"/>
      <c r="E78" s="6" t="s">
        <v>7</v>
      </c>
      <c r="F78" s="22" t="s">
        <v>11</v>
      </c>
      <c r="G78" s="35">
        <v>20</v>
      </c>
      <c r="H78" s="36">
        <v>780</v>
      </c>
      <c r="I78" s="8"/>
      <c r="J78" s="6" t="s">
        <v>33</v>
      </c>
      <c r="K78" s="34">
        <f>SUM(K76:K77)</f>
        <v>2300</v>
      </c>
      <c r="L78" s="11">
        <f>SUM(L76:L77)</f>
        <v>2300</v>
      </c>
      <c r="M78" s="17"/>
    </row>
    <row r="79" spans="2:13">
      <c r="B79" s="35">
        <v>25</v>
      </c>
      <c r="C79" s="36">
        <v>1210</v>
      </c>
      <c r="D79" s="8"/>
      <c r="E79" s="1">
        <f>F73+E77</f>
        <v>2300</v>
      </c>
      <c r="F79" s="23">
        <f>ROUNDDOWN(E79*1.1,0)</f>
        <v>2530</v>
      </c>
      <c r="G79" s="35">
        <v>25</v>
      </c>
      <c r="H79" s="36">
        <v>1210</v>
      </c>
      <c r="I79" s="8"/>
      <c r="J79" s="6" t="s">
        <v>34</v>
      </c>
      <c r="K79" s="34">
        <f>ROUNDDOWN(K78*1.1,0)</f>
        <v>2530</v>
      </c>
      <c r="L79" s="11">
        <f>ROUNDDOWN(L78*1.1,0)</f>
        <v>2530</v>
      </c>
      <c r="M79" s="17"/>
    </row>
    <row r="80" spans="2:13">
      <c r="B80" s="35">
        <v>40</v>
      </c>
      <c r="C80" s="36">
        <v>2980</v>
      </c>
      <c r="D80" s="8"/>
      <c r="E80" s="8"/>
      <c r="F80" s="17"/>
      <c r="G80" s="35">
        <v>40</v>
      </c>
      <c r="H80" s="36">
        <v>2980</v>
      </c>
      <c r="I80" s="8"/>
      <c r="J80" s="69" t="s">
        <v>35</v>
      </c>
      <c r="K80" s="69"/>
      <c r="L80" s="11">
        <f>SUM(K78:L78)</f>
        <v>4600</v>
      </c>
      <c r="M80" s="17"/>
    </row>
    <row r="81" spans="2:13">
      <c r="B81" s="35">
        <v>50</v>
      </c>
      <c r="C81" s="36">
        <v>5280</v>
      </c>
      <c r="D81" s="8"/>
      <c r="E81" s="8"/>
      <c r="F81" s="17"/>
      <c r="G81" s="35">
        <v>50</v>
      </c>
      <c r="H81" s="36">
        <v>5280</v>
      </c>
      <c r="I81" s="8"/>
      <c r="J81" s="69" t="s">
        <v>36</v>
      </c>
      <c r="K81" s="69"/>
      <c r="L81" s="11">
        <f>SUM(K79:L79)</f>
        <v>5060</v>
      </c>
      <c r="M81" s="17"/>
    </row>
    <row r="82" spans="2:13">
      <c r="B82" s="35">
        <v>75</v>
      </c>
      <c r="C82" s="36">
        <v>11700</v>
      </c>
      <c r="D82" s="8"/>
      <c r="E82" s="8"/>
      <c r="F82" s="17"/>
      <c r="G82" s="35">
        <v>75</v>
      </c>
      <c r="H82" s="36">
        <v>11700</v>
      </c>
      <c r="I82" s="8"/>
      <c r="J82" s="32"/>
      <c r="K82" s="32"/>
      <c r="L82" s="32"/>
      <c r="M82" s="17"/>
    </row>
    <row r="83" spans="2:13">
      <c r="B83" s="35">
        <v>100</v>
      </c>
      <c r="C83" s="36">
        <v>18900</v>
      </c>
      <c r="D83" s="8"/>
      <c r="E83" s="8"/>
      <c r="F83" s="17"/>
      <c r="G83" s="35">
        <v>100</v>
      </c>
      <c r="H83" s="36">
        <v>18900</v>
      </c>
      <c r="I83" s="8"/>
      <c r="J83" s="32"/>
      <c r="K83" s="32"/>
      <c r="L83" s="32"/>
      <c r="M83" s="17"/>
    </row>
    <row r="84" spans="2:13">
      <c r="B84" s="35">
        <v>150</v>
      </c>
      <c r="C84" s="36">
        <v>38900</v>
      </c>
      <c r="D84" s="8"/>
      <c r="E84" s="8"/>
      <c r="F84" s="17"/>
      <c r="G84" s="35">
        <v>150</v>
      </c>
      <c r="H84" s="36">
        <v>38900</v>
      </c>
      <c r="I84" s="8"/>
      <c r="J84" s="32"/>
      <c r="K84" s="32"/>
      <c r="L84" s="32"/>
      <c r="M84" s="17"/>
    </row>
    <row r="85" spans="2:13" ht="19.5" thickBot="1">
      <c r="B85" s="37">
        <v>200</v>
      </c>
      <c r="C85" s="38">
        <v>59100</v>
      </c>
      <c r="D85" s="28"/>
      <c r="E85" s="28"/>
      <c r="F85" s="29"/>
      <c r="G85" s="37">
        <v>200</v>
      </c>
      <c r="H85" s="38">
        <v>59100</v>
      </c>
      <c r="I85" s="28"/>
      <c r="J85" s="33"/>
      <c r="K85" s="33"/>
      <c r="L85" s="33"/>
      <c r="M85" s="29"/>
    </row>
    <row r="86" spans="2:13" ht="19.5" thickTop="1"/>
  </sheetData>
  <mergeCells count="12">
    <mergeCell ref="J81:K81"/>
    <mergeCell ref="J7:K7"/>
    <mergeCell ref="L7:M7"/>
    <mergeCell ref="J24:K24"/>
    <mergeCell ref="J25:K25"/>
    <mergeCell ref="J35:K35"/>
    <mergeCell ref="L35:M35"/>
    <mergeCell ref="J52:K52"/>
    <mergeCell ref="J53:K53"/>
    <mergeCell ref="J63:K63"/>
    <mergeCell ref="L63:M63"/>
    <mergeCell ref="J80:K80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88"/>
  <sheetViews>
    <sheetView workbookViewId="0">
      <selection activeCell="K1" sqref="K1"/>
    </sheetView>
  </sheetViews>
  <sheetFormatPr defaultRowHeight="18.75"/>
  <cols>
    <col min="1" max="1" width="1.75" style="2" customWidth="1"/>
    <col min="2" max="13" width="18.375" style="2" customWidth="1"/>
    <col min="14" max="16384" width="9" style="2"/>
  </cols>
  <sheetData>
    <row r="1" spans="2:13" ht="19.5" thickBot="1"/>
    <row r="2" spans="2:13" ht="19.5" thickTop="1">
      <c r="B2" s="13" t="s">
        <v>53</v>
      </c>
      <c r="C2" s="14"/>
      <c r="D2" s="14"/>
      <c r="E2" s="14"/>
      <c r="F2" s="15"/>
      <c r="G2" s="13" t="s">
        <v>54</v>
      </c>
      <c r="H2" s="14"/>
      <c r="I2" s="14"/>
      <c r="J2" s="14"/>
      <c r="K2" s="14"/>
      <c r="L2" s="14"/>
      <c r="M2" s="15"/>
    </row>
    <row r="3" spans="2:13">
      <c r="B3" s="16"/>
      <c r="C3" s="48"/>
      <c r="D3" s="8"/>
      <c r="E3" s="8"/>
      <c r="F3" s="17"/>
      <c r="G3" s="16"/>
      <c r="H3" s="8"/>
      <c r="I3" s="8"/>
      <c r="J3" s="8"/>
      <c r="K3" s="8"/>
      <c r="L3" s="8"/>
      <c r="M3" s="17"/>
    </row>
    <row r="4" spans="2:13" s="3" customFormat="1">
      <c r="B4" s="18" t="s">
        <v>0</v>
      </c>
      <c r="C4" s="49"/>
      <c r="D4" s="19"/>
      <c r="E4" s="19"/>
      <c r="F4" s="20"/>
      <c r="G4" s="18" t="s">
        <v>28</v>
      </c>
      <c r="H4" s="30" t="s">
        <v>29</v>
      </c>
      <c r="I4" s="49"/>
      <c r="J4" s="19"/>
      <c r="K4" s="19"/>
      <c r="L4" s="19"/>
      <c r="M4" s="20"/>
    </row>
    <row r="5" spans="2:13">
      <c r="B5" s="21">
        <f>下水道使用料計算表!J5</f>
        <v>1</v>
      </c>
      <c r="C5" s="50"/>
      <c r="D5" s="8"/>
      <c r="E5" s="8"/>
      <c r="F5" s="17"/>
      <c r="G5" s="21">
        <f>ROUNDUP(下水道使用料計算表!C5/2,0)</f>
        <v>1</v>
      </c>
      <c r="H5" s="31">
        <f>ROUNDDOWN(下水道使用料計算表!C5/2,0)</f>
        <v>0</v>
      </c>
      <c r="I5" s="50"/>
      <c r="J5" s="8"/>
      <c r="K5" s="8"/>
      <c r="L5" s="8"/>
      <c r="M5" s="17"/>
    </row>
    <row r="6" spans="2:13">
      <c r="B6" s="16"/>
      <c r="C6" s="8"/>
      <c r="D6" s="8"/>
      <c r="E6" s="8"/>
      <c r="F6" s="17"/>
      <c r="G6" s="16"/>
      <c r="H6" s="8"/>
      <c r="I6" s="8"/>
      <c r="J6" s="8"/>
      <c r="K6" s="8"/>
      <c r="L6" s="8"/>
      <c r="M6" s="17"/>
    </row>
    <row r="7" spans="2:13">
      <c r="B7" s="16" t="s">
        <v>45</v>
      </c>
      <c r="C7" s="8"/>
      <c r="D7" s="8"/>
      <c r="E7" s="8"/>
      <c r="F7" s="17"/>
      <c r="G7" s="16" t="s">
        <v>45</v>
      </c>
      <c r="H7" s="8"/>
      <c r="I7" s="8"/>
      <c r="J7" s="69" t="s">
        <v>42</v>
      </c>
      <c r="K7" s="69"/>
      <c r="L7" s="69" t="s">
        <v>41</v>
      </c>
      <c r="M7" s="70"/>
    </row>
    <row r="8" spans="2:13" s="3" customFormat="1">
      <c r="B8" s="18" t="s">
        <v>3</v>
      </c>
      <c r="C8" s="44" t="s">
        <v>4</v>
      </c>
      <c r="D8" s="44" t="s">
        <v>5</v>
      </c>
      <c r="E8" s="44" t="s">
        <v>6</v>
      </c>
      <c r="F8" s="45" t="s">
        <v>46</v>
      </c>
      <c r="G8" s="18" t="s">
        <v>3</v>
      </c>
      <c r="H8" s="44" t="s">
        <v>4</v>
      </c>
      <c r="I8" s="44" t="s">
        <v>5</v>
      </c>
      <c r="J8" s="66" t="s">
        <v>6</v>
      </c>
      <c r="K8" s="66" t="s">
        <v>52</v>
      </c>
      <c r="L8" s="66" t="s">
        <v>6</v>
      </c>
      <c r="M8" s="67" t="s">
        <v>52</v>
      </c>
    </row>
    <row r="9" spans="2:13">
      <c r="B9" s="39">
        <v>0</v>
      </c>
      <c r="C9" s="40">
        <v>4</v>
      </c>
      <c r="D9" s="40">
        <v>0</v>
      </c>
      <c r="E9" s="1">
        <f>MAX(0,MIN($B$5,C9)-C9)</f>
        <v>0</v>
      </c>
      <c r="F9" s="23">
        <f>D9*E9</f>
        <v>0</v>
      </c>
      <c r="G9" s="21">
        <f>B9</f>
        <v>0</v>
      </c>
      <c r="H9" s="1">
        <f>C9</f>
        <v>4</v>
      </c>
      <c r="I9" s="1">
        <f>D9</f>
        <v>0</v>
      </c>
      <c r="J9" s="1">
        <f>MAX(0,MIN($G$5,H9)-H9)</f>
        <v>0</v>
      </c>
      <c r="K9" s="1">
        <f>I9*J9</f>
        <v>0</v>
      </c>
      <c r="L9" s="1">
        <f>MAX(0,MIN($H$5,H9)-H9)</f>
        <v>0</v>
      </c>
      <c r="M9" s="23">
        <f>K9*L9</f>
        <v>0</v>
      </c>
    </row>
    <row r="10" spans="2:13">
      <c r="B10" s="39">
        <v>5</v>
      </c>
      <c r="C10" s="40">
        <v>8</v>
      </c>
      <c r="D10" s="40">
        <v>110</v>
      </c>
      <c r="E10" s="1">
        <f t="shared" ref="E10:E18" si="0">MAX(0,MIN($B$5,C10)-C9)</f>
        <v>0</v>
      </c>
      <c r="F10" s="23">
        <f t="shared" ref="F10:F17" si="1">D10*E10</f>
        <v>0</v>
      </c>
      <c r="G10" s="21">
        <f t="shared" ref="G10:I17" si="2">B10</f>
        <v>5</v>
      </c>
      <c r="H10" s="1">
        <f t="shared" si="2"/>
        <v>8</v>
      </c>
      <c r="I10" s="1">
        <f t="shared" si="2"/>
        <v>110</v>
      </c>
      <c r="J10" s="1">
        <f t="shared" ref="J10:J18" si="3">MAX(0,MIN($G$5,H10)-H9)</f>
        <v>0</v>
      </c>
      <c r="K10" s="1">
        <f t="shared" ref="K10:K15" si="4">I10*J10</f>
        <v>0</v>
      </c>
      <c r="L10" s="1">
        <f t="shared" ref="L10:L18" si="5">MAX(0,MIN($H$5,H10)-H9)</f>
        <v>0</v>
      </c>
      <c r="M10" s="23">
        <f>I10*L10</f>
        <v>0</v>
      </c>
    </row>
    <row r="11" spans="2:13">
      <c r="B11" s="39">
        <v>9</v>
      </c>
      <c r="C11" s="40">
        <v>20</v>
      </c>
      <c r="D11" s="40">
        <v>120</v>
      </c>
      <c r="E11" s="1">
        <f t="shared" si="0"/>
        <v>0</v>
      </c>
      <c r="F11" s="23">
        <f t="shared" si="1"/>
        <v>0</v>
      </c>
      <c r="G11" s="21">
        <f t="shared" si="2"/>
        <v>9</v>
      </c>
      <c r="H11" s="1">
        <f t="shared" si="2"/>
        <v>20</v>
      </c>
      <c r="I11" s="1">
        <f t="shared" si="2"/>
        <v>120</v>
      </c>
      <c r="J11" s="1">
        <f t="shared" si="3"/>
        <v>0</v>
      </c>
      <c r="K11" s="1">
        <f t="shared" si="4"/>
        <v>0</v>
      </c>
      <c r="L11" s="1">
        <f t="shared" si="5"/>
        <v>0</v>
      </c>
      <c r="M11" s="23">
        <f t="shared" ref="M11:M17" si="6">I11*L11</f>
        <v>0</v>
      </c>
    </row>
    <row r="12" spans="2:13">
      <c r="B12" s="39">
        <v>21</v>
      </c>
      <c r="C12" s="40">
        <v>30</v>
      </c>
      <c r="D12" s="40">
        <v>160</v>
      </c>
      <c r="E12" s="1">
        <f t="shared" si="0"/>
        <v>0</v>
      </c>
      <c r="F12" s="23">
        <f t="shared" si="1"/>
        <v>0</v>
      </c>
      <c r="G12" s="21">
        <f t="shared" si="2"/>
        <v>21</v>
      </c>
      <c r="H12" s="1">
        <f t="shared" si="2"/>
        <v>30</v>
      </c>
      <c r="I12" s="1">
        <f t="shared" si="2"/>
        <v>160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23">
        <f t="shared" si="6"/>
        <v>0</v>
      </c>
    </row>
    <row r="13" spans="2:13">
      <c r="B13" s="39">
        <v>31</v>
      </c>
      <c r="C13" s="40">
        <v>50</v>
      </c>
      <c r="D13" s="40">
        <v>210</v>
      </c>
      <c r="E13" s="1">
        <f t="shared" si="0"/>
        <v>0</v>
      </c>
      <c r="F13" s="23">
        <f t="shared" si="1"/>
        <v>0</v>
      </c>
      <c r="G13" s="21">
        <f t="shared" si="2"/>
        <v>31</v>
      </c>
      <c r="H13" s="1">
        <f t="shared" si="2"/>
        <v>50</v>
      </c>
      <c r="I13" s="1">
        <f t="shared" si="2"/>
        <v>210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23">
        <f t="shared" si="6"/>
        <v>0</v>
      </c>
    </row>
    <row r="14" spans="2:13">
      <c r="B14" s="39">
        <v>51</v>
      </c>
      <c r="C14" s="40">
        <v>75</v>
      </c>
      <c r="D14" s="40">
        <v>255</v>
      </c>
      <c r="E14" s="1">
        <f t="shared" si="0"/>
        <v>0</v>
      </c>
      <c r="F14" s="23">
        <f t="shared" si="1"/>
        <v>0</v>
      </c>
      <c r="G14" s="21">
        <f t="shared" si="2"/>
        <v>51</v>
      </c>
      <c r="H14" s="1">
        <f t="shared" si="2"/>
        <v>75</v>
      </c>
      <c r="I14" s="1">
        <f t="shared" si="2"/>
        <v>255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23">
        <f t="shared" si="6"/>
        <v>0</v>
      </c>
    </row>
    <row r="15" spans="2:13">
      <c r="B15" s="39">
        <v>76</v>
      </c>
      <c r="C15" s="40">
        <v>100</v>
      </c>
      <c r="D15" s="40">
        <v>260</v>
      </c>
      <c r="E15" s="5">
        <f t="shared" si="0"/>
        <v>0</v>
      </c>
      <c r="F15" s="24">
        <f t="shared" si="1"/>
        <v>0</v>
      </c>
      <c r="G15" s="21">
        <f t="shared" si="2"/>
        <v>76</v>
      </c>
      <c r="H15" s="1">
        <f t="shared" si="2"/>
        <v>100</v>
      </c>
      <c r="I15" s="1">
        <f t="shared" si="2"/>
        <v>260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23">
        <f t="shared" si="6"/>
        <v>0</v>
      </c>
    </row>
    <row r="16" spans="2:13">
      <c r="B16" s="39">
        <v>101</v>
      </c>
      <c r="C16" s="40">
        <v>500</v>
      </c>
      <c r="D16" s="43">
        <v>270</v>
      </c>
      <c r="E16" s="1">
        <f t="shared" si="0"/>
        <v>0</v>
      </c>
      <c r="F16" s="23">
        <f t="shared" ref="F16" si="7">D16*E16</f>
        <v>0</v>
      </c>
      <c r="G16" s="21">
        <f t="shared" ref="G16" si="8">B16</f>
        <v>101</v>
      </c>
      <c r="H16" s="1">
        <f t="shared" si="2"/>
        <v>500</v>
      </c>
      <c r="I16" s="1">
        <f t="shared" ref="I16" si="9">D16</f>
        <v>270</v>
      </c>
      <c r="J16" s="1">
        <f t="shared" si="3"/>
        <v>0</v>
      </c>
      <c r="K16" s="1">
        <f t="shared" ref="K16" si="10">I16*J16</f>
        <v>0</v>
      </c>
      <c r="L16" s="1">
        <f t="shared" si="5"/>
        <v>0</v>
      </c>
      <c r="M16" s="23">
        <f t="shared" ref="M16" si="11">I16*L16</f>
        <v>0</v>
      </c>
    </row>
    <row r="17" spans="2:13">
      <c r="B17" s="39">
        <v>501</v>
      </c>
      <c r="C17" s="40">
        <v>3000</v>
      </c>
      <c r="D17" s="43">
        <v>280</v>
      </c>
      <c r="E17" s="1">
        <f t="shared" si="0"/>
        <v>0</v>
      </c>
      <c r="F17" s="23">
        <f t="shared" si="1"/>
        <v>0</v>
      </c>
      <c r="G17" s="21">
        <f t="shared" si="2"/>
        <v>501</v>
      </c>
      <c r="H17" s="1">
        <f t="shared" si="2"/>
        <v>3000</v>
      </c>
      <c r="I17" s="1">
        <f t="shared" si="2"/>
        <v>280</v>
      </c>
      <c r="J17" s="1">
        <f t="shared" si="3"/>
        <v>0</v>
      </c>
      <c r="K17" s="1">
        <f>I17*J17</f>
        <v>0</v>
      </c>
      <c r="L17" s="1">
        <f t="shared" si="5"/>
        <v>0</v>
      </c>
      <c r="M17" s="23">
        <f t="shared" si="6"/>
        <v>0</v>
      </c>
    </row>
    <row r="18" spans="2:13">
      <c r="B18" s="39">
        <v>3001</v>
      </c>
      <c r="C18" s="40"/>
      <c r="D18" s="43">
        <v>290</v>
      </c>
      <c r="E18" s="1">
        <f t="shared" si="0"/>
        <v>0</v>
      </c>
      <c r="F18" s="23">
        <f t="shared" ref="F18" si="12">D18*E18</f>
        <v>0</v>
      </c>
      <c r="G18" s="21">
        <f t="shared" ref="G18" si="13">B18</f>
        <v>3001</v>
      </c>
      <c r="H18" s="1">
        <f t="shared" ref="H18" si="14">C18</f>
        <v>0</v>
      </c>
      <c r="I18" s="1">
        <f t="shared" ref="I18" si="15">D18</f>
        <v>290</v>
      </c>
      <c r="J18" s="1">
        <f t="shared" si="3"/>
        <v>0</v>
      </c>
      <c r="K18" s="1">
        <f>I18*J18</f>
        <v>0</v>
      </c>
      <c r="L18" s="1">
        <f t="shared" si="5"/>
        <v>0</v>
      </c>
      <c r="M18" s="23">
        <f t="shared" ref="M18" si="16">I18*L18</f>
        <v>0</v>
      </c>
    </row>
    <row r="19" spans="2:13">
      <c r="B19" s="16"/>
      <c r="C19" s="8"/>
      <c r="D19" s="8"/>
      <c r="E19" s="44" t="s">
        <v>8</v>
      </c>
      <c r="F19" s="23">
        <f>SUM(F9:F18)</f>
        <v>0</v>
      </c>
      <c r="G19" s="16"/>
      <c r="H19" s="8"/>
      <c r="I19" s="8"/>
      <c r="J19" s="44" t="s">
        <v>8</v>
      </c>
      <c r="K19" s="1">
        <f>SUM(K9:K18)</f>
        <v>0</v>
      </c>
      <c r="L19" s="44" t="s">
        <v>8</v>
      </c>
      <c r="M19" s="23">
        <f>SUM(M9:M18)</f>
        <v>0</v>
      </c>
    </row>
    <row r="20" spans="2:13">
      <c r="B20" s="16"/>
      <c r="C20" s="8"/>
      <c r="D20" s="8"/>
      <c r="E20" s="9"/>
      <c r="F20" s="17"/>
      <c r="G20" s="16"/>
      <c r="H20" s="8"/>
      <c r="I20" s="8"/>
      <c r="J20" s="9"/>
      <c r="K20" s="8"/>
      <c r="L20" s="8"/>
      <c r="M20" s="17"/>
    </row>
    <row r="21" spans="2:13">
      <c r="B21" s="16"/>
      <c r="C21" s="8"/>
      <c r="D21" s="8"/>
      <c r="E21" s="8"/>
      <c r="F21" s="17"/>
      <c r="G21" s="16"/>
      <c r="H21" s="8"/>
      <c r="I21" s="8"/>
      <c r="J21" s="44"/>
      <c r="K21" s="44" t="s">
        <v>30</v>
      </c>
      <c r="L21" s="44" t="s">
        <v>31</v>
      </c>
      <c r="M21" s="20"/>
    </row>
    <row r="22" spans="2:13">
      <c r="B22" s="18" t="s">
        <v>9</v>
      </c>
      <c r="C22" s="49"/>
      <c r="D22" s="8"/>
      <c r="E22" s="66" t="s">
        <v>46</v>
      </c>
      <c r="F22" s="67" t="s">
        <v>47</v>
      </c>
      <c r="G22" s="18" t="s">
        <v>9</v>
      </c>
      <c r="H22" s="49"/>
      <c r="I22" s="8"/>
      <c r="J22" s="66" t="s">
        <v>48</v>
      </c>
      <c r="K22" s="34">
        <f>K19+G23</f>
        <v>500</v>
      </c>
      <c r="L22" s="11">
        <f>M19+G23</f>
        <v>500</v>
      </c>
      <c r="M22" s="17"/>
    </row>
    <row r="23" spans="2:13">
      <c r="B23" s="54">
        <v>500</v>
      </c>
      <c r="C23" s="51"/>
      <c r="D23" s="8"/>
      <c r="E23" s="1">
        <f>F19+B23</f>
        <v>500</v>
      </c>
      <c r="F23" s="23">
        <f>ROUNDDOWN(E23*1.1,0)</f>
        <v>550</v>
      </c>
      <c r="G23" s="25">
        <f>B23</f>
        <v>500</v>
      </c>
      <c r="H23" s="51"/>
      <c r="I23" s="8"/>
      <c r="J23" s="66" t="s">
        <v>49</v>
      </c>
      <c r="K23" s="34">
        <f>ROUNDDOWN(K22*1.1,0)</f>
        <v>550</v>
      </c>
      <c r="L23" s="11">
        <f>ROUNDDOWN(L22*1.1,0)</f>
        <v>550</v>
      </c>
      <c r="M23" s="17"/>
    </row>
    <row r="24" spans="2:13">
      <c r="B24" s="55"/>
      <c r="C24" s="52"/>
      <c r="D24" s="8"/>
      <c r="E24" s="58"/>
      <c r="F24" s="58"/>
      <c r="G24" s="65"/>
      <c r="H24" s="52"/>
      <c r="I24" s="8"/>
      <c r="J24" s="72" t="s">
        <v>50</v>
      </c>
      <c r="K24" s="72"/>
      <c r="L24" s="34">
        <f>SUM(K22:L22)</f>
        <v>1000</v>
      </c>
      <c r="M24" s="17"/>
    </row>
    <row r="25" spans="2:13">
      <c r="B25" s="56"/>
      <c r="C25" s="52"/>
      <c r="D25" s="8"/>
      <c r="E25" s="8"/>
      <c r="F25" s="8"/>
      <c r="G25" s="63"/>
      <c r="H25" s="52"/>
      <c r="I25" s="8"/>
      <c r="J25" s="72" t="s">
        <v>51</v>
      </c>
      <c r="K25" s="72"/>
      <c r="L25" s="34">
        <f>SUM(K23:L23)</f>
        <v>1100</v>
      </c>
      <c r="M25" s="17"/>
    </row>
    <row r="26" spans="2:13">
      <c r="B26" s="56"/>
      <c r="C26" s="52"/>
      <c r="D26" s="8"/>
      <c r="E26" s="8"/>
      <c r="F26" s="8"/>
      <c r="G26" s="63"/>
      <c r="H26" s="52"/>
      <c r="I26" s="8"/>
      <c r="J26" s="71"/>
      <c r="K26" s="71"/>
      <c r="L26" s="61"/>
      <c r="M26" s="17"/>
    </row>
    <row r="27" spans="2:13">
      <c r="B27" s="56"/>
      <c r="C27" s="52"/>
      <c r="D27" s="8"/>
      <c r="E27" s="8"/>
      <c r="F27" s="17"/>
      <c r="G27" s="63"/>
      <c r="H27" s="52"/>
      <c r="I27" s="8"/>
      <c r="J27" s="71"/>
      <c r="K27" s="71"/>
      <c r="L27" s="61"/>
      <c r="M27" s="17"/>
    </row>
    <row r="28" spans="2:13">
      <c r="B28" s="56"/>
      <c r="C28" s="52"/>
      <c r="D28" s="8"/>
      <c r="E28" s="8"/>
      <c r="F28" s="17"/>
      <c r="G28" s="63"/>
      <c r="H28" s="52"/>
      <c r="I28" s="8"/>
      <c r="J28" s="32"/>
      <c r="K28" s="32"/>
      <c r="L28" s="32"/>
      <c r="M28" s="17"/>
    </row>
    <row r="29" spans="2:13">
      <c r="B29" s="56"/>
      <c r="C29" s="52"/>
      <c r="D29" s="8"/>
      <c r="E29" s="8"/>
      <c r="F29" s="17"/>
      <c r="G29" s="63"/>
      <c r="H29" s="52"/>
      <c r="I29" s="8"/>
      <c r="J29" s="32"/>
      <c r="K29" s="32"/>
      <c r="L29" s="32"/>
      <c r="M29" s="17"/>
    </row>
    <row r="30" spans="2:13">
      <c r="B30" s="56"/>
      <c r="C30" s="52"/>
      <c r="D30" s="8"/>
      <c r="E30" s="8"/>
      <c r="F30" s="17"/>
      <c r="G30" s="63"/>
      <c r="H30" s="52"/>
      <c r="I30" s="8"/>
      <c r="J30" s="32"/>
      <c r="K30" s="32"/>
      <c r="L30" s="32"/>
      <c r="M30" s="17"/>
    </row>
    <row r="31" spans="2:13" ht="19.5" thickBot="1">
      <c r="B31" s="57"/>
      <c r="C31" s="53"/>
      <c r="D31" s="28"/>
      <c r="E31" s="28"/>
      <c r="F31" s="29"/>
      <c r="G31" s="64"/>
      <c r="H31" s="53"/>
      <c r="I31" s="28"/>
      <c r="J31" s="33"/>
      <c r="K31" s="33"/>
      <c r="L31" s="33"/>
      <c r="M31" s="29"/>
    </row>
    <row r="32" spans="2:13" ht="19.5" thickTop="1">
      <c r="B32" s="13" t="s">
        <v>55</v>
      </c>
      <c r="C32" s="14"/>
      <c r="D32" s="14"/>
      <c r="E32" s="14"/>
      <c r="F32" s="15"/>
      <c r="G32" s="13" t="s">
        <v>56</v>
      </c>
      <c r="H32" s="14"/>
      <c r="I32" s="14"/>
      <c r="J32" s="14"/>
      <c r="K32" s="14"/>
      <c r="L32" s="14"/>
      <c r="M32" s="15"/>
    </row>
    <row r="33" spans="2:13">
      <c r="B33" s="16"/>
      <c r="C33" s="8"/>
      <c r="D33" s="8"/>
      <c r="E33" s="8"/>
      <c r="F33" s="17"/>
      <c r="G33" s="16"/>
      <c r="H33" s="8"/>
      <c r="I33" s="8"/>
      <c r="J33" s="8"/>
      <c r="K33" s="8"/>
      <c r="L33" s="8"/>
      <c r="M33" s="17"/>
    </row>
    <row r="34" spans="2:13">
      <c r="B34" s="18" t="s">
        <v>0</v>
      </c>
      <c r="C34" s="49"/>
      <c r="D34" s="19"/>
      <c r="E34" s="19"/>
      <c r="F34" s="20"/>
      <c r="G34" s="18" t="s">
        <v>28</v>
      </c>
      <c r="H34" s="30" t="s">
        <v>29</v>
      </c>
      <c r="I34" s="49"/>
      <c r="J34" s="19"/>
      <c r="K34" s="19"/>
      <c r="L34" s="19"/>
      <c r="M34" s="20"/>
    </row>
    <row r="35" spans="2:13">
      <c r="B35" s="21">
        <f>下水道使用料計算表!J10</f>
        <v>1</v>
      </c>
      <c r="C35" s="50"/>
      <c r="D35" s="8"/>
      <c r="E35" s="8"/>
      <c r="F35" s="17"/>
      <c r="G35" s="21">
        <f>ROUNDUP(下水道使用料計算表!C10/2,0)</f>
        <v>1</v>
      </c>
      <c r="H35" s="31">
        <f>ROUNDDOWN(下水道使用料計算表!C10/2,0)</f>
        <v>0</v>
      </c>
      <c r="I35" s="50"/>
      <c r="J35" s="8"/>
      <c r="K35" s="8"/>
      <c r="L35" s="8"/>
      <c r="M35" s="17"/>
    </row>
    <row r="36" spans="2:13">
      <c r="B36" s="16"/>
      <c r="C36" s="8"/>
      <c r="D36" s="8"/>
      <c r="E36" s="8"/>
      <c r="F36" s="17"/>
      <c r="G36" s="16"/>
      <c r="H36" s="8"/>
      <c r="I36" s="8"/>
      <c r="J36" s="8"/>
      <c r="K36" s="8"/>
      <c r="L36" s="8"/>
      <c r="M36" s="17"/>
    </row>
    <row r="37" spans="2:13">
      <c r="B37" s="16" t="s">
        <v>45</v>
      </c>
      <c r="C37" s="8"/>
      <c r="D37" s="8"/>
      <c r="E37" s="8"/>
      <c r="F37" s="17"/>
      <c r="G37" s="16" t="s">
        <v>45</v>
      </c>
      <c r="H37" s="8"/>
      <c r="I37" s="8"/>
      <c r="J37" s="69" t="s">
        <v>42</v>
      </c>
      <c r="K37" s="69"/>
      <c r="L37" s="69" t="s">
        <v>41</v>
      </c>
      <c r="M37" s="70"/>
    </row>
    <row r="38" spans="2:13">
      <c r="B38" s="18" t="s">
        <v>3</v>
      </c>
      <c r="C38" s="44" t="s">
        <v>4</v>
      </c>
      <c r="D38" s="44" t="s">
        <v>5</v>
      </c>
      <c r="E38" s="44" t="s">
        <v>6</v>
      </c>
      <c r="F38" s="67" t="s">
        <v>46</v>
      </c>
      <c r="G38" s="18" t="s">
        <v>3</v>
      </c>
      <c r="H38" s="44" t="s">
        <v>4</v>
      </c>
      <c r="I38" s="44" t="s">
        <v>5</v>
      </c>
      <c r="J38" s="44" t="s">
        <v>6</v>
      </c>
      <c r="K38" s="66" t="s">
        <v>46</v>
      </c>
      <c r="L38" s="44" t="s">
        <v>6</v>
      </c>
      <c r="M38" s="67" t="s">
        <v>46</v>
      </c>
    </row>
    <row r="39" spans="2:13">
      <c r="B39" s="39">
        <v>0</v>
      </c>
      <c r="C39" s="40">
        <v>4</v>
      </c>
      <c r="D39" s="40">
        <v>0</v>
      </c>
      <c r="E39" s="1">
        <f>MAX(0,MIN($B$35,C39)-C39)</f>
        <v>0</v>
      </c>
      <c r="F39" s="23">
        <f>D39*E39</f>
        <v>0</v>
      </c>
      <c r="G39" s="21">
        <f>B39</f>
        <v>0</v>
      </c>
      <c r="H39" s="1">
        <f>C39</f>
        <v>4</v>
      </c>
      <c r="I39" s="1">
        <f>D39</f>
        <v>0</v>
      </c>
      <c r="J39" s="1">
        <f>MAX(0,MIN($G$35,H39)-H39)</f>
        <v>0</v>
      </c>
      <c r="K39" s="1">
        <f>I39*J39</f>
        <v>0</v>
      </c>
      <c r="L39" s="1">
        <f>MAX(0,MIN($H$35,H39)-H39)</f>
        <v>0</v>
      </c>
      <c r="M39" s="23">
        <f>K39*L39</f>
        <v>0</v>
      </c>
    </row>
    <row r="40" spans="2:13">
      <c r="B40" s="39">
        <v>5</v>
      </c>
      <c r="C40" s="40">
        <v>8</v>
      </c>
      <c r="D40" s="40">
        <v>110</v>
      </c>
      <c r="E40" s="1">
        <f t="shared" ref="E40:E47" si="17">MAX(0,MIN($B$35,C40)-C39)</f>
        <v>0</v>
      </c>
      <c r="F40" s="23">
        <f t="shared" ref="F40:F47" si="18">D40*E40</f>
        <v>0</v>
      </c>
      <c r="G40" s="21">
        <f t="shared" ref="G40:I47" si="19">B40</f>
        <v>5</v>
      </c>
      <c r="H40" s="1">
        <f t="shared" si="19"/>
        <v>8</v>
      </c>
      <c r="I40" s="1">
        <f t="shared" si="19"/>
        <v>110</v>
      </c>
      <c r="J40" s="1">
        <f t="shared" ref="J40:J47" si="20">MAX(0,MIN($G$35,H40)-H39)</f>
        <v>0</v>
      </c>
      <c r="K40" s="1">
        <f t="shared" ref="K40:K43" si="21">I40*J40</f>
        <v>0</v>
      </c>
      <c r="L40" s="1">
        <f t="shared" ref="L40:L47" si="22">MAX(0,MIN($H$35,H40)-H39)</f>
        <v>0</v>
      </c>
      <c r="M40" s="23">
        <f>I40*L40</f>
        <v>0</v>
      </c>
    </row>
    <row r="41" spans="2:13">
      <c r="B41" s="39">
        <v>9</v>
      </c>
      <c r="C41" s="40">
        <v>20</v>
      </c>
      <c r="D41" s="40">
        <v>120</v>
      </c>
      <c r="E41" s="1">
        <f t="shared" si="17"/>
        <v>0</v>
      </c>
      <c r="F41" s="23">
        <f t="shared" si="18"/>
        <v>0</v>
      </c>
      <c r="G41" s="21">
        <f t="shared" si="19"/>
        <v>9</v>
      </c>
      <c r="H41" s="1">
        <f t="shared" si="19"/>
        <v>20</v>
      </c>
      <c r="I41" s="1">
        <f t="shared" si="19"/>
        <v>120</v>
      </c>
      <c r="J41" s="1">
        <f t="shared" si="20"/>
        <v>0</v>
      </c>
      <c r="K41" s="1">
        <f t="shared" si="21"/>
        <v>0</v>
      </c>
      <c r="L41" s="1">
        <f t="shared" si="22"/>
        <v>0</v>
      </c>
      <c r="M41" s="23">
        <f t="shared" ref="M41:M43" si="23">I41*L41</f>
        <v>0</v>
      </c>
    </row>
    <row r="42" spans="2:13">
      <c r="B42" s="39">
        <v>21</v>
      </c>
      <c r="C42" s="40">
        <v>30</v>
      </c>
      <c r="D42" s="40">
        <v>160</v>
      </c>
      <c r="E42" s="1">
        <f t="shared" si="17"/>
        <v>0</v>
      </c>
      <c r="F42" s="23">
        <f t="shared" si="18"/>
        <v>0</v>
      </c>
      <c r="G42" s="21">
        <f t="shared" si="19"/>
        <v>21</v>
      </c>
      <c r="H42" s="1">
        <f t="shared" si="19"/>
        <v>30</v>
      </c>
      <c r="I42" s="1">
        <f t="shared" si="19"/>
        <v>160</v>
      </c>
      <c r="J42" s="1">
        <f t="shared" si="20"/>
        <v>0</v>
      </c>
      <c r="K42" s="1">
        <f t="shared" si="21"/>
        <v>0</v>
      </c>
      <c r="L42" s="1">
        <f t="shared" si="22"/>
        <v>0</v>
      </c>
      <c r="M42" s="23">
        <f t="shared" si="23"/>
        <v>0</v>
      </c>
    </row>
    <row r="43" spans="2:13">
      <c r="B43" s="39">
        <v>31</v>
      </c>
      <c r="C43" s="40">
        <v>50</v>
      </c>
      <c r="D43" s="40">
        <v>210</v>
      </c>
      <c r="E43" s="1">
        <f t="shared" si="17"/>
        <v>0</v>
      </c>
      <c r="F43" s="23">
        <f t="shared" si="18"/>
        <v>0</v>
      </c>
      <c r="G43" s="21">
        <f t="shared" si="19"/>
        <v>31</v>
      </c>
      <c r="H43" s="1">
        <f t="shared" si="19"/>
        <v>50</v>
      </c>
      <c r="I43" s="1">
        <f t="shared" si="19"/>
        <v>210</v>
      </c>
      <c r="J43" s="1">
        <f t="shared" si="20"/>
        <v>0</v>
      </c>
      <c r="K43" s="1">
        <f t="shared" si="21"/>
        <v>0</v>
      </c>
      <c r="L43" s="1">
        <f t="shared" si="22"/>
        <v>0</v>
      </c>
      <c r="M43" s="23">
        <f t="shared" si="23"/>
        <v>0</v>
      </c>
    </row>
    <row r="44" spans="2:13">
      <c r="B44" s="39">
        <v>51</v>
      </c>
      <c r="C44" s="40">
        <v>75</v>
      </c>
      <c r="D44" s="40">
        <v>255</v>
      </c>
      <c r="E44" s="1">
        <f t="shared" si="17"/>
        <v>0</v>
      </c>
      <c r="F44" s="23">
        <f t="shared" si="18"/>
        <v>0</v>
      </c>
      <c r="G44" s="21">
        <f t="shared" si="19"/>
        <v>51</v>
      </c>
      <c r="H44" s="1">
        <f t="shared" si="19"/>
        <v>75</v>
      </c>
      <c r="I44" s="1">
        <f t="shared" si="19"/>
        <v>255</v>
      </c>
      <c r="J44" s="1">
        <f t="shared" si="20"/>
        <v>0</v>
      </c>
      <c r="K44" s="1">
        <f>I44*J44</f>
        <v>0</v>
      </c>
      <c r="L44" s="1">
        <f t="shared" si="22"/>
        <v>0</v>
      </c>
      <c r="M44" s="23">
        <f>I44*L44</f>
        <v>0</v>
      </c>
    </row>
    <row r="45" spans="2:13">
      <c r="B45" s="39">
        <v>76</v>
      </c>
      <c r="C45" s="40">
        <v>100</v>
      </c>
      <c r="D45" s="40">
        <v>260</v>
      </c>
      <c r="E45" s="1">
        <f t="shared" si="17"/>
        <v>0</v>
      </c>
      <c r="F45" s="23">
        <f t="shared" si="18"/>
        <v>0</v>
      </c>
      <c r="G45" s="21">
        <f t="shared" si="19"/>
        <v>76</v>
      </c>
      <c r="H45" s="1">
        <f t="shared" si="19"/>
        <v>100</v>
      </c>
      <c r="I45" s="1">
        <f t="shared" si="19"/>
        <v>260</v>
      </c>
      <c r="J45" s="1">
        <f t="shared" si="20"/>
        <v>0</v>
      </c>
      <c r="K45" s="1">
        <f>I45*J45</f>
        <v>0</v>
      </c>
      <c r="L45" s="1">
        <f t="shared" si="22"/>
        <v>0</v>
      </c>
      <c r="M45" s="23">
        <f>I45*L45</f>
        <v>0</v>
      </c>
    </row>
    <row r="46" spans="2:13">
      <c r="B46" s="39">
        <v>101</v>
      </c>
      <c r="C46" s="40">
        <v>500</v>
      </c>
      <c r="D46" s="43">
        <v>270</v>
      </c>
      <c r="E46" s="1">
        <f t="shared" si="17"/>
        <v>0</v>
      </c>
      <c r="F46" s="23">
        <f t="shared" si="18"/>
        <v>0</v>
      </c>
      <c r="G46" s="21">
        <f t="shared" si="19"/>
        <v>101</v>
      </c>
      <c r="H46" s="1">
        <f t="shared" si="19"/>
        <v>500</v>
      </c>
      <c r="I46" s="4">
        <f t="shared" si="19"/>
        <v>270</v>
      </c>
      <c r="J46" s="1">
        <f t="shared" si="20"/>
        <v>0</v>
      </c>
      <c r="K46" s="1">
        <f>I46*J46</f>
        <v>0</v>
      </c>
      <c r="L46" s="1">
        <f t="shared" si="22"/>
        <v>0</v>
      </c>
      <c r="M46" s="23">
        <f>I46*L46</f>
        <v>0</v>
      </c>
    </row>
    <row r="47" spans="2:13">
      <c r="B47" s="39">
        <v>501</v>
      </c>
      <c r="C47" s="40"/>
      <c r="D47" s="43">
        <v>225</v>
      </c>
      <c r="E47" s="1">
        <f t="shared" si="17"/>
        <v>0</v>
      </c>
      <c r="F47" s="23">
        <f t="shared" si="18"/>
        <v>0</v>
      </c>
      <c r="G47" s="21">
        <f t="shared" ref="G47" si="24">B47</f>
        <v>501</v>
      </c>
      <c r="H47" s="1">
        <f t="shared" ref="H47" si="25">C47</f>
        <v>0</v>
      </c>
      <c r="I47" s="4">
        <f t="shared" si="19"/>
        <v>225</v>
      </c>
      <c r="J47" s="1">
        <f t="shared" si="20"/>
        <v>0</v>
      </c>
      <c r="K47" s="1">
        <f>I47*J47</f>
        <v>0</v>
      </c>
      <c r="L47" s="1">
        <f t="shared" si="22"/>
        <v>0</v>
      </c>
      <c r="M47" s="23">
        <f>I47*L47</f>
        <v>0</v>
      </c>
    </row>
    <row r="48" spans="2:13">
      <c r="B48" s="16"/>
      <c r="C48" s="8"/>
      <c r="D48" s="8"/>
      <c r="E48" s="44" t="s">
        <v>8</v>
      </c>
      <c r="F48" s="23">
        <f>SUM(F39:F47)</f>
        <v>0</v>
      </c>
      <c r="G48" s="16"/>
      <c r="H48" s="8"/>
      <c r="I48" s="8"/>
      <c r="J48" s="44" t="s">
        <v>8</v>
      </c>
      <c r="K48" s="1">
        <f>SUM(K39:K47)</f>
        <v>0</v>
      </c>
      <c r="L48" s="44" t="s">
        <v>8</v>
      </c>
      <c r="M48" s="23">
        <f>SUM(M39:M47)</f>
        <v>0</v>
      </c>
    </row>
    <row r="49" spans="2:13">
      <c r="B49" s="16"/>
      <c r="C49" s="8"/>
      <c r="D49" s="8"/>
      <c r="E49" s="9"/>
      <c r="F49" s="17"/>
      <c r="G49" s="16"/>
      <c r="H49" s="8"/>
      <c r="I49" s="8"/>
      <c r="J49" s="9"/>
      <c r="K49" s="8"/>
      <c r="L49" s="8"/>
      <c r="M49" s="17"/>
    </row>
    <row r="50" spans="2:13">
      <c r="B50" s="16"/>
      <c r="C50" s="8"/>
      <c r="D50" s="8"/>
      <c r="E50" s="8"/>
      <c r="F50" s="17"/>
      <c r="G50" s="16"/>
      <c r="H50" s="8"/>
      <c r="I50" s="8"/>
      <c r="J50" s="44"/>
      <c r="K50" s="44" t="s">
        <v>30</v>
      </c>
      <c r="L50" s="44" t="s">
        <v>31</v>
      </c>
      <c r="M50" s="20"/>
    </row>
    <row r="51" spans="2:13">
      <c r="B51" s="18" t="s">
        <v>9</v>
      </c>
      <c r="C51" s="49"/>
      <c r="D51" s="8"/>
      <c r="E51" s="66" t="s">
        <v>46</v>
      </c>
      <c r="F51" s="67" t="s">
        <v>57</v>
      </c>
      <c r="G51" s="18" t="s">
        <v>9</v>
      </c>
      <c r="H51" s="49"/>
      <c r="I51" s="8"/>
      <c r="J51" s="66" t="s">
        <v>48</v>
      </c>
      <c r="K51" s="34">
        <f>K48+G52</f>
        <v>500</v>
      </c>
      <c r="L51" s="11">
        <f>M48+G52</f>
        <v>500</v>
      </c>
      <c r="M51" s="17"/>
    </row>
    <row r="52" spans="2:13">
      <c r="B52" s="25">
        <v>500</v>
      </c>
      <c r="C52" s="51"/>
      <c r="D52" s="8"/>
      <c r="E52" s="1">
        <f>F48+B52</f>
        <v>500</v>
      </c>
      <c r="F52" s="23">
        <f>ROUNDDOWN(E52*1.1,0)</f>
        <v>550</v>
      </c>
      <c r="G52" s="25">
        <v>500</v>
      </c>
      <c r="H52" s="51"/>
      <c r="I52" s="8"/>
      <c r="J52" s="66" t="s">
        <v>49</v>
      </c>
      <c r="K52" s="34">
        <f>ROUNDDOWN(K51*1.1,0)</f>
        <v>550</v>
      </c>
      <c r="L52" s="34">
        <f>ROUNDDOWN(L51*1.1,0)</f>
        <v>550</v>
      </c>
      <c r="M52" s="17"/>
    </row>
    <row r="53" spans="2:13">
      <c r="B53" s="65"/>
      <c r="C53" s="52"/>
      <c r="D53" s="8"/>
      <c r="E53" s="58"/>
      <c r="F53" s="58"/>
      <c r="G53" s="63"/>
      <c r="H53" s="52"/>
      <c r="I53" s="8"/>
      <c r="J53" s="69" t="s">
        <v>35</v>
      </c>
      <c r="K53" s="69"/>
      <c r="L53" s="11">
        <f>SUM(K51:L51)</f>
        <v>1000</v>
      </c>
      <c r="M53" s="17"/>
    </row>
    <row r="54" spans="2:13">
      <c r="B54" s="63"/>
      <c r="C54" s="52"/>
      <c r="D54" s="8"/>
      <c r="E54" s="48"/>
      <c r="F54" s="48"/>
      <c r="G54" s="63"/>
      <c r="H54" s="52"/>
      <c r="I54" s="8"/>
      <c r="J54" s="69" t="s">
        <v>36</v>
      </c>
      <c r="K54" s="69"/>
      <c r="L54" s="11">
        <f>SUM(K52:L52)</f>
        <v>1100</v>
      </c>
      <c r="M54" s="17"/>
    </row>
    <row r="55" spans="2:13">
      <c r="B55" s="63"/>
      <c r="C55" s="52"/>
      <c r="D55" s="8"/>
      <c r="E55" s="8"/>
      <c r="F55" s="17"/>
      <c r="G55" s="63"/>
      <c r="H55" s="52"/>
      <c r="I55" s="8"/>
      <c r="J55" s="59"/>
      <c r="K55" s="59"/>
      <c r="L55" s="60"/>
      <c r="M55" s="17"/>
    </row>
    <row r="56" spans="2:13">
      <c r="B56" s="63"/>
      <c r="C56" s="52"/>
      <c r="D56" s="8"/>
      <c r="E56" s="8"/>
      <c r="F56" s="17"/>
      <c r="G56" s="63"/>
      <c r="H56" s="52"/>
      <c r="I56" s="8"/>
      <c r="J56" s="61"/>
      <c r="K56" s="61"/>
      <c r="L56" s="32"/>
      <c r="M56" s="17"/>
    </row>
    <row r="57" spans="2:13">
      <c r="B57" s="63"/>
      <c r="C57" s="52"/>
      <c r="D57" s="8"/>
      <c r="E57" s="8"/>
      <c r="F57" s="17"/>
      <c r="G57" s="63"/>
      <c r="H57" s="52"/>
      <c r="I57" s="8"/>
      <c r="J57" s="32"/>
      <c r="K57" s="32"/>
      <c r="L57" s="32"/>
      <c r="M57" s="17"/>
    </row>
    <row r="58" spans="2:13">
      <c r="B58" s="63"/>
      <c r="C58" s="52"/>
      <c r="D58" s="8"/>
      <c r="E58" s="8"/>
      <c r="F58" s="17"/>
      <c r="G58" s="63"/>
      <c r="H58" s="52"/>
      <c r="I58" s="8"/>
      <c r="J58" s="32"/>
      <c r="K58" s="32"/>
      <c r="L58" s="32"/>
      <c r="M58" s="17"/>
    </row>
    <row r="59" spans="2:13">
      <c r="B59" s="63"/>
      <c r="C59" s="52"/>
      <c r="D59" s="8"/>
      <c r="E59" s="8"/>
      <c r="F59" s="17"/>
      <c r="G59" s="63"/>
      <c r="H59" s="52"/>
      <c r="I59" s="8"/>
      <c r="J59" s="32"/>
      <c r="K59" s="32"/>
      <c r="L59" s="32"/>
      <c r="M59" s="17"/>
    </row>
    <row r="60" spans="2:13" ht="19.5" thickBot="1">
      <c r="B60" s="64"/>
      <c r="C60" s="53"/>
      <c r="D60" s="28"/>
      <c r="E60" s="28"/>
      <c r="F60" s="29"/>
      <c r="G60" s="64"/>
      <c r="H60" s="53"/>
      <c r="I60" s="28"/>
      <c r="J60" s="33"/>
      <c r="K60" s="33"/>
      <c r="L60" s="33"/>
      <c r="M60" s="29"/>
    </row>
    <row r="61" spans="2:13" ht="19.5" thickTop="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2:13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2:1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2:13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2:13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2:13">
      <c r="B66" s="48"/>
      <c r="C66" s="48"/>
      <c r="D66" s="48"/>
      <c r="E66" s="48"/>
      <c r="F66" s="48"/>
      <c r="G66" s="48"/>
      <c r="H66" s="48"/>
      <c r="I66" s="48"/>
      <c r="J66" s="71"/>
      <c r="K66" s="71"/>
      <c r="L66" s="71"/>
      <c r="M66" s="71"/>
    </row>
    <row r="67" spans="2:1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2:13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2:13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2:13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2:13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2:13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2:13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2:13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2:13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2:13">
      <c r="B76" s="48"/>
      <c r="C76" s="48"/>
      <c r="D76" s="48"/>
      <c r="E76" s="9"/>
      <c r="F76" s="48"/>
      <c r="G76" s="48"/>
      <c r="H76" s="48"/>
      <c r="I76" s="48"/>
      <c r="J76" s="9"/>
      <c r="K76" s="48"/>
      <c r="L76" s="9"/>
      <c r="M76" s="48"/>
    </row>
    <row r="77" spans="2:13">
      <c r="B77" s="48"/>
      <c r="C77" s="48"/>
      <c r="D77" s="48"/>
      <c r="E77" s="9"/>
      <c r="F77" s="48"/>
      <c r="G77" s="48"/>
      <c r="H77" s="48"/>
      <c r="I77" s="48"/>
      <c r="J77" s="9"/>
      <c r="K77" s="48"/>
      <c r="L77" s="48"/>
      <c r="M77" s="48"/>
    </row>
    <row r="78" spans="2:13">
      <c r="B78" s="48"/>
      <c r="C78" s="48"/>
      <c r="D78" s="48"/>
      <c r="E78" s="48"/>
      <c r="F78" s="48"/>
      <c r="G78" s="48"/>
      <c r="H78" s="48"/>
      <c r="I78" s="48"/>
      <c r="J78" s="9"/>
      <c r="K78" s="9"/>
      <c r="L78" s="9"/>
      <c r="M78" s="9"/>
    </row>
    <row r="79" spans="2:13">
      <c r="B79" s="9"/>
      <c r="C79" s="9"/>
      <c r="D79" s="48"/>
      <c r="E79" s="9"/>
      <c r="F79" s="48"/>
      <c r="G79" s="9"/>
      <c r="H79" s="9"/>
      <c r="I79" s="48"/>
      <c r="J79" s="9"/>
      <c r="K79" s="61"/>
      <c r="L79" s="61"/>
      <c r="M79" s="48"/>
    </row>
    <row r="80" spans="2:13">
      <c r="B80" s="62"/>
      <c r="C80" s="52"/>
      <c r="D80" s="48"/>
      <c r="E80" s="48"/>
      <c r="F80" s="48"/>
      <c r="G80" s="62"/>
      <c r="H80" s="52"/>
      <c r="I80" s="48"/>
      <c r="J80" s="9"/>
      <c r="K80" s="61"/>
      <c r="L80" s="61"/>
      <c r="M80" s="48"/>
    </row>
    <row r="81" spans="2:13">
      <c r="B81" s="62"/>
      <c r="C81" s="52"/>
      <c r="D81" s="48"/>
      <c r="E81" s="9"/>
      <c r="F81" s="9"/>
      <c r="G81" s="62"/>
      <c r="H81" s="52"/>
      <c r="I81" s="48"/>
      <c r="J81" s="9"/>
      <c r="K81" s="61"/>
      <c r="L81" s="61"/>
      <c r="M81" s="48"/>
    </row>
    <row r="82" spans="2:13">
      <c r="B82" s="62"/>
      <c r="C82" s="52"/>
      <c r="D82" s="48"/>
      <c r="E82" s="48"/>
      <c r="F82" s="48"/>
      <c r="G82" s="62"/>
      <c r="H82" s="52"/>
      <c r="I82" s="48"/>
      <c r="J82" s="9"/>
      <c r="K82" s="61"/>
      <c r="L82" s="61"/>
      <c r="M82" s="48"/>
    </row>
    <row r="83" spans="2:13">
      <c r="B83" s="62"/>
      <c r="C83" s="52"/>
      <c r="D83" s="48"/>
      <c r="E83" s="48"/>
      <c r="F83" s="48"/>
      <c r="G83" s="62"/>
      <c r="H83" s="52"/>
      <c r="I83" s="48"/>
      <c r="J83" s="71"/>
      <c r="K83" s="71"/>
      <c r="L83" s="61"/>
      <c r="M83" s="48"/>
    </row>
    <row r="84" spans="2:13">
      <c r="B84" s="62"/>
      <c r="C84" s="52"/>
      <c r="D84" s="48"/>
      <c r="E84" s="48"/>
      <c r="F84" s="48"/>
      <c r="G84" s="62"/>
      <c r="H84" s="52"/>
      <c r="I84" s="48"/>
      <c r="J84" s="71"/>
      <c r="K84" s="71"/>
      <c r="L84" s="61"/>
      <c r="M84" s="48"/>
    </row>
    <row r="85" spans="2:13">
      <c r="B85" s="62"/>
      <c r="C85" s="52"/>
      <c r="D85" s="48"/>
      <c r="E85" s="48"/>
      <c r="F85" s="48"/>
      <c r="G85" s="62"/>
      <c r="H85" s="52"/>
      <c r="I85" s="48"/>
      <c r="J85" s="61"/>
      <c r="K85" s="61"/>
      <c r="L85" s="61"/>
      <c r="M85" s="48"/>
    </row>
    <row r="86" spans="2:13">
      <c r="B86" s="62"/>
      <c r="C86" s="52"/>
      <c r="D86" s="48"/>
      <c r="E86" s="48"/>
      <c r="F86" s="48"/>
      <c r="G86" s="62"/>
      <c r="H86" s="52"/>
      <c r="I86" s="48"/>
      <c r="J86" s="61"/>
      <c r="K86" s="61"/>
      <c r="L86" s="61"/>
      <c r="M86" s="48"/>
    </row>
    <row r="87" spans="2:13">
      <c r="B87" s="62"/>
      <c r="C87" s="52"/>
      <c r="D87" s="48"/>
      <c r="E87" s="48"/>
      <c r="F87" s="48"/>
      <c r="G87" s="62"/>
      <c r="H87" s="52"/>
      <c r="I87" s="48"/>
      <c r="J87" s="61"/>
      <c r="K87" s="61"/>
      <c r="L87" s="61"/>
      <c r="M87" s="48"/>
    </row>
    <row r="88" spans="2:13">
      <c r="B88" s="62"/>
      <c r="C88" s="52"/>
      <c r="D88" s="48"/>
      <c r="E88" s="48"/>
      <c r="F88" s="48"/>
      <c r="G88" s="62"/>
      <c r="H88" s="52"/>
      <c r="I88" s="48"/>
      <c r="J88" s="61"/>
      <c r="K88" s="61"/>
      <c r="L88" s="61"/>
      <c r="M88" s="48"/>
    </row>
  </sheetData>
  <mergeCells count="14">
    <mergeCell ref="J84:K84"/>
    <mergeCell ref="J7:K7"/>
    <mergeCell ref="L7:M7"/>
    <mergeCell ref="J26:K26"/>
    <mergeCell ref="J27:K27"/>
    <mergeCell ref="J37:K37"/>
    <mergeCell ref="L37:M37"/>
    <mergeCell ref="J24:K24"/>
    <mergeCell ref="J25:K25"/>
    <mergeCell ref="J53:K53"/>
    <mergeCell ref="J54:K54"/>
    <mergeCell ref="J66:K66"/>
    <mergeCell ref="L66:M66"/>
    <mergeCell ref="J83:K83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水道料金計算表</vt:lpstr>
      <vt:lpstr>下水道使用料計算表</vt:lpstr>
      <vt:lpstr>水道計算表</vt:lpstr>
      <vt:lpstr>下水道計算表</vt:lpstr>
      <vt:lpstr>下水道使用料計算表!Print_Area</vt:lpstr>
      <vt:lpstr>水道料金計算表!Print_Area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2025-11-28T01:11:48Z</dcterms:created>
  <dcterms:modified xsi:type="dcterms:W3CDTF">2026-01-09T05:52:21Z</dcterms:modified>
</cp:coreProperties>
</file>