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iEmSAONZUcl/sfXAURYdyG2KEsJwbW66VQASJbfHofkJ1YzB43xnVAEG2VfyVIijPBgAbqNgIVY37/Swol76Kw==" workbookSaltValue="Efk5t/b7sXaeQ1bH3DHoxg==" workbookSpinCount="100000" lockStructure="1"/>
  <bookViews>
    <workbookView xWindow="28680" yWindow="-3510" windowWidth="38640" windowHeight="21390" tabRatio="524"/>
  </bookViews>
  <sheets>
    <sheet name="在宅生活改善調査（利用者票）" sheetId="5" r:id="rId1"/>
    <sheet name="集計（調査票から転記）" sheetId="6" r:id="rId2"/>
    <sheet name="転記作業用" sheetId="7" state="hidden" r:id="rId3"/>
  </sheets>
  <definedNames>
    <definedName name="_xlnm.Print_Area" localSheetId="0">'在宅生活改善調査（利用者票）'!$A$1:$DB$83</definedName>
    <definedName name="_xlnm.Print_Titles" localSheetId="0">'在宅生活改善調査（利用者票）'!$A:$A</definedName>
    <definedName name="はい" localSheetId="0">#REF!</definedName>
    <definedName name="はい">#REF!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6" i="6" l="1"/>
  <c r="CR6" i="6"/>
  <c r="CQ7" i="6"/>
  <c r="CR7" i="6"/>
  <c r="CQ8" i="6"/>
  <c r="CR8" i="6"/>
  <c r="CQ9" i="6"/>
  <c r="CR9" i="6"/>
  <c r="CQ10" i="6"/>
  <c r="CR10" i="6"/>
  <c r="CQ11" i="6"/>
  <c r="CR11" i="6"/>
  <c r="CQ12" i="6"/>
  <c r="CR12" i="6"/>
  <c r="CQ13" i="6"/>
  <c r="CR13" i="6"/>
  <c r="CQ14" i="6"/>
  <c r="CR14" i="6"/>
  <c r="CQ15" i="6"/>
  <c r="CR15" i="6"/>
  <c r="CQ16" i="6"/>
  <c r="CR16" i="6"/>
  <c r="CQ17" i="6"/>
  <c r="CR17" i="6"/>
  <c r="CQ18" i="6"/>
  <c r="CR18" i="6"/>
  <c r="CQ19" i="6"/>
  <c r="CR19" i="6"/>
  <c r="CQ20" i="6"/>
  <c r="CR20" i="6"/>
  <c r="CQ21" i="6"/>
  <c r="CR21" i="6"/>
  <c r="CQ22" i="6"/>
  <c r="CR22" i="6"/>
  <c r="CQ23" i="6"/>
  <c r="CR23" i="6"/>
  <c r="CQ24" i="6"/>
  <c r="CR24" i="6"/>
  <c r="CQ25" i="6"/>
  <c r="CR25" i="6"/>
  <c r="CQ26" i="6"/>
  <c r="CR26" i="6"/>
  <c r="CQ27" i="6"/>
  <c r="CR27" i="6"/>
  <c r="CQ28" i="6"/>
  <c r="CR28" i="6"/>
  <c r="CQ29" i="6"/>
  <c r="CR29" i="6"/>
  <c r="CQ30" i="6"/>
  <c r="CR30" i="6"/>
  <c r="CQ31" i="6"/>
  <c r="CR31" i="6"/>
  <c r="CQ32" i="6"/>
  <c r="CR32" i="6"/>
  <c r="CQ33" i="6"/>
  <c r="CR33" i="6"/>
  <c r="CQ34" i="6"/>
  <c r="CR34" i="6"/>
  <c r="CQ35" i="6"/>
  <c r="CR35" i="6"/>
  <c r="CQ36" i="6"/>
  <c r="CR36" i="6"/>
  <c r="CQ37" i="6"/>
  <c r="CR37" i="6"/>
  <c r="CQ38" i="6"/>
  <c r="CR38" i="6"/>
  <c r="CQ39" i="6"/>
  <c r="CR39" i="6"/>
  <c r="CQ40" i="6"/>
  <c r="CR40" i="6"/>
  <c r="CQ41" i="6"/>
  <c r="CR41" i="6"/>
  <c r="CQ42" i="6"/>
  <c r="CR42" i="6"/>
  <c r="CQ43" i="6"/>
  <c r="CR43" i="6"/>
  <c r="CQ44" i="6"/>
  <c r="CR44" i="6"/>
  <c r="CQ45" i="6"/>
  <c r="CR45" i="6"/>
  <c r="CQ46" i="6"/>
  <c r="CR46" i="6"/>
  <c r="CQ47" i="6"/>
  <c r="CR47" i="6"/>
  <c r="CQ48" i="6"/>
  <c r="CR48" i="6"/>
  <c r="CQ49" i="6"/>
  <c r="CR49" i="6"/>
  <c r="CQ50" i="6"/>
  <c r="CR50" i="6"/>
  <c r="CQ51" i="6"/>
  <c r="CR51" i="6"/>
  <c r="CQ52" i="6"/>
  <c r="CR52" i="6"/>
  <c r="CQ53" i="6"/>
  <c r="CR53" i="6"/>
  <c r="CQ54" i="6"/>
  <c r="CR54" i="6"/>
  <c r="CQ55" i="6"/>
  <c r="CR55" i="6"/>
  <c r="CR5" i="6"/>
  <c r="CG6" i="6" l="1"/>
  <c r="CH6" i="6"/>
  <c r="CI6" i="6"/>
  <c r="CJ6" i="6"/>
  <c r="CK6" i="6"/>
  <c r="CL6" i="6"/>
  <c r="CM6" i="6"/>
  <c r="CN6" i="6"/>
  <c r="CO6" i="6"/>
  <c r="CP6" i="6"/>
  <c r="CG7" i="6"/>
  <c r="CH7" i="6"/>
  <c r="CI7" i="6"/>
  <c r="CJ7" i="6"/>
  <c r="CK7" i="6"/>
  <c r="CL7" i="6"/>
  <c r="CM7" i="6"/>
  <c r="CN7" i="6"/>
  <c r="CO7" i="6"/>
  <c r="CP7" i="6"/>
  <c r="CG8" i="6"/>
  <c r="CH8" i="6"/>
  <c r="CI8" i="6"/>
  <c r="CJ8" i="6"/>
  <c r="CK8" i="6"/>
  <c r="CL8" i="6"/>
  <c r="CM8" i="6"/>
  <c r="CN8" i="6"/>
  <c r="CO8" i="6"/>
  <c r="CP8" i="6"/>
  <c r="CG9" i="6"/>
  <c r="CH9" i="6"/>
  <c r="CI9" i="6"/>
  <c r="CJ9" i="6"/>
  <c r="CK9" i="6"/>
  <c r="CL9" i="6"/>
  <c r="CM9" i="6"/>
  <c r="CN9" i="6"/>
  <c r="CO9" i="6"/>
  <c r="CP9" i="6"/>
  <c r="CG10" i="6"/>
  <c r="CH10" i="6"/>
  <c r="CI10" i="6"/>
  <c r="CJ10" i="6"/>
  <c r="CK10" i="6"/>
  <c r="CL10" i="6"/>
  <c r="CM10" i="6"/>
  <c r="CN10" i="6"/>
  <c r="CO10" i="6"/>
  <c r="CP10" i="6"/>
  <c r="CG11" i="6"/>
  <c r="CH11" i="6"/>
  <c r="CI11" i="6"/>
  <c r="CJ11" i="6"/>
  <c r="CK11" i="6"/>
  <c r="CL11" i="6"/>
  <c r="CM11" i="6"/>
  <c r="CN11" i="6"/>
  <c r="CO11" i="6"/>
  <c r="CP11" i="6"/>
  <c r="CG12" i="6"/>
  <c r="CH12" i="6"/>
  <c r="CI12" i="6"/>
  <c r="CJ12" i="6"/>
  <c r="CK12" i="6"/>
  <c r="CL12" i="6"/>
  <c r="CM12" i="6"/>
  <c r="CN12" i="6"/>
  <c r="CO12" i="6"/>
  <c r="CP12" i="6"/>
  <c r="CG13" i="6"/>
  <c r="CH13" i="6"/>
  <c r="CI13" i="6"/>
  <c r="CJ13" i="6"/>
  <c r="CK13" i="6"/>
  <c r="CL13" i="6"/>
  <c r="CM13" i="6"/>
  <c r="CN13" i="6"/>
  <c r="CO13" i="6"/>
  <c r="CP13" i="6"/>
  <c r="CG14" i="6"/>
  <c r="CH14" i="6"/>
  <c r="CI14" i="6"/>
  <c r="CJ14" i="6"/>
  <c r="CK14" i="6"/>
  <c r="CL14" i="6"/>
  <c r="CM14" i="6"/>
  <c r="CN14" i="6"/>
  <c r="CO14" i="6"/>
  <c r="CP14" i="6"/>
  <c r="CG15" i="6"/>
  <c r="CH15" i="6"/>
  <c r="CI15" i="6"/>
  <c r="CJ15" i="6"/>
  <c r="CK15" i="6"/>
  <c r="CL15" i="6"/>
  <c r="CM15" i="6"/>
  <c r="CN15" i="6"/>
  <c r="CO15" i="6"/>
  <c r="CP15" i="6"/>
  <c r="CG16" i="6"/>
  <c r="CH16" i="6"/>
  <c r="CI16" i="6"/>
  <c r="CJ16" i="6"/>
  <c r="CK16" i="6"/>
  <c r="CL16" i="6"/>
  <c r="CM16" i="6"/>
  <c r="CN16" i="6"/>
  <c r="CO16" i="6"/>
  <c r="CP16" i="6"/>
  <c r="CG17" i="6"/>
  <c r="CH17" i="6"/>
  <c r="CI17" i="6"/>
  <c r="CJ17" i="6"/>
  <c r="CK17" i="6"/>
  <c r="CL17" i="6"/>
  <c r="CM17" i="6"/>
  <c r="CN17" i="6"/>
  <c r="CO17" i="6"/>
  <c r="CP17" i="6"/>
  <c r="CG18" i="6"/>
  <c r="CH18" i="6"/>
  <c r="CI18" i="6"/>
  <c r="CJ18" i="6"/>
  <c r="CK18" i="6"/>
  <c r="CL18" i="6"/>
  <c r="CM18" i="6"/>
  <c r="CN18" i="6"/>
  <c r="CO18" i="6"/>
  <c r="CP18" i="6"/>
  <c r="CG19" i="6"/>
  <c r="CH19" i="6"/>
  <c r="CI19" i="6"/>
  <c r="CJ19" i="6"/>
  <c r="CK19" i="6"/>
  <c r="CL19" i="6"/>
  <c r="CM19" i="6"/>
  <c r="CN19" i="6"/>
  <c r="CO19" i="6"/>
  <c r="CP19" i="6"/>
  <c r="CG20" i="6"/>
  <c r="CH20" i="6"/>
  <c r="CI20" i="6"/>
  <c r="CJ20" i="6"/>
  <c r="CK20" i="6"/>
  <c r="CL20" i="6"/>
  <c r="CM20" i="6"/>
  <c r="CN20" i="6"/>
  <c r="CO20" i="6"/>
  <c r="CP20" i="6"/>
  <c r="CG21" i="6"/>
  <c r="CH21" i="6"/>
  <c r="CI21" i="6"/>
  <c r="CJ21" i="6"/>
  <c r="CK21" i="6"/>
  <c r="CL21" i="6"/>
  <c r="CM21" i="6"/>
  <c r="CN21" i="6"/>
  <c r="CO21" i="6"/>
  <c r="CP21" i="6"/>
  <c r="CG22" i="6"/>
  <c r="CH22" i="6"/>
  <c r="CI22" i="6"/>
  <c r="CJ22" i="6"/>
  <c r="CK22" i="6"/>
  <c r="CL22" i="6"/>
  <c r="CM22" i="6"/>
  <c r="CN22" i="6"/>
  <c r="CO22" i="6"/>
  <c r="CP22" i="6"/>
  <c r="CG23" i="6"/>
  <c r="CH23" i="6"/>
  <c r="CI23" i="6"/>
  <c r="CJ23" i="6"/>
  <c r="CK23" i="6"/>
  <c r="CL23" i="6"/>
  <c r="CM23" i="6"/>
  <c r="CN23" i="6"/>
  <c r="CO23" i="6"/>
  <c r="CP23" i="6"/>
  <c r="CG24" i="6"/>
  <c r="CH24" i="6"/>
  <c r="CI24" i="6"/>
  <c r="CJ24" i="6"/>
  <c r="CK24" i="6"/>
  <c r="CL24" i="6"/>
  <c r="CM24" i="6"/>
  <c r="CN24" i="6"/>
  <c r="CO24" i="6"/>
  <c r="CP24" i="6"/>
  <c r="CG25" i="6"/>
  <c r="CH25" i="6"/>
  <c r="CI25" i="6"/>
  <c r="CJ25" i="6"/>
  <c r="CK25" i="6"/>
  <c r="CL25" i="6"/>
  <c r="CM25" i="6"/>
  <c r="CN25" i="6"/>
  <c r="CO25" i="6"/>
  <c r="CP25" i="6"/>
  <c r="CG26" i="6"/>
  <c r="CH26" i="6"/>
  <c r="CI26" i="6"/>
  <c r="CJ26" i="6"/>
  <c r="CK26" i="6"/>
  <c r="CL26" i="6"/>
  <c r="CM26" i="6"/>
  <c r="CN26" i="6"/>
  <c r="CO26" i="6"/>
  <c r="CP26" i="6"/>
  <c r="CG27" i="6"/>
  <c r="CH27" i="6"/>
  <c r="CI27" i="6"/>
  <c r="CJ27" i="6"/>
  <c r="CK27" i="6"/>
  <c r="CL27" i="6"/>
  <c r="CM27" i="6"/>
  <c r="CN27" i="6"/>
  <c r="CO27" i="6"/>
  <c r="CP27" i="6"/>
  <c r="CG28" i="6"/>
  <c r="CH28" i="6"/>
  <c r="CI28" i="6"/>
  <c r="CJ28" i="6"/>
  <c r="CK28" i="6"/>
  <c r="CL28" i="6"/>
  <c r="CM28" i="6"/>
  <c r="CN28" i="6"/>
  <c r="CO28" i="6"/>
  <c r="CP28" i="6"/>
  <c r="CG29" i="6"/>
  <c r="CH29" i="6"/>
  <c r="CI29" i="6"/>
  <c r="CJ29" i="6"/>
  <c r="CK29" i="6"/>
  <c r="CL29" i="6"/>
  <c r="CM29" i="6"/>
  <c r="CN29" i="6"/>
  <c r="CO29" i="6"/>
  <c r="CP29" i="6"/>
  <c r="CG30" i="6"/>
  <c r="CH30" i="6"/>
  <c r="CI30" i="6"/>
  <c r="CJ30" i="6"/>
  <c r="CK30" i="6"/>
  <c r="CL30" i="6"/>
  <c r="CM30" i="6"/>
  <c r="CN30" i="6"/>
  <c r="CO30" i="6"/>
  <c r="CP30" i="6"/>
  <c r="CG31" i="6"/>
  <c r="CH31" i="6"/>
  <c r="CI31" i="6"/>
  <c r="CJ31" i="6"/>
  <c r="CK31" i="6"/>
  <c r="CL31" i="6"/>
  <c r="CM31" i="6"/>
  <c r="CN31" i="6"/>
  <c r="CO31" i="6"/>
  <c r="CP31" i="6"/>
  <c r="CG32" i="6"/>
  <c r="CH32" i="6"/>
  <c r="CI32" i="6"/>
  <c r="CJ32" i="6"/>
  <c r="CK32" i="6"/>
  <c r="CL32" i="6"/>
  <c r="CM32" i="6"/>
  <c r="CN32" i="6"/>
  <c r="CO32" i="6"/>
  <c r="CP32" i="6"/>
  <c r="CG33" i="6"/>
  <c r="CH33" i="6"/>
  <c r="CI33" i="6"/>
  <c r="CJ33" i="6"/>
  <c r="CK33" i="6"/>
  <c r="CL33" i="6"/>
  <c r="CM33" i="6"/>
  <c r="CN33" i="6"/>
  <c r="CO33" i="6"/>
  <c r="CP33" i="6"/>
  <c r="CG34" i="6"/>
  <c r="CH34" i="6"/>
  <c r="CI34" i="6"/>
  <c r="CJ34" i="6"/>
  <c r="CK34" i="6"/>
  <c r="CL34" i="6"/>
  <c r="CM34" i="6"/>
  <c r="CN34" i="6"/>
  <c r="CO34" i="6"/>
  <c r="CP34" i="6"/>
  <c r="CG35" i="6"/>
  <c r="CH35" i="6"/>
  <c r="CI35" i="6"/>
  <c r="CJ35" i="6"/>
  <c r="CK35" i="6"/>
  <c r="CL35" i="6"/>
  <c r="CM35" i="6"/>
  <c r="CN35" i="6"/>
  <c r="CO35" i="6"/>
  <c r="CP35" i="6"/>
  <c r="CG36" i="6"/>
  <c r="CH36" i="6"/>
  <c r="CI36" i="6"/>
  <c r="CJ36" i="6"/>
  <c r="CK36" i="6"/>
  <c r="CL36" i="6"/>
  <c r="CM36" i="6"/>
  <c r="CN36" i="6"/>
  <c r="CO36" i="6"/>
  <c r="CP36" i="6"/>
  <c r="CG37" i="6"/>
  <c r="CH37" i="6"/>
  <c r="CI37" i="6"/>
  <c r="CJ37" i="6"/>
  <c r="CK37" i="6"/>
  <c r="CL37" i="6"/>
  <c r="CM37" i="6"/>
  <c r="CN37" i="6"/>
  <c r="CO37" i="6"/>
  <c r="CP37" i="6"/>
  <c r="CG38" i="6"/>
  <c r="CH38" i="6"/>
  <c r="CI38" i="6"/>
  <c r="CJ38" i="6"/>
  <c r="CK38" i="6"/>
  <c r="CL38" i="6"/>
  <c r="CM38" i="6"/>
  <c r="CN38" i="6"/>
  <c r="CO38" i="6"/>
  <c r="CP38" i="6"/>
  <c r="CG39" i="6"/>
  <c r="CH39" i="6"/>
  <c r="CI39" i="6"/>
  <c r="CJ39" i="6"/>
  <c r="CK39" i="6"/>
  <c r="CL39" i="6"/>
  <c r="CM39" i="6"/>
  <c r="CN39" i="6"/>
  <c r="CO39" i="6"/>
  <c r="CP39" i="6"/>
  <c r="CG40" i="6"/>
  <c r="CH40" i="6"/>
  <c r="CI40" i="6"/>
  <c r="CJ40" i="6"/>
  <c r="CK40" i="6"/>
  <c r="CL40" i="6"/>
  <c r="CM40" i="6"/>
  <c r="CN40" i="6"/>
  <c r="CO40" i="6"/>
  <c r="CP40" i="6"/>
  <c r="CG41" i="6"/>
  <c r="CH41" i="6"/>
  <c r="CI41" i="6"/>
  <c r="CJ41" i="6"/>
  <c r="CK41" i="6"/>
  <c r="CL41" i="6"/>
  <c r="CM41" i="6"/>
  <c r="CN41" i="6"/>
  <c r="CO41" i="6"/>
  <c r="CP41" i="6"/>
  <c r="CG42" i="6"/>
  <c r="CH42" i="6"/>
  <c r="CI42" i="6"/>
  <c r="CJ42" i="6"/>
  <c r="CK42" i="6"/>
  <c r="CL42" i="6"/>
  <c r="CM42" i="6"/>
  <c r="CN42" i="6"/>
  <c r="CO42" i="6"/>
  <c r="CP42" i="6"/>
  <c r="CG43" i="6"/>
  <c r="CH43" i="6"/>
  <c r="CI43" i="6"/>
  <c r="CJ43" i="6"/>
  <c r="CK43" i="6"/>
  <c r="CL43" i="6"/>
  <c r="CM43" i="6"/>
  <c r="CN43" i="6"/>
  <c r="CO43" i="6"/>
  <c r="CP43" i="6"/>
  <c r="CG44" i="6"/>
  <c r="CH44" i="6"/>
  <c r="CI44" i="6"/>
  <c r="CJ44" i="6"/>
  <c r="CK44" i="6"/>
  <c r="CL44" i="6"/>
  <c r="CM44" i="6"/>
  <c r="CN44" i="6"/>
  <c r="CO44" i="6"/>
  <c r="CP44" i="6"/>
  <c r="CG45" i="6"/>
  <c r="CH45" i="6"/>
  <c r="CI45" i="6"/>
  <c r="CJ45" i="6"/>
  <c r="CK45" i="6"/>
  <c r="CL45" i="6"/>
  <c r="CM45" i="6"/>
  <c r="CN45" i="6"/>
  <c r="CO45" i="6"/>
  <c r="CP45" i="6"/>
  <c r="CG46" i="6"/>
  <c r="CH46" i="6"/>
  <c r="CI46" i="6"/>
  <c r="CJ46" i="6"/>
  <c r="CK46" i="6"/>
  <c r="CL46" i="6"/>
  <c r="CM46" i="6"/>
  <c r="CN46" i="6"/>
  <c r="CO46" i="6"/>
  <c r="CP46" i="6"/>
  <c r="CG47" i="6"/>
  <c r="CH47" i="6"/>
  <c r="CI47" i="6"/>
  <c r="CJ47" i="6"/>
  <c r="CK47" i="6"/>
  <c r="CL47" i="6"/>
  <c r="CM47" i="6"/>
  <c r="CN47" i="6"/>
  <c r="CO47" i="6"/>
  <c r="CP47" i="6"/>
  <c r="CG48" i="6"/>
  <c r="CH48" i="6"/>
  <c r="CI48" i="6"/>
  <c r="CJ48" i="6"/>
  <c r="CK48" i="6"/>
  <c r="CL48" i="6"/>
  <c r="CM48" i="6"/>
  <c r="CN48" i="6"/>
  <c r="CO48" i="6"/>
  <c r="CP48" i="6"/>
  <c r="CG49" i="6"/>
  <c r="CH49" i="6"/>
  <c r="CI49" i="6"/>
  <c r="CJ49" i="6"/>
  <c r="CK49" i="6"/>
  <c r="CL49" i="6"/>
  <c r="CM49" i="6"/>
  <c r="CN49" i="6"/>
  <c r="CO49" i="6"/>
  <c r="CP49" i="6"/>
  <c r="CG50" i="6"/>
  <c r="CH50" i="6"/>
  <c r="CI50" i="6"/>
  <c r="CJ50" i="6"/>
  <c r="CK50" i="6"/>
  <c r="CL50" i="6"/>
  <c r="CM50" i="6"/>
  <c r="CN50" i="6"/>
  <c r="CO50" i="6"/>
  <c r="CP50" i="6"/>
  <c r="CG51" i="6"/>
  <c r="CH51" i="6"/>
  <c r="CI51" i="6"/>
  <c r="CJ51" i="6"/>
  <c r="CK51" i="6"/>
  <c r="CL51" i="6"/>
  <c r="CM51" i="6"/>
  <c r="CN51" i="6"/>
  <c r="CO51" i="6"/>
  <c r="CP51" i="6"/>
  <c r="CG52" i="6"/>
  <c r="CH52" i="6"/>
  <c r="CI52" i="6"/>
  <c r="CJ52" i="6"/>
  <c r="CK52" i="6"/>
  <c r="CL52" i="6"/>
  <c r="CM52" i="6"/>
  <c r="CN52" i="6"/>
  <c r="CO52" i="6"/>
  <c r="CP52" i="6"/>
  <c r="CG53" i="6"/>
  <c r="CH53" i="6"/>
  <c r="CI53" i="6"/>
  <c r="CJ53" i="6"/>
  <c r="CK53" i="6"/>
  <c r="CL53" i="6"/>
  <c r="CM53" i="6"/>
  <c r="CN53" i="6"/>
  <c r="CO53" i="6"/>
  <c r="CP53" i="6"/>
  <c r="CG54" i="6"/>
  <c r="CH54" i="6"/>
  <c r="CI54" i="6"/>
  <c r="CJ54" i="6"/>
  <c r="CK54" i="6"/>
  <c r="CL54" i="6"/>
  <c r="CM54" i="6"/>
  <c r="CN54" i="6"/>
  <c r="CO54" i="6"/>
  <c r="CP54" i="6"/>
  <c r="CG55" i="6"/>
  <c r="CH55" i="6"/>
  <c r="CI55" i="6"/>
  <c r="CJ55" i="6"/>
  <c r="CK55" i="6"/>
  <c r="CL55" i="6"/>
  <c r="CM55" i="6"/>
  <c r="CN55" i="6"/>
  <c r="CO55" i="6"/>
  <c r="CP55" i="6"/>
  <c r="CG5" i="6"/>
  <c r="CH5" i="6"/>
  <c r="CI5" i="6"/>
  <c r="CJ5" i="6"/>
  <c r="CK5" i="6"/>
  <c r="CL5" i="6"/>
  <c r="CM5" i="6"/>
  <c r="CN5" i="6"/>
  <c r="CO5" i="6"/>
  <c r="CP5" i="6"/>
  <c r="CQ5" i="6"/>
  <c r="CF5" i="6"/>
  <c r="H5" i="6" l="1"/>
  <c r="I5" i="6"/>
  <c r="BC5" i="6"/>
  <c r="CF6" i="6"/>
  <c r="CF7" i="6"/>
  <c r="CF8" i="6"/>
  <c r="CF9" i="6"/>
  <c r="CF10" i="6"/>
  <c r="CF11" i="6"/>
  <c r="CF12" i="6"/>
  <c r="CF13" i="6"/>
  <c r="CF14" i="6"/>
  <c r="CF15" i="6"/>
  <c r="CF16" i="6"/>
  <c r="CF17" i="6"/>
  <c r="CF18" i="6"/>
  <c r="CF19" i="6"/>
  <c r="CF20" i="6"/>
  <c r="CF21" i="6"/>
  <c r="CF22" i="6"/>
  <c r="CF23" i="6"/>
  <c r="CF24" i="6"/>
  <c r="CF25" i="6"/>
  <c r="CF26" i="6"/>
  <c r="CF27" i="6"/>
  <c r="CF28" i="6"/>
  <c r="CF29" i="6"/>
  <c r="CF30" i="6"/>
  <c r="CF31" i="6"/>
  <c r="CF32" i="6"/>
  <c r="CF33" i="6"/>
  <c r="CF34" i="6"/>
  <c r="CF35" i="6"/>
  <c r="CF36" i="6"/>
  <c r="CF37" i="6"/>
  <c r="CF38" i="6"/>
  <c r="CF39" i="6"/>
  <c r="CF40" i="6"/>
  <c r="CF41" i="6"/>
  <c r="CF42" i="6"/>
  <c r="CF43" i="6"/>
  <c r="CF44" i="6"/>
  <c r="CF45" i="6"/>
  <c r="CF46" i="6"/>
  <c r="CF47" i="6"/>
  <c r="CF48" i="6"/>
  <c r="CF49" i="6"/>
  <c r="CF50" i="6"/>
  <c r="CF51" i="6"/>
  <c r="CF52" i="6"/>
  <c r="CF53" i="6"/>
  <c r="CF54" i="6"/>
  <c r="CF55" i="6"/>
  <c r="B5" i="6"/>
  <c r="C5" i="6"/>
  <c r="D5" i="6"/>
  <c r="E5" i="6"/>
  <c r="F5" i="6"/>
  <c r="G5" i="6"/>
  <c r="AW5" i="6"/>
  <c r="AX5" i="6"/>
  <c r="AY5" i="6"/>
  <c r="AZ5" i="6"/>
  <c r="BA5" i="6"/>
  <c r="BB5" i="6"/>
  <c r="BD5" i="6"/>
  <c r="BE5" i="6"/>
  <c r="BF5" i="6"/>
  <c r="BG5" i="6"/>
  <c r="CB5" i="6"/>
  <c r="CC5" i="6"/>
  <c r="B6" i="6"/>
  <c r="C6" i="6"/>
  <c r="D6" i="6"/>
  <c r="E6" i="6"/>
  <c r="F6" i="6"/>
  <c r="G6" i="6"/>
  <c r="H6" i="6"/>
  <c r="I6" i="6"/>
  <c r="J6" i="6"/>
  <c r="K6" i="6"/>
  <c r="L6" i="6"/>
  <c r="M6" i="6"/>
  <c r="N6" i="6"/>
  <c r="O6" i="6"/>
  <c r="P6" i="6"/>
  <c r="Q6" i="6"/>
  <c r="R6" i="6"/>
  <c r="S6" i="6"/>
  <c r="T6" i="6"/>
  <c r="U6" i="6"/>
  <c r="V6" i="6"/>
  <c r="W6" i="6"/>
  <c r="X6" i="6"/>
  <c r="Y6" i="6"/>
  <c r="Z6" i="6"/>
  <c r="AA6" i="6"/>
  <c r="AB6" i="6"/>
  <c r="AC6" i="6"/>
  <c r="AD6" i="6"/>
  <c r="AE6" i="6"/>
  <c r="AF6" i="6"/>
  <c r="AG6" i="6"/>
  <c r="AH6" i="6"/>
  <c r="AI6" i="6"/>
  <c r="AJ6" i="6"/>
  <c r="AK6" i="6"/>
  <c r="AL6" i="6"/>
  <c r="AM6" i="6"/>
  <c r="AN6" i="6"/>
  <c r="AO6" i="6"/>
  <c r="AP6" i="6"/>
  <c r="AQ6" i="6"/>
  <c r="AR6" i="6"/>
  <c r="AS6" i="6"/>
  <c r="AT6" i="6"/>
  <c r="AU6" i="6"/>
  <c r="AV6" i="6"/>
  <c r="AW6" i="6"/>
  <c r="AX6" i="6"/>
  <c r="AY6" i="6"/>
  <c r="AZ6" i="6"/>
  <c r="BA6" i="6"/>
  <c r="BB6" i="6"/>
  <c r="BC6" i="6"/>
  <c r="BD6" i="6"/>
  <c r="BE6" i="6"/>
  <c r="BF6" i="6"/>
  <c r="BG6" i="6"/>
  <c r="BH6" i="6"/>
  <c r="BI6" i="6"/>
  <c r="BJ6" i="6"/>
  <c r="BK6" i="6"/>
  <c r="BL6" i="6"/>
  <c r="BM6" i="6"/>
  <c r="BN6" i="6"/>
  <c r="BO6" i="6"/>
  <c r="BP6" i="6"/>
  <c r="BQ6" i="6"/>
  <c r="BR6" i="6"/>
  <c r="BS6" i="6"/>
  <c r="BT6" i="6"/>
  <c r="BU6" i="6"/>
  <c r="BV6" i="6"/>
  <c r="BW6" i="6"/>
  <c r="BX6" i="6"/>
  <c r="BY6" i="6"/>
  <c r="BZ6" i="6"/>
  <c r="CD6" i="6" s="1"/>
  <c r="CA6" i="6"/>
  <c r="CB6" i="6"/>
  <c r="CC6" i="6"/>
  <c r="B7" i="6"/>
  <c r="C7" i="6"/>
  <c r="D7" i="6"/>
  <c r="E7" i="6"/>
  <c r="F7" i="6"/>
  <c r="G7" i="6"/>
  <c r="H7" i="6"/>
  <c r="I7" i="6"/>
  <c r="J7" i="6"/>
  <c r="K7" i="6"/>
  <c r="L7" i="6"/>
  <c r="M7" i="6"/>
  <c r="N7" i="6"/>
  <c r="O7" i="6"/>
  <c r="P7" i="6"/>
  <c r="Q7" i="6"/>
  <c r="R7" i="6"/>
  <c r="S7" i="6"/>
  <c r="T7" i="6"/>
  <c r="U7" i="6"/>
  <c r="V7" i="6"/>
  <c r="W7" i="6"/>
  <c r="X7" i="6"/>
  <c r="Y7" i="6"/>
  <c r="Z7" i="6"/>
  <c r="AA7" i="6"/>
  <c r="AB7" i="6"/>
  <c r="AC7" i="6"/>
  <c r="AD7" i="6"/>
  <c r="AE7" i="6"/>
  <c r="AF7" i="6"/>
  <c r="AG7" i="6"/>
  <c r="AH7" i="6"/>
  <c r="AI7" i="6"/>
  <c r="AJ7" i="6"/>
  <c r="AK7" i="6"/>
  <c r="AL7" i="6"/>
  <c r="AM7" i="6"/>
  <c r="AN7" i="6"/>
  <c r="AO7" i="6"/>
  <c r="AP7" i="6"/>
  <c r="AQ7" i="6"/>
  <c r="AR7" i="6"/>
  <c r="AS7" i="6"/>
  <c r="AT7" i="6"/>
  <c r="AU7" i="6"/>
  <c r="AV7" i="6"/>
  <c r="AW7" i="6"/>
  <c r="AX7" i="6"/>
  <c r="AY7" i="6"/>
  <c r="AZ7" i="6"/>
  <c r="BA7" i="6"/>
  <c r="BB7" i="6"/>
  <c r="BC7" i="6"/>
  <c r="BD7" i="6"/>
  <c r="BE7" i="6"/>
  <c r="BF7" i="6"/>
  <c r="BG7" i="6"/>
  <c r="BH7" i="6"/>
  <c r="BI7" i="6"/>
  <c r="BJ7" i="6"/>
  <c r="BK7" i="6"/>
  <c r="BL7" i="6"/>
  <c r="BM7" i="6"/>
  <c r="BN7" i="6"/>
  <c r="BO7" i="6"/>
  <c r="BP7" i="6"/>
  <c r="BQ7" i="6"/>
  <c r="BR7" i="6"/>
  <c r="BS7" i="6"/>
  <c r="BT7" i="6"/>
  <c r="BU7" i="6"/>
  <c r="BV7" i="6"/>
  <c r="BW7" i="6"/>
  <c r="BX7" i="6"/>
  <c r="BY7" i="6"/>
  <c r="BZ7" i="6"/>
  <c r="CD7" i="6" s="1"/>
  <c r="CA7" i="6"/>
  <c r="CB7" i="6"/>
  <c r="CC7"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AN8" i="6"/>
  <c r="AO8" i="6"/>
  <c r="AP8" i="6"/>
  <c r="AQ8" i="6"/>
  <c r="AR8" i="6"/>
  <c r="AS8" i="6"/>
  <c r="AT8" i="6"/>
  <c r="AU8" i="6"/>
  <c r="AV8" i="6"/>
  <c r="AW8" i="6"/>
  <c r="AX8" i="6"/>
  <c r="AY8" i="6"/>
  <c r="AZ8" i="6"/>
  <c r="BA8" i="6"/>
  <c r="BB8" i="6"/>
  <c r="BC8" i="6"/>
  <c r="BD8" i="6"/>
  <c r="BE8" i="6"/>
  <c r="BF8" i="6"/>
  <c r="BG8" i="6"/>
  <c r="BH8" i="6"/>
  <c r="BI8" i="6"/>
  <c r="BJ8" i="6"/>
  <c r="BK8" i="6"/>
  <c r="BL8" i="6"/>
  <c r="BM8" i="6"/>
  <c r="BN8" i="6"/>
  <c r="BO8" i="6"/>
  <c r="BP8" i="6"/>
  <c r="BQ8" i="6"/>
  <c r="BR8" i="6"/>
  <c r="BS8" i="6"/>
  <c r="BT8" i="6"/>
  <c r="BU8" i="6"/>
  <c r="BV8" i="6"/>
  <c r="BW8" i="6"/>
  <c r="BX8" i="6"/>
  <c r="BY8" i="6"/>
  <c r="BZ8" i="6"/>
  <c r="CD8" i="6" s="1"/>
  <c r="CA8" i="6"/>
  <c r="CB8" i="6"/>
  <c r="CC8" i="6"/>
  <c r="B9" i="6"/>
  <c r="C9"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BB9" i="6"/>
  <c r="BC9" i="6"/>
  <c r="BD9" i="6"/>
  <c r="BE9" i="6"/>
  <c r="BF9" i="6"/>
  <c r="BG9" i="6"/>
  <c r="BH9" i="6"/>
  <c r="BI9" i="6"/>
  <c r="BJ9" i="6"/>
  <c r="BK9" i="6"/>
  <c r="BL9" i="6"/>
  <c r="BM9" i="6"/>
  <c r="BN9" i="6"/>
  <c r="BO9" i="6"/>
  <c r="BP9" i="6"/>
  <c r="BQ9" i="6"/>
  <c r="BR9" i="6"/>
  <c r="BS9" i="6"/>
  <c r="BT9" i="6"/>
  <c r="BU9" i="6"/>
  <c r="BV9" i="6"/>
  <c r="BW9" i="6"/>
  <c r="BX9" i="6"/>
  <c r="BY9" i="6"/>
  <c r="BZ9" i="6"/>
  <c r="CD9" i="6" s="1"/>
  <c r="CA9" i="6"/>
  <c r="CB9" i="6"/>
  <c r="CC9"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B10" i="6"/>
  <c r="BC10" i="6"/>
  <c r="BD10" i="6"/>
  <c r="BE10" i="6"/>
  <c r="BF10" i="6"/>
  <c r="BG10" i="6"/>
  <c r="BH10" i="6"/>
  <c r="BI10" i="6"/>
  <c r="BJ10" i="6"/>
  <c r="BK10" i="6"/>
  <c r="BL10" i="6"/>
  <c r="BM10" i="6"/>
  <c r="BN10" i="6"/>
  <c r="BO10" i="6"/>
  <c r="BP10" i="6"/>
  <c r="BQ10" i="6"/>
  <c r="BR10" i="6"/>
  <c r="BS10" i="6"/>
  <c r="BT10" i="6"/>
  <c r="BU10" i="6"/>
  <c r="BV10" i="6"/>
  <c r="BW10" i="6"/>
  <c r="BX10" i="6"/>
  <c r="BY10" i="6"/>
  <c r="BZ10" i="6"/>
  <c r="CD10" i="6" s="1"/>
  <c r="CA10" i="6"/>
  <c r="CB10" i="6"/>
  <c r="CC10" i="6"/>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D11" i="6" s="1"/>
  <c r="CA11" i="6"/>
  <c r="CB11" i="6"/>
  <c r="CC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D12" i="6" s="1"/>
  <c r="CA12" i="6"/>
  <c r="CB12" i="6"/>
  <c r="CC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D13" i="6" s="1"/>
  <c r="CA13" i="6"/>
  <c r="CB13" i="6"/>
  <c r="CC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D14" i="6" s="1"/>
  <c r="CA14" i="6"/>
  <c r="CB14" i="6"/>
  <c r="CC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D15" i="6" s="1"/>
  <c r="CA15" i="6"/>
  <c r="CB15" i="6"/>
  <c r="CC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D16" i="6" s="1"/>
  <c r="CA16" i="6"/>
  <c r="CB16" i="6"/>
  <c r="CC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D17" i="6" s="1"/>
  <c r="CA17" i="6"/>
  <c r="CB17" i="6"/>
  <c r="CC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D18" i="6" s="1"/>
  <c r="CA18" i="6"/>
  <c r="CB18" i="6"/>
  <c r="CC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D19" i="6" s="1"/>
  <c r="CA19" i="6"/>
  <c r="CB19" i="6"/>
  <c r="CC19" i="6"/>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D20" i="6" s="1"/>
  <c r="CA20" i="6"/>
  <c r="CB20" i="6"/>
  <c r="CC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D21" i="6" s="1"/>
  <c r="CA21" i="6"/>
  <c r="CB21" i="6"/>
  <c r="CC21" i="6"/>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D22" i="6" s="1"/>
  <c r="CA22" i="6"/>
  <c r="CB22" i="6"/>
  <c r="CC22" i="6"/>
  <c r="B23"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B23" i="6"/>
  <c r="BC23" i="6"/>
  <c r="BD23" i="6"/>
  <c r="BE23" i="6"/>
  <c r="BF23" i="6"/>
  <c r="BG23" i="6"/>
  <c r="BH23" i="6"/>
  <c r="BI23" i="6"/>
  <c r="BJ23" i="6"/>
  <c r="BK23" i="6"/>
  <c r="BL23" i="6"/>
  <c r="BM23" i="6"/>
  <c r="BN23" i="6"/>
  <c r="BO23" i="6"/>
  <c r="BP23" i="6"/>
  <c r="BQ23" i="6"/>
  <c r="BR23" i="6"/>
  <c r="BS23" i="6"/>
  <c r="BT23" i="6"/>
  <c r="BU23" i="6"/>
  <c r="BV23" i="6"/>
  <c r="BW23" i="6"/>
  <c r="BX23" i="6"/>
  <c r="BY23" i="6"/>
  <c r="BZ23" i="6"/>
  <c r="CD23" i="6" s="1"/>
  <c r="CA23" i="6"/>
  <c r="CB23" i="6"/>
  <c r="CC23" i="6"/>
  <c r="B24" i="6"/>
  <c r="C24" i="6"/>
  <c r="D24" i="6"/>
  <c r="E24" i="6"/>
  <c r="F24" i="6"/>
  <c r="G24" i="6"/>
  <c r="H24" i="6"/>
  <c r="I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K24" i="6"/>
  <c r="BL24" i="6"/>
  <c r="BM24" i="6"/>
  <c r="BN24" i="6"/>
  <c r="BO24" i="6"/>
  <c r="BP24" i="6"/>
  <c r="BQ24" i="6"/>
  <c r="BR24" i="6"/>
  <c r="BS24" i="6"/>
  <c r="BT24" i="6"/>
  <c r="BU24" i="6"/>
  <c r="BV24" i="6"/>
  <c r="BW24" i="6"/>
  <c r="BX24" i="6"/>
  <c r="BY24" i="6"/>
  <c r="BZ24" i="6"/>
  <c r="CD24" i="6" s="1"/>
  <c r="CA24" i="6"/>
  <c r="CB24" i="6"/>
  <c r="CC24" i="6"/>
  <c r="B25" i="6"/>
  <c r="C25" i="6"/>
  <c r="D25" i="6"/>
  <c r="E25" i="6"/>
  <c r="F25" i="6"/>
  <c r="G25" i="6"/>
  <c r="H25" i="6"/>
  <c r="I25" i="6"/>
  <c r="J25" i="6"/>
  <c r="K25" i="6"/>
  <c r="L25" i="6"/>
  <c r="M25" i="6"/>
  <c r="N25" i="6"/>
  <c r="O25" i="6"/>
  <c r="P25" i="6"/>
  <c r="Q25" i="6"/>
  <c r="R25" i="6"/>
  <c r="S25" i="6"/>
  <c r="T25" i="6"/>
  <c r="U25" i="6"/>
  <c r="V25" i="6"/>
  <c r="W25" i="6"/>
  <c r="X25" i="6"/>
  <c r="Y25" i="6"/>
  <c r="Z25" i="6"/>
  <c r="AA25" i="6"/>
  <c r="AB25" i="6"/>
  <c r="AC25" i="6"/>
  <c r="AD25" i="6"/>
  <c r="AE25" i="6"/>
  <c r="AF25" i="6"/>
  <c r="AG25" i="6"/>
  <c r="AH25" i="6"/>
  <c r="AI25" i="6"/>
  <c r="AJ25" i="6"/>
  <c r="AK25" i="6"/>
  <c r="AL25" i="6"/>
  <c r="AM25" i="6"/>
  <c r="AN25" i="6"/>
  <c r="AO25" i="6"/>
  <c r="AP25" i="6"/>
  <c r="AQ25" i="6"/>
  <c r="AR25" i="6"/>
  <c r="AS25" i="6"/>
  <c r="AT25" i="6"/>
  <c r="AU25" i="6"/>
  <c r="AV25" i="6"/>
  <c r="AW25" i="6"/>
  <c r="AX25" i="6"/>
  <c r="AY25" i="6"/>
  <c r="AZ25" i="6"/>
  <c r="BA25" i="6"/>
  <c r="BB25" i="6"/>
  <c r="BC25" i="6"/>
  <c r="BD25" i="6"/>
  <c r="BE25" i="6"/>
  <c r="BF25" i="6"/>
  <c r="BG25" i="6"/>
  <c r="BH25" i="6"/>
  <c r="BI25" i="6"/>
  <c r="BJ25" i="6"/>
  <c r="BK25" i="6"/>
  <c r="BL25" i="6"/>
  <c r="BM25" i="6"/>
  <c r="BN25" i="6"/>
  <c r="BO25" i="6"/>
  <c r="BP25" i="6"/>
  <c r="BQ25" i="6"/>
  <c r="BR25" i="6"/>
  <c r="BS25" i="6"/>
  <c r="BT25" i="6"/>
  <c r="BU25" i="6"/>
  <c r="BV25" i="6"/>
  <c r="BW25" i="6"/>
  <c r="BX25" i="6"/>
  <c r="BY25" i="6"/>
  <c r="BZ25" i="6"/>
  <c r="CD25" i="6" s="1"/>
  <c r="CA25" i="6"/>
  <c r="CB25" i="6"/>
  <c r="CC25" i="6"/>
  <c r="B26" i="6"/>
  <c r="C26" i="6"/>
  <c r="D26" i="6"/>
  <c r="E26" i="6"/>
  <c r="F26" i="6"/>
  <c r="G26" i="6"/>
  <c r="H26" i="6"/>
  <c r="I26" i="6"/>
  <c r="J26" i="6"/>
  <c r="K26"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AX26" i="6"/>
  <c r="AY26" i="6"/>
  <c r="AZ26" i="6"/>
  <c r="BA26" i="6"/>
  <c r="BB26" i="6"/>
  <c r="BC26" i="6"/>
  <c r="BD26" i="6"/>
  <c r="BE26" i="6"/>
  <c r="BF26" i="6"/>
  <c r="BG26" i="6"/>
  <c r="BH26" i="6"/>
  <c r="BI26" i="6"/>
  <c r="BJ26" i="6"/>
  <c r="BK26" i="6"/>
  <c r="BL26" i="6"/>
  <c r="BM26" i="6"/>
  <c r="BN26" i="6"/>
  <c r="BO26" i="6"/>
  <c r="BP26" i="6"/>
  <c r="BQ26" i="6"/>
  <c r="BR26" i="6"/>
  <c r="BS26" i="6"/>
  <c r="BT26" i="6"/>
  <c r="BU26" i="6"/>
  <c r="BV26" i="6"/>
  <c r="BW26" i="6"/>
  <c r="BX26" i="6"/>
  <c r="BY26" i="6"/>
  <c r="BZ26" i="6"/>
  <c r="CD26" i="6" s="1"/>
  <c r="CA26" i="6"/>
  <c r="CB26" i="6"/>
  <c r="CC26" i="6"/>
  <c r="B27" i="6"/>
  <c r="C27" i="6"/>
  <c r="D27" i="6"/>
  <c r="E27" i="6"/>
  <c r="F27" i="6"/>
  <c r="G27" i="6"/>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AX27" i="6"/>
  <c r="AY27" i="6"/>
  <c r="AZ27" i="6"/>
  <c r="BA27" i="6"/>
  <c r="BB27" i="6"/>
  <c r="BC27" i="6"/>
  <c r="BD27" i="6"/>
  <c r="BE27" i="6"/>
  <c r="BF27" i="6"/>
  <c r="BG27" i="6"/>
  <c r="BH27" i="6"/>
  <c r="BI27" i="6"/>
  <c r="BJ27" i="6"/>
  <c r="BK27" i="6"/>
  <c r="BL27" i="6"/>
  <c r="BM27" i="6"/>
  <c r="BN27" i="6"/>
  <c r="BO27" i="6"/>
  <c r="BP27" i="6"/>
  <c r="BQ27" i="6"/>
  <c r="BR27" i="6"/>
  <c r="BS27" i="6"/>
  <c r="BT27" i="6"/>
  <c r="BU27" i="6"/>
  <c r="BV27" i="6"/>
  <c r="BW27" i="6"/>
  <c r="BX27" i="6"/>
  <c r="BY27" i="6"/>
  <c r="BZ27" i="6"/>
  <c r="CD27" i="6" s="1"/>
  <c r="CA27" i="6"/>
  <c r="CB27" i="6"/>
  <c r="CC27" i="6"/>
  <c r="B28"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R28" i="6"/>
  <c r="AS28" i="6"/>
  <c r="AT28" i="6"/>
  <c r="AU28" i="6"/>
  <c r="AV28" i="6"/>
  <c r="AW28" i="6"/>
  <c r="AX28" i="6"/>
  <c r="AY28" i="6"/>
  <c r="AZ28" i="6"/>
  <c r="BA28" i="6"/>
  <c r="BB28" i="6"/>
  <c r="BC28" i="6"/>
  <c r="BD28" i="6"/>
  <c r="BE28" i="6"/>
  <c r="BF28" i="6"/>
  <c r="BG28" i="6"/>
  <c r="BH28" i="6"/>
  <c r="BI28" i="6"/>
  <c r="BJ28" i="6"/>
  <c r="BK28" i="6"/>
  <c r="BL28" i="6"/>
  <c r="BM28" i="6"/>
  <c r="BN28" i="6"/>
  <c r="BO28" i="6"/>
  <c r="BP28" i="6"/>
  <c r="BQ28" i="6"/>
  <c r="BR28" i="6"/>
  <c r="BS28" i="6"/>
  <c r="BT28" i="6"/>
  <c r="BU28" i="6"/>
  <c r="BV28" i="6"/>
  <c r="BW28" i="6"/>
  <c r="BX28" i="6"/>
  <c r="BY28" i="6"/>
  <c r="BZ28" i="6"/>
  <c r="CD28" i="6" s="1"/>
  <c r="CA28" i="6"/>
  <c r="CB28" i="6"/>
  <c r="CC28" i="6"/>
  <c r="B29"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A29" i="6"/>
  <c r="BB29" i="6"/>
  <c r="BC29" i="6"/>
  <c r="BD29" i="6"/>
  <c r="BE29" i="6"/>
  <c r="BF29" i="6"/>
  <c r="BG29" i="6"/>
  <c r="BH29" i="6"/>
  <c r="BI29" i="6"/>
  <c r="BJ29" i="6"/>
  <c r="BK29" i="6"/>
  <c r="BL29" i="6"/>
  <c r="BM29" i="6"/>
  <c r="BN29" i="6"/>
  <c r="BO29" i="6"/>
  <c r="BP29" i="6"/>
  <c r="BQ29" i="6"/>
  <c r="BR29" i="6"/>
  <c r="BS29" i="6"/>
  <c r="BT29" i="6"/>
  <c r="BU29" i="6"/>
  <c r="BV29" i="6"/>
  <c r="BW29" i="6"/>
  <c r="BX29" i="6"/>
  <c r="BY29" i="6"/>
  <c r="BZ29" i="6"/>
  <c r="CD29" i="6" s="1"/>
  <c r="CA29" i="6"/>
  <c r="CB29" i="6"/>
  <c r="CC29"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D30" i="6" s="1"/>
  <c r="CA30" i="6"/>
  <c r="CB30" i="6"/>
  <c r="CC30" i="6"/>
  <c r="B31"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AI31" i="6"/>
  <c r="AJ31" i="6"/>
  <c r="AK31" i="6"/>
  <c r="AL31" i="6"/>
  <c r="AM31" i="6"/>
  <c r="AN31" i="6"/>
  <c r="AO31" i="6"/>
  <c r="AP31" i="6"/>
  <c r="AQ31" i="6"/>
  <c r="AR31" i="6"/>
  <c r="AS31" i="6"/>
  <c r="AT31" i="6"/>
  <c r="AU31" i="6"/>
  <c r="AV31" i="6"/>
  <c r="AW31" i="6"/>
  <c r="AX31" i="6"/>
  <c r="AY31" i="6"/>
  <c r="AZ31" i="6"/>
  <c r="BA31" i="6"/>
  <c r="BB31" i="6"/>
  <c r="BC31" i="6"/>
  <c r="BD31" i="6"/>
  <c r="BE31" i="6"/>
  <c r="BF31" i="6"/>
  <c r="BG31" i="6"/>
  <c r="BH31" i="6"/>
  <c r="BI31" i="6"/>
  <c r="BJ31" i="6"/>
  <c r="BK31" i="6"/>
  <c r="BL31" i="6"/>
  <c r="BM31" i="6"/>
  <c r="BN31" i="6"/>
  <c r="BO31" i="6"/>
  <c r="BP31" i="6"/>
  <c r="BQ31" i="6"/>
  <c r="BR31" i="6"/>
  <c r="BS31" i="6"/>
  <c r="BT31" i="6"/>
  <c r="BU31" i="6"/>
  <c r="BV31" i="6"/>
  <c r="BW31" i="6"/>
  <c r="BX31" i="6"/>
  <c r="BY31" i="6"/>
  <c r="BZ31" i="6"/>
  <c r="CD31" i="6" s="1"/>
  <c r="CA31" i="6"/>
  <c r="CB31" i="6"/>
  <c r="CC31" i="6"/>
  <c r="B32"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AI32" i="6"/>
  <c r="AJ32" i="6"/>
  <c r="AK32" i="6"/>
  <c r="AL32" i="6"/>
  <c r="AM32" i="6"/>
  <c r="AN32" i="6"/>
  <c r="AO32" i="6"/>
  <c r="AP32" i="6"/>
  <c r="AQ32" i="6"/>
  <c r="AR32" i="6"/>
  <c r="AS32" i="6"/>
  <c r="AT32" i="6"/>
  <c r="AU32" i="6"/>
  <c r="AV32" i="6"/>
  <c r="AW32" i="6"/>
  <c r="AX32" i="6"/>
  <c r="AY32" i="6"/>
  <c r="AZ32" i="6"/>
  <c r="BA32" i="6"/>
  <c r="BB32" i="6"/>
  <c r="BC32" i="6"/>
  <c r="BD32" i="6"/>
  <c r="BE32" i="6"/>
  <c r="BF32" i="6"/>
  <c r="BG32" i="6"/>
  <c r="BH32" i="6"/>
  <c r="BI32" i="6"/>
  <c r="BJ32" i="6"/>
  <c r="BK32" i="6"/>
  <c r="BL32" i="6"/>
  <c r="BM32" i="6"/>
  <c r="BN32" i="6"/>
  <c r="BO32" i="6"/>
  <c r="BP32" i="6"/>
  <c r="BQ32" i="6"/>
  <c r="BR32" i="6"/>
  <c r="BS32" i="6"/>
  <c r="BT32" i="6"/>
  <c r="BU32" i="6"/>
  <c r="BV32" i="6"/>
  <c r="BW32" i="6"/>
  <c r="BX32" i="6"/>
  <c r="BY32" i="6"/>
  <c r="BZ32" i="6"/>
  <c r="CD32" i="6" s="1"/>
  <c r="CA32" i="6"/>
  <c r="CB32" i="6"/>
  <c r="CC32" i="6"/>
  <c r="B33"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AI33" i="6"/>
  <c r="AJ33" i="6"/>
  <c r="AK33" i="6"/>
  <c r="AL33" i="6"/>
  <c r="AM33" i="6"/>
  <c r="AN33" i="6"/>
  <c r="AO33" i="6"/>
  <c r="AP33" i="6"/>
  <c r="AQ33" i="6"/>
  <c r="AR33" i="6"/>
  <c r="AS33" i="6"/>
  <c r="AT33" i="6"/>
  <c r="AU33" i="6"/>
  <c r="AV33" i="6"/>
  <c r="AW33" i="6"/>
  <c r="AX33" i="6"/>
  <c r="AY33" i="6"/>
  <c r="AZ33" i="6"/>
  <c r="BA33" i="6"/>
  <c r="BB33" i="6"/>
  <c r="BC33" i="6"/>
  <c r="BD33" i="6"/>
  <c r="BE33" i="6"/>
  <c r="BF33" i="6"/>
  <c r="BG33" i="6"/>
  <c r="BH33" i="6"/>
  <c r="BI33" i="6"/>
  <c r="BJ33" i="6"/>
  <c r="BK33" i="6"/>
  <c r="BL33" i="6"/>
  <c r="BM33" i="6"/>
  <c r="BN33" i="6"/>
  <c r="BO33" i="6"/>
  <c r="BP33" i="6"/>
  <c r="BQ33" i="6"/>
  <c r="BR33" i="6"/>
  <c r="BS33" i="6"/>
  <c r="BT33" i="6"/>
  <c r="BU33" i="6"/>
  <c r="BV33" i="6"/>
  <c r="BW33" i="6"/>
  <c r="BX33" i="6"/>
  <c r="BY33" i="6"/>
  <c r="BZ33" i="6"/>
  <c r="CD33" i="6" s="1"/>
  <c r="CA33" i="6"/>
  <c r="CB33" i="6"/>
  <c r="CC33" i="6"/>
  <c r="B34"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AI34" i="6"/>
  <c r="AJ34" i="6"/>
  <c r="AK34" i="6"/>
  <c r="AL34" i="6"/>
  <c r="AM34" i="6"/>
  <c r="AN34" i="6"/>
  <c r="AO34" i="6"/>
  <c r="AP34" i="6"/>
  <c r="AQ34" i="6"/>
  <c r="AR34" i="6"/>
  <c r="AS34" i="6"/>
  <c r="AT34" i="6"/>
  <c r="AU34" i="6"/>
  <c r="AV34" i="6"/>
  <c r="AW34" i="6"/>
  <c r="AX34" i="6"/>
  <c r="AY34" i="6"/>
  <c r="AZ34" i="6"/>
  <c r="BA34" i="6"/>
  <c r="BB34" i="6"/>
  <c r="BC34" i="6"/>
  <c r="BD34" i="6"/>
  <c r="BE34" i="6"/>
  <c r="BF34" i="6"/>
  <c r="BG34" i="6"/>
  <c r="BH34" i="6"/>
  <c r="BI34" i="6"/>
  <c r="BJ34" i="6"/>
  <c r="BK34" i="6"/>
  <c r="BL34" i="6"/>
  <c r="BM34" i="6"/>
  <c r="BN34" i="6"/>
  <c r="BO34" i="6"/>
  <c r="BP34" i="6"/>
  <c r="BQ34" i="6"/>
  <c r="BR34" i="6"/>
  <c r="BS34" i="6"/>
  <c r="BT34" i="6"/>
  <c r="BU34" i="6"/>
  <c r="BV34" i="6"/>
  <c r="BW34" i="6"/>
  <c r="BX34" i="6"/>
  <c r="BY34" i="6"/>
  <c r="BZ34" i="6"/>
  <c r="CD34" i="6" s="1"/>
  <c r="CA34" i="6"/>
  <c r="CB34" i="6"/>
  <c r="CC34" i="6"/>
  <c r="B35"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AI35" i="6"/>
  <c r="AJ35" i="6"/>
  <c r="AK35" i="6"/>
  <c r="AL35" i="6"/>
  <c r="AM35" i="6"/>
  <c r="AN35" i="6"/>
  <c r="AO35" i="6"/>
  <c r="AP35" i="6"/>
  <c r="AQ35" i="6"/>
  <c r="AR35" i="6"/>
  <c r="AS35" i="6"/>
  <c r="AT35" i="6"/>
  <c r="AU35" i="6"/>
  <c r="AV35" i="6"/>
  <c r="AW35" i="6"/>
  <c r="AX35" i="6"/>
  <c r="AY35" i="6"/>
  <c r="AZ35" i="6"/>
  <c r="BA35" i="6"/>
  <c r="BB35" i="6"/>
  <c r="BC35" i="6"/>
  <c r="BD35" i="6"/>
  <c r="BE35" i="6"/>
  <c r="BF35" i="6"/>
  <c r="BG35" i="6"/>
  <c r="BH35" i="6"/>
  <c r="BI35" i="6"/>
  <c r="BJ35" i="6"/>
  <c r="BK35" i="6"/>
  <c r="BL35" i="6"/>
  <c r="BM35" i="6"/>
  <c r="BN35" i="6"/>
  <c r="BO35" i="6"/>
  <c r="BP35" i="6"/>
  <c r="BQ35" i="6"/>
  <c r="BR35" i="6"/>
  <c r="BS35" i="6"/>
  <c r="BT35" i="6"/>
  <c r="BU35" i="6"/>
  <c r="BV35" i="6"/>
  <c r="BW35" i="6"/>
  <c r="BX35" i="6"/>
  <c r="BY35" i="6"/>
  <c r="BZ35" i="6"/>
  <c r="CD35" i="6" s="1"/>
  <c r="CA35" i="6"/>
  <c r="CB35" i="6"/>
  <c r="CC35" i="6"/>
  <c r="B36"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AI36" i="6"/>
  <c r="AJ36" i="6"/>
  <c r="AK36" i="6"/>
  <c r="AL36" i="6"/>
  <c r="AM36" i="6"/>
  <c r="AN36" i="6"/>
  <c r="AO36" i="6"/>
  <c r="AP36" i="6"/>
  <c r="AQ36" i="6"/>
  <c r="AR36" i="6"/>
  <c r="AS36" i="6"/>
  <c r="AT36" i="6"/>
  <c r="AU36" i="6"/>
  <c r="AV36" i="6"/>
  <c r="AW36" i="6"/>
  <c r="AX36" i="6"/>
  <c r="AY36" i="6"/>
  <c r="AZ36" i="6"/>
  <c r="BA36" i="6"/>
  <c r="BB36" i="6"/>
  <c r="BC36" i="6"/>
  <c r="BD36" i="6"/>
  <c r="BE36" i="6"/>
  <c r="BF36" i="6"/>
  <c r="BG36" i="6"/>
  <c r="BH36" i="6"/>
  <c r="BI36" i="6"/>
  <c r="BJ36" i="6"/>
  <c r="BK36" i="6"/>
  <c r="BL36" i="6"/>
  <c r="BM36" i="6"/>
  <c r="BN36" i="6"/>
  <c r="BO36" i="6"/>
  <c r="BP36" i="6"/>
  <c r="BQ36" i="6"/>
  <c r="BR36" i="6"/>
  <c r="BS36" i="6"/>
  <c r="BT36" i="6"/>
  <c r="BU36" i="6"/>
  <c r="BV36" i="6"/>
  <c r="BW36" i="6"/>
  <c r="BX36" i="6"/>
  <c r="BY36" i="6"/>
  <c r="BZ36" i="6"/>
  <c r="CD36" i="6" s="1"/>
  <c r="CA36" i="6"/>
  <c r="CB36" i="6"/>
  <c r="CC36" i="6"/>
  <c r="B37"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AI37" i="6"/>
  <c r="AJ37" i="6"/>
  <c r="AK37" i="6"/>
  <c r="AL37" i="6"/>
  <c r="AM37" i="6"/>
  <c r="AN37" i="6"/>
  <c r="AO37" i="6"/>
  <c r="AP37" i="6"/>
  <c r="AQ37" i="6"/>
  <c r="AR37" i="6"/>
  <c r="AS37" i="6"/>
  <c r="AT37" i="6"/>
  <c r="AU37" i="6"/>
  <c r="AV37" i="6"/>
  <c r="AW37" i="6"/>
  <c r="AX37" i="6"/>
  <c r="AY37" i="6"/>
  <c r="AZ37" i="6"/>
  <c r="BA37" i="6"/>
  <c r="BB37" i="6"/>
  <c r="BC37" i="6"/>
  <c r="BD37" i="6"/>
  <c r="BE37" i="6"/>
  <c r="BF37" i="6"/>
  <c r="BG37" i="6"/>
  <c r="BH37" i="6"/>
  <c r="BI37" i="6"/>
  <c r="BJ37" i="6"/>
  <c r="BK37" i="6"/>
  <c r="BL37" i="6"/>
  <c r="BM37" i="6"/>
  <c r="BN37" i="6"/>
  <c r="BO37" i="6"/>
  <c r="BP37" i="6"/>
  <c r="BQ37" i="6"/>
  <c r="BR37" i="6"/>
  <c r="BS37" i="6"/>
  <c r="BT37" i="6"/>
  <c r="BU37" i="6"/>
  <c r="BV37" i="6"/>
  <c r="BW37" i="6"/>
  <c r="BX37" i="6"/>
  <c r="BY37" i="6"/>
  <c r="BZ37" i="6"/>
  <c r="CD37" i="6" s="1"/>
  <c r="CA37" i="6"/>
  <c r="CB37" i="6"/>
  <c r="CC37" i="6"/>
  <c r="B38"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AI38" i="6"/>
  <c r="AJ38" i="6"/>
  <c r="AK38" i="6"/>
  <c r="AL38" i="6"/>
  <c r="AM38" i="6"/>
  <c r="AN38" i="6"/>
  <c r="AO38" i="6"/>
  <c r="AP38" i="6"/>
  <c r="AQ38" i="6"/>
  <c r="AR38" i="6"/>
  <c r="AS38" i="6"/>
  <c r="AT38" i="6"/>
  <c r="AU38" i="6"/>
  <c r="AV38" i="6"/>
  <c r="AW38" i="6"/>
  <c r="AX38" i="6"/>
  <c r="AY38" i="6"/>
  <c r="AZ38" i="6"/>
  <c r="BA38" i="6"/>
  <c r="BB38" i="6"/>
  <c r="BC38" i="6"/>
  <c r="BD38" i="6"/>
  <c r="BE38" i="6"/>
  <c r="BF38" i="6"/>
  <c r="BG38" i="6"/>
  <c r="BH38" i="6"/>
  <c r="BI38" i="6"/>
  <c r="BJ38" i="6"/>
  <c r="BK38" i="6"/>
  <c r="BL38" i="6"/>
  <c r="BM38" i="6"/>
  <c r="BN38" i="6"/>
  <c r="BO38" i="6"/>
  <c r="BP38" i="6"/>
  <c r="BQ38" i="6"/>
  <c r="BR38" i="6"/>
  <c r="BS38" i="6"/>
  <c r="BT38" i="6"/>
  <c r="BU38" i="6"/>
  <c r="BV38" i="6"/>
  <c r="BW38" i="6"/>
  <c r="BX38" i="6"/>
  <c r="BY38" i="6"/>
  <c r="BZ38" i="6"/>
  <c r="CD38" i="6" s="1"/>
  <c r="CA38" i="6"/>
  <c r="CB38" i="6"/>
  <c r="CC38" i="6"/>
  <c r="B39"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AS39" i="6"/>
  <c r="AT39" i="6"/>
  <c r="AU39" i="6"/>
  <c r="AV39" i="6"/>
  <c r="AW39" i="6"/>
  <c r="AX39" i="6"/>
  <c r="AY39" i="6"/>
  <c r="AZ39" i="6"/>
  <c r="BA39" i="6"/>
  <c r="BB39" i="6"/>
  <c r="BC39" i="6"/>
  <c r="BD39" i="6"/>
  <c r="BE39" i="6"/>
  <c r="BF39" i="6"/>
  <c r="BG39" i="6"/>
  <c r="BH39" i="6"/>
  <c r="BI39" i="6"/>
  <c r="BJ39" i="6"/>
  <c r="BK39" i="6"/>
  <c r="BL39" i="6"/>
  <c r="BM39" i="6"/>
  <c r="BN39" i="6"/>
  <c r="BO39" i="6"/>
  <c r="BP39" i="6"/>
  <c r="BQ39" i="6"/>
  <c r="BR39" i="6"/>
  <c r="BS39" i="6"/>
  <c r="BT39" i="6"/>
  <c r="BU39" i="6"/>
  <c r="BV39" i="6"/>
  <c r="BW39" i="6"/>
  <c r="BX39" i="6"/>
  <c r="BY39" i="6"/>
  <c r="BZ39" i="6"/>
  <c r="CD39" i="6" s="1"/>
  <c r="CA39" i="6"/>
  <c r="CB39" i="6"/>
  <c r="CC39" i="6"/>
  <c r="CE39" i="6"/>
  <c r="B40"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AI40" i="6"/>
  <c r="AJ40" i="6"/>
  <c r="AK40" i="6"/>
  <c r="AL40" i="6"/>
  <c r="AM40" i="6"/>
  <c r="AN40" i="6"/>
  <c r="AO40" i="6"/>
  <c r="AP40" i="6"/>
  <c r="AQ40" i="6"/>
  <c r="AR40" i="6"/>
  <c r="AS40" i="6"/>
  <c r="AT40" i="6"/>
  <c r="AU40" i="6"/>
  <c r="AV40" i="6"/>
  <c r="AW40" i="6"/>
  <c r="AX40" i="6"/>
  <c r="AY40" i="6"/>
  <c r="AZ40" i="6"/>
  <c r="BA40" i="6"/>
  <c r="BB40" i="6"/>
  <c r="BC40" i="6"/>
  <c r="BD40" i="6"/>
  <c r="BE40" i="6"/>
  <c r="BF40" i="6"/>
  <c r="BG40" i="6"/>
  <c r="BH40" i="6"/>
  <c r="BI40" i="6"/>
  <c r="BJ40" i="6"/>
  <c r="BK40" i="6"/>
  <c r="BL40" i="6"/>
  <c r="BM40" i="6"/>
  <c r="BN40" i="6"/>
  <c r="BO40" i="6"/>
  <c r="BP40" i="6"/>
  <c r="BQ40" i="6"/>
  <c r="BR40" i="6"/>
  <c r="BS40" i="6"/>
  <c r="BT40" i="6"/>
  <c r="BU40" i="6"/>
  <c r="BV40" i="6"/>
  <c r="BW40" i="6"/>
  <c r="BX40" i="6"/>
  <c r="BY40" i="6"/>
  <c r="BZ40" i="6"/>
  <c r="CD40" i="6" s="1"/>
  <c r="CA40" i="6"/>
  <c r="CB40" i="6"/>
  <c r="CC40" i="6"/>
  <c r="B41"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AX41" i="6"/>
  <c r="AY41" i="6"/>
  <c r="AZ41" i="6"/>
  <c r="BA41" i="6"/>
  <c r="BB41" i="6"/>
  <c r="BC41" i="6"/>
  <c r="BD41" i="6"/>
  <c r="BE41" i="6"/>
  <c r="BF41" i="6"/>
  <c r="BG41" i="6"/>
  <c r="BH41" i="6"/>
  <c r="BI41" i="6"/>
  <c r="BJ41" i="6"/>
  <c r="BK41" i="6"/>
  <c r="BL41" i="6"/>
  <c r="BM41" i="6"/>
  <c r="BN41" i="6"/>
  <c r="BO41" i="6"/>
  <c r="BP41" i="6"/>
  <c r="BQ41" i="6"/>
  <c r="BR41" i="6"/>
  <c r="BS41" i="6"/>
  <c r="BT41" i="6"/>
  <c r="BU41" i="6"/>
  <c r="BV41" i="6"/>
  <c r="BW41" i="6"/>
  <c r="BX41" i="6"/>
  <c r="BY41" i="6"/>
  <c r="BZ41" i="6"/>
  <c r="CD41" i="6" s="1"/>
  <c r="CA41" i="6"/>
  <c r="CB41" i="6"/>
  <c r="CC41" i="6"/>
  <c r="CE41" i="6"/>
  <c r="B42"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AI42" i="6"/>
  <c r="AJ42" i="6"/>
  <c r="AK42" i="6"/>
  <c r="AL42" i="6"/>
  <c r="AM42" i="6"/>
  <c r="AN42" i="6"/>
  <c r="AO42" i="6"/>
  <c r="AP42" i="6"/>
  <c r="AQ42" i="6"/>
  <c r="AR42" i="6"/>
  <c r="AS42" i="6"/>
  <c r="AT42" i="6"/>
  <c r="AU42" i="6"/>
  <c r="AV42" i="6"/>
  <c r="AW42" i="6"/>
  <c r="AX42" i="6"/>
  <c r="AY42" i="6"/>
  <c r="AZ42" i="6"/>
  <c r="BA42" i="6"/>
  <c r="BB42" i="6"/>
  <c r="BC42" i="6"/>
  <c r="BD42" i="6"/>
  <c r="BE42" i="6"/>
  <c r="BF42" i="6"/>
  <c r="BG42" i="6"/>
  <c r="BH42" i="6"/>
  <c r="BI42" i="6"/>
  <c r="BJ42" i="6"/>
  <c r="BK42" i="6"/>
  <c r="BL42" i="6"/>
  <c r="BM42" i="6"/>
  <c r="BN42" i="6"/>
  <c r="BO42" i="6"/>
  <c r="BP42" i="6"/>
  <c r="BQ42" i="6"/>
  <c r="BR42" i="6"/>
  <c r="BS42" i="6"/>
  <c r="BT42" i="6"/>
  <c r="BU42" i="6"/>
  <c r="BV42" i="6"/>
  <c r="BW42" i="6"/>
  <c r="BX42" i="6"/>
  <c r="BY42" i="6"/>
  <c r="BZ42" i="6"/>
  <c r="CD42" i="6" s="1"/>
  <c r="CA42" i="6"/>
  <c r="CB42" i="6"/>
  <c r="CC42" i="6"/>
  <c r="CE42" i="6"/>
  <c r="B43"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W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D43" i="6" s="1"/>
  <c r="CA43" i="6"/>
  <c r="CB43" i="6"/>
  <c r="CC43" i="6"/>
  <c r="CE43" i="6"/>
  <c r="B44"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AS44" i="6"/>
  <c r="AT44" i="6"/>
  <c r="AU44" i="6"/>
  <c r="AV44" i="6"/>
  <c r="AW44" i="6"/>
  <c r="AX44" i="6"/>
  <c r="AY44" i="6"/>
  <c r="AZ44" i="6"/>
  <c r="BA44" i="6"/>
  <c r="BB44" i="6"/>
  <c r="BC44" i="6"/>
  <c r="BD44" i="6"/>
  <c r="BE44" i="6"/>
  <c r="BF44" i="6"/>
  <c r="BG44" i="6"/>
  <c r="BH44" i="6"/>
  <c r="BI44" i="6"/>
  <c r="BJ44" i="6"/>
  <c r="BK44" i="6"/>
  <c r="BL44" i="6"/>
  <c r="BM44" i="6"/>
  <c r="BN44" i="6"/>
  <c r="BO44" i="6"/>
  <c r="BP44" i="6"/>
  <c r="BQ44" i="6"/>
  <c r="BR44" i="6"/>
  <c r="BS44" i="6"/>
  <c r="BT44" i="6"/>
  <c r="BU44" i="6"/>
  <c r="BV44" i="6"/>
  <c r="BW44" i="6"/>
  <c r="BX44" i="6"/>
  <c r="BY44" i="6"/>
  <c r="BZ44" i="6"/>
  <c r="CD44" i="6" s="1"/>
  <c r="CA44" i="6"/>
  <c r="CB44" i="6"/>
  <c r="CC44" i="6"/>
  <c r="B45" i="6"/>
  <c r="C45" i="6"/>
  <c r="D45" i="6"/>
  <c r="E45" i="6"/>
  <c r="F45" i="6"/>
  <c r="G45" i="6"/>
  <c r="H45" i="6"/>
  <c r="I45" i="6"/>
  <c r="J45" i="6"/>
  <c r="K45" i="6"/>
  <c r="L45" i="6"/>
  <c r="M45" i="6"/>
  <c r="N45" i="6"/>
  <c r="O45" i="6"/>
  <c r="P45" i="6"/>
  <c r="Q45" i="6"/>
  <c r="R45" i="6"/>
  <c r="S45" i="6"/>
  <c r="T45" i="6"/>
  <c r="U45" i="6"/>
  <c r="V45" i="6"/>
  <c r="W45" i="6"/>
  <c r="X45" i="6"/>
  <c r="Y45" i="6"/>
  <c r="Z45" i="6"/>
  <c r="AA45" i="6"/>
  <c r="AB45" i="6"/>
  <c r="AC45" i="6"/>
  <c r="AD45" i="6"/>
  <c r="AE45" i="6"/>
  <c r="AF45" i="6"/>
  <c r="AG45" i="6"/>
  <c r="AH45" i="6"/>
  <c r="AI45" i="6"/>
  <c r="AJ45" i="6"/>
  <c r="AK45" i="6"/>
  <c r="AL45" i="6"/>
  <c r="AM45" i="6"/>
  <c r="AN45" i="6"/>
  <c r="AO45" i="6"/>
  <c r="AP45" i="6"/>
  <c r="AQ45" i="6"/>
  <c r="AR45" i="6"/>
  <c r="AS45" i="6"/>
  <c r="AT45" i="6"/>
  <c r="AU45" i="6"/>
  <c r="AV45" i="6"/>
  <c r="AW45" i="6"/>
  <c r="AX45" i="6"/>
  <c r="AY45" i="6"/>
  <c r="AZ45" i="6"/>
  <c r="BA45" i="6"/>
  <c r="BB45" i="6"/>
  <c r="BC45" i="6"/>
  <c r="BD45" i="6"/>
  <c r="BE45" i="6"/>
  <c r="BF45" i="6"/>
  <c r="BG45" i="6"/>
  <c r="BH45" i="6"/>
  <c r="BI45" i="6"/>
  <c r="BJ45" i="6"/>
  <c r="BK45" i="6"/>
  <c r="BL45" i="6"/>
  <c r="BM45" i="6"/>
  <c r="BN45" i="6"/>
  <c r="BO45" i="6"/>
  <c r="BP45" i="6"/>
  <c r="BQ45" i="6"/>
  <c r="BR45" i="6"/>
  <c r="BS45" i="6"/>
  <c r="BT45" i="6"/>
  <c r="BU45" i="6"/>
  <c r="BV45" i="6"/>
  <c r="BW45" i="6"/>
  <c r="BX45" i="6"/>
  <c r="BY45" i="6"/>
  <c r="BZ45" i="6"/>
  <c r="CD45" i="6" s="1"/>
  <c r="CA45" i="6"/>
  <c r="CB45" i="6"/>
  <c r="CC45" i="6"/>
  <c r="B46" i="6"/>
  <c r="C46" i="6"/>
  <c r="D46" i="6"/>
  <c r="E46" i="6"/>
  <c r="F46" i="6"/>
  <c r="G46" i="6"/>
  <c r="H46" i="6"/>
  <c r="I46" i="6"/>
  <c r="J46" i="6"/>
  <c r="K46" i="6"/>
  <c r="L46" i="6"/>
  <c r="M46" i="6"/>
  <c r="N46" i="6"/>
  <c r="O46" i="6"/>
  <c r="P46" i="6"/>
  <c r="Q46" i="6"/>
  <c r="R46" i="6"/>
  <c r="S46" i="6"/>
  <c r="T46" i="6"/>
  <c r="U46" i="6"/>
  <c r="V46" i="6"/>
  <c r="W46" i="6"/>
  <c r="X46" i="6"/>
  <c r="Y46" i="6"/>
  <c r="Z46" i="6"/>
  <c r="AA46" i="6"/>
  <c r="AB46" i="6"/>
  <c r="AC46" i="6"/>
  <c r="AD46" i="6"/>
  <c r="AE46" i="6"/>
  <c r="AF46" i="6"/>
  <c r="AG46" i="6"/>
  <c r="AH46" i="6"/>
  <c r="AI46" i="6"/>
  <c r="AJ46" i="6"/>
  <c r="AK46" i="6"/>
  <c r="AL46" i="6"/>
  <c r="AM46" i="6"/>
  <c r="AN46" i="6"/>
  <c r="AO46" i="6"/>
  <c r="AP46" i="6"/>
  <c r="AQ46" i="6"/>
  <c r="AR46" i="6"/>
  <c r="AS46" i="6"/>
  <c r="AT46" i="6"/>
  <c r="AU46" i="6"/>
  <c r="AV46" i="6"/>
  <c r="AW46" i="6"/>
  <c r="AX46" i="6"/>
  <c r="AY46" i="6"/>
  <c r="AZ46" i="6"/>
  <c r="BA46" i="6"/>
  <c r="BB46" i="6"/>
  <c r="BC46" i="6"/>
  <c r="BD46" i="6"/>
  <c r="BE46" i="6"/>
  <c r="BF46" i="6"/>
  <c r="BG46" i="6"/>
  <c r="BH46" i="6"/>
  <c r="BI46" i="6"/>
  <c r="BJ46" i="6"/>
  <c r="BK46" i="6"/>
  <c r="BL46" i="6"/>
  <c r="BM46" i="6"/>
  <c r="BN46" i="6"/>
  <c r="BO46" i="6"/>
  <c r="BP46" i="6"/>
  <c r="BQ46" i="6"/>
  <c r="BR46" i="6"/>
  <c r="BS46" i="6"/>
  <c r="BT46" i="6"/>
  <c r="BU46" i="6"/>
  <c r="BV46" i="6"/>
  <c r="BW46" i="6"/>
  <c r="BX46" i="6"/>
  <c r="BY46" i="6"/>
  <c r="BZ46" i="6"/>
  <c r="CD46" i="6" s="1"/>
  <c r="CA46" i="6"/>
  <c r="CB46" i="6"/>
  <c r="CC46" i="6"/>
  <c r="B47" i="6"/>
  <c r="C47" i="6"/>
  <c r="D47" i="6"/>
  <c r="E47" i="6"/>
  <c r="F47" i="6"/>
  <c r="G47" i="6"/>
  <c r="H47" i="6"/>
  <c r="I47" i="6"/>
  <c r="J47" i="6"/>
  <c r="K47" i="6"/>
  <c r="L47" i="6"/>
  <c r="M47" i="6"/>
  <c r="N47" i="6"/>
  <c r="O47" i="6"/>
  <c r="P47" i="6"/>
  <c r="Q47" i="6"/>
  <c r="R47" i="6"/>
  <c r="S47" i="6"/>
  <c r="T47" i="6"/>
  <c r="U47" i="6"/>
  <c r="V47" i="6"/>
  <c r="W47" i="6"/>
  <c r="X47" i="6"/>
  <c r="Y47" i="6"/>
  <c r="Z47" i="6"/>
  <c r="AA47" i="6"/>
  <c r="AB47" i="6"/>
  <c r="AC47" i="6"/>
  <c r="AD47" i="6"/>
  <c r="AE47" i="6"/>
  <c r="AF47" i="6"/>
  <c r="AG47" i="6"/>
  <c r="AH47" i="6"/>
  <c r="AI47" i="6"/>
  <c r="AJ47" i="6"/>
  <c r="AK47" i="6"/>
  <c r="AL47" i="6"/>
  <c r="AM47" i="6"/>
  <c r="AN47" i="6"/>
  <c r="AO47" i="6"/>
  <c r="AP47" i="6"/>
  <c r="AQ47" i="6"/>
  <c r="AR47" i="6"/>
  <c r="AS47" i="6"/>
  <c r="AT47" i="6"/>
  <c r="AU47" i="6"/>
  <c r="AV47" i="6"/>
  <c r="AW47" i="6"/>
  <c r="AX47" i="6"/>
  <c r="AY47" i="6"/>
  <c r="AZ47" i="6"/>
  <c r="BA47" i="6"/>
  <c r="BB47" i="6"/>
  <c r="BC47" i="6"/>
  <c r="BD47" i="6"/>
  <c r="BE47" i="6"/>
  <c r="BF47" i="6"/>
  <c r="BG47" i="6"/>
  <c r="BH47" i="6"/>
  <c r="BI47" i="6"/>
  <c r="BJ47" i="6"/>
  <c r="BK47" i="6"/>
  <c r="BL47" i="6"/>
  <c r="BM47" i="6"/>
  <c r="BN47" i="6"/>
  <c r="BO47" i="6"/>
  <c r="BP47" i="6"/>
  <c r="BQ47" i="6"/>
  <c r="BR47" i="6"/>
  <c r="BS47" i="6"/>
  <c r="BT47" i="6"/>
  <c r="BU47" i="6"/>
  <c r="BV47" i="6"/>
  <c r="BW47" i="6"/>
  <c r="BX47" i="6"/>
  <c r="BY47" i="6"/>
  <c r="BZ47" i="6"/>
  <c r="CD47" i="6" s="1"/>
  <c r="CA47" i="6"/>
  <c r="CB47" i="6"/>
  <c r="CC47" i="6"/>
  <c r="B48" i="6"/>
  <c r="C48" i="6"/>
  <c r="D48" i="6"/>
  <c r="E48" i="6"/>
  <c r="F48" i="6"/>
  <c r="G48" i="6"/>
  <c r="H48" i="6"/>
  <c r="I48" i="6"/>
  <c r="J48" i="6"/>
  <c r="K48" i="6"/>
  <c r="L48" i="6"/>
  <c r="M48" i="6"/>
  <c r="N48" i="6"/>
  <c r="O48" i="6"/>
  <c r="P48" i="6"/>
  <c r="Q48" i="6"/>
  <c r="R48" i="6"/>
  <c r="S48" i="6"/>
  <c r="T48" i="6"/>
  <c r="U48" i="6"/>
  <c r="V48" i="6"/>
  <c r="W48" i="6"/>
  <c r="X48" i="6"/>
  <c r="Y48" i="6"/>
  <c r="Z48" i="6"/>
  <c r="AA48" i="6"/>
  <c r="AB48" i="6"/>
  <c r="AC48" i="6"/>
  <c r="AD48" i="6"/>
  <c r="AE48" i="6"/>
  <c r="AF48" i="6"/>
  <c r="AG48" i="6"/>
  <c r="AH48" i="6"/>
  <c r="AI48" i="6"/>
  <c r="AJ48" i="6"/>
  <c r="AK48" i="6"/>
  <c r="AL48" i="6"/>
  <c r="AM48" i="6"/>
  <c r="AN48" i="6"/>
  <c r="AO48" i="6"/>
  <c r="AP48" i="6"/>
  <c r="AQ48" i="6"/>
  <c r="AR48" i="6"/>
  <c r="AS48" i="6"/>
  <c r="AT48" i="6"/>
  <c r="AU48" i="6"/>
  <c r="AV48" i="6"/>
  <c r="AW48" i="6"/>
  <c r="AX48" i="6"/>
  <c r="AY48" i="6"/>
  <c r="AZ48" i="6"/>
  <c r="BA48" i="6"/>
  <c r="BB48" i="6"/>
  <c r="BC48" i="6"/>
  <c r="BD48" i="6"/>
  <c r="BE48" i="6"/>
  <c r="BF48" i="6"/>
  <c r="BG48" i="6"/>
  <c r="BH48" i="6"/>
  <c r="BI48" i="6"/>
  <c r="BJ48" i="6"/>
  <c r="BK48" i="6"/>
  <c r="BL48" i="6"/>
  <c r="BM48" i="6"/>
  <c r="BN48" i="6"/>
  <c r="BO48" i="6"/>
  <c r="BP48" i="6"/>
  <c r="BQ48" i="6"/>
  <c r="BR48" i="6"/>
  <c r="BS48" i="6"/>
  <c r="BT48" i="6"/>
  <c r="BU48" i="6"/>
  <c r="BV48" i="6"/>
  <c r="BW48" i="6"/>
  <c r="BX48" i="6"/>
  <c r="BY48" i="6"/>
  <c r="BZ48" i="6"/>
  <c r="CD48" i="6" s="1"/>
  <c r="CA48" i="6"/>
  <c r="CB48" i="6"/>
  <c r="CC48" i="6"/>
  <c r="B49" i="6"/>
  <c r="C49" i="6"/>
  <c r="D49" i="6"/>
  <c r="E49" i="6"/>
  <c r="F49" i="6"/>
  <c r="G49" i="6"/>
  <c r="H49" i="6"/>
  <c r="I49" i="6"/>
  <c r="J49" i="6"/>
  <c r="K49" i="6"/>
  <c r="L49" i="6"/>
  <c r="M49" i="6"/>
  <c r="N49" i="6"/>
  <c r="O49" i="6"/>
  <c r="P49" i="6"/>
  <c r="Q49" i="6"/>
  <c r="R49" i="6"/>
  <c r="S49" i="6"/>
  <c r="T49" i="6"/>
  <c r="U49" i="6"/>
  <c r="V49" i="6"/>
  <c r="W49" i="6"/>
  <c r="X49" i="6"/>
  <c r="Y49" i="6"/>
  <c r="Z49" i="6"/>
  <c r="AA49" i="6"/>
  <c r="AB49" i="6"/>
  <c r="AC49" i="6"/>
  <c r="AD49" i="6"/>
  <c r="AE49" i="6"/>
  <c r="AF49" i="6"/>
  <c r="AG49" i="6"/>
  <c r="AH49" i="6"/>
  <c r="AI49" i="6"/>
  <c r="AJ49" i="6"/>
  <c r="AK49" i="6"/>
  <c r="AL49" i="6"/>
  <c r="AM49" i="6"/>
  <c r="AN49" i="6"/>
  <c r="AO49" i="6"/>
  <c r="AP49" i="6"/>
  <c r="AQ49" i="6"/>
  <c r="AR49" i="6"/>
  <c r="AS49" i="6"/>
  <c r="AT49" i="6"/>
  <c r="AU49" i="6"/>
  <c r="AV49" i="6"/>
  <c r="AW49" i="6"/>
  <c r="AX49" i="6"/>
  <c r="AY49" i="6"/>
  <c r="AZ49" i="6"/>
  <c r="BA49" i="6"/>
  <c r="BB49" i="6"/>
  <c r="BC49" i="6"/>
  <c r="BD49" i="6"/>
  <c r="BE49" i="6"/>
  <c r="BF49" i="6"/>
  <c r="BG49" i="6"/>
  <c r="BH49" i="6"/>
  <c r="BI49" i="6"/>
  <c r="BJ49" i="6"/>
  <c r="BK49" i="6"/>
  <c r="BL49" i="6"/>
  <c r="BM49" i="6"/>
  <c r="BN49" i="6"/>
  <c r="BO49" i="6"/>
  <c r="BP49" i="6"/>
  <c r="BQ49" i="6"/>
  <c r="BR49" i="6"/>
  <c r="BS49" i="6"/>
  <c r="BT49" i="6"/>
  <c r="BU49" i="6"/>
  <c r="BV49" i="6"/>
  <c r="BW49" i="6"/>
  <c r="BX49" i="6"/>
  <c r="BY49" i="6"/>
  <c r="BZ49" i="6"/>
  <c r="CD49" i="6" s="1"/>
  <c r="CA49" i="6"/>
  <c r="CB49" i="6"/>
  <c r="CC49" i="6"/>
  <c r="CE49" i="6"/>
  <c r="B50" i="6"/>
  <c r="C50" i="6"/>
  <c r="D50" i="6"/>
  <c r="E50" i="6"/>
  <c r="F50" i="6"/>
  <c r="G50" i="6"/>
  <c r="H50" i="6"/>
  <c r="I50" i="6"/>
  <c r="J50" i="6"/>
  <c r="K50" i="6"/>
  <c r="L50" i="6"/>
  <c r="M50" i="6"/>
  <c r="N50" i="6"/>
  <c r="O50" i="6"/>
  <c r="P50" i="6"/>
  <c r="Q50" i="6"/>
  <c r="R50" i="6"/>
  <c r="S50" i="6"/>
  <c r="T50" i="6"/>
  <c r="U50" i="6"/>
  <c r="V50" i="6"/>
  <c r="W50" i="6"/>
  <c r="X50" i="6"/>
  <c r="Y50" i="6"/>
  <c r="Z50" i="6"/>
  <c r="AA50" i="6"/>
  <c r="AB50" i="6"/>
  <c r="AC50" i="6"/>
  <c r="AD50" i="6"/>
  <c r="AE50" i="6"/>
  <c r="AF50" i="6"/>
  <c r="AG50" i="6"/>
  <c r="AH50" i="6"/>
  <c r="AI50" i="6"/>
  <c r="AJ50" i="6"/>
  <c r="AK50" i="6"/>
  <c r="AL50" i="6"/>
  <c r="AM50" i="6"/>
  <c r="AN50" i="6"/>
  <c r="AO50" i="6"/>
  <c r="AP50" i="6"/>
  <c r="AQ50" i="6"/>
  <c r="AR50" i="6"/>
  <c r="AS50" i="6"/>
  <c r="AT50" i="6"/>
  <c r="AU50" i="6"/>
  <c r="AV50" i="6"/>
  <c r="AW50" i="6"/>
  <c r="AX50" i="6"/>
  <c r="AY50" i="6"/>
  <c r="AZ50" i="6"/>
  <c r="BA50" i="6"/>
  <c r="BB50" i="6"/>
  <c r="BC50" i="6"/>
  <c r="BD50" i="6"/>
  <c r="BE50" i="6"/>
  <c r="BF50" i="6"/>
  <c r="BG50" i="6"/>
  <c r="BH50" i="6"/>
  <c r="BI50" i="6"/>
  <c r="BJ50" i="6"/>
  <c r="BK50" i="6"/>
  <c r="BL50" i="6"/>
  <c r="BM50" i="6"/>
  <c r="BN50" i="6"/>
  <c r="BO50" i="6"/>
  <c r="BP50" i="6"/>
  <c r="BQ50" i="6"/>
  <c r="BR50" i="6"/>
  <c r="BS50" i="6"/>
  <c r="BT50" i="6"/>
  <c r="BU50" i="6"/>
  <c r="BV50" i="6"/>
  <c r="BW50" i="6"/>
  <c r="BX50" i="6"/>
  <c r="BY50" i="6"/>
  <c r="BZ50" i="6"/>
  <c r="CD50" i="6" s="1"/>
  <c r="CA50" i="6"/>
  <c r="CB50" i="6"/>
  <c r="CC50" i="6"/>
  <c r="CE50" i="6"/>
  <c r="B51" i="6"/>
  <c r="C51" i="6"/>
  <c r="D51" i="6"/>
  <c r="E51" i="6"/>
  <c r="F51" i="6"/>
  <c r="G51" i="6"/>
  <c r="H51" i="6"/>
  <c r="I51" i="6"/>
  <c r="J51" i="6"/>
  <c r="K51" i="6"/>
  <c r="L51" i="6"/>
  <c r="M51" i="6"/>
  <c r="N51" i="6"/>
  <c r="O51" i="6"/>
  <c r="P51" i="6"/>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AX51" i="6"/>
  <c r="AY51" i="6"/>
  <c r="AZ51" i="6"/>
  <c r="BA51" i="6"/>
  <c r="BB51" i="6"/>
  <c r="BC51" i="6"/>
  <c r="BD51" i="6"/>
  <c r="BE51" i="6"/>
  <c r="BF51" i="6"/>
  <c r="BG51" i="6"/>
  <c r="BH51" i="6"/>
  <c r="BI51" i="6"/>
  <c r="BJ51" i="6"/>
  <c r="BK51" i="6"/>
  <c r="BL51" i="6"/>
  <c r="BM51" i="6"/>
  <c r="BN51" i="6"/>
  <c r="BO51" i="6"/>
  <c r="BP51" i="6"/>
  <c r="BQ51" i="6"/>
  <c r="BR51" i="6"/>
  <c r="BS51" i="6"/>
  <c r="BT51" i="6"/>
  <c r="BU51" i="6"/>
  <c r="BV51" i="6"/>
  <c r="BW51" i="6"/>
  <c r="BX51" i="6"/>
  <c r="BY51" i="6"/>
  <c r="BZ51" i="6"/>
  <c r="CD51" i="6" s="1"/>
  <c r="CA51" i="6"/>
  <c r="CB51" i="6"/>
  <c r="CC51" i="6"/>
  <c r="CE51" i="6"/>
  <c r="B52" i="6"/>
  <c r="C52" i="6"/>
  <c r="D52" i="6"/>
  <c r="E52" i="6"/>
  <c r="F52" i="6"/>
  <c r="G52" i="6"/>
  <c r="H52" i="6"/>
  <c r="I52" i="6"/>
  <c r="J52" i="6"/>
  <c r="K52" i="6"/>
  <c r="L52" i="6"/>
  <c r="M52" i="6"/>
  <c r="N52" i="6"/>
  <c r="O52" i="6"/>
  <c r="P52" i="6"/>
  <c r="Q52" i="6"/>
  <c r="R52" i="6"/>
  <c r="S52" i="6"/>
  <c r="T52" i="6"/>
  <c r="U52" i="6"/>
  <c r="V52" i="6"/>
  <c r="W52" i="6"/>
  <c r="X52" i="6"/>
  <c r="Y52" i="6"/>
  <c r="Z52" i="6"/>
  <c r="AA52" i="6"/>
  <c r="AB52" i="6"/>
  <c r="AC52" i="6"/>
  <c r="AD52" i="6"/>
  <c r="AE52" i="6"/>
  <c r="AF52" i="6"/>
  <c r="AG52" i="6"/>
  <c r="AH52" i="6"/>
  <c r="AI52" i="6"/>
  <c r="AJ52" i="6"/>
  <c r="AK52" i="6"/>
  <c r="AL52" i="6"/>
  <c r="AM52" i="6"/>
  <c r="AN52" i="6"/>
  <c r="AO52" i="6"/>
  <c r="AP52" i="6"/>
  <c r="AQ52" i="6"/>
  <c r="AR52" i="6"/>
  <c r="AS52" i="6"/>
  <c r="AT52" i="6"/>
  <c r="AU52" i="6"/>
  <c r="AV52" i="6"/>
  <c r="AW52" i="6"/>
  <c r="AX52" i="6"/>
  <c r="AY52" i="6"/>
  <c r="AZ52" i="6"/>
  <c r="BA52" i="6"/>
  <c r="BB52" i="6"/>
  <c r="BC52" i="6"/>
  <c r="BD52" i="6"/>
  <c r="BE52" i="6"/>
  <c r="BF52" i="6"/>
  <c r="BG52" i="6"/>
  <c r="BH52" i="6"/>
  <c r="BI52" i="6"/>
  <c r="BJ52" i="6"/>
  <c r="BK52" i="6"/>
  <c r="BL52" i="6"/>
  <c r="BM52" i="6"/>
  <c r="BN52" i="6"/>
  <c r="BO52" i="6"/>
  <c r="BP52" i="6"/>
  <c r="BQ52" i="6"/>
  <c r="BR52" i="6"/>
  <c r="BS52" i="6"/>
  <c r="BT52" i="6"/>
  <c r="BU52" i="6"/>
  <c r="BV52" i="6"/>
  <c r="BW52" i="6"/>
  <c r="BX52" i="6"/>
  <c r="BY52" i="6"/>
  <c r="BZ52" i="6"/>
  <c r="CD52" i="6" s="1"/>
  <c r="CA52" i="6"/>
  <c r="CB52" i="6"/>
  <c r="CC52" i="6"/>
  <c r="CE52" i="6"/>
  <c r="B53" i="6"/>
  <c r="C53" i="6"/>
  <c r="D53" i="6"/>
  <c r="E53" i="6"/>
  <c r="F53" i="6"/>
  <c r="G53" i="6"/>
  <c r="H53" i="6"/>
  <c r="I53" i="6"/>
  <c r="J53" i="6"/>
  <c r="K53" i="6"/>
  <c r="L53" i="6"/>
  <c r="M53" i="6"/>
  <c r="N53" i="6"/>
  <c r="O53" i="6"/>
  <c r="P53" i="6"/>
  <c r="Q53" i="6"/>
  <c r="R53"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AX53" i="6"/>
  <c r="AY53" i="6"/>
  <c r="AZ53" i="6"/>
  <c r="BA53" i="6"/>
  <c r="BB53" i="6"/>
  <c r="BC53" i="6"/>
  <c r="BD53" i="6"/>
  <c r="BE53" i="6"/>
  <c r="BF53" i="6"/>
  <c r="BG53" i="6"/>
  <c r="BH53" i="6"/>
  <c r="BI53" i="6"/>
  <c r="BJ53" i="6"/>
  <c r="BK53" i="6"/>
  <c r="BL53" i="6"/>
  <c r="BM53" i="6"/>
  <c r="BN53" i="6"/>
  <c r="BO53" i="6"/>
  <c r="BP53" i="6"/>
  <c r="BQ53" i="6"/>
  <c r="BR53" i="6"/>
  <c r="BS53" i="6"/>
  <c r="BT53" i="6"/>
  <c r="BU53" i="6"/>
  <c r="BV53" i="6"/>
  <c r="BW53" i="6"/>
  <c r="BX53" i="6"/>
  <c r="BY53" i="6"/>
  <c r="BZ53" i="6"/>
  <c r="CD53" i="6" s="1"/>
  <c r="CA53" i="6"/>
  <c r="CB53" i="6"/>
  <c r="CC53" i="6"/>
  <c r="CE53" i="6"/>
  <c r="B54" i="6"/>
  <c r="C54" i="6"/>
  <c r="D54" i="6"/>
  <c r="E54" i="6"/>
  <c r="F54" i="6"/>
  <c r="G54" i="6"/>
  <c r="H54" i="6"/>
  <c r="I54" i="6"/>
  <c r="J54" i="6"/>
  <c r="K54" i="6"/>
  <c r="L54" i="6"/>
  <c r="M54" i="6"/>
  <c r="N54" i="6"/>
  <c r="O54" i="6"/>
  <c r="P54" i="6"/>
  <c r="Q54" i="6"/>
  <c r="R54" i="6"/>
  <c r="S54" i="6"/>
  <c r="T54" i="6"/>
  <c r="U54" i="6"/>
  <c r="V54" i="6"/>
  <c r="W54" i="6"/>
  <c r="X54" i="6"/>
  <c r="Y54" i="6"/>
  <c r="Z54" i="6"/>
  <c r="AA54" i="6"/>
  <c r="AB54" i="6"/>
  <c r="AC54" i="6"/>
  <c r="AD54" i="6"/>
  <c r="AE54" i="6"/>
  <c r="AF54" i="6"/>
  <c r="AG54" i="6"/>
  <c r="AH54" i="6"/>
  <c r="AI54" i="6"/>
  <c r="AJ54" i="6"/>
  <c r="AK54" i="6"/>
  <c r="AL54" i="6"/>
  <c r="AM54" i="6"/>
  <c r="AN54" i="6"/>
  <c r="AO54" i="6"/>
  <c r="AP54" i="6"/>
  <c r="AQ54" i="6"/>
  <c r="AR54" i="6"/>
  <c r="AS54" i="6"/>
  <c r="AT54" i="6"/>
  <c r="AU54" i="6"/>
  <c r="AV54" i="6"/>
  <c r="AW54" i="6"/>
  <c r="AX54" i="6"/>
  <c r="AY54" i="6"/>
  <c r="AZ54" i="6"/>
  <c r="BA54" i="6"/>
  <c r="BB54" i="6"/>
  <c r="BC54" i="6"/>
  <c r="BD54" i="6"/>
  <c r="BE54" i="6"/>
  <c r="BF54" i="6"/>
  <c r="BG54" i="6"/>
  <c r="BH54" i="6"/>
  <c r="BI54" i="6"/>
  <c r="BJ54" i="6"/>
  <c r="BK54" i="6"/>
  <c r="BL54" i="6"/>
  <c r="BM54" i="6"/>
  <c r="BN54" i="6"/>
  <c r="BO54" i="6"/>
  <c r="BP54" i="6"/>
  <c r="BQ54" i="6"/>
  <c r="BR54" i="6"/>
  <c r="BS54" i="6"/>
  <c r="BT54" i="6"/>
  <c r="BU54" i="6"/>
  <c r="BV54" i="6"/>
  <c r="BW54" i="6"/>
  <c r="BX54" i="6"/>
  <c r="BY54" i="6"/>
  <c r="BZ54" i="6"/>
  <c r="CD54" i="6" s="1"/>
  <c r="CA54" i="6"/>
  <c r="CB54" i="6"/>
  <c r="CC54" i="6"/>
  <c r="CE54" i="6"/>
  <c r="B55" i="6"/>
  <c r="C55" i="6"/>
  <c r="D55" i="6"/>
  <c r="E55" i="6"/>
  <c r="F55" i="6"/>
  <c r="G55" i="6"/>
  <c r="H55" i="6"/>
  <c r="I55" i="6"/>
  <c r="J55" i="6"/>
  <c r="K55" i="6"/>
  <c r="L55" i="6"/>
  <c r="M55" i="6"/>
  <c r="N55" i="6"/>
  <c r="O55" i="6"/>
  <c r="P55" i="6"/>
  <c r="Q55" i="6"/>
  <c r="R55" i="6"/>
  <c r="S55" i="6"/>
  <c r="T55" i="6"/>
  <c r="U55" i="6"/>
  <c r="V55" i="6"/>
  <c r="W55" i="6"/>
  <c r="X55" i="6"/>
  <c r="Y55" i="6"/>
  <c r="Z55" i="6"/>
  <c r="AA55" i="6"/>
  <c r="AB55" i="6"/>
  <c r="AC55" i="6"/>
  <c r="AD55" i="6"/>
  <c r="AE55" i="6"/>
  <c r="AF55" i="6"/>
  <c r="AG55" i="6"/>
  <c r="AH55" i="6"/>
  <c r="AI55" i="6"/>
  <c r="AJ55" i="6"/>
  <c r="AK55" i="6"/>
  <c r="AL55" i="6"/>
  <c r="AM55" i="6"/>
  <c r="AN55" i="6"/>
  <c r="AO55" i="6"/>
  <c r="AP55" i="6"/>
  <c r="AQ55" i="6"/>
  <c r="AR55" i="6"/>
  <c r="AS55" i="6"/>
  <c r="AT55" i="6"/>
  <c r="AU55" i="6"/>
  <c r="AV55" i="6"/>
  <c r="AW55" i="6"/>
  <c r="AX55" i="6"/>
  <c r="AY55" i="6"/>
  <c r="AZ55" i="6"/>
  <c r="BA55" i="6"/>
  <c r="BB55" i="6"/>
  <c r="BC55" i="6"/>
  <c r="BD55" i="6"/>
  <c r="BE55" i="6"/>
  <c r="BF55" i="6"/>
  <c r="BG55" i="6"/>
  <c r="BH55" i="6"/>
  <c r="BI55" i="6"/>
  <c r="BJ55" i="6"/>
  <c r="BK55" i="6"/>
  <c r="BL55" i="6"/>
  <c r="BM55" i="6"/>
  <c r="BN55" i="6"/>
  <c r="BO55" i="6"/>
  <c r="BP55" i="6"/>
  <c r="BQ55" i="6"/>
  <c r="BR55" i="6"/>
  <c r="BS55" i="6"/>
  <c r="BT55" i="6"/>
  <c r="BU55" i="6"/>
  <c r="BV55" i="6"/>
  <c r="BW55" i="6"/>
  <c r="BX55" i="6"/>
  <c r="BY55" i="6"/>
  <c r="BZ55" i="6"/>
  <c r="CD55" i="6" s="1"/>
  <c r="CA55" i="6"/>
  <c r="CB55" i="6"/>
  <c r="CC55" i="6"/>
  <c r="CE55" i="6"/>
  <c r="A52" i="6" l="1"/>
  <c r="A26" i="6"/>
  <c r="A53" i="6"/>
  <c r="A46" i="6"/>
  <c r="A39" i="6"/>
  <c r="A33" i="6"/>
  <c r="A27" i="6"/>
  <c r="A40" i="6"/>
  <c r="A47" i="6"/>
  <c r="A28" i="6"/>
  <c r="A42" i="6"/>
  <c r="A49" i="6"/>
  <c r="A36" i="6"/>
  <c r="A22" i="6"/>
  <c r="A30" i="6"/>
  <c r="A43" i="6"/>
  <c r="A54" i="6"/>
  <c r="A50" i="6"/>
  <c r="A23" i="6"/>
  <c r="A20" i="6"/>
  <c r="A44" i="6"/>
  <c r="A37" i="6"/>
  <c r="A34" i="6"/>
  <c r="A31" i="6"/>
  <c r="A25" i="6"/>
  <c r="A51" i="6"/>
  <c r="A41" i="6"/>
  <c r="A21" i="6"/>
  <c r="A55" i="6"/>
  <c r="A48" i="6"/>
  <c r="A45" i="6"/>
  <c r="A38" i="6"/>
  <c r="A35" i="6"/>
  <c r="A32" i="6"/>
  <c r="A29" i="6"/>
  <c r="A9" i="6"/>
  <c r="A6" i="6"/>
  <c r="A16" i="6"/>
  <c r="A13" i="6"/>
  <c r="A10" i="6"/>
  <c r="A17" i="6"/>
  <c r="A7" i="6"/>
  <c r="A19" i="6"/>
  <c r="A11" i="6"/>
  <c r="A14" i="6"/>
  <c r="A8" i="6"/>
  <c r="A18" i="6"/>
  <c r="A15" i="6"/>
  <c r="A12" i="6"/>
  <c r="DB53" i="5" l="1"/>
  <c r="DA53" i="5"/>
  <c r="CZ53" i="5"/>
  <c r="CY53" i="5"/>
  <c r="CX53" i="5"/>
  <c r="CW53" i="5"/>
  <c r="CV53" i="5"/>
  <c r="CU53" i="5"/>
  <c r="CT53" i="5"/>
  <c r="CS53" i="5"/>
  <c r="DB52" i="5"/>
  <c r="DA52" i="5"/>
  <c r="CZ52" i="5"/>
  <c r="CY52" i="5"/>
  <c r="CX52" i="5"/>
  <c r="CW52" i="5"/>
  <c r="CV52" i="5"/>
  <c r="CU52" i="5"/>
  <c r="CT52" i="5"/>
  <c r="CS52" i="5"/>
  <c r="DB51" i="5"/>
  <c r="DA51" i="5"/>
  <c r="CZ51" i="5"/>
  <c r="CY51" i="5"/>
  <c r="CX51" i="5"/>
  <c r="CW51" i="5"/>
  <c r="CV51" i="5"/>
  <c r="CU51" i="5"/>
  <c r="CT51" i="5"/>
  <c r="CS51" i="5"/>
  <c r="DB50" i="5"/>
  <c r="DA50" i="5"/>
  <c r="CZ50" i="5"/>
  <c r="CY50" i="5"/>
  <c r="CX50" i="5"/>
  <c r="CW50" i="5"/>
  <c r="CV50" i="5"/>
  <c r="CU50" i="5"/>
  <c r="CT50" i="5"/>
  <c r="CS50" i="5"/>
  <c r="DB49" i="5"/>
  <c r="DA49" i="5"/>
  <c r="CZ49" i="5"/>
  <c r="CY49" i="5"/>
  <c r="CX49" i="5"/>
  <c r="CW49" i="5"/>
  <c r="CV49" i="5"/>
  <c r="CU49" i="5"/>
  <c r="CT49" i="5"/>
  <c r="CS49" i="5"/>
  <c r="DB48" i="5"/>
  <c r="DA48" i="5"/>
  <c r="CZ48" i="5"/>
  <c r="CY48" i="5"/>
  <c r="CX48" i="5"/>
  <c r="CW48" i="5"/>
  <c r="CV48" i="5"/>
  <c r="CU48" i="5"/>
  <c r="CT48" i="5"/>
  <c r="CS48" i="5"/>
  <c r="DB47" i="5"/>
  <c r="DA47" i="5"/>
  <c r="CZ47" i="5"/>
  <c r="CY47" i="5"/>
  <c r="CX47" i="5"/>
  <c r="CW47" i="5"/>
  <c r="CV47" i="5"/>
  <c r="CU47" i="5"/>
  <c r="CT47" i="5"/>
  <c r="CS47" i="5"/>
  <c r="DB46" i="5"/>
  <c r="DA46" i="5"/>
  <c r="CZ46" i="5"/>
  <c r="CY46" i="5"/>
  <c r="CX46" i="5"/>
  <c r="CW46" i="5"/>
  <c r="CV46" i="5"/>
  <c r="CU46" i="5"/>
  <c r="CT46" i="5"/>
  <c r="CS46" i="5"/>
  <c r="DB45" i="5"/>
  <c r="DA45" i="5"/>
  <c r="CZ45" i="5"/>
  <c r="CY45" i="5"/>
  <c r="CX45" i="5"/>
  <c r="CW45" i="5"/>
  <c r="CV45" i="5"/>
  <c r="CU45" i="5"/>
  <c r="CT45" i="5"/>
  <c r="CS45" i="5"/>
  <c r="DB44" i="5"/>
  <c r="DA44" i="5"/>
  <c r="CZ44" i="5"/>
  <c r="CY44" i="5"/>
  <c r="CX44" i="5"/>
  <c r="CW44" i="5"/>
  <c r="CV44" i="5"/>
  <c r="CU44" i="5"/>
  <c r="CT44" i="5"/>
  <c r="CS44" i="5"/>
  <c r="DB43" i="5"/>
  <c r="DA43" i="5"/>
  <c r="CZ43" i="5"/>
  <c r="CY43" i="5"/>
  <c r="CX43" i="5"/>
  <c r="CW43" i="5"/>
  <c r="CV43" i="5"/>
  <c r="CU43" i="5"/>
  <c r="CT43" i="5"/>
  <c r="CS43" i="5"/>
  <c r="DB42" i="5"/>
  <c r="DA42" i="5"/>
  <c r="CZ42" i="5"/>
  <c r="CY42" i="5"/>
  <c r="CX42" i="5"/>
  <c r="CW42" i="5"/>
  <c r="CV42" i="5"/>
  <c r="CU42" i="5"/>
  <c r="CT42" i="5"/>
  <c r="CS42" i="5"/>
  <c r="DB41" i="5"/>
  <c r="DA41" i="5"/>
  <c r="CZ41" i="5"/>
  <c r="CY41" i="5"/>
  <c r="CX41" i="5"/>
  <c r="CW41" i="5"/>
  <c r="CV41" i="5"/>
  <c r="CU41" i="5"/>
  <c r="CT41" i="5"/>
  <c r="CS41" i="5"/>
  <c r="DB40" i="5"/>
  <c r="DA40" i="5"/>
  <c r="CZ40" i="5"/>
  <c r="CY40" i="5"/>
  <c r="CX40" i="5"/>
  <c r="CW40" i="5"/>
  <c r="CV40" i="5"/>
  <c r="CU40" i="5"/>
  <c r="CT40" i="5"/>
  <c r="CS40" i="5"/>
  <c r="DB39" i="5"/>
  <c r="DA39" i="5"/>
  <c r="CZ39" i="5"/>
  <c r="CY39" i="5"/>
  <c r="CX39" i="5"/>
  <c r="CW39" i="5"/>
  <c r="CV39" i="5"/>
  <c r="CU39" i="5"/>
  <c r="CT39" i="5"/>
  <c r="CS39" i="5"/>
  <c r="DB38" i="5"/>
  <c r="DA38" i="5"/>
  <c r="CZ38" i="5"/>
  <c r="CY38" i="5"/>
  <c r="CX38" i="5"/>
  <c r="CW38" i="5"/>
  <c r="CV38" i="5"/>
  <c r="CU38" i="5"/>
  <c r="CT38" i="5"/>
  <c r="CS38" i="5"/>
  <c r="DB37" i="5"/>
  <c r="DA37" i="5"/>
  <c r="CZ37" i="5"/>
  <c r="CY37" i="5"/>
  <c r="CX37" i="5"/>
  <c r="CW37" i="5"/>
  <c r="CV37" i="5"/>
  <c r="CU37" i="5"/>
  <c r="CT37" i="5"/>
  <c r="CS37" i="5"/>
  <c r="DB36" i="5"/>
  <c r="DA36" i="5"/>
  <c r="CZ36" i="5"/>
  <c r="CY36" i="5"/>
  <c r="CX36" i="5"/>
  <c r="CW36" i="5"/>
  <c r="CV36" i="5"/>
  <c r="CU36" i="5"/>
  <c r="CT36" i="5"/>
  <c r="CS36" i="5"/>
  <c r="DB35" i="5"/>
  <c r="DA35" i="5"/>
  <c r="CZ35" i="5"/>
  <c r="CY35" i="5"/>
  <c r="CX35" i="5"/>
  <c r="CW35" i="5"/>
  <c r="CV35" i="5"/>
  <c r="CU35" i="5"/>
  <c r="CT35" i="5"/>
  <c r="CS35" i="5"/>
  <c r="DB34" i="5"/>
  <c r="DA34" i="5"/>
  <c r="CZ34" i="5"/>
  <c r="CY34" i="5"/>
  <c r="CX34" i="5"/>
  <c r="CW34" i="5"/>
  <c r="CV34" i="5"/>
  <c r="CU34" i="5"/>
  <c r="CT34" i="5"/>
  <c r="CS34" i="5"/>
  <c r="DB15" i="5" l="1"/>
  <c r="DB16" i="5"/>
  <c r="DB17" i="5"/>
  <c r="DB18" i="5"/>
  <c r="DB19" i="5"/>
  <c r="DB20" i="5"/>
  <c r="DB21" i="5"/>
  <c r="DB22" i="5"/>
  <c r="DB23" i="5"/>
  <c r="DB24" i="5"/>
  <c r="DB25" i="5"/>
  <c r="DB26" i="5"/>
  <c r="DB27" i="5"/>
  <c r="DB28" i="5"/>
  <c r="DB29" i="5"/>
  <c r="DB30" i="5"/>
  <c r="DB31" i="5"/>
  <c r="DB32" i="5"/>
  <c r="DB33" i="5"/>
  <c r="DB54" i="5"/>
  <c r="DB55" i="5"/>
  <c r="DB56" i="5"/>
  <c r="DB57" i="5"/>
  <c r="DB58" i="5"/>
  <c r="DB59" i="5"/>
  <c r="DB60" i="5"/>
  <c r="DB61" i="5"/>
  <c r="DB62" i="5"/>
  <c r="DB63" i="5"/>
  <c r="DA15" i="5"/>
  <c r="DA16" i="5"/>
  <c r="DA17" i="5"/>
  <c r="DA18" i="5"/>
  <c r="DA19" i="5"/>
  <c r="DA20" i="5"/>
  <c r="DA21" i="5"/>
  <c r="DA22" i="5"/>
  <c r="DA23" i="5"/>
  <c r="DA24" i="5"/>
  <c r="DA25" i="5"/>
  <c r="DA26" i="5"/>
  <c r="DA27" i="5"/>
  <c r="DA28" i="5"/>
  <c r="DA29" i="5"/>
  <c r="DA30" i="5"/>
  <c r="DA31" i="5"/>
  <c r="DA32" i="5"/>
  <c r="DA33" i="5"/>
  <c r="DA54" i="5"/>
  <c r="DA55" i="5"/>
  <c r="DA56" i="5"/>
  <c r="DA57" i="5"/>
  <c r="DA58" i="5"/>
  <c r="DA59" i="5"/>
  <c r="DA60" i="5"/>
  <c r="DA61" i="5"/>
  <c r="DA62" i="5"/>
  <c r="DA63" i="5"/>
  <c r="CZ15" i="5"/>
  <c r="CZ16" i="5"/>
  <c r="CZ17" i="5"/>
  <c r="CZ18" i="5"/>
  <c r="CZ19" i="5"/>
  <c r="CZ20" i="5"/>
  <c r="CZ21" i="5"/>
  <c r="CZ22" i="5"/>
  <c r="CZ23" i="5"/>
  <c r="CZ24" i="5"/>
  <c r="CZ25" i="5"/>
  <c r="CZ26" i="5"/>
  <c r="CZ27" i="5"/>
  <c r="CZ28" i="5"/>
  <c r="CZ29" i="5"/>
  <c r="CZ30" i="5"/>
  <c r="CZ31" i="5"/>
  <c r="CZ32" i="5"/>
  <c r="CZ33" i="5"/>
  <c r="CZ54" i="5"/>
  <c r="CZ55" i="5"/>
  <c r="CZ56" i="5"/>
  <c r="CZ57" i="5"/>
  <c r="CZ58" i="5"/>
  <c r="CZ59" i="5"/>
  <c r="CZ60" i="5"/>
  <c r="CZ61" i="5"/>
  <c r="CZ62" i="5"/>
  <c r="CZ63" i="5"/>
  <c r="CY15" i="5"/>
  <c r="CY16" i="5"/>
  <c r="CY17" i="5"/>
  <c r="CY18" i="5"/>
  <c r="CY19" i="5"/>
  <c r="CY20" i="5"/>
  <c r="CY21" i="5"/>
  <c r="CY22" i="5"/>
  <c r="CY23" i="5"/>
  <c r="CY24" i="5"/>
  <c r="CY25" i="5"/>
  <c r="CY26" i="5"/>
  <c r="CY27" i="5"/>
  <c r="CY28" i="5"/>
  <c r="CY29" i="5"/>
  <c r="CY30" i="5"/>
  <c r="CY31" i="5"/>
  <c r="CY32" i="5"/>
  <c r="CY33" i="5"/>
  <c r="CY54" i="5"/>
  <c r="CY55" i="5"/>
  <c r="CY56" i="5"/>
  <c r="CY57" i="5"/>
  <c r="CY58" i="5"/>
  <c r="CY59" i="5"/>
  <c r="CY60" i="5"/>
  <c r="CY61" i="5"/>
  <c r="CY62" i="5"/>
  <c r="CY63" i="5"/>
  <c r="CX15" i="5"/>
  <c r="CX16" i="5"/>
  <c r="CX17" i="5"/>
  <c r="CX18" i="5"/>
  <c r="CX19" i="5"/>
  <c r="CX20" i="5"/>
  <c r="CX21" i="5"/>
  <c r="CX22" i="5"/>
  <c r="CX23" i="5"/>
  <c r="CX24" i="5"/>
  <c r="CX25" i="5"/>
  <c r="CX26" i="5"/>
  <c r="CX27" i="5"/>
  <c r="CX28" i="5"/>
  <c r="CX29" i="5"/>
  <c r="CX30" i="5"/>
  <c r="CX31" i="5"/>
  <c r="CX32" i="5"/>
  <c r="CX33" i="5"/>
  <c r="CX54" i="5"/>
  <c r="CX55" i="5"/>
  <c r="CX56" i="5"/>
  <c r="CX57" i="5"/>
  <c r="CX58" i="5"/>
  <c r="CX59" i="5"/>
  <c r="CX60" i="5"/>
  <c r="CX61" i="5"/>
  <c r="CX62" i="5"/>
  <c r="CX63" i="5"/>
  <c r="CW15" i="5"/>
  <c r="CW16" i="5"/>
  <c r="CW17" i="5"/>
  <c r="CW18" i="5"/>
  <c r="CW19" i="5"/>
  <c r="CW20" i="5"/>
  <c r="CW21" i="5"/>
  <c r="CW22" i="5"/>
  <c r="CW23" i="5"/>
  <c r="CW24" i="5"/>
  <c r="CW25" i="5"/>
  <c r="CW26" i="5"/>
  <c r="CW27" i="5"/>
  <c r="CW28" i="5"/>
  <c r="CW29" i="5"/>
  <c r="CW30" i="5"/>
  <c r="CW31" i="5"/>
  <c r="CW32" i="5"/>
  <c r="CW33" i="5"/>
  <c r="CW54" i="5"/>
  <c r="CW55" i="5"/>
  <c r="CW56" i="5"/>
  <c r="CW57" i="5"/>
  <c r="CW58" i="5"/>
  <c r="CW59" i="5"/>
  <c r="CW60" i="5"/>
  <c r="CW61" i="5"/>
  <c r="CW62" i="5"/>
  <c r="CW63" i="5"/>
  <c r="CW14" i="5"/>
  <c r="DB14" i="5"/>
  <c r="CV29" i="5"/>
  <c r="CV30" i="5"/>
  <c r="CV31" i="5"/>
  <c r="CV32" i="5"/>
  <c r="CV33" i="5"/>
  <c r="CE40" i="6" s="1"/>
  <c r="CV54" i="5"/>
  <c r="CV55" i="5"/>
  <c r="CV56" i="5"/>
  <c r="CV57" i="5"/>
  <c r="CV58" i="5"/>
  <c r="CV59" i="5"/>
  <c r="CV60" i="5"/>
  <c r="CV61" i="5"/>
  <c r="CV62" i="5"/>
  <c r="CV63" i="5"/>
  <c r="CU29" i="5"/>
  <c r="CU30" i="5"/>
  <c r="CU31" i="5"/>
  <c r="CU32" i="5"/>
  <c r="CU33" i="5"/>
  <c r="CU54" i="5"/>
  <c r="CU55" i="5"/>
  <c r="CU56" i="5"/>
  <c r="CU57" i="5"/>
  <c r="CU58" i="5"/>
  <c r="CU59" i="5"/>
  <c r="CU60" i="5"/>
  <c r="CU61" i="5"/>
  <c r="CU62" i="5"/>
  <c r="CU63" i="5"/>
  <c r="CT29" i="5"/>
  <c r="CT30" i="5"/>
  <c r="CT31" i="5"/>
  <c r="CT32" i="5"/>
  <c r="CT33" i="5"/>
  <c r="CT54" i="5"/>
  <c r="CT55" i="5"/>
  <c r="CT56" i="5"/>
  <c r="CT57" i="5"/>
  <c r="CT58" i="5"/>
  <c r="CT59" i="5"/>
  <c r="CT60" i="5"/>
  <c r="CT61" i="5"/>
  <c r="CT62" i="5"/>
  <c r="CT63" i="5"/>
  <c r="CS29" i="5"/>
  <c r="CS30" i="5"/>
  <c r="CS31" i="5"/>
  <c r="CS32" i="5"/>
  <c r="CS33" i="5"/>
  <c r="CS54" i="5"/>
  <c r="CS55" i="5"/>
  <c r="CS56" i="5"/>
  <c r="CS57" i="5"/>
  <c r="CS58" i="5"/>
  <c r="CS59" i="5"/>
  <c r="CS60" i="5"/>
  <c r="CS61" i="5"/>
  <c r="CS62" i="5"/>
  <c r="CS6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H26" i="7" l="1"/>
  <c r="BK30" i="7"/>
  <c r="CG23" i="7"/>
  <c r="CH29" i="7"/>
  <c r="BK22" i="7"/>
  <c r="CG21" i="7"/>
  <c r="CG31" i="7"/>
  <c r="CH28" i="7"/>
  <c r="CE22" i="6"/>
  <c r="CE20" i="6"/>
  <c r="CE21" i="6"/>
  <c r="CH34" i="7"/>
  <c r="CG26" i="7"/>
  <c r="CG25" i="7"/>
  <c r="CH23" i="7"/>
  <c r="AP20" i="7"/>
  <c r="AY33" i="7"/>
  <c r="AH33" i="7"/>
  <c r="BK29" i="7"/>
  <c r="CH21" i="7"/>
  <c r="BK34" i="7"/>
  <c r="CH33" i="7"/>
  <c r="BK33" i="7"/>
  <c r="AP33" i="7"/>
  <c r="CH32" i="7"/>
  <c r="BK31" i="7"/>
  <c r="CH30" i="7"/>
  <c r="AP30" i="7"/>
  <c r="CG29" i="7"/>
  <c r="BK27" i="7"/>
  <c r="AH27" i="7"/>
  <c r="BK24" i="7"/>
  <c r="CG34" i="7"/>
  <c r="CG32" i="7"/>
  <c r="CH31" i="7"/>
  <c r="AY25" i="7"/>
  <c r="BK21" i="7"/>
  <c r="BK32" i="7"/>
  <c r="CG28" i="7"/>
  <c r="BK26" i="7"/>
  <c r="CH25" i="7"/>
  <c r="BK23" i="7"/>
  <c r="AY23" i="7"/>
  <c r="AP22" i="7"/>
  <c r="BK20" i="7"/>
  <c r="Z20" i="7"/>
  <c r="CG33" i="7"/>
  <c r="CF27" i="7"/>
  <c r="CG20" i="7"/>
  <c r="CH20" i="7"/>
  <c r="CG30" i="7"/>
  <c r="BK28" i="7"/>
  <c r="Z28" i="7"/>
  <c r="CH27" i="7"/>
  <c r="CH24" i="7"/>
  <c r="CG27" i="7"/>
  <c r="BK25" i="7"/>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Z31" i="7"/>
  <c r="CF30" i="7"/>
  <c r="AH30" i="7"/>
  <c r="AY28" i="7"/>
  <c r="AH28" i="7"/>
  <c r="AP25" i="7"/>
  <c r="Z23" i="7"/>
  <c r="CF22" i="7"/>
  <c r="AH22" i="7"/>
  <c r="AY20" i="7"/>
  <c r="K24" i="6" l="1"/>
  <c r="W24" i="6"/>
  <c r="X24" i="6"/>
  <c r="V24" i="6"/>
  <c r="L24" i="6"/>
  <c r="M24" i="6"/>
  <c r="Y24" i="6"/>
  <c r="N24" i="6"/>
  <c r="Z24" i="6"/>
  <c r="O24" i="6"/>
  <c r="P24" i="6"/>
  <c r="Q24" i="6"/>
  <c r="R24" i="6"/>
  <c r="U24" i="6"/>
  <c r="S24" i="6"/>
  <c r="T24" i="6"/>
  <c r="J24" i="6"/>
  <c r="CU15" i="5"/>
  <c r="CU16" i="5"/>
  <c r="CU17" i="5"/>
  <c r="CU18" i="5"/>
  <c r="CU19" i="5"/>
  <c r="CU20" i="5"/>
  <c r="CU21" i="5"/>
  <c r="CU22" i="5"/>
  <c r="CU23" i="5"/>
  <c r="CU24" i="5"/>
  <c r="CU25" i="5"/>
  <c r="CU26" i="5"/>
  <c r="CU27" i="5"/>
  <c r="CU28" i="5"/>
  <c r="CU14" i="5"/>
  <c r="CT15" i="5"/>
  <c r="CT16" i="5"/>
  <c r="CT17" i="5"/>
  <c r="CT18" i="5"/>
  <c r="CT19" i="5"/>
  <c r="CT20" i="5"/>
  <c r="CT21" i="5"/>
  <c r="CT22" i="5"/>
  <c r="CT23" i="5"/>
  <c r="CT24" i="5"/>
  <c r="CT25" i="5"/>
  <c r="CT26" i="5"/>
  <c r="CT27" i="5"/>
  <c r="CT28" i="5"/>
  <c r="CT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A24" i="6" l="1"/>
  <c r="CV15" i="5"/>
  <c r="CV16" i="5"/>
  <c r="CV17" i="5"/>
  <c r="CV18" i="5"/>
  <c r="CV19" i="5"/>
  <c r="CV20" i="5"/>
  <c r="CV21" i="5"/>
  <c r="CV22" i="5"/>
  <c r="CV23" i="5"/>
  <c r="CV24" i="5"/>
  <c r="CV25" i="5"/>
  <c r="CV26" i="5"/>
  <c r="CV27" i="5"/>
  <c r="CV28" i="5"/>
  <c r="CV14" i="5"/>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CH18" i="7" l="1"/>
  <c r="CH11" i="7"/>
  <c r="CH19" i="7"/>
  <c r="CG9" i="7"/>
  <c r="CH9" i="7"/>
  <c r="CG17" i="7"/>
  <c r="CH17" i="7"/>
  <c r="CH10" i="7"/>
  <c r="CH6" i="7"/>
  <c r="CH7" i="7"/>
  <c r="CH12" i="7"/>
  <c r="CH5" i="7"/>
  <c r="CH13" i="7"/>
  <c r="CH14" i="7"/>
  <c r="CH15" i="7"/>
  <c r="CH8" i="7"/>
  <c r="CH16" i="7"/>
  <c r="CG10" i="7"/>
  <c r="CG18" i="7"/>
  <c r="CF6" i="7"/>
  <c r="CG11" i="7"/>
  <c r="CF14" i="7"/>
  <c r="CG19" i="7"/>
  <c r="CF15" i="7"/>
  <c r="CG5" i="7"/>
  <c r="CF8" i="7"/>
  <c r="CG13" i="7"/>
  <c r="CF16" i="7"/>
  <c r="CG6" i="7"/>
  <c r="CF9" i="7"/>
  <c r="CG14" i="7"/>
  <c r="CF17" i="7"/>
  <c r="CF7" i="7"/>
  <c r="CG12" i="7"/>
  <c r="BK5" i="7"/>
  <c r="CG7" i="7"/>
  <c r="CF10" i="7"/>
  <c r="CF12" i="7"/>
  <c r="AY13" i="7"/>
  <c r="BK13" i="7"/>
  <c r="CF13" i="7"/>
  <c r="CG15" i="7"/>
  <c r="CF18" i="7"/>
  <c r="AY5" i="7"/>
  <c r="AP5" i="7"/>
  <c r="CG8" i="7"/>
  <c r="CF11" i="7"/>
  <c r="CG16" i="7"/>
  <c r="CF19" i="7"/>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AH6" i="7"/>
  <c r="AP7" i="7"/>
  <c r="AH14" i="7"/>
  <c r="AP15" i="7"/>
  <c r="AH5" i="7"/>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AR5" i="6" l="1"/>
  <c r="AS5" i="6"/>
  <c r="AT5" i="6"/>
  <c r="AU5" i="6"/>
  <c r="AV5" i="6"/>
  <c r="AO5" i="6"/>
  <c r="AP5" i="6"/>
  <c r="AQ5" i="6"/>
  <c r="AK5" i="6"/>
  <c r="AL5" i="6"/>
  <c r="AM5" i="6"/>
  <c r="AN5" i="6"/>
  <c r="AJ5" i="6"/>
  <c r="AH5" i="6"/>
  <c r="AI5" i="6"/>
  <c r="AD5" i="6"/>
  <c r="AB5" i="6"/>
  <c r="AE5" i="6"/>
  <c r="AF5" i="6"/>
  <c r="AG5" i="6"/>
  <c r="AC5" i="6"/>
  <c r="AA5" i="6"/>
  <c r="M5" i="6"/>
  <c r="Y5" i="6"/>
  <c r="N5" i="6"/>
  <c r="Z5" i="6"/>
  <c r="O5" i="6"/>
  <c r="W5" i="6"/>
  <c r="L5" i="6"/>
  <c r="P5" i="6"/>
  <c r="S5" i="6"/>
  <c r="Q5" i="6"/>
  <c r="R5" i="6"/>
  <c r="T5" i="6"/>
  <c r="U5" i="6"/>
  <c r="J5" i="6"/>
  <c r="V5" i="6"/>
  <c r="K5" i="6"/>
  <c r="X5" i="6"/>
  <c r="BS5" i="6"/>
  <c r="BT5" i="6"/>
  <c r="BH5" i="6"/>
  <c r="BI5" i="6"/>
  <c r="BU5" i="6"/>
  <c r="BJ5" i="6"/>
  <c r="BV5" i="6"/>
  <c r="BK5" i="6"/>
  <c r="BW5" i="6"/>
  <c r="BL5" i="6"/>
  <c r="BX5" i="6"/>
  <c r="BM5" i="6"/>
  <c r="BY5" i="6"/>
  <c r="BO5" i="6"/>
  <c r="CA5" i="6"/>
  <c r="BP5" i="6"/>
  <c r="BQ5" i="6"/>
  <c r="BR5" i="6"/>
  <c r="BN5" i="6"/>
  <c r="BZ5" i="6"/>
  <c r="CD5" i="6" s="1"/>
  <c r="CS14" i="5"/>
  <c r="CS15" i="5"/>
  <c r="CS16" i="5"/>
  <c r="CS17" i="5"/>
  <c r="CS18" i="5"/>
  <c r="CS19" i="5"/>
  <c r="CS20" i="5"/>
  <c r="CS21" i="5"/>
  <c r="CS22" i="5"/>
  <c r="CS23" i="5"/>
  <c r="CS24" i="5"/>
  <c r="CS25" i="5"/>
  <c r="CS26" i="5"/>
  <c r="CS27" i="5"/>
  <c r="CS28" i="5"/>
  <c r="CX14" i="5"/>
  <c r="DA14" i="5"/>
  <c r="CZ14" i="5"/>
  <c r="CY14" i="5"/>
  <c r="A5" i="6" l="1"/>
  <c r="CE19" i="6"/>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<sst xmlns="http://schemas.openxmlformats.org/spreadsheetml/2006/main" count="458" uniqueCount="305">
  <si>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</si>
  <si>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</si>
  <si>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</si>
  <si>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</si>
  <si>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</si>
  <si>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</si>
  <si>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</si>
  <si>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</si>
  <si>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</si>
  <si>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</si>
  <si>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</si>
  <si>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</si>
  <si>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</si>
  <si>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</si>
  <si>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</si>
  <si>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</si>
  <si>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</si>
  <si>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</si>
  <si>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</si>
  <si>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</si>
  <si>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</si>
  <si>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</si>
  <si>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</si>
  <si>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</si>
  <si>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</si>
  <si>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</si>
  <si>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</si>
  <si>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</si>
  <si>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</si>
  <si>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</si>
  <si>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</si>
  <si>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</si>
  <si>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</si>
  <si>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</si>
  <si>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</si>
  <si>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</si>
  <si>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</si>
  <si>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</si>
  <si>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</si>
  <si>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</si>
  <si>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</si>
  <si>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</si>
  <si>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</si>
  <si>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</si>
  <si>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</si>
  <si>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</si>
  <si>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</si>
  <si>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</si>
  <si>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</si>
  <si>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</si>
  <si>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</si>
  <si>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</si>
  <si>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</si>
  <si>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</si>
  <si>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</si>
  <si>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</si>
  <si>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</si>
  <si>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</si>
  <si>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</si>
  <si>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</si>
  <si>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</si>
  <si>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</si>
  <si>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</si>
  <si>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</si>
  <si>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</si>
  <si>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</si>
  <si>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</si>
  <si>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</si>
  <si>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</si>
  <si>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</si>
  <si>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</si>
  <si>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</si>
  <si>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</si>
  <si>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</si>
  <si>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</si>
  <si>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</si>
  <si>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</si>
  <si>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</si>
  <si>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</si>
  <si>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</si>
  <si>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</si>
  <si>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</si>
  <si>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</si>
  <si>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</si>
  <si>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</si>
  <si>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</si>
  <si>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</si>
  <si>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</si>
  <si>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</si>
  <si>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</si>
  <si>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</si>
  <si>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</si>
  <si>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</si>
  <si>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</si>
  <si>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</si>
  <si>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</si>
  <si>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</si>
  <si>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</si>
  <si>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</si>
  <si>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</si>
  <si>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</si>
  <si>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</si>
  <si>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</si>
  <si>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</si>
  <si>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</si>
  <si>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</si>
  <si>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</si>
  <si>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</si>
  <si>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</si>
  <si>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</si>
  <si>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</si>
  <si>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</si>
  <si>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</si>
  <si>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</si>
  <si>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</si>
  <si>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</si>
  <si>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</si>
  <si>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</si>
  <si>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</si>
  <si>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</si>
  <si>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</si>
  <si>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</si>
  <si>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</si>
  <si>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</si>
  <si>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</si>
  <si>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</si>
  <si>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</si>
  <si>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</si>
  <si>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</si>
  <si>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</si>
  <si>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</si>
  <si>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</si>
  <si>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</si>
  <si>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</si>
  <si>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</si>
  <si>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</si>
  <si>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</si>
  <si>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</si>
  <si>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</si>
  <si>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</si>
  <si>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</si>
  <si>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</si>
  <si>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</si>
  <si>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</si>
  <si>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</si>
  <si>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</si>
  <si>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</si>
  <si>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</si>
  <si>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</si>
  <si>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</si>
  <si>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</si>
  <si>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</si>
  <si>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</si>
  <si>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</si>
  <si>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</si>
  <si>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</si>
  <si>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</si>
  <si>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</si>
  <si>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</si>
  <si>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</si>
  <si>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</si>
  <si>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</si>
  <si>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</si>
  <si>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</si>
  <si>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</si>
  <si>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</si>
  <si>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</si>
  <si>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</si>
  <si>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</si>
  <si>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</si>
  <si>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</si>
  <si>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</si>
  <si>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</si>
  <si>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</si>
  <si>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</si>
  <si>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</si>
  <si>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</si>
  <si>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</si>
  <si>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</si>
  <si>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</si>
  <si>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</si>
  <si>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</si>
  <si>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</si>
  <si>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</si>
  <si>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</si>
  <si>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</si>
  <si>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</si>
  <si>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</si>
  <si>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</si>
  <si>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</si>
  <si>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</si>
  <si>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</si>
  <si>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</si>
  <si>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</si>
  <si>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</si>
  <si>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</si>
  <si>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</si>
  <si>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</si>
  <si>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</si>
  <si>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</si>
  <si>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</si>
  <si>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</si>
  <si>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</si>
  <si>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</si>
  <si>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</si>
  <si>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</si>
  <si>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</si>
  <si>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</si>
  <si>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</si>
  <si>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</si>
  <si>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</si>
  <si>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</si>
  <si>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</si>
  <si>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</si>
  <si>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</si>
  <si>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</si>
  <si>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</si>
  <si>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</si>
  <si>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</si>
  <si>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</si>
  <si>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</si>
  <si>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</si>
  <si>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</si>
  <si>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</si>
  <si>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</si>
  <si>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</si>
  <si>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</si>
  <si>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</si>
  <si>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</si>
  <si>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</si>
  <si>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</si>
  <si>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</si>
  <si>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</si>
  <si>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</si>
  <si>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</si>
  <si>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</si>
  <si>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</si>
  <si>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</si>
  <si>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</si>
  <si>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</si>
  <si>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</si>
  <si>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</si>
  <si>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</si>
  <si>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</si>
  <si>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</si>
  <si>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</si>
  <si>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</si>
  <si>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</si>
  <si>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</si>
  <si>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</si>
  <si>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</si>
  <si>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</si>
  <si>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</si>
  <si>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</si>
  <si>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20人目</t>
    <rPh sb="2" eb="3">
      <t>ニン</t>
    </rPh>
    <rPh sb="3" eb="4">
      <t>メ</t>
    </rPh>
    <phoneticPr fontId="1"/>
  </si>
  <si>
    <t>21人目</t>
    <rPh sb="2" eb="3">
      <t>ニン</t>
    </rPh>
    <phoneticPr fontId="1"/>
  </si>
  <si>
    <t>22人目</t>
    <rPh sb="2" eb="3">
      <t>ニン</t>
    </rPh>
    <rPh sb="3" eb="4">
      <t>メ</t>
    </rPh>
    <phoneticPr fontId="1"/>
  </si>
  <si>
    <t>26人目</t>
    <rPh sb="2" eb="3">
      <t>ニン</t>
    </rPh>
    <rPh sb="3" eb="4">
      <t>メ</t>
    </rPh>
    <phoneticPr fontId="1"/>
  </si>
  <si>
    <t>27人目</t>
    <rPh sb="2" eb="3">
      <t>ニン</t>
    </rPh>
    <phoneticPr fontId="1"/>
  </si>
  <si>
    <t>28人目</t>
    <rPh sb="2" eb="3">
      <t>ニン</t>
    </rPh>
    <rPh sb="3" eb="4">
      <t>メ</t>
    </rPh>
    <phoneticPr fontId="1"/>
  </si>
  <si>
    <t xml:space="preserve"> は、回答・選択不要部分です。</t>
    <phoneticPr fontId="1"/>
  </si>
  <si>
    <t>自動表示</t>
    <rPh sb="0" eb="4">
      <t>ジドウヒョウジ</t>
    </rPh>
    <phoneticPr fontId="1"/>
  </si>
  <si>
    <r>
      <t xml:space="preserve">利用者の
所在地区
</t>
    </r>
    <r>
      <rPr>
        <sz val="18"/>
        <rFont val="Meiryo UI"/>
        <family val="3"/>
        <charset val="128"/>
      </rPr>
      <t>※日常生活圏域</t>
    </r>
    <rPh sb="0" eb="3">
      <t>リヨウシャ</t>
    </rPh>
    <rPh sb="5" eb="7">
      <t>ショザイ</t>
    </rPh>
    <rPh sb="7" eb="9">
      <t>チク</t>
    </rPh>
    <rPh sb="11" eb="13">
      <t>ニチジョウ</t>
    </rPh>
    <rPh sb="13" eb="15">
      <t>セイカツ</t>
    </rPh>
    <rPh sb="15" eb="17">
      <t>ケンイキ</t>
    </rPh>
    <phoneticPr fontId="1"/>
  </si>
  <si>
    <t>17人目</t>
    <rPh sb="2" eb="3">
      <t>ニン</t>
    </rPh>
    <rPh sb="3" eb="4">
      <t>メ</t>
    </rPh>
    <phoneticPr fontId="1"/>
  </si>
  <si>
    <t>18人目</t>
    <rPh sb="2" eb="3">
      <t>ニン</t>
    </rPh>
    <phoneticPr fontId="1"/>
  </si>
  <si>
    <t>19人目</t>
    <rPh sb="2" eb="3">
      <t>ニン</t>
    </rPh>
    <rPh sb="3" eb="4">
      <t>メ</t>
    </rPh>
    <phoneticPr fontId="1"/>
  </si>
  <si>
    <t>23人目</t>
    <rPh sb="2" eb="3">
      <t>ニン</t>
    </rPh>
    <rPh sb="3" eb="4">
      <t>メ</t>
    </rPh>
    <phoneticPr fontId="1"/>
  </si>
  <si>
    <t>24人目</t>
    <rPh sb="2" eb="3">
      <t>ニン</t>
    </rPh>
    <phoneticPr fontId="1"/>
  </si>
  <si>
    <t>25人目</t>
    <rPh sb="2" eb="3">
      <t>ニン</t>
    </rPh>
    <rPh sb="3" eb="4">
      <t>メ</t>
    </rPh>
    <phoneticPr fontId="1"/>
  </si>
  <si>
    <t>29人目</t>
    <rPh sb="2" eb="3">
      <t>ニン</t>
    </rPh>
    <rPh sb="3" eb="4">
      <t>メ</t>
    </rPh>
    <phoneticPr fontId="1"/>
  </si>
  <si>
    <t>30人目</t>
    <rPh sb="2" eb="3">
      <t>ニン</t>
    </rPh>
    <phoneticPr fontId="1"/>
  </si>
  <si>
    <t>31人目</t>
    <rPh sb="2" eb="3">
      <t>ニン</t>
    </rPh>
    <rPh sb="3" eb="4">
      <t>メ</t>
    </rPh>
    <phoneticPr fontId="1"/>
  </si>
  <si>
    <t>32人目</t>
    <rPh sb="2" eb="3">
      <t>ニン</t>
    </rPh>
    <rPh sb="3" eb="4">
      <t>メ</t>
    </rPh>
    <phoneticPr fontId="1"/>
  </si>
  <si>
    <t>33人目</t>
    <rPh sb="2" eb="3">
      <t>ニン</t>
    </rPh>
    <phoneticPr fontId="1"/>
  </si>
  <si>
    <t>34人目</t>
    <rPh sb="2" eb="3">
      <t>ニン</t>
    </rPh>
    <rPh sb="3" eb="4">
      <t>メ</t>
    </rPh>
    <phoneticPr fontId="1"/>
  </si>
  <si>
    <t>35人目</t>
    <rPh sb="2" eb="3">
      <t>ニン</t>
    </rPh>
    <rPh sb="3" eb="4">
      <t>メ</t>
    </rPh>
    <phoneticPr fontId="1"/>
  </si>
  <si>
    <t>36人目</t>
    <rPh sb="2" eb="3">
      <t>ニン</t>
    </rPh>
    <phoneticPr fontId="1"/>
  </si>
  <si>
    <t>37人目</t>
    <rPh sb="2" eb="3">
      <t>ニン</t>
    </rPh>
    <rPh sb="3" eb="4">
      <t>メ</t>
    </rPh>
    <phoneticPr fontId="1"/>
  </si>
  <si>
    <t>38人目</t>
    <rPh sb="2" eb="3">
      <t>ニン</t>
    </rPh>
    <rPh sb="3" eb="4">
      <t>メ</t>
    </rPh>
    <phoneticPr fontId="1"/>
  </si>
  <si>
    <t>39人目</t>
    <rPh sb="2" eb="3">
      <t>ニン</t>
    </rPh>
    <phoneticPr fontId="1"/>
  </si>
  <si>
    <t>40人目</t>
    <rPh sb="2" eb="3">
      <t>ニン</t>
    </rPh>
    <rPh sb="3" eb="4">
      <t>メ</t>
    </rPh>
    <phoneticPr fontId="1"/>
  </si>
  <si>
    <t>41人目</t>
    <rPh sb="2" eb="3">
      <t>ニン</t>
    </rPh>
    <rPh sb="3" eb="4">
      <t>メ</t>
    </rPh>
    <phoneticPr fontId="1"/>
  </si>
  <si>
    <t>42人目</t>
    <rPh sb="2" eb="3">
      <t>ニン</t>
    </rPh>
    <phoneticPr fontId="1"/>
  </si>
  <si>
    <t>43人目</t>
    <rPh sb="2" eb="3">
      <t>ニン</t>
    </rPh>
    <rPh sb="3" eb="4">
      <t>メ</t>
    </rPh>
    <phoneticPr fontId="1"/>
  </si>
  <si>
    <t>44人目</t>
    <rPh sb="2" eb="3">
      <t>ニン</t>
    </rPh>
    <rPh sb="3" eb="4">
      <t>メ</t>
    </rPh>
    <phoneticPr fontId="1"/>
  </si>
  <si>
    <t>45人目</t>
    <rPh sb="2" eb="3">
      <t>ニン</t>
    </rPh>
    <phoneticPr fontId="1"/>
  </si>
  <si>
    <t>46人目</t>
    <rPh sb="2" eb="3">
      <t>ニン</t>
    </rPh>
    <rPh sb="3" eb="4">
      <t>メ</t>
    </rPh>
    <phoneticPr fontId="1"/>
  </si>
  <si>
    <t>47人目</t>
    <rPh sb="2" eb="3">
      <t>ニン</t>
    </rPh>
    <rPh sb="3" eb="4">
      <t>メ</t>
    </rPh>
    <phoneticPr fontId="1"/>
  </si>
  <si>
    <t>48人目</t>
    <rPh sb="2" eb="3">
      <t>ニン</t>
    </rPh>
    <phoneticPr fontId="1"/>
  </si>
  <si>
    <t>49人目</t>
    <rPh sb="2" eb="3">
      <t>ニン</t>
    </rPh>
    <rPh sb="3" eb="4">
      <t>メ</t>
    </rPh>
    <phoneticPr fontId="1"/>
  </si>
  <si>
    <t>50人目</t>
    <rPh sb="2" eb="3">
      <t>ニン</t>
    </rPh>
    <rPh sb="3" eb="4">
      <t>メ</t>
    </rPh>
    <phoneticPr fontId="1"/>
  </si>
  <si>
    <t>年齢</t>
    <rPh sb="0" eb="2">
      <t>ネンレイ</t>
    </rPh>
    <phoneticPr fontId="1"/>
  </si>
  <si>
    <t>問1-6</t>
    <phoneticPr fontId="1"/>
  </si>
  <si>
    <t>問1-7</t>
    <phoneticPr fontId="1"/>
  </si>
  <si>
    <t>（１～9のうち、1つ選択）</t>
    <phoneticPr fontId="1"/>
  </si>
  <si>
    <r>
      <t>（１～12のうち、あてはまるもの</t>
    </r>
    <r>
      <rPr>
        <b/>
        <sz val="14"/>
        <rFont val="Meiryo UI"/>
        <family val="3"/>
        <charset val="128"/>
      </rPr>
      <t>すべてに</t>
    </r>
    <r>
      <rPr>
        <b/>
        <sz val="12"/>
        <rFont val="Meiryo UI"/>
        <family val="3"/>
        <charset val="128"/>
      </rPr>
      <t>〇）</t>
    </r>
    <phoneticPr fontId="1"/>
  </si>
  <si>
    <t>1. 65歳未満
2. 65～69歳
3. 70歳～74歳
4. 75歳～79際
5. 80際～84歳
6. 85歳～89歳
7. 90歳～94歳
8. 95歳～99歳
9. 100歳以上</t>
    <rPh sb="5" eb="6">
      <t>サイ</t>
    </rPh>
    <rPh sb="6" eb="8">
      <t>ミマン</t>
    </rPh>
    <rPh sb="17" eb="18">
      <t>サイ</t>
    </rPh>
    <rPh sb="24" eb="25">
      <t>サイ</t>
    </rPh>
    <rPh sb="28" eb="29">
      <t>サイ</t>
    </rPh>
    <rPh sb="35" eb="36">
      <t>サイ</t>
    </rPh>
    <rPh sb="39" eb="40">
      <t>サイ</t>
    </rPh>
    <rPh sb="46" eb="47">
      <t>サイ</t>
    </rPh>
    <rPh sb="50" eb="51">
      <t>サイ</t>
    </rPh>
    <rPh sb="57" eb="58">
      <t>サイ</t>
    </rPh>
    <rPh sb="61" eb="62">
      <t>サイ</t>
    </rPh>
    <rPh sb="68" eb="69">
      <t>サイ</t>
    </rPh>
    <rPh sb="72" eb="73">
      <t>サイ</t>
    </rPh>
    <rPh sb="79" eb="80">
      <t>サイ</t>
    </rPh>
    <rPh sb="83" eb="84">
      <t>サイ</t>
    </rPh>
    <rPh sb="91" eb="92">
      <t>サイ</t>
    </rPh>
    <rPh sb="92" eb="94">
      <t>イジョウ</t>
    </rPh>
    <phoneticPr fontId="1"/>
  </si>
  <si>
    <t>Q1-６ 年齢</t>
    <phoneticPr fontId="1"/>
  </si>
  <si>
    <t>利用なし</t>
    <rPh sb="0" eb="2">
      <t>リヨウ</t>
    </rPh>
    <phoneticPr fontId="1"/>
  </si>
  <si>
    <t>Q1-７ 現在利用しているサービス</t>
    <rPh sb="5" eb="7">
      <t>ゲンザイ</t>
    </rPh>
    <rPh sb="7" eb="9">
      <t>リヨウ</t>
    </rPh>
    <phoneticPr fontId="1"/>
  </si>
  <si>
    <t xml:space="preserve"> の中に、令和７年12月1日現在の状況について回答してください。</t>
    <rPh sb="5" eb="7">
      <t>レイワ</t>
    </rPh>
    <phoneticPr fontId="1"/>
  </si>
  <si>
    <t>1. 本町地区
2. 南地区
3. 東・北地区
4. 大根地区
5. 西地区
6. 渋沢地区
7. 鶴巻地区</t>
    <rPh sb="3" eb="5">
      <t>ホンチョウ</t>
    </rPh>
    <rPh sb="5" eb="7">
      <t>チク</t>
    </rPh>
    <rPh sb="11" eb="12">
      <t>ミナミ</t>
    </rPh>
    <rPh sb="12" eb="14">
      <t>チク</t>
    </rPh>
    <rPh sb="18" eb="19">
      <t>ヒガシ</t>
    </rPh>
    <rPh sb="20" eb="21">
      <t>キタ</t>
    </rPh>
    <rPh sb="21" eb="23">
      <t>チク</t>
    </rPh>
    <rPh sb="27" eb="31">
      <t>オオネチク</t>
    </rPh>
    <rPh sb="35" eb="36">
      <t>ニシ</t>
    </rPh>
    <rPh sb="42" eb="44">
      <t>シブサワ</t>
    </rPh>
    <rPh sb="50" eb="52">
      <t>ツルマキ</t>
    </rPh>
    <phoneticPr fontId="1"/>
  </si>
  <si>
    <t xml:space="preserve"> は、回答エラーのため、修正してください。エラー内容は、CS列～DB列を参照ください。</t>
    <phoneticPr fontId="1"/>
  </si>
  <si>
    <r>
      <t>現在利用しているサービス</t>
    </r>
    <r>
      <rPr>
        <sz val="18"/>
        <rFont val="Meiryo UI"/>
        <family val="3"/>
        <charset val="128"/>
      </rPr>
      <t>（</t>
    </r>
    <r>
      <rPr>
        <u/>
        <sz val="18"/>
        <rFont val="Meiryo UI"/>
        <family val="3"/>
        <charset val="128"/>
      </rPr>
      <t>複数</t>
    </r>
    <r>
      <rPr>
        <sz val="18"/>
        <rFont val="Meiryo UI"/>
        <family val="3"/>
        <charset val="128"/>
      </rPr>
      <t>選択可）</t>
    </r>
    <rPh sb="0" eb="2">
      <t>ゲンザイ</t>
    </rPh>
    <rPh sb="2" eb="4">
      <t>リヨウ</t>
    </rPh>
    <phoneticPr fontId="1"/>
  </si>
  <si>
    <t>12左記のサービスはいずれ
　　も利用していない</t>
    <rPh sb="2" eb="4">
      <t>サキ</t>
    </rPh>
    <rPh sb="17" eb="1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</si>
</sst>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
      <sz val="10"/>
      <color rgb="FF0070C0"/>
      <name val="ＭＳ Ｐゴシック"/>
      <family val="3"/>
      <charset val="128"/>
      <scheme val="minor"/>
    </font>
    <font>
      <sz val="11"/>
      <color rgb="FF0070C0"/>
      <name val="ＭＳ Ｐゴシック"/>
      <family val="3"/>
      <charset val="128"/>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
      <left style="thick">
        <color indexed="64"/>
      </left>
      <right style="thick">
        <color indexed="64"/>
      </right>
      <top style="thin">
        <color indexed="64"/>
      </top>
      <bottom style="double">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203">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6" xfId="0" applyBorder="1" applyAlignment="1">
      <alignment horizontal="center" vertical="center"/>
    </xf>
    <xf numFmtId="0" fontId="12" fillId="0" borderId="6" xfId="0" applyFont="1" applyBorder="1" applyAlignment="1">
      <alignment vertical="top"/>
    </xf>
    <xf numFmtId="0" fontId="0" fillId="0" borderId="6" xfId="0" applyBorder="1" applyAlignment="1">
      <alignment vertical="top"/>
    </xf>
    <xf numFmtId="49" fontId="6" fillId="3" borderId="7"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24" fillId="0" borderId="0" xfId="0" applyFont="1"/>
    <xf numFmtId="0" fontId="31" fillId="4" borderId="10" xfId="0" applyFont="1" applyFill="1" applyBorder="1" applyAlignment="1">
      <alignment horizontal="left" vertical="top" wrapText="1"/>
    </xf>
    <xf numFmtId="0" fontId="31" fillId="4" borderId="15"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19" xfId="0" applyFont="1" applyFill="1" applyBorder="1" applyAlignment="1" applyProtection="1">
      <alignment vertical="center" shrinkToFit="1"/>
      <protection locked="0"/>
    </xf>
    <xf numFmtId="0" fontId="4" fillId="0" borderId="0" xfId="0" applyFont="1" applyBorder="1" applyAlignment="1">
      <alignment horizontal="left" vertical="center"/>
    </xf>
    <xf numFmtId="0" fontId="27" fillId="10" borderId="20" xfId="0" applyFont="1" applyFill="1" applyBorder="1" applyAlignment="1">
      <alignment vertical="top" wrapText="1"/>
    </xf>
    <xf numFmtId="0" fontId="14" fillId="0" borderId="6" xfId="0" applyFont="1" applyBorder="1"/>
    <xf numFmtId="0" fontId="14" fillId="0" borderId="0" xfId="0" applyFont="1"/>
    <xf numFmtId="0" fontId="34" fillId="0" borderId="6" xfId="0" applyFont="1" applyBorder="1" applyAlignment="1">
      <alignment horizontal="left" vertical="center"/>
    </xf>
    <xf numFmtId="0" fontId="3" fillId="4" borderId="9" xfId="0" applyFont="1" applyFill="1" applyBorder="1" applyAlignment="1">
      <alignment horizontal="left" vertical="center"/>
    </xf>
    <xf numFmtId="0" fontId="3" fillId="4" borderId="13" xfId="0" applyFont="1" applyFill="1" applyBorder="1" applyAlignment="1">
      <alignment horizontal="left" vertical="center"/>
    </xf>
    <xf numFmtId="0" fontId="3" fillId="4" borderId="6" xfId="0" applyFont="1" applyFill="1" applyBorder="1" applyAlignment="1">
      <alignment horizontal="left" vertical="center"/>
    </xf>
    <xf numFmtId="0" fontId="34" fillId="0" borderId="0" xfId="0" applyFont="1" applyAlignment="1">
      <alignment horizontal="left" vertical="center"/>
    </xf>
    <xf numFmtId="0" fontId="9" fillId="4" borderId="13" xfId="0" applyFont="1" applyFill="1" applyBorder="1" applyAlignment="1">
      <alignment horizontal="left" vertical="top" wrapText="1"/>
    </xf>
    <xf numFmtId="0" fontId="17" fillId="9" borderId="10"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17" fillId="9" borderId="12"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6"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3" xfId="0" applyFont="1" applyFill="1" applyBorder="1" applyAlignment="1">
      <alignment horizontal="left" vertical="top" wrapText="1"/>
    </xf>
    <xf numFmtId="0" fontId="17" fillId="9" borderId="11" xfId="0" applyFont="1" applyFill="1" applyBorder="1" applyAlignment="1" applyProtection="1">
      <alignment horizontal="center" vertical="center"/>
      <protection locked="0"/>
    </xf>
    <xf numFmtId="0" fontId="17" fillId="9" borderId="13"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26" xfId="0" applyFont="1" applyFill="1" applyBorder="1" applyAlignment="1" applyProtection="1">
      <alignment horizontal="center" vertical="center"/>
      <protection locked="0"/>
    </xf>
    <xf numFmtId="0" fontId="0" fillId="0" borderId="24" xfId="0" applyBorder="1"/>
    <xf numFmtId="0" fontId="5" fillId="5" borderId="37" xfId="0" applyFont="1" applyFill="1" applyBorder="1" applyAlignment="1">
      <alignment horizontal="center" vertical="center"/>
    </xf>
    <xf numFmtId="0" fontId="5" fillId="5" borderId="38" xfId="0" applyFont="1" applyFill="1" applyBorder="1" applyAlignment="1">
      <alignment horizontal="center" vertical="center"/>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36" xfId="0" applyFont="1" applyFill="1" applyBorder="1" applyAlignment="1" applyProtection="1">
      <alignment horizontal="center" vertical="center"/>
      <protection locked="0"/>
    </xf>
    <xf numFmtId="0" fontId="17" fillId="9" borderId="38"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5" fillId="5" borderId="42" xfId="0" applyFont="1" applyFill="1" applyBorder="1" applyAlignment="1">
      <alignment horizontal="center" vertical="center"/>
    </xf>
    <xf numFmtId="0" fontId="31" fillId="4" borderId="6" xfId="0" applyFont="1" applyFill="1" applyBorder="1" applyAlignment="1">
      <alignment horizontal="left" vertical="top" wrapText="1"/>
    </xf>
    <xf numFmtId="0" fontId="31" fillId="4" borderId="11" xfId="0" applyFont="1" applyFill="1" applyBorder="1" applyAlignment="1">
      <alignment horizontal="left" vertical="top" wrapText="1"/>
    </xf>
    <xf numFmtId="0" fontId="30" fillId="4" borderId="10" xfId="0" applyFont="1" applyFill="1" applyBorder="1" applyAlignment="1">
      <alignment horizontal="left" vertical="top" wrapText="1"/>
    </xf>
    <xf numFmtId="0" fontId="42" fillId="4" borderId="46" xfId="0" applyFont="1" applyFill="1" applyBorder="1" applyAlignment="1">
      <alignment vertical="top" textRotation="255" wrapText="1"/>
    </xf>
    <xf numFmtId="0" fontId="42" fillId="4" borderId="40" xfId="0" applyFont="1" applyFill="1" applyBorder="1" applyAlignment="1">
      <alignment vertical="top" textRotation="255" wrapText="1"/>
    </xf>
    <xf numFmtId="0" fontId="42" fillId="4" borderId="41" xfId="0" applyFont="1" applyFill="1" applyBorder="1" applyAlignment="1">
      <alignment vertical="top" textRotation="255" wrapText="1"/>
    </xf>
    <xf numFmtId="0" fontId="31" fillId="4" borderId="40" xfId="0" applyFont="1" applyFill="1" applyBorder="1" applyAlignment="1">
      <alignment vertical="top" wrapText="1"/>
    </xf>
    <xf numFmtId="0" fontId="31" fillId="4" borderId="41" xfId="0" applyFont="1" applyFill="1" applyBorder="1" applyAlignment="1">
      <alignment vertical="top" wrapText="1"/>
    </xf>
    <xf numFmtId="0" fontId="31" fillId="4" borderId="46" xfId="0" applyFont="1" applyFill="1" applyBorder="1" applyAlignment="1">
      <alignment vertical="top" wrapText="1"/>
    </xf>
    <xf numFmtId="0" fontId="5" fillId="5" borderId="48" xfId="0" applyFont="1" applyFill="1" applyBorder="1" applyAlignment="1">
      <alignment horizontal="center" vertical="center"/>
    </xf>
    <xf numFmtId="0" fontId="17" fillId="9" borderId="46"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17" fillId="9" borderId="34" xfId="0" applyFont="1" applyFill="1" applyBorder="1" applyAlignment="1" applyProtection="1">
      <alignment horizontal="center" vertical="center"/>
      <protection locked="0"/>
    </xf>
    <xf numFmtId="0" fontId="17" fillId="9" borderId="35"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17" fillId="9" borderId="37" xfId="0" applyFont="1" applyFill="1" applyBorder="1" applyAlignment="1" applyProtection="1">
      <alignment horizontal="center" vertical="center"/>
      <protection locked="0"/>
    </xf>
    <xf numFmtId="0" fontId="17" fillId="9" borderId="48" xfId="0" applyFont="1" applyFill="1" applyBorder="1" applyAlignment="1" applyProtection="1">
      <alignment horizontal="center" vertical="center"/>
      <protection locked="0"/>
    </xf>
    <xf numFmtId="0" fontId="5" fillId="5" borderId="50" xfId="0" applyFont="1" applyFill="1" applyBorder="1" applyAlignment="1">
      <alignment horizontal="center" vertical="center"/>
    </xf>
    <xf numFmtId="0" fontId="17" fillId="12" borderId="51"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41" xfId="0" applyFont="1" applyFill="1" applyBorder="1" applyAlignment="1" applyProtection="1">
      <alignment horizontal="center" vertical="center"/>
      <protection locked="0"/>
    </xf>
    <xf numFmtId="0" fontId="17" fillId="12" borderId="52" xfId="0" applyFont="1" applyFill="1" applyBorder="1" applyAlignment="1" applyProtection="1">
      <alignment horizontal="center" vertical="center"/>
      <protection locked="0"/>
    </xf>
    <xf numFmtId="0" fontId="17" fillId="12" borderId="35" xfId="0" applyFont="1" applyFill="1" applyBorder="1" applyAlignment="1" applyProtection="1">
      <alignment horizontal="center" vertical="center"/>
      <protection locked="0"/>
    </xf>
    <xf numFmtId="0" fontId="17" fillId="12" borderId="50" xfId="0" applyFont="1" applyFill="1" applyBorder="1" applyAlignment="1" applyProtection="1">
      <alignment horizontal="center" vertical="center"/>
      <protection locked="0"/>
    </xf>
    <xf numFmtId="0" fontId="17" fillId="12" borderId="38" xfId="0" applyFont="1" applyFill="1" applyBorder="1" applyAlignment="1" applyProtection="1">
      <alignment horizontal="center" vertical="center"/>
      <protection locked="0"/>
    </xf>
    <xf numFmtId="0" fontId="5" fillId="5" borderId="53" xfId="0" applyFont="1" applyFill="1" applyBorder="1" applyAlignment="1">
      <alignment horizontal="center" vertical="center"/>
    </xf>
    <xf numFmtId="0" fontId="31" fillId="4" borderId="43" xfId="0" applyFont="1" applyFill="1" applyBorder="1" applyAlignment="1">
      <alignment vertical="top" textRotation="255" wrapText="1"/>
    </xf>
    <xf numFmtId="0" fontId="31" fillId="4" borderId="44" xfId="0" applyFont="1" applyFill="1" applyBorder="1" applyAlignment="1">
      <alignment vertical="top" textRotation="255" wrapText="1"/>
    </xf>
    <xf numFmtId="0" fontId="31" fillId="4" borderId="45"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4" xfId="0" applyFont="1" applyFill="1" applyBorder="1" applyAlignment="1" applyProtection="1">
      <alignment horizontal="center" vertical="center"/>
      <protection locked="0"/>
    </xf>
    <xf numFmtId="0" fontId="17" fillId="9" borderId="44"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55" xfId="0" applyFont="1" applyFill="1" applyBorder="1" applyAlignment="1" applyProtection="1">
      <alignment horizontal="center" vertical="center"/>
      <protection locked="0"/>
    </xf>
    <xf numFmtId="0" fontId="17" fillId="9" borderId="17"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1" xfId="0" applyFont="1" applyFill="1" applyBorder="1" applyAlignment="1" applyProtection="1">
      <alignment horizontal="left" vertical="top" wrapText="1"/>
      <protection locked="0"/>
    </xf>
    <xf numFmtId="0" fontId="27" fillId="0" borderId="0" xfId="0" applyFont="1" applyBorder="1" applyAlignment="1">
      <alignment horizontal="left" vertical="top" wrapText="1"/>
    </xf>
    <xf numFmtId="0" fontId="3" fillId="4" borderId="11" xfId="0" applyFont="1" applyFill="1" applyBorder="1" applyAlignment="1" applyProtection="1">
      <alignment horizontal="left" vertical="top" wrapText="1"/>
      <protection locked="0"/>
    </xf>
    <xf numFmtId="0" fontId="3" fillId="4" borderId="31" xfId="0" applyFont="1" applyFill="1" applyBorder="1" applyAlignment="1">
      <alignment horizontal="left" vertical="center" wrapText="1"/>
    </xf>
    <xf numFmtId="0" fontId="30" fillId="4" borderId="13" xfId="0" applyFont="1" applyFill="1" applyBorder="1" applyAlignment="1">
      <alignment horizontal="left" vertical="top" wrapText="1"/>
    </xf>
    <xf numFmtId="0" fontId="3" fillId="4" borderId="10" xfId="0" applyFont="1" applyFill="1" applyBorder="1" applyAlignment="1" applyProtection="1">
      <alignment horizontal="left" vertical="top" wrapText="1"/>
      <protection locked="0"/>
    </xf>
    <xf numFmtId="0" fontId="27" fillId="8" borderId="20" xfId="0" applyFont="1" applyFill="1" applyBorder="1" applyAlignment="1">
      <alignment vertical="top" wrapText="1"/>
    </xf>
    <xf numFmtId="0" fontId="49" fillId="0" borderId="0" xfId="0" applyFont="1" applyAlignment="1">
      <alignment horizontal="center" vertical="center"/>
    </xf>
    <xf numFmtId="0" fontId="49" fillId="0" borderId="1" xfId="0" applyFont="1" applyBorder="1" applyAlignment="1" applyProtection="1">
      <alignment vertical="center" wrapText="1"/>
      <protection locked="0"/>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50" fillId="11" borderId="0" xfId="0" applyFont="1" applyFill="1"/>
    <xf numFmtId="0" fontId="50" fillId="0" borderId="0" xfId="0" applyFont="1"/>
    <xf numFmtId="0" fontId="37" fillId="0" borderId="0" xfId="0" applyFont="1" applyFill="1" applyAlignment="1" applyProtection="1">
      <alignment horizontal="center" vertical="center"/>
    </xf>
    <xf numFmtId="0" fontId="19" fillId="7" borderId="1" xfId="0" applyFont="1" applyFill="1" applyBorder="1" applyAlignment="1">
      <alignment horizontal="center" vertical="center"/>
    </xf>
    <xf numFmtId="0" fontId="22" fillId="0" borderId="0" xfId="0" applyFont="1" applyBorder="1" applyAlignment="1">
      <alignment horizontal="left" wrapText="1"/>
    </xf>
    <xf numFmtId="0" fontId="10" fillId="5" borderId="12"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6" fillId="4" borderId="11"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3" xfId="0" applyFont="1" applyFill="1" applyBorder="1" applyAlignment="1">
      <alignment horizontal="left" vertical="top" wrapText="1"/>
    </xf>
    <xf numFmtId="0" fontId="5" fillId="5" borderId="2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4" borderId="11" xfId="0" applyFont="1" applyFill="1" applyBorder="1" applyAlignment="1">
      <alignment vertical="top" wrapText="1"/>
    </xf>
    <xf numFmtId="0" fontId="3" fillId="4" borderId="10" xfId="0" applyFont="1" applyFill="1" applyBorder="1" applyAlignment="1">
      <alignment vertical="top" wrapText="1"/>
    </xf>
    <xf numFmtId="0" fontId="5" fillId="5" borderId="2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31" fillId="4" borderId="11" xfId="0" applyFont="1" applyFill="1" applyBorder="1" applyAlignment="1">
      <alignment horizontal="left" vertical="top" wrapText="1"/>
    </xf>
    <xf numFmtId="0" fontId="31" fillId="4" borderId="10" xfId="0" applyFont="1" applyFill="1" applyBorder="1" applyAlignment="1">
      <alignment horizontal="left" vertical="top" wrapText="1"/>
    </xf>
    <xf numFmtId="0" fontId="31" fillId="4" borderId="44" xfId="0" applyFont="1" applyFill="1" applyBorder="1" applyAlignment="1">
      <alignment horizontal="center" vertical="top" textRotation="255" wrapText="1"/>
    </xf>
    <xf numFmtId="0" fontId="31" fillId="4" borderId="40"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41" xfId="0" applyFont="1" applyFill="1" applyBorder="1" applyAlignment="1">
      <alignment horizontal="center" vertical="top" textRotation="255" wrapText="1"/>
    </xf>
    <xf numFmtId="0" fontId="31" fillId="4" borderId="26"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39" xfId="0" applyFont="1" applyFill="1" applyBorder="1" applyAlignment="1">
      <alignment horizontal="center" vertical="distributed" wrapText="1"/>
    </xf>
    <xf numFmtId="0" fontId="27" fillId="0" borderId="0" xfId="0" applyFont="1" applyBorder="1" applyAlignment="1">
      <alignment horizontal="left" vertical="top" wrapText="1"/>
    </xf>
    <xf numFmtId="0" fontId="3" fillId="4" borderId="1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5" fillId="5" borderId="12" xfId="0" applyFont="1" applyFill="1" applyBorder="1" applyAlignment="1">
      <alignment horizontal="center" vertical="center" wrapText="1"/>
    </xf>
    <xf numFmtId="0" fontId="35" fillId="5" borderId="56" xfId="0" applyFont="1" applyFill="1" applyBorder="1" applyAlignment="1">
      <alignment horizontal="center" vertical="center" wrapText="1"/>
    </xf>
    <xf numFmtId="0" fontId="31" fillId="4" borderId="47" xfId="0" applyFont="1" applyFill="1" applyBorder="1" applyAlignment="1">
      <alignment horizontal="center" vertical="distributed" wrapText="1"/>
    </xf>
    <xf numFmtId="0" fontId="31" fillId="4" borderId="15" xfId="0" applyFont="1" applyFill="1" applyBorder="1" applyAlignment="1">
      <alignment horizontal="center" vertical="distributed" wrapText="1"/>
    </xf>
    <xf numFmtId="0" fontId="5" fillId="5" borderId="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4" borderId="17" xfId="0" applyFont="1" applyFill="1" applyBorder="1" applyAlignment="1">
      <alignment vertical="top" wrapText="1"/>
    </xf>
    <xf numFmtId="0" fontId="3" fillId="4" borderId="15" xfId="0" applyFont="1" applyFill="1" applyBorder="1" applyAlignment="1">
      <alignment vertical="top" wrapText="1"/>
    </xf>
    <xf numFmtId="0" fontId="10" fillId="5" borderId="16"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3" fillId="4" borderId="11" xfId="0" applyFont="1" applyFill="1" applyBorder="1" applyAlignment="1">
      <alignment horizontal="left" vertical="top" wrapText="1"/>
    </xf>
    <xf numFmtId="0" fontId="3" fillId="4" borderId="10"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4" borderId="27" xfId="0" applyFont="1" applyFill="1" applyBorder="1" applyAlignment="1">
      <alignment vertical="top" wrapText="1"/>
    </xf>
    <xf numFmtId="0" fontId="3" fillId="4" borderId="3" xfId="0" applyFont="1" applyFill="1" applyBorder="1" applyAlignment="1">
      <alignment vertical="top" wrapText="1"/>
    </xf>
    <xf numFmtId="0" fontId="3" fillId="4" borderId="26" xfId="0" applyFont="1" applyFill="1" applyBorder="1" applyAlignment="1">
      <alignment vertical="top" wrapText="1"/>
    </xf>
    <xf numFmtId="0" fontId="3" fillId="4" borderId="4" xfId="0" applyFont="1" applyFill="1" applyBorder="1" applyAlignment="1">
      <alignment vertical="top" wrapText="1"/>
    </xf>
    <xf numFmtId="0" fontId="3" fillId="4" borderId="23"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4" fillId="4" borderId="2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center" vertical="center"/>
    </xf>
    <xf numFmtId="0" fontId="3" fillId="4" borderId="0" xfId="0" applyFont="1" applyFill="1" applyAlignment="1">
      <alignment horizontal="left"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6" xfId="0" applyBorder="1" applyAlignment="1">
      <alignment horizontal="center" vertical="top"/>
    </xf>
    <xf numFmtId="0" fontId="0" fillId="0" borderId="33" xfId="0" applyBorder="1" applyAlignment="1">
      <alignment horizontal="center" vertical="top"/>
    </xf>
    <xf numFmtId="0" fontId="3" fillId="4" borderId="30" xfId="0" applyFont="1" applyFill="1" applyBorder="1" applyAlignment="1">
      <alignment horizontal="left" vertical="center"/>
    </xf>
    <xf numFmtId="0" fontId="3" fillId="4" borderId="31" xfId="0" applyFont="1" applyFill="1" applyBorder="1" applyAlignment="1">
      <alignment horizontal="left" vertical="center"/>
    </xf>
    <xf numFmtId="0" fontId="3" fillId="4" borderId="21" xfId="0" applyFont="1" applyFill="1" applyBorder="1" applyAlignment="1">
      <alignment horizontal="left" vertical="center"/>
    </xf>
    <xf numFmtId="0" fontId="44" fillId="4" borderId="32" xfId="0" applyFont="1" applyFill="1" applyBorder="1" applyAlignment="1">
      <alignment vertical="top" wrapText="1"/>
    </xf>
    <xf numFmtId="0" fontId="44" fillId="4" borderId="2" xfId="0" applyFont="1" applyFill="1" applyBorder="1" applyAlignment="1">
      <alignment vertical="top" wrapText="1"/>
    </xf>
    <xf numFmtId="0" fontId="44" fillId="4" borderId="16" xfId="0" applyFont="1" applyFill="1" applyBorder="1" applyAlignment="1">
      <alignment vertical="top" wrapText="1"/>
    </xf>
    <xf numFmtId="0" fontId="3" fillId="4" borderId="32" xfId="0" applyFont="1" applyFill="1" applyBorder="1" applyAlignment="1">
      <alignment vertical="top" wrapText="1"/>
    </xf>
    <xf numFmtId="0" fontId="3" fillId="4" borderId="2" xfId="0" applyFont="1" applyFill="1" applyBorder="1" applyAlignment="1">
      <alignment vertical="top" wrapText="1"/>
    </xf>
    <xf numFmtId="0" fontId="3" fillId="4" borderId="16" xfId="0" applyFont="1" applyFill="1" applyBorder="1" applyAlignment="1">
      <alignment vertical="top" wrapText="1"/>
    </xf>
    <xf numFmtId="0" fontId="9" fillId="4" borderId="26"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3">
    <cellStyle name="ハイパーリンク" xfId="2" builtinId="8"/>
    <cellStyle name="標準" xfId="0" builtinId="0"/>
    <cellStyle name="標準 2" xfId="1"/>
  </cellStyles>
  <dxfs count="32">
    <dxf>
      <font>
        <color rgb="FF9C0006"/>
      </font>
      <fill>
        <patternFill>
          <bgColor rgb="FFFFC7CE"/>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72</xdr:col>
      <xdr:colOff>79737</xdr:colOff>
      <xdr:row>8</xdr:row>
      <xdr:rowOff>14152</xdr:rowOff>
    </xdr:from>
    <xdr:to>
      <xdr:col>89</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I88"/>
  <sheetViews>
    <sheetView showGridLines="0" tabSelected="1" view="pageBreakPreview" zoomScale="40" zoomScaleNormal="40" zoomScaleSheetLayoutView="40" zoomScalePageLayoutView="55" workbookViewId="0">
      <pane xSplit="1" ySplit="13" topLeftCell="B14" activePane="bottomRight" state="frozen"/>
      <selection pane="topRight" activeCell="B1" sqref="B1"/>
      <selection pane="bottomLeft" activeCell="A14" sqref="A14"/>
      <selection pane="bottomRight"/>
    </sheetView>
  </sheetViews>
  <sheetFormatPr defaultColWidth="3.875" defaultRowHeight="13.5"/>
  <cols>
    <col min="1" max="1" width="10" customWidth="1"/>
    <col min="2" max="2" width="17" customWidth="1"/>
    <col min="3" max="6" width="20.75" customWidth="1"/>
    <col min="7" max="7" width="21.875" customWidth="1"/>
    <col min="8" max="8" width="18.875" customWidth="1"/>
    <col min="9" max="20" width="6.625" customWidth="1"/>
    <col min="21" max="21" width="27.625" customWidth="1"/>
    <col min="22" max="22" width="37.25" customWidth="1"/>
    <col min="23" max="53" width="6.625" customWidth="1"/>
    <col min="54" max="61" width="8.375" customWidth="1"/>
    <col min="62" max="92" width="6.625" customWidth="1"/>
    <col min="93" max="95" width="37.125" customWidth="1"/>
    <col min="97" max="97" width="63.75" customWidth="1"/>
    <col min="98" max="98" width="67.125" customWidth="1"/>
    <col min="99" max="101" width="63.75" customWidth="1"/>
    <col min="102" max="106" width="52.625" customWidth="1"/>
    <col min="107" max="107" width="55.625" customWidth="1"/>
    <col min="108" max="109" width="70.625" customWidth="1"/>
    <col min="110" max="110" width="100.625" customWidth="1"/>
    <col min="111" max="113" width="70.625" customWidth="1"/>
  </cols>
  <sheetData>
    <row r="1" spans="1:113" s="3" customFormat="1" ht="25.9" customHeight="1">
      <c r="B1" s="189" t="s">
        <v>121</v>
      </c>
      <c r="C1" s="189"/>
      <c r="D1" s="189"/>
      <c r="E1" s="189"/>
      <c r="F1" s="189"/>
      <c r="G1" s="189"/>
      <c r="H1" s="189"/>
      <c r="I1" s="189"/>
      <c r="J1" s="189"/>
      <c r="K1" s="189"/>
      <c r="L1" s="189"/>
      <c r="M1" s="189"/>
      <c r="N1" s="189"/>
      <c r="O1" s="189"/>
      <c r="P1" s="189"/>
      <c r="Q1" s="189"/>
      <c r="R1" s="189"/>
      <c r="S1" s="189"/>
      <c r="T1" s="189"/>
      <c r="U1" s="189"/>
      <c r="V1" s="189"/>
      <c r="W1" s="14"/>
      <c r="X1" s="14"/>
      <c r="Y1" s="14"/>
      <c r="Z1" s="14"/>
      <c r="AA1" s="14"/>
      <c r="AB1" s="14"/>
      <c r="AC1" s="14"/>
      <c r="AD1" s="14"/>
      <c r="AE1" s="14"/>
      <c r="AF1" s="14"/>
      <c r="AG1" s="14"/>
      <c r="AH1" s="14"/>
      <c r="AI1" s="14"/>
      <c r="AJ1" s="14"/>
      <c r="AK1" s="14"/>
      <c r="AL1" s="14"/>
      <c r="AM1" s="14"/>
      <c r="AN1" s="48"/>
      <c r="AO1" s="48"/>
      <c r="AP1" s="48"/>
      <c r="AQ1" s="48"/>
      <c r="AR1" s="48"/>
      <c r="AS1" s="48"/>
      <c r="AT1" s="48"/>
      <c r="AU1" s="48"/>
      <c r="AV1" s="48"/>
      <c r="AW1" s="48"/>
      <c r="AX1" s="48"/>
      <c r="AY1"/>
      <c r="AZ1"/>
      <c r="BA1" s="48"/>
      <c r="BB1" s="48"/>
      <c r="BC1" s="48"/>
      <c r="BD1" s="48"/>
      <c r="BE1" s="48"/>
      <c r="BF1" s="48"/>
      <c r="BG1" s="48"/>
      <c r="BH1" s="48"/>
      <c r="BI1" s="48"/>
      <c r="BJ1" s="48"/>
      <c r="BK1" s="48"/>
      <c r="BL1" s="48"/>
      <c r="BM1" s="48"/>
      <c r="BN1" s="48"/>
      <c r="BO1" s="48"/>
      <c r="BP1" s="48"/>
      <c r="BQ1" s="48"/>
      <c r="BR1" s="48"/>
      <c r="BS1" s="48"/>
      <c r="BT1" s="48"/>
      <c r="BU1" s="14"/>
      <c r="BV1" s="14"/>
      <c r="BW1" s="14"/>
      <c r="BX1" s="14"/>
      <c r="CN1" s="14"/>
      <c r="CO1" s="14"/>
      <c r="CP1" s="14"/>
      <c r="CQ1" s="14"/>
    </row>
    <row r="2" spans="1:113" s="13" customFormat="1" ht="48" customHeight="1" thickBot="1">
      <c r="B2" s="156" t="s">
        <v>186</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
      <c r="CP2" s="15"/>
      <c r="CQ2" s="15"/>
    </row>
    <row r="3" spans="1:113" s="13" customFormat="1" ht="22.9" customHeight="1" thickBot="1">
      <c r="C3" s="29"/>
      <c r="D3" s="117" t="s">
        <v>300</v>
      </c>
      <c r="G3" s="31"/>
      <c r="H3" s="30" t="s">
        <v>302</v>
      </c>
      <c r="I3" s="119"/>
      <c r="J3" s="119"/>
      <c r="K3" s="119"/>
      <c r="N3" s="50"/>
      <c r="O3" s="50"/>
      <c r="P3" s="50"/>
      <c r="Q3" s="50"/>
      <c r="R3" s="50"/>
      <c r="S3" s="50"/>
      <c r="T3" s="50"/>
      <c r="U3" s="124"/>
      <c r="V3" s="30" t="s">
        <v>260</v>
      </c>
      <c r="W3" s="116"/>
      <c r="X3" s="116"/>
      <c r="Y3" s="116"/>
      <c r="Z3" s="116"/>
      <c r="AA3" s="116"/>
      <c r="AB3" s="116"/>
      <c r="AC3" s="116"/>
      <c r="AD3" s="116"/>
      <c r="AE3" s="116"/>
      <c r="AF3" s="116"/>
      <c r="AG3" s="116"/>
      <c r="AH3" s="116"/>
      <c r="AI3" s="116"/>
      <c r="AJ3" s="116"/>
      <c r="AK3" s="47"/>
      <c r="AL3" s="47"/>
      <c r="AM3" s="47"/>
      <c r="AQ3" s="49"/>
      <c r="AR3" s="49"/>
      <c r="AS3" s="49"/>
      <c r="AT3" s="49"/>
      <c r="AU3" s="49"/>
      <c r="AV3" s="49"/>
      <c r="AW3" s="49"/>
      <c r="AZ3" s="49"/>
      <c r="BA3" s="49"/>
      <c r="BB3" s="49"/>
      <c r="BC3" s="49"/>
      <c r="BE3" s="49"/>
      <c r="BF3" s="49"/>
      <c r="BG3" s="49"/>
      <c r="BH3" s="49"/>
      <c r="BI3" s="49"/>
      <c r="BJ3" s="50"/>
      <c r="BK3" s="50"/>
      <c r="BL3" s="50"/>
      <c r="BM3" s="50"/>
      <c r="BN3" s="50"/>
      <c r="BO3" s="50"/>
      <c r="BP3" s="50"/>
      <c r="BQ3" s="50"/>
      <c r="BR3" s="50"/>
      <c r="BS3" s="50"/>
      <c r="BT3" s="50"/>
      <c r="BU3" s="12"/>
      <c r="BV3" s="12"/>
      <c r="BW3" s="12"/>
      <c r="BZ3" s="50"/>
      <c r="CA3" s="50"/>
      <c r="CB3" s="50"/>
      <c r="CC3" s="50"/>
      <c r="CD3" s="50"/>
      <c r="CE3" s="50"/>
      <c r="CF3" s="50"/>
      <c r="CG3" s="50"/>
      <c r="CH3" s="50"/>
      <c r="CI3" s="50"/>
      <c r="CJ3" s="50"/>
      <c r="CK3" s="50"/>
      <c r="CL3" s="50"/>
      <c r="CM3" s="50"/>
      <c r="CN3" s="50"/>
      <c r="CO3" s="15"/>
      <c r="CP3" s="15"/>
      <c r="CQ3" s="15"/>
    </row>
    <row r="4" spans="1:113" s="26" customFormat="1" ht="8.65" customHeight="1" thickBo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51"/>
      <c r="AO4" s="51"/>
      <c r="AP4" s="51"/>
      <c r="AQ4" s="51"/>
      <c r="AR4" s="51"/>
      <c r="AS4" s="51"/>
      <c r="AT4" s="51"/>
      <c r="AU4" s="51"/>
      <c r="AV4" s="51"/>
      <c r="AW4" s="51"/>
      <c r="AX4" s="51"/>
      <c r="AY4" s="51"/>
      <c r="AZ4" s="51"/>
      <c r="BA4" s="51"/>
      <c r="BB4" s="51"/>
      <c r="BC4" s="51"/>
      <c r="BD4" s="51"/>
      <c r="BE4" s="51"/>
      <c r="BF4" s="51"/>
      <c r="BG4" s="51"/>
      <c r="BH4" s="51"/>
      <c r="BI4" s="51"/>
      <c r="BJ4" s="52"/>
      <c r="BK4" s="52"/>
      <c r="BL4" s="52"/>
      <c r="BM4" s="52"/>
      <c r="BN4" s="52"/>
      <c r="BO4" s="52"/>
      <c r="BP4" s="52"/>
      <c r="BQ4" s="52"/>
      <c r="BR4" s="52"/>
      <c r="BS4" s="52"/>
      <c r="BT4" s="52"/>
      <c r="BU4" s="27"/>
      <c r="BV4" s="27"/>
      <c r="BW4" s="27"/>
      <c r="BX4" s="27"/>
      <c r="BY4" s="27"/>
      <c r="BZ4" s="27"/>
      <c r="CA4" s="27"/>
      <c r="CB4" s="27"/>
      <c r="CC4" s="27"/>
      <c r="CD4" s="27"/>
      <c r="CE4" s="27"/>
      <c r="CF4" s="27"/>
      <c r="CG4" s="27"/>
      <c r="CH4" s="27"/>
      <c r="CI4" s="27"/>
      <c r="CJ4" s="27"/>
      <c r="CK4" s="27"/>
      <c r="CL4" s="27"/>
      <c r="CM4" s="27"/>
      <c r="CN4" s="27"/>
      <c r="CO4" s="28"/>
      <c r="CP4" s="28"/>
      <c r="CQ4" s="28"/>
    </row>
    <row r="5" spans="1:113" s="33" customFormat="1" ht="27" customHeight="1" thickTop="1" thickBot="1">
      <c r="A5" s="32"/>
      <c r="B5" s="159" t="s">
        <v>27</v>
      </c>
      <c r="C5" s="160"/>
      <c r="D5" s="160"/>
      <c r="E5" s="160"/>
      <c r="F5" s="160"/>
      <c r="G5" s="160"/>
      <c r="H5" s="121"/>
      <c r="I5" s="121"/>
      <c r="J5" s="121"/>
      <c r="K5" s="121"/>
      <c r="L5" s="121"/>
      <c r="M5" s="121"/>
      <c r="N5" s="121"/>
      <c r="O5" s="121"/>
      <c r="P5" s="121"/>
      <c r="Q5" s="121"/>
      <c r="R5" s="121"/>
      <c r="S5" s="121"/>
      <c r="T5" s="121"/>
      <c r="U5" s="192" t="s">
        <v>30</v>
      </c>
      <c r="V5" s="193"/>
      <c r="W5" s="193"/>
      <c r="X5" s="193"/>
      <c r="Y5" s="193"/>
      <c r="Z5" s="193"/>
      <c r="AA5" s="193"/>
      <c r="AB5" s="193"/>
      <c r="AC5" s="193"/>
      <c r="AD5" s="193"/>
      <c r="AE5" s="193"/>
      <c r="AF5" s="193"/>
      <c r="AG5" s="193"/>
      <c r="AH5" s="193"/>
      <c r="AI5" s="193"/>
      <c r="AJ5" s="193"/>
      <c r="AK5" s="193"/>
      <c r="AL5" s="193"/>
      <c r="AM5" s="194"/>
      <c r="AN5" s="192" t="s">
        <v>249</v>
      </c>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4"/>
      <c r="BU5" s="192" t="s">
        <v>191</v>
      </c>
      <c r="BV5" s="193"/>
      <c r="BW5" s="193"/>
      <c r="BX5" s="193"/>
      <c r="BY5" s="193"/>
      <c r="BZ5" s="193"/>
      <c r="CA5" s="193"/>
      <c r="CB5" s="193"/>
      <c r="CC5" s="193"/>
      <c r="CD5" s="193"/>
      <c r="CE5" s="193"/>
      <c r="CF5" s="193"/>
      <c r="CG5" s="193"/>
      <c r="CH5" s="193"/>
      <c r="CI5" s="193"/>
      <c r="CJ5" s="193"/>
      <c r="CK5" s="193"/>
      <c r="CL5" s="193"/>
      <c r="CM5" s="193"/>
      <c r="CN5" s="193"/>
      <c r="CO5" s="193"/>
      <c r="CP5" s="193"/>
      <c r="CQ5" s="194"/>
    </row>
    <row r="6" spans="1:113" s="38" customFormat="1" ht="22.15" customHeight="1" thickTop="1">
      <c r="A6" s="34"/>
      <c r="B6" s="35" t="s">
        <v>26</v>
      </c>
      <c r="C6" s="36" t="s">
        <v>0</v>
      </c>
      <c r="D6" s="36" t="s">
        <v>1</v>
      </c>
      <c r="E6" s="36" t="s">
        <v>2</v>
      </c>
      <c r="F6" s="36" t="s">
        <v>28</v>
      </c>
      <c r="G6" s="37" t="s">
        <v>208</v>
      </c>
      <c r="H6" s="35" t="s">
        <v>292</v>
      </c>
      <c r="I6" s="180" t="s">
        <v>293</v>
      </c>
      <c r="J6" s="181"/>
      <c r="K6" s="181"/>
      <c r="L6" s="181"/>
      <c r="M6" s="181"/>
      <c r="N6" s="181"/>
      <c r="O6" s="181"/>
      <c r="P6" s="181"/>
      <c r="Q6" s="181"/>
      <c r="R6" s="181"/>
      <c r="S6" s="181"/>
      <c r="T6" s="181"/>
      <c r="U6" s="36" t="s">
        <v>3</v>
      </c>
      <c r="V6" s="46" t="s">
        <v>29</v>
      </c>
      <c r="W6" s="180" t="s">
        <v>4</v>
      </c>
      <c r="X6" s="181"/>
      <c r="Y6" s="181"/>
      <c r="Z6" s="181"/>
      <c r="AA6" s="181"/>
      <c r="AB6" s="181"/>
      <c r="AC6" s="181"/>
      <c r="AD6" s="181"/>
      <c r="AE6" s="181"/>
      <c r="AF6" s="181"/>
      <c r="AG6" s="181"/>
      <c r="AH6" s="181"/>
      <c r="AI6" s="181"/>
      <c r="AJ6" s="181"/>
      <c r="AK6" s="181"/>
      <c r="AL6" s="181"/>
      <c r="AM6" s="182"/>
      <c r="AN6" s="180" t="s">
        <v>5</v>
      </c>
      <c r="AO6" s="181"/>
      <c r="AP6" s="181"/>
      <c r="AQ6" s="181"/>
      <c r="AR6" s="181"/>
      <c r="AS6" s="181"/>
      <c r="AT6" s="182"/>
      <c r="AU6" s="180" t="s">
        <v>32</v>
      </c>
      <c r="AV6" s="181"/>
      <c r="AW6" s="181"/>
      <c r="AX6" s="181"/>
      <c r="AY6" s="181"/>
      <c r="AZ6" s="181"/>
      <c r="BA6" s="182"/>
      <c r="BB6" s="186" t="s">
        <v>6</v>
      </c>
      <c r="BC6" s="186"/>
      <c r="BD6" s="186"/>
      <c r="BE6" s="186"/>
      <c r="BF6" s="186"/>
      <c r="BG6" s="186"/>
      <c r="BH6" s="186"/>
      <c r="BI6" s="186"/>
      <c r="BJ6" s="187" t="s">
        <v>33</v>
      </c>
      <c r="BK6" s="188"/>
      <c r="BL6" s="188"/>
      <c r="BM6" s="188"/>
      <c r="BN6" s="188"/>
      <c r="BO6" s="188"/>
      <c r="BP6" s="188"/>
      <c r="BQ6" s="188"/>
      <c r="BR6" s="188"/>
      <c r="BS6" s="188"/>
      <c r="BT6" s="188"/>
      <c r="BU6" s="180" t="s">
        <v>34</v>
      </c>
      <c r="BV6" s="181"/>
      <c r="BW6" s="181"/>
      <c r="BX6" s="181"/>
      <c r="BY6" s="181"/>
      <c r="BZ6" s="181"/>
      <c r="CA6" s="181"/>
      <c r="CB6" s="181"/>
      <c r="CC6" s="181"/>
      <c r="CD6" s="181"/>
      <c r="CE6" s="181"/>
      <c r="CF6" s="181"/>
      <c r="CG6" s="181"/>
      <c r="CH6" s="181"/>
      <c r="CI6" s="181"/>
      <c r="CJ6" s="181"/>
      <c r="CK6" s="181"/>
      <c r="CL6" s="181"/>
      <c r="CM6" s="181"/>
      <c r="CN6" s="182"/>
      <c r="CO6" s="36" t="s">
        <v>35</v>
      </c>
      <c r="CP6" s="36" t="s">
        <v>36</v>
      </c>
      <c r="CQ6" s="36" t="s">
        <v>37</v>
      </c>
    </row>
    <row r="7" spans="1:113" s="1" customFormat="1" ht="34.15" customHeight="1">
      <c r="A7" s="16"/>
      <c r="B7" s="21"/>
      <c r="C7" s="21"/>
      <c r="D7" s="21"/>
      <c r="E7" s="21"/>
      <c r="F7" s="21"/>
      <c r="G7" s="22"/>
      <c r="H7" s="21"/>
      <c r="I7" s="183"/>
      <c r="J7" s="184"/>
      <c r="K7" s="184"/>
      <c r="L7" s="184"/>
      <c r="M7" s="184"/>
      <c r="N7" s="184"/>
      <c r="O7" s="184"/>
      <c r="P7" s="184"/>
      <c r="Q7" s="184"/>
      <c r="R7" s="184"/>
      <c r="S7" s="184"/>
      <c r="T7" s="184"/>
      <c r="U7" s="21"/>
      <c r="V7" s="21"/>
      <c r="W7" s="183"/>
      <c r="X7" s="184"/>
      <c r="Y7" s="184"/>
      <c r="Z7" s="184"/>
      <c r="AA7" s="184"/>
      <c r="AB7" s="184"/>
      <c r="AC7" s="184"/>
      <c r="AD7" s="184"/>
      <c r="AE7" s="184"/>
      <c r="AF7" s="184"/>
      <c r="AG7" s="184"/>
      <c r="AH7" s="184"/>
      <c r="AI7" s="184"/>
      <c r="AJ7" s="184"/>
      <c r="AK7" s="184"/>
      <c r="AL7" s="184"/>
      <c r="AM7" s="185"/>
      <c r="AN7" s="183"/>
      <c r="AO7" s="184"/>
      <c r="AP7" s="184"/>
      <c r="AQ7" s="184"/>
      <c r="AR7" s="184"/>
      <c r="AS7" s="184"/>
      <c r="AT7" s="185"/>
      <c r="AU7" s="183"/>
      <c r="AV7" s="184"/>
      <c r="AW7" s="184"/>
      <c r="AX7" s="184"/>
      <c r="AY7" s="184"/>
      <c r="AZ7" s="184"/>
      <c r="BA7" s="185"/>
      <c r="BB7" s="184"/>
      <c r="BC7" s="184"/>
      <c r="BD7" s="184"/>
      <c r="BE7" s="184"/>
      <c r="BF7" s="184"/>
      <c r="BG7" s="184"/>
      <c r="BH7" s="184"/>
      <c r="BI7" s="184"/>
      <c r="BJ7" s="201"/>
      <c r="BK7" s="202"/>
      <c r="BL7" s="202"/>
      <c r="BM7" s="202"/>
      <c r="BN7" s="202"/>
      <c r="BO7" s="202"/>
      <c r="BP7" s="202"/>
      <c r="BQ7" s="202"/>
      <c r="BR7" s="202"/>
      <c r="BS7" s="202"/>
      <c r="BT7" s="202"/>
      <c r="BU7" s="183"/>
      <c r="BV7" s="184"/>
      <c r="BW7" s="184"/>
      <c r="BX7" s="184"/>
      <c r="BY7" s="184"/>
      <c r="BZ7" s="184"/>
      <c r="CA7" s="184"/>
      <c r="CB7" s="184"/>
      <c r="CC7" s="184"/>
      <c r="CD7" s="184"/>
      <c r="CE7" s="184"/>
      <c r="CF7" s="184"/>
      <c r="CG7" s="184"/>
      <c r="CH7" s="184"/>
      <c r="CI7" s="184"/>
      <c r="CJ7" s="184"/>
      <c r="CK7" s="184"/>
      <c r="CL7" s="184"/>
      <c r="CM7" s="184"/>
      <c r="CN7" s="185"/>
      <c r="CO7" s="39" t="s">
        <v>192</v>
      </c>
      <c r="CP7" s="39" t="s">
        <v>193</v>
      </c>
      <c r="CQ7" s="39" t="s">
        <v>194</v>
      </c>
    </row>
    <row r="8" spans="1:113" s="6" customFormat="1" ht="30" customHeight="1">
      <c r="A8" s="17"/>
      <c r="B8" s="157" t="s">
        <v>262</v>
      </c>
      <c r="C8" s="137" t="s">
        <v>210</v>
      </c>
      <c r="D8" s="137" t="s">
        <v>211</v>
      </c>
      <c r="E8" s="142" t="s">
        <v>202</v>
      </c>
      <c r="F8" s="142" t="s">
        <v>201</v>
      </c>
      <c r="G8" s="167" t="s">
        <v>200</v>
      </c>
      <c r="H8" s="120" t="s">
        <v>291</v>
      </c>
      <c r="I8" s="176" t="s">
        <v>303</v>
      </c>
      <c r="J8" s="177"/>
      <c r="K8" s="177"/>
      <c r="L8" s="177"/>
      <c r="M8" s="177"/>
      <c r="N8" s="177"/>
      <c r="O8" s="177"/>
      <c r="P8" s="177"/>
      <c r="Q8" s="177"/>
      <c r="R8" s="177"/>
      <c r="S8" s="177"/>
      <c r="T8" s="177"/>
      <c r="U8" s="171" t="s">
        <v>199</v>
      </c>
      <c r="V8" s="171" t="s">
        <v>198</v>
      </c>
      <c r="W8" s="176" t="s">
        <v>251</v>
      </c>
      <c r="X8" s="177"/>
      <c r="Y8" s="177"/>
      <c r="Z8" s="177"/>
      <c r="AA8" s="177"/>
      <c r="AB8" s="177"/>
      <c r="AC8" s="177"/>
      <c r="AD8" s="177"/>
      <c r="AE8" s="177"/>
      <c r="AF8" s="177"/>
      <c r="AG8" s="177"/>
      <c r="AH8" s="177"/>
      <c r="AI8" s="177"/>
      <c r="AJ8" s="177"/>
      <c r="AK8" s="177"/>
      <c r="AL8" s="177"/>
      <c r="AM8" s="167"/>
      <c r="AN8" s="195" t="s">
        <v>197</v>
      </c>
      <c r="AO8" s="196"/>
      <c r="AP8" s="196"/>
      <c r="AQ8" s="196"/>
      <c r="AR8" s="196"/>
      <c r="AS8" s="196"/>
      <c r="AT8" s="196"/>
      <c r="AU8" s="196"/>
      <c r="AV8" s="196"/>
      <c r="AW8" s="196"/>
      <c r="AX8" s="196"/>
      <c r="AY8" s="196"/>
      <c r="AZ8" s="196"/>
      <c r="BA8" s="196"/>
      <c r="BB8" s="196"/>
      <c r="BC8" s="196"/>
      <c r="BD8" s="196"/>
      <c r="BE8" s="196"/>
      <c r="BF8" s="196"/>
      <c r="BG8" s="196"/>
      <c r="BH8" s="196"/>
      <c r="BI8" s="197"/>
      <c r="BJ8" s="176" t="s">
        <v>196</v>
      </c>
      <c r="BK8" s="177"/>
      <c r="BL8" s="177"/>
      <c r="BM8" s="177"/>
      <c r="BN8" s="177"/>
      <c r="BO8" s="177"/>
      <c r="BP8" s="177"/>
      <c r="BQ8" s="177"/>
      <c r="BR8" s="177"/>
      <c r="BS8" s="177"/>
      <c r="BT8" s="177"/>
      <c r="BU8" s="176" t="s">
        <v>195</v>
      </c>
      <c r="BV8" s="177"/>
      <c r="BW8" s="177"/>
      <c r="BX8" s="177"/>
      <c r="BY8" s="177"/>
      <c r="BZ8" s="177"/>
      <c r="CA8" s="177"/>
      <c r="CB8" s="177"/>
      <c r="CC8" s="177"/>
      <c r="CD8" s="177"/>
      <c r="CE8" s="177"/>
      <c r="CF8" s="177"/>
      <c r="CG8" s="177"/>
      <c r="CH8" s="177"/>
      <c r="CI8" s="177"/>
      <c r="CJ8" s="177"/>
      <c r="CK8" s="177"/>
      <c r="CL8" s="177"/>
      <c r="CM8" s="177"/>
      <c r="CN8" s="167"/>
      <c r="CO8" s="142" t="s">
        <v>203</v>
      </c>
      <c r="CP8" s="142" t="s">
        <v>204</v>
      </c>
      <c r="CQ8" s="142" t="s">
        <v>185</v>
      </c>
      <c r="DC8" s="7"/>
    </row>
    <row r="9" spans="1:113" s="2" customFormat="1" ht="87" customHeight="1">
      <c r="A9" s="18"/>
      <c r="B9" s="158"/>
      <c r="C9" s="138"/>
      <c r="D9" s="139"/>
      <c r="E9" s="143"/>
      <c r="F9" s="143"/>
      <c r="G9" s="168"/>
      <c r="H9" s="123"/>
      <c r="I9" s="178"/>
      <c r="J9" s="179"/>
      <c r="K9" s="179"/>
      <c r="L9" s="179"/>
      <c r="M9" s="179"/>
      <c r="N9" s="179"/>
      <c r="O9" s="179"/>
      <c r="P9" s="179"/>
      <c r="Q9" s="179"/>
      <c r="R9" s="179"/>
      <c r="S9" s="179"/>
      <c r="T9" s="179"/>
      <c r="U9" s="172"/>
      <c r="V9" s="172"/>
      <c r="W9" s="178"/>
      <c r="X9" s="179"/>
      <c r="Y9" s="179"/>
      <c r="Z9" s="179"/>
      <c r="AA9" s="179"/>
      <c r="AB9" s="179"/>
      <c r="AC9" s="179"/>
      <c r="AD9" s="179"/>
      <c r="AE9" s="179"/>
      <c r="AF9" s="179"/>
      <c r="AG9" s="179"/>
      <c r="AH9" s="179"/>
      <c r="AI9" s="179"/>
      <c r="AJ9" s="179"/>
      <c r="AK9" s="179"/>
      <c r="AL9" s="179"/>
      <c r="AM9" s="168"/>
      <c r="AN9" s="198" t="s">
        <v>207</v>
      </c>
      <c r="AO9" s="199"/>
      <c r="AP9" s="199"/>
      <c r="AQ9" s="199"/>
      <c r="AR9" s="199"/>
      <c r="AS9" s="199"/>
      <c r="AT9" s="200"/>
      <c r="AU9" s="198" t="s">
        <v>206</v>
      </c>
      <c r="AV9" s="199"/>
      <c r="AW9" s="199"/>
      <c r="AX9" s="199"/>
      <c r="AY9" s="199"/>
      <c r="AZ9" s="199"/>
      <c r="BA9" s="200"/>
      <c r="BB9" s="198" t="s">
        <v>205</v>
      </c>
      <c r="BC9" s="199"/>
      <c r="BD9" s="199"/>
      <c r="BE9" s="199"/>
      <c r="BF9" s="199"/>
      <c r="BG9" s="199"/>
      <c r="BH9" s="199"/>
      <c r="BI9" s="200"/>
      <c r="BJ9" s="178"/>
      <c r="BK9" s="179"/>
      <c r="BL9" s="179"/>
      <c r="BM9" s="179"/>
      <c r="BN9" s="179"/>
      <c r="BO9" s="179"/>
      <c r="BP9" s="179"/>
      <c r="BQ9" s="179"/>
      <c r="BR9" s="179"/>
      <c r="BS9" s="179"/>
      <c r="BT9" s="179"/>
      <c r="BU9" s="178"/>
      <c r="BV9" s="179"/>
      <c r="BW9" s="179"/>
      <c r="BX9" s="179"/>
      <c r="BY9" s="179"/>
      <c r="BZ9" s="179"/>
      <c r="CA9" s="179"/>
      <c r="CB9" s="179"/>
      <c r="CC9" s="179"/>
      <c r="CD9" s="179"/>
      <c r="CE9" s="179"/>
      <c r="CF9" s="179"/>
      <c r="CG9" s="179"/>
      <c r="CH9" s="179"/>
      <c r="CI9" s="179"/>
      <c r="CJ9" s="179"/>
      <c r="CK9" s="179"/>
      <c r="CL9" s="179"/>
      <c r="CM9" s="179"/>
      <c r="CN9" s="168"/>
      <c r="CO9" s="143"/>
      <c r="CP9" s="143"/>
      <c r="CQ9" s="143"/>
    </row>
    <row r="10" spans="1:113" s="2" customFormat="1" ht="339.75" customHeight="1">
      <c r="A10" s="18"/>
      <c r="B10" s="118" t="s">
        <v>301</v>
      </c>
      <c r="C10" s="53" t="s">
        <v>212</v>
      </c>
      <c r="D10" s="76" t="s">
        <v>212</v>
      </c>
      <c r="E10" s="53" t="s">
        <v>243</v>
      </c>
      <c r="F10" s="53" t="s">
        <v>242</v>
      </c>
      <c r="G10" s="75" t="s">
        <v>22</v>
      </c>
      <c r="H10" s="118" t="s">
        <v>296</v>
      </c>
      <c r="I10" s="101" t="s">
        <v>247</v>
      </c>
      <c r="J10" s="102" t="s">
        <v>166</v>
      </c>
      <c r="K10" s="102" t="s">
        <v>167</v>
      </c>
      <c r="L10" s="102" t="s">
        <v>168</v>
      </c>
      <c r="M10" s="102" t="s">
        <v>169</v>
      </c>
      <c r="N10" s="102" t="s">
        <v>181</v>
      </c>
      <c r="O10" s="102" t="s">
        <v>170</v>
      </c>
      <c r="P10" s="102" t="s">
        <v>171</v>
      </c>
      <c r="Q10" s="102" t="s">
        <v>172</v>
      </c>
      <c r="R10" s="102" t="s">
        <v>173</v>
      </c>
      <c r="S10" s="102" t="s">
        <v>174</v>
      </c>
      <c r="T10" s="102" t="s">
        <v>304</v>
      </c>
      <c r="U10" s="147" t="s">
        <v>240</v>
      </c>
      <c r="V10" s="76" t="s">
        <v>241</v>
      </c>
      <c r="W10" s="101" t="s">
        <v>122</v>
      </c>
      <c r="X10" s="102" t="s">
        <v>123</v>
      </c>
      <c r="Y10" s="102" t="s">
        <v>132</v>
      </c>
      <c r="Z10" s="102" t="s">
        <v>124</v>
      </c>
      <c r="AA10" s="102" t="s">
        <v>157</v>
      </c>
      <c r="AB10" s="102" t="s">
        <v>125</v>
      </c>
      <c r="AC10" s="102" t="s">
        <v>126</v>
      </c>
      <c r="AD10" s="102" t="s">
        <v>127</v>
      </c>
      <c r="AE10" s="102" t="s">
        <v>128</v>
      </c>
      <c r="AF10" s="102" t="s">
        <v>129</v>
      </c>
      <c r="AG10" s="102" t="s">
        <v>135</v>
      </c>
      <c r="AH10" s="102" t="s">
        <v>130</v>
      </c>
      <c r="AI10" s="102" t="s">
        <v>134</v>
      </c>
      <c r="AJ10" s="102" t="s">
        <v>133</v>
      </c>
      <c r="AK10" s="102" t="s">
        <v>131</v>
      </c>
      <c r="AL10" s="102" t="s">
        <v>252</v>
      </c>
      <c r="AM10" s="151" t="s">
        <v>248</v>
      </c>
      <c r="AN10" s="101" t="s">
        <v>137</v>
      </c>
      <c r="AO10" s="102" t="s">
        <v>138</v>
      </c>
      <c r="AP10" s="102" t="s">
        <v>139</v>
      </c>
      <c r="AQ10" s="102" t="s">
        <v>140</v>
      </c>
      <c r="AR10" s="102" t="s">
        <v>147</v>
      </c>
      <c r="AS10" s="102" t="s">
        <v>141</v>
      </c>
      <c r="AT10" s="103" t="s">
        <v>142</v>
      </c>
      <c r="AU10" s="101" t="s">
        <v>137</v>
      </c>
      <c r="AV10" s="102" t="s">
        <v>148</v>
      </c>
      <c r="AW10" s="102" t="s">
        <v>143</v>
      </c>
      <c r="AX10" s="102" t="s">
        <v>144</v>
      </c>
      <c r="AY10" s="102" t="s">
        <v>149</v>
      </c>
      <c r="AZ10" s="102" t="s">
        <v>145</v>
      </c>
      <c r="BA10" s="103" t="s">
        <v>150</v>
      </c>
      <c r="BB10" s="101" t="s">
        <v>137</v>
      </c>
      <c r="BC10" s="102" t="s">
        <v>151</v>
      </c>
      <c r="BD10" s="102" t="s">
        <v>152</v>
      </c>
      <c r="BE10" s="102" t="s">
        <v>153</v>
      </c>
      <c r="BF10" s="102" t="s">
        <v>146</v>
      </c>
      <c r="BG10" s="102" t="s">
        <v>154</v>
      </c>
      <c r="BH10" s="102" t="s">
        <v>155</v>
      </c>
      <c r="BI10" s="103" t="s">
        <v>156</v>
      </c>
      <c r="BJ10" s="101" t="s">
        <v>158</v>
      </c>
      <c r="BK10" s="102" t="s">
        <v>159</v>
      </c>
      <c r="BL10" s="102" t="s">
        <v>160</v>
      </c>
      <c r="BM10" s="102" t="s">
        <v>161</v>
      </c>
      <c r="BN10" s="102" t="s">
        <v>162</v>
      </c>
      <c r="BO10" s="102" t="s">
        <v>163</v>
      </c>
      <c r="BP10" s="149" t="s">
        <v>246</v>
      </c>
      <c r="BQ10" s="102" t="s">
        <v>164</v>
      </c>
      <c r="BR10" s="102" t="s">
        <v>244</v>
      </c>
      <c r="BS10" s="102" t="s">
        <v>245</v>
      </c>
      <c r="BT10" s="103" t="s">
        <v>165</v>
      </c>
      <c r="BU10" s="101" t="s">
        <v>247</v>
      </c>
      <c r="BV10" s="102" t="s">
        <v>166</v>
      </c>
      <c r="BW10" s="102" t="s">
        <v>167</v>
      </c>
      <c r="BX10" s="102" t="s">
        <v>168</v>
      </c>
      <c r="BY10" s="102" t="s">
        <v>169</v>
      </c>
      <c r="BZ10" s="102" t="s">
        <v>181</v>
      </c>
      <c r="CA10" s="102" t="s">
        <v>170</v>
      </c>
      <c r="CB10" s="102" t="s">
        <v>171</v>
      </c>
      <c r="CC10" s="102" t="s">
        <v>172</v>
      </c>
      <c r="CD10" s="102" t="s">
        <v>173</v>
      </c>
      <c r="CE10" s="102" t="s">
        <v>174</v>
      </c>
      <c r="CF10" s="102" t="s">
        <v>175</v>
      </c>
      <c r="CG10" s="102" t="s">
        <v>176</v>
      </c>
      <c r="CH10" s="102" t="s">
        <v>177</v>
      </c>
      <c r="CI10" s="102" t="s">
        <v>178</v>
      </c>
      <c r="CJ10" s="102" t="s">
        <v>179</v>
      </c>
      <c r="CK10" s="102" t="s">
        <v>180</v>
      </c>
      <c r="CL10" s="102" t="s">
        <v>223</v>
      </c>
      <c r="CM10" s="102" t="s">
        <v>187</v>
      </c>
      <c r="CN10" s="103" t="s">
        <v>182</v>
      </c>
      <c r="CO10" s="53" t="s">
        <v>188</v>
      </c>
      <c r="CP10" s="53" t="s">
        <v>189</v>
      </c>
      <c r="CQ10" s="53" t="s">
        <v>190</v>
      </c>
      <c r="CS10" s="133" t="s">
        <v>25</v>
      </c>
      <c r="CT10" s="133"/>
      <c r="CU10" s="133"/>
      <c r="CV10" s="133"/>
      <c r="CW10" s="133"/>
      <c r="CX10" s="133"/>
      <c r="CY10" s="133"/>
    </row>
    <row r="11" spans="1:113" s="2" customFormat="1" ht="33" customHeight="1">
      <c r="A11" s="18"/>
      <c r="B11" s="77"/>
      <c r="C11" s="53"/>
      <c r="D11" s="77"/>
      <c r="E11" s="24"/>
      <c r="F11" s="24"/>
      <c r="G11" s="25"/>
      <c r="H11" s="122"/>
      <c r="I11" s="153"/>
      <c r="J11" s="154"/>
      <c r="K11" s="154"/>
      <c r="L11" s="154"/>
      <c r="M11" s="154"/>
      <c r="N11" s="154"/>
      <c r="O11" s="154"/>
      <c r="P11" s="154"/>
      <c r="Q11" s="154"/>
      <c r="R11" s="154"/>
      <c r="S11" s="154"/>
      <c r="T11" s="155"/>
      <c r="U11" s="148"/>
      <c r="V11" s="24"/>
      <c r="W11" s="78"/>
      <c r="X11" s="79"/>
      <c r="Y11" s="79"/>
      <c r="Z11" s="79"/>
      <c r="AA11" s="79"/>
      <c r="AB11" s="79"/>
      <c r="AC11" s="79"/>
      <c r="AD11" s="79"/>
      <c r="AE11" s="79"/>
      <c r="AF11" s="79"/>
      <c r="AG11" s="79"/>
      <c r="AH11" s="79"/>
      <c r="AI11" s="79"/>
      <c r="AJ11" s="79"/>
      <c r="AK11" s="79"/>
      <c r="AL11" s="79"/>
      <c r="AM11" s="152"/>
      <c r="AN11" s="78"/>
      <c r="AO11" s="79"/>
      <c r="AP11" s="79"/>
      <c r="AQ11" s="79"/>
      <c r="AR11" s="79"/>
      <c r="AS11" s="79"/>
      <c r="AT11" s="80"/>
      <c r="AU11" s="78"/>
      <c r="AV11" s="79"/>
      <c r="AW11" s="79"/>
      <c r="AX11" s="79"/>
      <c r="AY11" s="79"/>
      <c r="AZ11" s="79"/>
      <c r="BA11" s="80"/>
      <c r="BB11" s="78"/>
      <c r="BC11" s="79"/>
      <c r="BD11" s="79"/>
      <c r="BE11" s="79"/>
      <c r="BF11" s="79"/>
      <c r="BG11" s="79"/>
      <c r="BH11" s="79"/>
      <c r="BI11" s="80"/>
      <c r="BJ11" s="83"/>
      <c r="BK11" s="81"/>
      <c r="BL11" s="81"/>
      <c r="BM11" s="81"/>
      <c r="BN11" s="81"/>
      <c r="BO11" s="81"/>
      <c r="BP11" s="150"/>
      <c r="BQ11" s="81"/>
      <c r="BR11" s="81"/>
      <c r="BS11" s="81"/>
      <c r="BT11" s="82"/>
      <c r="BU11" s="153" t="s">
        <v>183</v>
      </c>
      <c r="BV11" s="154"/>
      <c r="BW11" s="154"/>
      <c r="BX11" s="154"/>
      <c r="BY11" s="154"/>
      <c r="BZ11" s="154"/>
      <c r="CA11" s="154"/>
      <c r="CB11" s="154"/>
      <c r="CC11" s="154"/>
      <c r="CD11" s="154"/>
      <c r="CE11" s="155"/>
      <c r="CF11" s="163" t="s">
        <v>184</v>
      </c>
      <c r="CG11" s="154"/>
      <c r="CH11" s="154"/>
      <c r="CI11" s="154"/>
      <c r="CJ11" s="154"/>
      <c r="CK11" s="154"/>
      <c r="CL11" s="154"/>
      <c r="CM11" s="154"/>
      <c r="CN11" s="164"/>
      <c r="CO11" s="24"/>
      <c r="CP11" s="24"/>
      <c r="CQ11" s="24"/>
      <c r="CS11" s="105"/>
      <c r="CT11" s="105"/>
      <c r="CU11" s="105"/>
      <c r="CV11" s="105"/>
      <c r="CW11" s="105"/>
      <c r="CX11" s="104"/>
    </row>
    <row r="12" spans="1:113" s="4" customFormat="1" ht="30" customHeight="1">
      <c r="A12" s="190"/>
      <c r="B12" s="161" t="s">
        <v>221</v>
      </c>
      <c r="C12" s="134" t="s">
        <v>209</v>
      </c>
      <c r="D12" s="134" t="s">
        <v>209</v>
      </c>
      <c r="E12" s="134" t="s">
        <v>23</v>
      </c>
      <c r="F12" s="134" t="s">
        <v>23</v>
      </c>
      <c r="G12" s="169" t="s">
        <v>24</v>
      </c>
      <c r="H12" s="134" t="s">
        <v>294</v>
      </c>
      <c r="I12" s="144" t="s">
        <v>295</v>
      </c>
      <c r="J12" s="145"/>
      <c r="K12" s="145"/>
      <c r="L12" s="145"/>
      <c r="M12" s="145"/>
      <c r="N12" s="145"/>
      <c r="O12" s="166"/>
      <c r="P12" s="166"/>
      <c r="Q12" s="166"/>
      <c r="R12" s="166"/>
      <c r="S12" s="166"/>
      <c r="T12" s="166"/>
      <c r="U12" s="134" t="s">
        <v>31</v>
      </c>
      <c r="V12" s="134" t="s">
        <v>226</v>
      </c>
      <c r="W12" s="173" t="s">
        <v>227</v>
      </c>
      <c r="X12" s="174"/>
      <c r="Y12" s="174"/>
      <c r="Z12" s="174"/>
      <c r="AA12" s="174"/>
      <c r="AB12" s="174"/>
      <c r="AC12" s="174"/>
      <c r="AD12" s="174"/>
      <c r="AE12" s="174"/>
      <c r="AF12" s="174"/>
      <c r="AG12" s="174"/>
      <c r="AH12" s="174"/>
      <c r="AI12" s="174"/>
      <c r="AJ12" s="174"/>
      <c r="AK12" s="174"/>
      <c r="AL12" s="174"/>
      <c r="AM12" s="175"/>
      <c r="AN12" s="144" t="s">
        <v>228</v>
      </c>
      <c r="AO12" s="145"/>
      <c r="AP12" s="145"/>
      <c r="AQ12" s="145"/>
      <c r="AR12" s="145"/>
      <c r="AS12" s="145"/>
      <c r="AT12" s="146"/>
      <c r="AU12" s="144" t="s">
        <v>228</v>
      </c>
      <c r="AV12" s="145"/>
      <c r="AW12" s="145"/>
      <c r="AX12" s="145"/>
      <c r="AY12" s="145"/>
      <c r="AZ12" s="145"/>
      <c r="BA12" s="146"/>
      <c r="BB12" s="165" t="s">
        <v>229</v>
      </c>
      <c r="BC12" s="145"/>
      <c r="BD12" s="145"/>
      <c r="BE12" s="145"/>
      <c r="BF12" s="145"/>
      <c r="BG12" s="145"/>
      <c r="BH12" s="145"/>
      <c r="BI12" s="166"/>
      <c r="BJ12" s="140" t="s">
        <v>230</v>
      </c>
      <c r="BK12" s="141"/>
      <c r="BL12" s="141"/>
      <c r="BM12" s="141"/>
      <c r="BN12" s="141"/>
      <c r="BO12" s="141"/>
      <c r="BP12" s="141"/>
      <c r="BQ12" s="141"/>
      <c r="BR12" s="141"/>
      <c r="BS12" s="141"/>
      <c r="BT12" s="141"/>
      <c r="BU12" s="144" t="s">
        <v>231</v>
      </c>
      <c r="BV12" s="145"/>
      <c r="BW12" s="145"/>
      <c r="BX12" s="145"/>
      <c r="BY12" s="145"/>
      <c r="BZ12" s="145"/>
      <c r="CA12" s="166"/>
      <c r="CB12" s="166"/>
      <c r="CC12" s="166"/>
      <c r="CD12" s="166"/>
      <c r="CE12" s="166"/>
      <c r="CF12" s="166"/>
      <c r="CG12" s="166"/>
      <c r="CH12" s="166"/>
      <c r="CI12" s="166"/>
      <c r="CJ12" s="166"/>
      <c r="CK12" s="166"/>
      <c r="CL12" s="166"/>
      <c r="CM12" s="166"/>
      <c r="CN12" s="146"/>
      <c r="CO12" s="134" t="s">
        <v>38</v>
      </c>
      <c r="CP12" s="134" t="s">
        <v>39</v>
      </c>
      <c r="CQ12" s="134" t="s">
        <v>136</v>
      </c>
      <c r="CS12" s="132" t="s">
        <v>220</v>
      </c>
      <c r="CT12" s="132" t="s">
        <v>3</v>
      </c>
      <c r="CU12" s="132" t="s">
        <v>29</v>
      </c>
      <c r="CV12" s="132" t="s">
        <v>4</v>
      </c>
      <c r="CW12" s="132" t="s">
        <v>4</v>
      </c>
      <c r="CX12" s="132" t="s">
        <v>218</v>
      </c>
      <c r="CY12" s="132" t="s">
        <v>32</v>
      </c>
      <c r="CZ12" s="132" t="s">
        <v>219</v>
      </c>
      <c r="DA12" s="132" t="s">
        <v>33</v>
      </c>
      <c r="DB12" s="132" t="s">
        <v>34</v>
      </c>
      <c r="DC12" s="5"/>
      <c r="DD12" s="5"/>
      <c r="DE12" s="5"/>
      <c r="DF12" s="5"/>
      <c r="DG12" s="5"/>
      <c r="DH12" s="5"/>
      <c r="DI12" s="5"/>
    </row>
    <row r="13" spans="1:113" ht="19.899999999999999" customHeight="1" thickBot="1">
      <c r="A13" s="191"/>
      <c r="B13" s="162"/>
      <c r="C13" s="135"/>
      <c r="D13" s="136"/>
      <c r="E13" s="136"/>
      <c r="F13" s="136"/>
      <c r="G13" s="170"/>
      <c r="H13" s="136"/>
      <c r="I13" s="66">
        <v>1</v>
      </c>
      <c r="J13" s="67">
        <v>2</v>
      </c>
      <c r="K13" s="67">
        <v>3</v>
      </c>
      <c r="L13" s="67">
        <v>4</v>
      </c>
      <c r="M13" s="67">
        <v>5</v>
      </c>
      <c r="N13" s="67">
        <v>6</v>
      </c>
      <c r="O13" s="67">
        <v>7</v>
      </c>
      <c r="P13" s="67">
        <v>8</v>
      </c>
      <c r="Q13" s="67">
        <v>9</v>
      </c>
      <c r="R13" s="67">
        <v>10</v>
      </c>
      <c r="S13" s="67">
        <v>11</v>
      </c>
      <c r="T13" s="84">
        <v>12</v>
      </c>
      <c r="U13" s="136"/>
      <c r="V13" s="136"/>
      <c r="W13" s="66">
        <v>1</v>
      </c>
      <c r="X13" s="67">
        <v>2</v>
      </c>
      <c r="Y13" s="67">
        <v>3</v>
      </c>
      <c r="Z13" s="67">
        <v>4</v>
      </c>
      <c r="AA13" s="67">
        <v>5</v>
      </c>
      <c r="AB13" s="67">
        <v>6</v>
      </c>
      <c r="AC13" s="67">
        <v>7</v>
      </c>
      <c r="AD13" s="67">
        <v>8</v>
      </c>
      <c r="AE13" s="67">
        <v>9</v>
      </c>
      <c r="AF13" s="67">
        <v>10</v>
      </c>
      <c r="AG13" s="67">
        <v>11</v>
      </c>
      <c r="AH13" s="67">
        <v>12</v>
      </c>
      <c r="AI13" s="67">
        <v>13</v>
      </c>
      <c r="AJ13" s="67">
        <v>14</v>
      </c>
      <c r="AK13" s="67">
        <v>15</v>
      </c>
      <c r="AL13" s="67">
        <v>16</v>
      </c>
      <c r="AM13" s="74">
        <v>17</v>
      </c>
      <c r="AN13" s="66">
        <v>1</v>
      </c>
      <c r="AO13" s="67">
        <v>2</v>
      </c>
      <c r="AP13" s="67">
        <v>3</v>
      </c>
      <c r="AQ13" s="67">
        <v>4</v>
      </c>
      <c r="AR13" s="67">
        <v>5</v>
      </c>
      <c r="AS13" s="67">
        <v>6</v>
      </c>
      <c r="AT13" s="74">
        <v>7</v>
      </c>
      <c r="AU13" s="100">
        <v>1</v>
      </c>
      <c r="AV13" s="67">
        <v>2</v>
      </c>
      <c r="AW13" s="67">
        <v>3</v>
      </c>
      <c r="AX13" s="67">
        <v>4</v>
      </c>
      <c r="AY13" s="67">
        <v>5</v>
      </c>
      <c r="AZ13" s="67">
        <v>6</v>
      </c>
      <c r="BA13" s="74">
        <v>7</v>
      </c>
      <c r="BB13" s="100">
        <v>1</v>
      </c>
      <c r="BC13" s="67">
        <v>2</v>
      </c>
      <c r="BD13" s="67">
        <v>3</v>
      </c>
      <c r="BE13" s="67">
        <v>4</v>
      </c>
      <c r="BF13" s="67">
        <v>5</v>
      </c>
      <c r="BG13" s="67">
        <v>6</v>
      </c>
      <c r="BH13" s="67">
        <v>7</v>
      </c>
      <c r="BI13" s="74">
        <v>8</v>
      </c>
      <c r="BJ13" s="66">
        <v>1</v>
      </c>
      <c r="BK13" s="67">
        <v>2</v>
      </c>
      <c r="BL13" s="67">
        <v>3</v>
      </c>
      <c r="BM13" s="67">
        <v>4</v>
      </c>
      <c r="BN13" s="67">
        <v>5</v>
      </c>
      <c r="BO13" s="67">
        <v>6</v>
      </c>
      <c r="BP13" s="67">
        <v>7</v>
      </c>
      <c r="BQ13" s="67">
        <v>8</v>
      </c>
      <c r="BR13" s="67">
        <v>9</v>
      </c>
      <c r="BS13" s="67">
        <v>10</v>
      </c>
      <c r="BT13" s="74">
        <v>11</v>
      </c>
      <c r="BU13" s="66">
        <v>1</v>
      </c>
      <c r="BV13" s="67">
        <v>2</v>
      </c>
      <c r="BW13" s="67">
        <v>3</v>
      </c>
      <c r="BX13" s="67">
        <v>4</v>
      </c>
      <c r="BY13" s="67">
        <v>5</v>
      </c>
      <c r="BZ13" s="67">
        <v>6</v>
      </c>
      <c r="CA13" s="67">
        <v>7</v>
      </c>
      <c r="CB13" s="67">
        <v>8</v>
      </c>
      <c r="CC13" s="67">
        <v>9</v>
      </c>
      <c r="CD13" s="67">
        <v>10</v>
      </c>
      <c r="CE13" s="84">
        <v>11</v>
      </c>
      <c r="CF13" s="92">
        <v>12</v>
      </c>
      <c r="CG13" s="67">
        <v>13</v>
      </c>
      <c r="CH13" s="67">
        <v>14</v>
      </c>
      <c r="CI13" s="67">
        <v>15</v>
      </c>
      <c r="CJ13" s="67">
        <v>16</v>
      </c>
      <c r="CK13" s="67">
        <v>17</v>
      </c>
      <c r="CL13" s="67">
        <v>18</v>
      </c>
      <c r="CM13" s="67">
        <v>19</v>
      </c>
      <c r="CN13" s="74">
        <v>20</v>
      </c>
      <c r="CO13" s="136"/>
      <c r="CP13" s="136"/>
      <c r="CQ13" s="136"/>
      <c r="CS13" s="132"/>
      <c r="CT13" s="132"/>
      <c r="CU13" s="132"/>
      <c r="CV13" s="132"/>
      <c r="CW13" s="132"/>
      <c r="CX13" s="132"/>
      <c r="CY13" s="132"/>
      <c r="CZ13" s="132"/>
      <c r="DA13" s="132"/>
      <c r="DB13" s="132"/>
      <c r="DC13" s="5"/>
      <c r="DD13" s="5"/>
      <c r="DE13" s="5"/>
      <c r="DF13" s="5"/>
      <c r="DG13" s="5"/>
      <c r="DH13" s="5"/>
      <c r="DI13" s="5"/>
    </row>
    <row r="14" spans="1:113" s="5" customFormat="1" ht="30" customHeight="1" thickTop="1" thickBot="1">
      <c r="A14" s="19" t="s">
        <v>7</v>
      </c>
      <c r="B14" s="40"/>
      <c r="C14" s="40"/>
      <c r="D14" s="40"/>
      <c r="E14" s="40"/>
      <c r="F14" s="40"/>
      <c r="G14" s="41"/>
      <c r="H14" s="40"/>
      <c r="I14" s="85"/>
      <c r="J14" s="69"/>
      <c r="K14" s="69"/>
      <c r="L14" s="69"/>
      <c r="M14" s="69"/>
      <c r="N14" s="69"/>
      <c r="O14" s="69"/>
      <c r="P14" s="69"/>
      <c r="Q14" s="69"/>
      <c r="R14" s="69"/>
      <c r="S14" s="69"/>
      <c r="T14" s="86"/>
      <c r="U14" s="64"/>
      <c r="V14" s="64"/>
      <c r="W14" s="112"/>
      <c r="X14" s="69"/>
      <c r="Y14" s="69"/>
      <c r="Z14" s="69"/>
      <c r="AA14" s="69"/>
      <c r="AB14" s="69"/>
      <c r="AC14" s="69"/>
      <c r="AD14" s="69"/>
      <c r="AE14" s="69"/>
      <c r="AF14" s="69"/>
      <c r="AG14" s="69"/>
      <c r="AH14" s="69"/>
      <c r="AI14" s="69"/>
      <c r="AJ14" s="69"/>
      <c r="AK14" s="69"/>
      <c r="AL14" s="69"/>
      <c r="AM14" s="70"/>
      <c r="AN14" s="85"/>
      <c r="AO14" s="69"/>
      <c r="AP14" s="69"/>
      <c r="AQ14" s="69"/>
      <c r="AR14" s="69"/>
      <c r="AS14" s="69"/>
      <c r="AT14" s="70"/>
      <c r="AU14" s="68"/>
      <c r="AV14" s="69"/>
      <c r="AW14" s="69"/>
      <c r="AX14" s="69"/>
      <c r="AY14" s="69"/>
      <c r="AZ14" s="69"/>
      <c r="BA14" s="70"/>
      <c r="BB14" s="68"/>
      <c r="BC14" s="69"/>
      <c r="BD14" s="69"/>
      <c r="BE14" s="69"/>
      <c r="BF14" s="69"/>
      <c r="BG14" s="69"/>
      <c r="BH14" s="69"/>
      <c r="BI14" s="70"/>
      <c r="BJ14" s="85"/>
      <c r="BK14" s="69"/>
      <c r="BL14" s="69"/>
      <c r="BM14" s="69"/>
      <c r="BN14" s="69"/>
      <c r="BO14" s="69"/>
      <c r="BP14" s="69"/>
      <c r="BQ14" s="69"/>
      <c r="BR14" s="69"/>
      <c r="BS14" s="69"/>
      <c r="BT14" s="70"/>
      <c r="BU14" s="85"/>
      <c r="BV14" s="69"/>
      <c r="BW14" s="69"/>
      <c r="BX14" s="69"/>
      <c r="BY14" s="69"/>
      <c r="BZ14" s="69"/>
      <c r="CA14" s="69"/>
      <c r="CB14" s="69"/>
      <c r="CC14" s="69"/>
      <c r="CD14" s="69"/>
      <c r="CE14" s="86"/>
      <c r="CF14" s="93"/>
      <c r="CG14" s="94"/>
      <c r="CH14" s="94"/>
      <c r="CI14" s="94"/>
      <c r="CJ14" s="94"/>
      <c r="CK14" s="94"/>
      <c r="CL14" s="94"/>
      <c r="CM14" s="94"/>
      <c r="CN14" s="95"/>
      <c r="CO14" s="55"/>
      <c r="CP14" s="55"/>
      <c r="CQ14" s="55"/>
      <c r="CS14" s="45" t="str">
        <f t="shared" ref="CS14:CS45" si="0">IF(AND(C14=2,D14=2),"問1-1、問1-2のどちらかに該当する利用者を回答の対象としてください。","")</f>
        <v/>
      </c>
      <c r="CT14" s="45" t="str">
        <f t="shared" ref="CT14:CT45" si="1">IF(AND(D14=1,U14=10),"問1-2「1. はい」と問2-1 「10.家族等介護者はいない」は同時に選択できません","")</f>
        <v/>
      </c>
      <c r="CU14" s="45" t="str">
        <f t="shared" ref="CU14:CU45" si="2">IF(AND(D14=1,V14=4),"問1-2「1. はい」と問2-2「4．働いていない」は同時に選択できません","")</f>
        <v/>
      </c>
      <c r="CV14" s="45" t="str">
        <f>IF(COUNTA(W14:AM14)&gt;3,"問2-3は３つまで選択してください","")</f>
        <v/>
      </c>
      <c r="CW14" s="45" t="str">
        <f>IF(AND(AL14="○",COUNTA(W14:AK14,AM14)&gt;0),"「16.特にない」と他の選択肢は同時に選べません","")</f>
        <v/>
      </c>
      <c r="CX14" s="45" t="str">
        <f>IF(AND(AN14="○",OR(AO14="○",AP14="○",AQ14="○",AR14="○",AS14="○",AT14="○")),"「1．該当なし」と他の選択肢は同時に選択できません","")</f>
        <v/>
      </c>
      <c r="CY14" s="45" t="str">
        <f>IF(AND(AU14="○",OR(AV14="○",AW14="○",AX14="○",AY14="○",AZ14="○",BA14="○")),"「1．該当なし」と他の選択肢は同時に選択できません","")</f>
        <v/>
      </c>
      <c r="CZ14" s="45" t="str">
        <f>IF(AND(BB14="○",OR(BC14="○",BD14="○",BE14="○",BF14="○",BG14="○",BH14="○",BI14="○")),"「1．該当なし」と他の選択肢は同時に選択できません","")</f>
        <v/>
      </c>
      <c r="DA14" s="45" t="str">
        <f>IF(AND(BT14="○",OR(BJ14="○",BK14="○",BL14="○",BM14="○",BN14="○",BO14="○",BP14="○",BQ14="○",BR14="○",BS14="○")),"「11．特にない」と他の選択肢は同時に選択できません","")</f>
        <v/>
      </c>
      <c r="DB14" s="45" t="str">
        <f>IF(AND(CN14="○",OR(BU14="○",BV14="○",BW14="○",BX14="○",BY14="○",BZ14="○",CA14="○",CB14="○",CC14="○",CD14="○",CE14="○",CF14="○",CG14="○",CH14="○",CI14="○",CJ14="○",CK14="○",CL14="○",CM14="○")),"「20．」と他の選択肢は同時に選択できません","")</f>
        <v/>
      </c>
    </row>
    <row r="15" spans="1:113" s="5" customFormat="1" ht="30" customHeight="1" thickBot="1">
      <c r="A15" s="20" t="s">
        <v>8</v>
      </c>
      <c r="B15" s="40"/>
      <c r="C15" s="40"/>
      <c r="D15" s="40"/>
      <c r="E15" s="42"/>
      <c r="F15" s="40"/>
      <c r="G15" s="43"/>
      <c r="H15" s="40"/>
      <c r="I15" s="87"/>
      <c r="J15" s="88"/>
      <c r="K15" s="88"/>
      <c r="L15" s="88"/>
      <c r="M15" s="88"/>
      <c r="N15" s="88"/>
      <c r="O15" s="88"/>
      <c r="P15" s="88"/>
      <c r="Q15" s="88"/>
      <c r="R15" s="88"/>
      <c r="S15" s="88"/>
      <c r="T15" s="89"/>
      <c r="U15" s="64"/>
      <c r="V15" s="64"/>
      <c r="W15" s="87"/>
      <c r="X15" s="69"/>
      <c r="Y15" s="69"/>
      <c r="Z15" s="69"/>
      <c r="AA15" s="69"/>
      <c r="AB15" s="69"/>
      <c r="AC15" s="69"/>
      <c r="AD15" s="69"/>
      <c r="AE15" s="69"/>
      <c r="AF15" s="69"/>
      <c r="AG15" s="69"/>
      <c r="AH15" s="69"/>
      <c r="AI15" s="69"/>
      <c r="AJ15" s="69"/>
      <c r="AK15" s="69"/>
      <c r="AL15" s="69"/>
      <c r="AM15" s="70"/>
      <c r="AN15" s="87"/>
      <c r="AO15" s="88"/>
      <c r="AP15" s="88"/>
      <c r="AQ15" s="88"/>
      <c r="AR15" s="88"/>
      <c r="AS15" s="88"/>
      <c r="AT15" s="71"/>
      <c r="AU15" s="68"/>
      <c r="AV15" s="88"/>
      <c r="AW15" s="88"/>
      <c r="AX15" s="88"/>
      <c r="AY15" s="88"/>
      <c r="AZ15" s="88"/>
      <c r="BA15" s="71"/>
      <c r="BB15" s="68"/>
      <c r="BC15" s="88"/>
      <c r="BD15" s="88"/>
      <c r="BE15" s="88"/>
      <c r="BF15" s="88"/>
      <c r="BG15" s="88"/>
      <c r="BH15" s="88"/>
      <c r="BI15" s="71"/>
      <c r="BJ15" s="87"/>
      <c r="BK15" s="88"/>
      <c r="BL15" s="88"/>
      <c r="BM15" s="88"/>
      <c r="BN15" s="88"/>
      <c r="BO15" s="88"/>
      <c r="BP15" s="88"/>
      <c r="BQ15" s="88"/>
      <c r="BR15" s="88"/>
      <c r="BS15" s="88"/>
      <c r="BT15" s="70"/>
      <c r="BU15" s="87"/>
      <c r="BV15" s="88"/>
      <c r="BW15" s="88"/>
      <c r="BX15" s="88"/>
      <c r="BY15" s="88"/>
      <c r="BZ15" s="88"/>
      <c r="CA15" s="88"/>
      <c r="CB15" s="88"/>
      <c r="CC15" s="88"/>
      <c r="CD15" s="88"/>
      <c r="CE15" s="89"/>
      <c r="CF15" s="96"/>
      <c r="CG15" s="97"/>
      <c r="CH15" s="97"/>
      <c r="CI15" s="97"/>
      <c r="CJ15" s="97"/>
      <c r="CK15" s="97"/>
      <c r="CL15" s="97"/>
      <c r="CM15" s="97"/>
      <c r="CN15" s="95"/>
      <c r="CO15" s="54"/>
      <c r="CP15" s="54"/>
      <c r="CQ15" s="54"/>
      <c r="CS15" s="45" t="str">
        <f t="shared" si="0"/>
        <v/>
      </c>
      <c r="CT15" s="45" t="str">
        <f t="shared" si="1"/>
        <v/>
      </c>
      <c r="CU15" s="45" t="str">
        <f t="shared" si="2"/>
        <v/>
      </c>
      <c r="CV15" s="45" t="str">
        <f t="shared" ref="CV15:CV33" si="3">IF(COUNTA(W15:AM15)&gt;3,"問2-3は３つまで選択してください","")</f>
        <v/>
      </c>
      <c r="CW15" s="45" t="str">
        <f t="shared" ref="CW15:CW33" si="4">IF(AND(AL15="○",COUNTA(W15:AK15,AM15)&gt;0),"「16.特にない」と他の選択肢は同時に選べません","")</f>
        <v/>
      </c>
      <c r="CX15" s="45" t="str">
        <f t="shared" ref="CX15:CX33" si="5">IF(AND(AN15="○",OR(AO15="○",AP15="○",AQ15="○",AR15="○",AS15="○",AT15="○")),"「1．該当なし」と他の選択肢は同時に選択できません","")</f>
        <v/>
      </c>
      <c r="CY15" s="45" t="str">
        <f t="shared" ref="CY15:CY33" si="6">IF(AND(AU15="○",OR(AV15="○",AW15="○",AX15="○",AY15="○",AZ15="○",BA15="○")),"「1．該当なし」と他の選択肢は同時に選択できません","")</f>
        <v/>
      </c>
      <c r="CZ15" s="45" t="str">
        <f t="shared" ref="CZ15:CZ33" si="7">IF(AND(BB15="○",OR(BC15="○",BD15="○",BE15="○",BF15="○",BG15="○",BH15="○",BI15="○")),"「1．該当なし」と他の選択肢は同時に選択できません","")</f>
        <v/>
      </c>
      <c r="DA15" s="45" t="str">
        <f t="shared" ref="DA15:DA33" si="8">IF(AND(BT15="○",OR(BJ15="○",BK15="○",BL15="○",BM15="○",BN15="○",BO15="○",BP15="○",BQ15="○",BR15="○",BS15="○")),"「11．特にない」と他の選択肢は同時に選択できません","")</f>
        <v/>
      </c>
      <c r="DB15" s="45" t="str">
        <f t="shared" ref="DB15:DB33" si="9">IF(AND(CN15="○",OR(BU15="○",BV15="○",BW15="○",BX15="○",BY15="○",BZ15="○",CA15="○",CB15="○",CC15="○",CD15="○",CE15="○",CF15="○",CG15="○",CH15="○",CI15="○",CJ15="○",CK15="○",CL15="○",CM15="○")),"「20．」と他の選択肢は同時に選択できません","")</f>
        <v/>
      </c>
    </row>
    <row r="16" spans="1:113" s="5" customFormat="1" ht="30" customHeight="1" thickBot="1">
      <c r="A16" s="19" t="s">
        <v>9</v>
      </c>
      <c r="B16" s="40"/>
      <c r="C16" s="40"/>
      <c r="D16" s="40"/>
      <c r="E16" s="42"/>
      <c r="F16" s="40"/>
      <c r="G16" s="43"/>
      <c r="H16" s="40"/>
      <c r="I16" s="87"/>
      <c r="J16" s="88"/>
      <c r="K16" s="88"/>
      <c r="L16" s="88"/>
      <c r="M16" s="88"/>
      <c r="N16" s="88"/>
      <c r="O16" s="88"/>
      <c r="P16" s="88"/>
      <c r="Q16" s="88"/>
      <c r="R16" s="88"/>
      <c r="S16" s="88"/>
      <c r="T16" s="89"/>
      <c r="U16" s="64"/>
      <c r="V16" s="64"/>
      <c r="W16" s="87"/>
      <c r="X16" s="69"/>
      <c r="Y16" s="69"/>
      <c r="Z16" s="69"/>
      <c r="AA16" s="69"/>
      <c r="AB16" s="69"/>
      <c r="AC16" s="69"/>
      <c r="AD16" s="69"/>
      <c r="AE16" s="69"/>
      <c r="AF16" s="69"/>
      <c r="AG16" s="69"/>
      <c r="AH16" s="69"/>
      <c r="AI16" s="69"/>
      <c r="AJ16" s="69"/>
      <c r="AK16" s="69"/>
      <c r="AL16" s="69"/>
      <c r="AM16" s="70"/>
      <c r="AN16" s="68"/>
      <c r="AO16" s="88"/>
      <c r="AP16" s="88"/>
      <c r="AQ16" s="88"/>
      <c r="AR16" s="88"/>
      <c r="AS16" s="88"/>
      <c r="AT16" s="71"/>
      <c r="AU16" s="68"/>
      <c r="AV16" s="88"/>
      <c r="AW16" s="88"/>
      <c r="AX16" s="88"/>
      <c r="AY16" s="88"/>
      <c r="AZ16" s="88"/>
      <c r="BA16" s="71"/>
      <c r="BB16" s="68"/>
      <c r="BC16" s="88"/>
      <c r="BD16" s="88"/>
      <c r="BE16" s="88"/>
      <c r="BF16" s="88"/>
      <c r="BG16" s="88"/>
      <c r="BH16" s="88"/>
      <c r="BI16" s="71"/>
      <c r="BJ16" s="87"/>
      <c r="BK16" s="88"/>
      <c r="BL16" s="88"/>
      <c r="BM16" s="88"/>
      <c r="BN16" s="88"/>
      <c r="BO16" s="88"/>
      <c r="BP16" s="88"/>
      <c r="BQ16" s="88"/>
      <c r="BR16" s="88"/>
      <c r="BS16" s="88"/>
      <c r="BT16" s="70"/>
      <c r="BU16" s="87"/>
      <c r="BV16" s="88"/>
      <c r="BW16" s="88"/>
      <c r="BX16" s="88"/>
      <c r="BY16" s="88"/>
      <c r="BZ16" s="88"/>
      <c r="CA16" s="88"/>
      <c r="CB16" s="88"/>
      <c r="CC16" s="88"/>
      <c r="CD16" s="88"/>
      <c r="CE16" s="89"/>
      <c r="CF16" s="96"/>
      <c r="CG16" s="97"/>
      <c r="CH16" s="97"/>
      <c r="CI16" s="97"/>
      <c r="CJ16" s="97"/>
      <c r="CK16" s="97"/>
      <c r="CL16" s="97"/>
      <c r="CM16" s="97"/>
      <c r="CN16" s="95"/>
      <c r="CO16" s="42"/>
      <c r="CP16" s="42"/>
      <c r="CQ16" s="42"/>
      <c r="CS16" s="45" t="str">
        <f t="shared" si="0"/>
        <v/>
      </c>
      <c r="CT16" s="45" t="str">
        <f t="shared" si="1"/>
        <v/>
      </c>
      <c r="CU16" s="45" t="str">
        <f t="shared" si="2"/>
        <v/>
      </c>
      <c r="CV16" s="45" t="str">
        <f t="shared" si="3"/>
        <v/>
      </c>
      <c r="CW16" s="45" t="str">
        <f t="shared" si="4"/>
        <v/>
      </c>
      <c r="CX16" s="45" t="str">
        <f t="shared" si="5"/>
        <v/>
      </c>
      <c r="CY16" s="45" t="str">
        <f t="shared" si="6"/>
        <v/>
      </c>
      <c r="CZ16" s="45" t="str">
        <f t="shared" si="7"/>
        <v/>
      </c>
      <c r="DA16" s="45" t="str">
        <f t="shared" si="8"/>
        <v/>
      </c>
      <c r="DB16" s="45" t="str">
        <f t="shared" si="9"/>
        <v/>
      </c>
    </row>
    <row r="17" spans="1:106" s="5" customFormat="1" ht="30" customHeight="1" thickBot="1">
      <c r="A17" s="19" t="s">
        <v>10</v>
      </c>
      <c r="B17" s="40"/>
      <c r="C17" s="40"/>
      <c r="D17" s="40"/>
      <c r="E17" s="42"/>
      <c r="F17" s="40"/>
      <c r="G17" s="43"/>
      <c r="H17" s="40"/>
      <c r="I17" s="87"/>
      <c r="J17" s="88"/>
      <c r="K17" s="88"/>
      <c r="L17" s="88"/>
      <c r="M17" s="88"/>
      <c r="N17" s="88"/>
      <c r="O17" s="88"/>
      <c r="P17" s="88"/>
      <c r="Q17" s="88"/>
      <c r="R17" s="88"/>
      <c r="S17" s="88"/>
      <c r="T17" s="89"/>
      <c r="U17" s="64"/>
      <c r="V17" s="42"/>
      <c r="W17" s="68"/>
      <c r="X17" s="69"/>
      <c r="Y17" s="69"/>
      <c r="Z17" s="69"/>
      <c r="AA17" s="69"/>
      <c r="AB17" s="69"/>
      <c r="AC17" s="69"/>
      <c r="AD17" s="69"/>
      <c r="AE17" s="69"/>
      <c r="AF17" s="69"/>
      <c r="AG17" s="69"/>
      <c r="AH17" s="69"/>
      <c r="AI17" s="69"/>
      <c r="AJ17" s="69"/>
      <c r="AK17" s="69"/>
      <c r="AL17" s="69"/>
      <c r="AM17" s="70"/>
      <c r="AN17" s="68"/>
      <c r="AO17" s="88"/>
      <c r="AP17" s="88"/>
      <c r="AQ17" s="88"/>
      <c r="AR17" s="88"/>
      <c r="AS17" s="88"/>
      <c r="AT17" s="71"/>
      <c r="AU17" s="68"/>
      <c r="AV17" s="88"/>
      <c r="AW17" s="88"/>
      <c r="AX17" s="88"/>
      <c r="AY17" s="88"/>
      <c r="AZ17" s="88"/>
      <c r="BA17" s="71"/>
      <c r="BB17" s="68"/>
      <c r="BC17" s="88"/>
      <c r="BD17" s="88"/>
      <c r="BE17" s="88"/>
      <c r="BF17" s="88"/>
      <c r="BG17" s="88"/>
      <c r="BH17" s="88"/>
      <c r="BI17" s="71"/>
      <c r="BJ17" s="87"/>
      <c r="BK17" s="88"/>
      <c r="BL17" s="88"/>
      <c r="BM17" s="88"/>
      <c r="BN17" s="88"/>
      <c r="BO17" s="88"/>
      <c r="BP17" s="88"/>
      <c r="BQ17" s="88"/>
      <c r="BR17" s="88"/>
      <c r="BS17" s="88"/>
      <c r="BT17" s="70"/>
      <c r="BU17" s="87"/>
      <c r="BV17" s="88"/>
      <c r="BW17" s="88"/>
      <c r="BX17" s="88"/>
      <c r="BY17" s="88"/>
      <c r="BZ17" s="88"/>
      <c r="CA17" s="88"/>
      <c r="CB17" s="88"/>
      <c r="CC17" s="88"/>
      <c r="CD17" s="88"/>
      <c r="CE17" s="89"/>
      <c r="CF17" s="96"/>
      <c r="CG17" s="97"/>
      <c r="CH17" s="97"/>
      <c r="CI17" s="97"/>
      <c r="CJ17" s="97"/>
      <c r="CK17" s="97"/>
      <c r="CL17" s="97"/>
      <c r="CM17" s="97"/>
      <c r="CN17" s="95"/>
      <c r="CO17" s="55"/>
      <c r="CP17" s="55"/>
      <c r="CQ17" s="55"/>
      <c r="CS17" s="45" t="str">
        <f t="shared" si="0"/>
        <v/>
      </c>
      <c r="CT17" s="45" t="str">
        <f t="shared" si="1"/>
        <v/>
      </c>
      <c r="CU17" s="45" t="str">
        <f t="shared" si="2"/>
        <v/>
      </c>
      <c r="CV17" s="45" t="str">
        <f t="shared" si="3"/>
        <v/>
      </c>
      <c r="CW17" s="45" t="str">
        <f t="shared" si="4"/>
        <v/>
      </c>
      <c r="CX17" s="45" t="str">
        <f t="shared" si="5"/>
        <v/>
      </c>
      <c r="CY17" s="45" t="str">
        <f t="shared" si="6"/>
        <v/>
      </c>
      <c r="CZ17" s="45" t="str">
        <f t="shared" si="7"/>
        <v/>
      </c>
      <c r="DA17" s="45" t="str">
        <f t="shared" si="8"/>
        <v/>
      </c>
      <c r="DB17" s="45" t="str">
        <f t="shared" si="9"/>
        <v/>
      </c>
    </row>
    <row r="18" spans="1:106" s="5" customFormat="1" ht="30" customHeight="1" thickBot="1">
      <c r="A18" s="20" t="s">
        <v>11</v>
      </c>
      <c r="B18" s="40"/>
      <c r="C18" s="40"/>
      <c r="D18" s="40"/>
      <c r="E18" s="42"/>
      <c r="F18" s="40"/>
      <c r="G18" s="43"/>
      <c r="H18" s="40"/>
      <c r="I18" s="87"/>
      <c r="J18" s="88"/>
      <c r="K18" s="88"/>
      <c r="L18" s="88"/>
      <c r="M18" s="88"/>
      <c r="N18" s="88"/>
      <c r="O18" s="88"/>
      <c r="P18" s="88"/>
      <c r="Q18" s="88"/>
      <c r="R18" s="88"/>
      <c r="S18" s="88"/>
      <c r="T18" s="89"/>
      <c r="U18" s="64"/>
      <c r="V18" s="42"/>
      <c r="W18" s="68"/>
      <c r="X18" s="69"/>
      <c r="Y18" s="69"/>
      <c r="Z18" s="69"/>
      <c r="AA18" s="69"/>
      <c r="AB18" s="69"/>
      <c r="AC18" s="69"/>
      <c r="AD18" s="69"/>
      <c r="AE18" s="69"/>
      <c r="AF18" s="69"/>
      <c r="AG18" s="69"/>
      <c r="AH18" s="69"/>
      <c r="AI18" s="69"/>
      <c r="AJ18" s="69"/>
      <c r="AK18" s="69"/>
      <c r="AL18" s="69"/>
      <c r="AM18" s="70"/>
      <c r="AN18" s="68"/>
      <c r="AO18" s="88"/>
      <c r="AP18" s="88"/>
      <c r="AQ18" s="88"/>
      <c r="AR18" s="88"/>
      <c r="AS18" s="88"/>
      <c r="AT18" s="71"/>
      <c r="AU18" s="68"/>
      <c r="AV18" s="88"/>
      <c r="AW18" s="88"/>
      <c r="AX18" s="88"/>
      <c r="AY18" s="88"/>
      <c r="AZ18" s="88"/>
      <c r="BA18" s="71"/>
      <c r="BB18" s="68"/>
      <c r="BC18" s="88"/>
      <c r="BD18" s="88"/>
      <c r="BE18" s="88"/>
      <c r="BF18" s="88"/>
      <c r="BG18" s="88"/>
      <c r="BH18" s="88"/>
      <c r="BI18" s="71"/>
      <c r="BJ18" s="87"/>
      <c r="BK18" s="88"/>
      <c r="BL18" s="88"/>
      <c r="BM18" s="88"/>
      <c r="BN18" s="88"/>
      <c r="BO18" s="88"/>
      <c r="BP18" s="88"/>
      <c r="BQ18" s="88"/>
      <c r="BR18" s="88"/>
      <c r="BS18" s="88"/>
      <c r="BT18" s="70"/>
      <c r="BU18" s="87"/>
      <c r="BV18" s="88"/>
      <c r="BW18" s="88"/>
      <c r="BX18" s="88"/>
      <c r="BY18" s="88"/>
      <c r="BZ18" s="88"/>
      <c r="CA18" s="88"/>
      <c r="CB18" s="88"/>
      <c r="CC18" s="88"/>
      <c r="CD18" s="88"/>
      <c r="CE18" s="89"/>
      <c r="CF18" s="96"/>
      <c r="CG18" s="97"/>
      <c r="CH18" s="97"/>
      <c r="CI18" s="97"/>
      <c r="CJ18" s="97"/>
      <c r="CK18" s="97"/>
      <c r="CL18" s="97"/>
      <c r="CM18" s="97"/>
      <c r="CN18" s="95"/>
      <c r="CO18" s="42"/>
      <c r="CP18" s="42"/>
      <c r="CQ18" s="42"/>
      <c r="CS18" s="45" t="str">
        <f t="shared" si="0"/>
        <v/>
      </c>
      <c r="CT18" s="45" t="str">
        <f t="shared" si="1"/>
        <v/>
      </c>
      <c r="CU18" s="45" t="str">
        <f t="shared" si="2"/>
        <v/>
      </c>
      <c r="CV18" s="45" t="str">
        <f t="shared" si="3"/>
        <v/>
      </c>
      <c r="CW18" s="45" t="str">
        <f t="shared" si="4"/>
        <v/>
      </c>
      <c r="CX18" s="45" t="str">
        <f t="shared" si="5"/>
        <v/>
      </c>
      <c r="CY18" s="45" t="str">
        <f t="shared" si="6"/>
        <v/>
      </c>
      <c r="CZ18" s="45" t="str">
        <f t="shared" si="7"/>
        <v/>
      </c>
      <c r="DA18" s="45" t="str">
        <f t="shared" si="8"/>
        <v/>
      </c>
      <c r="DB18" s="45" t="str">
        <f t="shared" si="9"/>
        <v/>
      </c>
    </row>
    <row r="19" spans="1:106" s="5" customFormat="1" ht="30" customHeight="1" thickBot="1">
      <c r="A19" s="19" t="s">
        <v>12</v>
      </c>
      <c r="B19" s="40"/>
      <c r="C19" s="40"/>
      <c r="D19" s="40"/>
      <c r="E19" s="42"/>
      <c r="F19" s="40"/>
      <c r="G19" s="43"/>
      <c r="H19" s="40"/>
      <c r="I19" s="87"/>
      <c r="J19" s="88"/>
      <c r="K19" s="88"/>
      <c r="L19" s="88"/>
      <c r="M19" s="88"/>
      <c r="N19" s="88"/>
      <c r="O19" s="88"/>
      <c r="P19" s="88"/>
      <c r="Q19" s="88"/>
      <c r="R19" s="88"/>
      <c r="S19" s="88"/>
      <c r="T19" s="89"/>
      <c r="U19" s="64"/>
      <c r="V19" s="64"/>
      <c r="W19" s="87"/>
      <c r="X19" s="69"/>
      <c r="Y19" s="69"/>
      <c r="Z19" s="69"/>
      <c r="AA19" s="69"/>
      <c r="AB19" s="69"/>
      <c r="AC19" s="69"/>
      <c r="AD19" s="69"/>
      <c r="AE19" s="69"/>
      <c r="AF19" s="69"/>
      <c r="AG19" s="69"/>
      <c r="AH19" s="69"/>
      <c r="AI19" s="69"/>
      <c r="AJ19" s="69"/>
      <c r="AK19" s="69"/>
      <c r="AL19" s="69"/>
      <c r="AM19" s="70"/>
      <c r="AN19" s="68"/>
      <c r="AO19" s="88"/>
      <c r="AP19" s="88"/>
      <c r="AQ19" s="88"/>
      <c r="AR19" s="88"/>
      <c r="AS19" s="88"/>
      <c r="AT19" s="71"/>
      <c r="AU19" s="68"/>
      <c r="AV19" s="88"/>
      <c r="AW19" s="88"/>
      <c r="AX19" s="88"/>
      <c r="AY19" s="88"/>
      <c r="AZ19" s="88"/>
      <c r="BA19" s="71"/>
      <c r="BB19" s="68"/>
      <c r="BC19" s="88"/>
      <c r="BD19" s="88"/>
      <c r="BE19" s="88"/>
      <c r="BF19" s="88"/>
      <c r="BG19" s="88"/>
      <c r="BH19" s="88"/>
      <c r="BI19" s="71"/>
      <c r="BJ19" s="87"/>
      <c r="BK19" s="88"/>
      <c r="BL19" s="88"/>
      <c r="BM19" s="88"/>
      <c r="BN19" s="88"/>
      <c r="BO19" s="88"/>
      <c r="BP19" s="88"/>
      <c r="BQ19" s="88"/>
      <c r="BR19" s="88"/>
      <c r="BS19" s="88"/>
      <c r="BT19" s="70"/>
      <c r="BU19" s="87"/>
      <c r="BV19" s="88"/>
      <c r="BW19" s="88"/>
      <c r="BX19" s="88"/>
      <c r="BY19" s="88"/>
      <c r="BZ19" s="88"/>
      <c r="CA19" s="88"/>
      <c r="CB19" s="88"/>
      <c r="CC19" s="88"/>
      <c r="CD19" s="88"/>
      <c r="CE19" s="89"/>
      <c r="CF19" s="96"/>
      <c r="CG19" s="97"/>
      <c r="CH19" s="97"/>
      <c r="CI19" s="97"/>
      <c r="CJ19" s="97"/>
      <c r="CK19" s="97"/>
      <c r="CL19" s="97"/>
      <c r="CM19" s="97"/>
      <c r="CN19" s="95"/>
      <c r="CO19" s="42"/>
      <c r="CP19" s="42"/>
      <c r="CQ19" s="42"/>
      <c r="CS19" s="45" t="str">
        <f t="shared" si="0"/>
        <v/>
      </c>
      <c r="CT19" s="45" t="str">
        <f t="shared" si="1"/>
        <v/>
      </c>
      <c r="CU19" s="45" t="str">
        <f t="shared" si="2"/>
        <v/>
      </c>
      <c r="CV19" s="45" t="str">
        <f t="shared" si="3"/>
        <v/>
      </c>
      <c r="CW19" s="45" t="str">
        <f t="shared" si="4"/>
        <v/>
      </c>
      <c r="CX19" s="45" t="str">
        <f t="shared" si="5"/>
        <v/>
      </c>
      <c r="CY19" s="45" t="str">
        <f t="shared" si="6"/>
        <v/>
      </c>
      <c r="CZ19" s="45" t="str">
        <f t="shared" si="7"/>
        <v/>
      </c>
      <c r="DA19" s="45" t="str">
        <f t="shared" si="8"/>
        <v/>
      </c>
      <c r="DB19" s="45" t="str">
        <f t="shared" si="9"/>
        <v/>
      </c>
    </row>
    <row r="20" spans="1:106" s="5" customFormat="1" ht="30" customHeight="1" thickBot="1">
      <c r="A20" s="19" t="s">
        <v>13</v>
      </c>
      <c r="B20" s="40"/>
      <c r="C20" s="40"/>
      <c r="D20" s="40"/>
      <c r="E20" s="42"/>
      <c r="F20" s="40"/>
      <c r="G20" s="43"/>
      <c r="H20" s="40"/>
      <c r="I20" s="87"/>
      <c r="J20" s="88"/>
      <c r="K20" s="88"/>
      <c r="L20" s="88"/>
      <c r="M20" s="88"/>
      <c r="N20" s="88"/>
      <c r="O20" s="88"/>
      <c r="P20" s="88"/>
      <c r="Q20" s="88"/>
      <c r="R20" s="88"/>
      <c r="S20" s="88"/>
      <c r="T20" s="89"/>
      <c r="U20" s="64"/>
      <c r="V20" s="64"/>
      <c r="W20" s="87"/>
      <c r="X20" s="69"/>
      <c r="Y20" s="69"/>
      <c r="Z20" s="69"/>
      <c r="AA20" s="69"/>
      <c r="AB20" s="69"/>
      <c r="AC20" s="69"/>
      <c r="AD20" s="69"/>
      <c r="AE20" s="69"/>
      <c r="AF20" s="69"/>
      <c r="AG20" s="69"/>
      <c r="AH20" s="69"/>
      <c r="AI20" s="69"/>
      <c r="AJ20" s="69"/>
      <c r="AK20" s="69"/>
      <c r="AL20" s="69"/>
      <c r="AM20" s="70"/>
      <c r="AN20" s="68"/>
      <c r="AO20" s="88"/>
      <c r="AP20" s="88"/>
      <c r="AQ20" s="88"/>
      <c r="AR20" s="88"/>
      <c r="AS20" s="88"/>
      <c r="AT20" s="71"/>
      <c r="AU20" s="68"/>
      <c r="AV20" s="88"/>
      <c r="AW20" s="88"/>
      <c r="AX20" s="88"/>
      <c r="AY20" s="88"/>
      <c r="AZ20" s="88"/>
      <c r="BA20" s="71"/>
      <c r="BB20" s="68"/>
      <c r="BC20" s="88"/>
      <c r="BD20" s="88"/>
      <c r="BE20" s="88"/>
      <c r="BF20" s="88"/>
      <c r="BG20" s="88"/>
      <c r="BH20" s="88"/>
      <c r="BI20" s="71"/>
      <c r="BJ20" s="87"/>
      <c r="BK20" s="88"/>
      <c r="BL20" s="88"/>
      <c r="BM20" s="88"/>
      <c r="BN20" s="88"/>
      <c r="BO20" s="88"/>
      <c r="BP20" s="88"/>
      <c r="BQ20" s="88"/>
      <c r="BR20" s="88"/>
      <c r="BS20" s="88"/>
      <c r="BT20" s="70"/>
      <c r="BU20" s="87"/>
      <c r="BV20" s="88"/>
      <c r="BW20" s="88"/>
      <c r="BX20" s="88"/>
      <c r="BY20" s="88"/>
      <c r="BZ20" s="88"/>
      <c r="CA20" s="88"/>
      <c r="CB20" s="88"/>
      <c r="CC20" s="88"/>
      <c r="CD20" s="88"/>
      <c r="CE20" s="89"/>
      <c r="CF20" s="96"/>
      <c r="CG20" s="97"/>
      <c r="CH20" s="97"/>
      <c r="CI20" s="97"/>
      <c r="CJ20" s="97"/>
      <c r="CK20" s="97"/>
      <c r="CL20" s="97"/>
      <c r="CM20" s="97"/>
      <c r="CN20" s="95"/>
      <c r="CO20" s="42"/>
      <c r="CP20" s="42"/>
      <c r="CQ20" s="42"/>
      <c r="CS20" s="45" t="str">
        <f t="shared" si="0"/>
        <v/>
      </c>
      <c r="CT20" s="45" t="str">
        <f t="shared" si="1"/>
        <v/>
      </c>
      <c r="CU20" s="45" t="str">
        <f t="shared" si="2"/>
        <v/>
      </c>
      <c r="CV20" s="45" t="str">
        <f t="shared" si="3"/>
        <v/>
      </c>
      <c r="CW20" s="45" t="str">
        <f t="shared" si="4"/>
        <v/>
      </c>
      <c r="CX20" s="45" t="str">
        <f t="shared" si="5"/>
        <v/>
      </c>
      <c r="CY20" s="45" t="str">
        <f t="shared" si="6"/>
        <v/>
      </c>
      <c r="CZ20" s="45" t="str">
        <f t="shared" si="7"/>
        <v/>
      </c>
      <c r="DA20" s="45" t="str">
        <f t="shared" si="8"/>
        <v/>
      </c>
      <c r="DB20" s="45" t="str">
        <f t="shared" si="9"/>
        <v/>
      </c>
    </row>
    <row r="21" spans="1:106" s="5" customFormat="1" ht="30" customHeight="1" thickBot="1">
      <c r="A21" s="20" t="s">
        <v>14</v>
      </c>
      <c r="B21" s="40"/>
      <c r="C21" s="40"/>
      <c r="D21" s="40"/>
      <c r="E21" s="42"/>
      <c r="F21" s="40"/>
      <c r="G21" s="43"/>
      <c r="H21" s="40"/>
      <c r="I21" s="87"/>
      <c r="J21" s="88"/>
      <c r="K21" s="88"/>
      <c r="L21" s="88"/>
      <c r="M21" s="88"/>
      <c r="N21" s="88"/>
      <c r="O21" s="88"/>
      <c r="P21" s="88"/>
      <c r="Q21" s="88"/>
      <c r="R21" s="88"/>
      <c r="S21" s="88"/>
      <c r="T21" s="89"/>
      <c r="U21" s="64"/>
      <c r="V21" s="64"/>
      <c r="W21" s="87"/>
      <c r="X21" s="69"/>
      <c r="Y21" s="69"/>
      <c r="Z21" s="69"/>
      <c r="AA21" s="69"/>
      <c r="AB21" s="69"/>
      <c r="AC21" s="69"/>
      <c r="AD21" s="69"/>
      <c r="AE21" s="69"/>
      <c r="AF21" s="69"/>
      <c r="AG21" s="69"/>
      <c r="AH21" s="69"/>
      <c r="AI21" s="69"/>
      <c r="AJ21" s="69"/>
      <c r="AK21" s="69"/>
      <c r="AL21" s="69"/>
      <c r="AM21" s="70"/>
      <c r="AN21" s="68"/>
      <c r="AO21" s="88"/>
      <c r="AP21" s="88"/>
      <c r="AQ21" s="88"/>
      <c r="AR21" s="88"/>
      <c r="AS21" s="88"/>
      <c r="AT21" s="71"/>
      <c r="AU21" s="68"/>
      <c r="AV21" s="88"/>
      <c r="AW21" s="88"/>
      <c r="AX21" s="88"/>
      <c r="AY21" s="88"/>
      <c r="AZ21" s="88"/>
      <c r="BA21" s="71"/>
      <c r="BB21" s="68"/>
      <c r="BC21" s="88"/>
      <c r="BD21" s="88"/>
      <c r="BE21" s="88"/>
      <c r="BF21" s="88"/>
      <c r="BG21" s="88"/>
      <c r="BH21" s="88"/>
      <c r="BI21" s="71"/>
      <c r="BJ21" s="87"/>
      <c r="BK21" s="88"/>
      <c r="BL21" s="88"/>
      <c r="BM21" s="88"/>
      <c r="BN21" s="88"/>
      <c r="BO21" s="88"/>
      <c r="BP21" s="88"/>
      <c r="BQ21" s="88"/>
      <c r="BR21" s="88"/>
      <c r="BS21" s="88"/>
      <c r="BT21" s="70"/>
      <c r="BU21" s="87"/>
      <c r="BV21" s="88"/>
      <c r="BW21" s="88"/>
      <c r="BX21" s="88"/>
      <c r="BY21" s="88"/>
      <c r="BZ21" s="88"/>
      <c r="CA21" s="88"/>
      <c r="CB21" s="88"/>
      <c r="CC21" s="88"/>
      <c r="CD21" s="88"/>
      <c r="CE21" s="89"/>
      <c r="CF21" s="96"/>
      <c r="CG21" s="97"/>
      <c r="CH21" s="97"/>
      <c r="CI21" s="97"/>
      <c r="CJ21" s="97"/>
      <c r="CK21" s="97"/>
      <c r="CL21" s="97"/>
      <c r="CM21" s="97"/>
      <c r="CN21" s="95"/>
      <c r="CO21" s="42"/>
      <c r="CP21" s="42"/>
      <c r="CQ21" s="42"/>
      <c r="CS21" s="45" t="str">
        <f t="shared" si="0"/>
        <v/>
      </c>
      <c r="CT21" s="45" t="str">
        <f t="shared" si="1"/>
        <v/>
      </c>
      <c r="CU21" s="45" t="str">
        <f t="shared" si="2"/>
        <v/>
      </c>
      <c r="CV21" s="45" t="str">
        <f t="shared" si="3"/>
        <v/>
      </c>
      <c r="CW21" s="45" t="str">
        <f t="shared" si="4"/>
        <v/>
      </c>
      <c r="CX21" s="45" t="str">
        <f t="shared" si="5"/>
        <v/>
      </c>
      <c r="CY21" s="45" t="str">
        <f t="shared" si="6"/>
        <v/>
      </c>
      <c r="CZ21" s="45" t="str">
        <f t="shared" si="7"/>
        <v/>
      </c>
      <c r="DA21" s="45" t="str">
        <f t="shared" si="8"/>
        <v/>
      </c>
      <c r="DB21" s="45" t="str">
        <f t="shared" si="9"/>
        <v/>
      </c>
    </row>
    <row r="22" spans="1:106" s="5" customFormat="1" ht="30" customHeight="1" thickBot="1">
      <c r="A22" s="19" t="s">
        <v>15</v>
      </c>
      <c r="B22" s="40"/>
      <c r="C22" s="40"/>
      <c r="D22" s="40"/>
      <c r="E22" s="42"/>
      <c r="F22" s="40"/>
      <c r="G22" s="43"/>
      <c r="H22" s="40"/>
      <c r="I22" s="87"/>
      <c r="J22" s="88"/>
      <c r="K22" s="88"/>
      <c r="L22" s="88"/>
      <c r="M22" s="88"/>
      <c r="N22" s="88"/>
      <c r="O22" s="88"/>
      <c r="P22" s="88"/>
      <c r="Q22" s="88"/>
      <c r="R22" s="88"/>
      <c r="S22" s="88"/>
      <c r="T22" s="89"/>
      <c r="U22" s="64"/>
      <c r="V22" s="64"/>
      <c r="W22" s="87"/>
      <c r="X22" s="69"/>
      <c r="Y22" s="69"/>
      <c r="Z22" s="69"/>
      <c r="AA22" s="69"/>
      <c r="AB22" s="69"/>
      <c r="AC22" s="69"/>
      <c r="AD22" s="69"/>
      <c r="AE22" s="69"/>
      <c r="AF22" s="69"/>
      <c r="AG22" s="69"/>
      <c r="AH22" s="69"/>
      <c r="AI22" s="69"/>
      <c r="AJ22" s="69"/>
      <c r="AK22" s="69"/>
      <c r="AL22" s="69"/>
      <c r="AM22" s="70"/>
      <c r="AN22" s="68"/>
      <c r="AO22" s="88"/>
      <c r="AP22" s="88"/>
      <c r="AQ22" s="88"/>
      <c r="AR22" s="88"/>
      <c r="AS22" s="88"/>
      <c r="AT22" s="71"/>
      <c r="AU22" s="68"/>
      <c r="AV22" s="88"/>
      <c r="AW22" s="88"/>
      <c r="AX22" s="88"/>
      <c r="AY22" s="88"/>
      <c r="AZ22" s="88"/>
      <c r="BA22" s="71"/>
      <c r="BB22" s="68"/>
      <c r="BC22" s="88"/>
      <c r="BD22" s="88"/>
      <c r="BE22" s="88"/>
      <c r="BF22" s="88"/>
      <c r="BG22" s="88"/>
      <c r="BH22" s="88"/>
      <c r="BI22" s="71"/>
      <c r="BJ22" s="87"/>
      <c r="BK22" s="88"/>
      <c r="BL22" s="88"/>
      <c r="BM22" s="88"/>
      <c r="BN22" s="88"/>
      <c r="BO22" s="88"/>
      <c r="BP22" s="88"/>
      <c r="BQ22" s="88"/>
      <c r="BR22" s="88"/>
      <c r="BS22" s="88"/>
      <c r="BT22" s="70"/>
      <c r="BU22" s="87"/>
      <c r="BV22" s="88"/>
      <c r="BW22" s="88"/>
      <c r="BX22" s="88"/>
      <c r="BY22" s="88"/>
      <c r="BZ22" s="88"/>
      <c r="CA22" s="88"/>
      <c r="CB22" s="88"/>
      <c r="CC22" s="88"/>
      <c r="CD22" s="88"/>
      <c r="CE22" s="89"/>
      <c r="CF22" s="96"/>
      <c r="CG22" s="97"/>
      <c r="CH22" s="97"/>
      <c r="CI22" s="97"/>
      <c r="CJ22" s="97"/>
      <c r="CK22" s="97"/>
      <c r="CL22" s="97"/>
      <c r="CM22" s="97"/>
      <c r="CN22" s="95"/>
      <c r="CO22" s="42"/>
      <c r="CP22" s="42"/>
      <c r="CQ22" s="42"/>
      <c r="CS22" s="45" t="str">
        <f t="shared" si="0"/>
        <v/>
      </c>
      <c r="CT22" s="45" t="str">
        <f t="shared" si="1"/>
        <v/>
      </c>
      <c r="CU22" s="45" t="str">
        <f t="shared" si="2"/>
        <v/>
      </c>
      <c r="CV22" s="45" t="str">
        <f t="shared" si="3"/>
        <v/>
      </c>
      <c r="CW22" s="45" t="str">
        <f t="shared" si="4"/>
        <v/>
      </c>
      <c r="CX22" s="45" t="str">
        <f t="shared" si="5"/>
        <v/>
      </c>
      <c r="CY22" s="45" t="str">
        <f t="shared" si="6"/>
        <v/>
      </c>
      <c r="CZ22" s="45" t="str">
        <f t="shared" si="7"/>
        <v/>
      </c>
      <c r="DA22" s="45" t="str">
        <f t="shared" si="8"/>
        <v/>
      </c>
      <c r="DB22" s="45" t="str">
        <f t="shared" si="9"/>
        <v/>
      </c>
    </row>
    <row r="23" spans="1:106" s="5" customFormat="1" ht="30" customHeight="1" thickBot="1">
      <c r="A23" s="19" t="s">
        <v>16</v>
      </c>
      <c r="B23" s="40"/>
      <c r="C23" s="40"/>
      <c r="D23" s="40"/>
      <c r="E23" s="42"/>
      <c r="F23" s="40"/>
      <c r="G23" s="43"/>
      <c r="H23" s="40"/>
      <c r="I23" s="87"/>
      <c r="J23" s="88"/>
      <c r="K23" s="88"/>
      <c r="L23" s="88"/>
      <c r="M23" s="88"/>
      <c r="N23" s="88"/>
      <c r="O23" s="88"/>
      <c r="P23" s="88"/>
      <c r="Q23" s="88"/>
      <c r="R23" s="88"/>
      <c r="S23" s="88"/>
      <c r="T23" s="89"/>
      <c r="U23" s="64"/>
      <c r="V23" s="64"/>
      <c r="W23" s="87"/>
      <c r="X23" s="69"/>
      <c r="Y23" s="69"/>
      <c r="Z23" s="69"/>
      <c r="AA23" s="69"/>
      <c r="AB23" s="69"/>
      <c r="AC23" s="69"/>
      <c r="AD23" s="69"/>
      <c r="AE23" s="69"/>
      <c r="AF23" s="69"/>
      <c r="AG23" s="69"/>
      <c r="AH23" s="69"/>
      <c r="AI23" s="69"/>
      <c r="AJ23" s="69"/>
      <c r="AK23" s="69"/>
      <c r="AL23" s="69"/>
      <c r="AM23" s="70"/>
      <c r="AN23" s="68"/>
      <c r="AO23" s="88"/>
      <c r="AP23" s="88"/>
      <c r="AQ23" s="88"/>
      <c r="AR23" s="88"/>
      <c r="AS23" s="88"/>
      <c r="AT23" s="71"/>
      <c r="AU23" s="68"/>
      <c r="AV23" s="88"/>
      <c r="AW23" s="88"/>
      <c r="AX23" s="88"/>
      <c r="AY23" s="88"/>
      <c r="AZ23" s="88"/>
      <c r="BA23" s="71"/>
      <c r="BB23" s="68"/>
      <c r="BC23" s="88"/>
      <c r="BD23" s="88"/>
      <c r="BE23" s="88"/>
      <c r="BF23" s="88"/>
      <c r="BG23" s="88"/>
      <c r="BH23" s="88"/>
      <c r="BI23" s="71"/>
      <c r="BJ23" s="87"/>
      <c r="BK23" s="88"/>
      <c r="BL23" s="88"/>
      <c r="BM23" s="88"/>
      <c r="BN23" s="88"/>
      <c r="BO23" s="88"/>
      <c r="BP23" s="88"/>
      <c r="BQ23" s="88"/>
      <c r="BR23" s="88"/>
      <c r="BS23" s="88"/>
      <c r="BT23" s="70"/>
      <c r="BU23" s="87"/>
      <c r="BV23" s="88"/>
      <c r="BW23" s="88"/>
      <c r="BX23" s="88"/>
      <c r="BY23" s="88"/>
      <c r="BZ23" s="88"/>
      <c r="CA23" s="88"/>
      <c r="CB23" s="88"/>
      <c r="CC23" s="88"/>
      <c r="CD23" s="88"/>
      <c r="CE23" s="89"/>
      <c r="CF23" s="96"/>
      <c r="CG23" s="97"/>
      <c r="CH23" s="97"/>
      <c r="CI23" s="97"/>
      <c r="CJ23" s="97"/>
      <c r="CK23" s="97"/>
      <c r="CL23" s="97"/>
      <c r="CM23" s="97"/>
      <c r="CN23" s="95"/>
      <c r="CO23" s="42"/>
      <c r="CP23" s="42"/>
      <c r="CQ23" s="42"/>
      <c r="CS23" s="45" t="str">
        <f t="shared" si="0"/>
        <v/>
      </c>
      <c r="CT23" s="45" t="str">
        <f t="shared" si="1"/>
        <v/>
      </c>
      <c r="CU23" s="45" t="str">
        <f t="shared" si="2"/>
        <v/>
      </c>
      <c r="CV23" s="45" t="str">
        <f t="shared" si="3"/>
        <v/>
      </c>
      <c r="CW23" s="45" t="str">
        <f t="shared" si="4"/>
        <v/>
      </c>
      <c r="CX23" s="45" t="str">
        <f t="shared" si="5"/>
        <v/>
      </c>
      <c r="CY23" s="45" t="str">
        <f t="shared" si="6"/>
        <v/>
      </c>
      <c r="CZ23" s="45" t="str">
        <f t="shared" si="7"/>
        <v/>
      </c>
      <c r="DA23" s="45" t="str">
        <f t="shared" si="8"/>
        <v/>
      </c>
      <c r="DB23" s="45" t="str">
        <f t="shared" si="9"/>
        <v/>
      </c>
    </row>
    <row r="24" spans="1:106" s="5" customFormat="1" ht="30" customHeight="1" thickBot="1">
      <c r="A24" s="20" t="s">
        <v>17</v>
      </c>
      <c r="B24" s="40"/>
      <c r="C24" s="40"/>
      <c r="D24" s="40"/>
      <c r="E24" s="42"/>
      <c r="F24" s="40"/>
      <c r="G24" s="43"/>
      <c r="H24" s="40"/>
      <c r="I24" s="87"/>
      <c r="J24" s="88"/>
      <c r="K24" s="88"/>
      <c r="L24" s="88"/>
      <c r="M24" s="88"/>
      <c r="N24" s="88"/>
      <c r="O24" s="88"/>
      <c r="P24" s="88"/>
      <c r="Q24" s="88"/>
      <c r="R24" s="88"/>
      <c r="S24" s="88"/>
      <c r="T24" s="89"/>
      <c r="U24" s="64"/>
      <c r="V24" s="64"/>
      <c r="W24" s="87"/>
      <c r="X24" s="69"/>
      <c r="Y24" s="69"/>
      <c r="Z24" s="69"/>
      <c r="AA24" s="69"/>
      <c r="AB24" s="69"/>
      <c r="AC24" s="69"/>
      <c r="AD24" s="69"/>
      <c r="AE24" s="69"/>
      <c r="AF24" s="69"/>
      <c r="AG24" s="69"/>
      <c r="AH24" s="69"/>
      <c r="AI24" s="69"/>
      <c r="AJ24" s="69"/>
      <c r="AK24" s="69"/>
      <c r="AL24" s="69"/>
      <c r="AM24" s="70"/>
      <c r="AN24" s="68"/>
      <c r="AO24" s="88"/>
      <c r="AP24" s="88"/>
      <c r="AQ24" s="88"/>
      <c r="AR24" s="88"/>
      <c r="AS24" s="88"/>
      <c r="AT24" s="71"/>
      <c r="AU24" s="68"/>
      <c r="AV24" s="88"/>
      <c r="AW24" s="88"/>
      <c r="AX24" s="88"/>
      <c r="AY24" s="88"/>
      <c r="AZ24" s="88"/>
      <c r="BA24" s="71"/>
      <c r="BB24" s="68"/>
      <c r="BC24" s="88"/>
      <c r="BD24" s="88"/>
      <c r="BE24" s="88"/>
      <c r="BF24" s="88"/>
      <c r="BG24" s="88"/>
      <c r="BH24" s="88"/>
      <c r="BI24" s="71"/>
      <c r="BJ24" s="87"/>
      <c r="BK24" s="88"/>
      <c r="BL24" s="88"/>
      <c r="BM24" s="88"/>
      <c r="BN24" s="88"/>
      <c r="BO24" s="88"/>
      <c r="BP24" s="88"/>
      <c r="BQ24" s="88"/>
      <c r="BR24" s="88"/>
      <c r="BS24" s="88"/>
      <c r="BT24" s="70"/>
      <c r="BU24" s="87"/>
      <c r="BV24" s="88"/>
      <c r="BW24" s="88"/>
      <c r="BX24" s="88"/>
      <c r="BY24" s="88"/>
      <c r="BZ24" s="88"/>
      <c r="CA24" s="88"/>
      <c r="CB24" s="88"/>
      <c r="CC24" s="88"/>
      <c r="CD24" s="88"/>
      <c r="CE24" s="89"/>
      <c r="CF24" s="96"/>
      <c r="CG24" s="97"/>
      <c r="CH24" s="97"/>
      <c r="CI24" s="97"/>
      <c r="CJ24" s="97"/>
      <c r="CK24" s="97"/>
      <c r="CL24" s="97"/>
      <c r="CM24" s="97"/>
      <c r="CN24" s="95"/>
      <c r="CO24" s="42"/>
      <c r="CP24" s="42"/>
      <c r="CQ24" s="42"/>
      <c r="CS24" s="45" t="str">
        <f t="shared" si="0"/>
        <v/>
      </c>
      <c r="CT24" s="45" t="str">
        <f t="shared" si="1"/>
        <v/>
      </c>
      <c r="CU24" s="45" t="str">
        <f t="shared" si="2"/>
        <v/>
      </c>
      <c r="CV24" s="45" t="str">
        <f t="shared" si="3"/>
        <v/>
      </c>
      <c r="CW24" s="45" t="str">
        <f t="shared" si="4"/>
        <v/>
      </c>
      <c r="CX24" s="45" t="str">
        <f t="shared" si="5"/>
        <v/>
      </c>
      <c r="CY24" s="45" t="str">
        <f t="shared" si="6"/>
        <v/>
      </c>
      <c r="CZ24" s="45" t="str">
        <f t="shared" si="7"/>
        <v/>
      </c>
      <c r="DA24" s="45" t="str">
        <f t="shared" si="8"/>
        <v/>
      </c>
      <c r="DB24" s="45" t="str">
        <f t="shared" si="9"/>
        <v/>
      </c>
    </row>
    <row r="25" spans="1:106" s="5" customFormat="1" ht="30" customHeight="1" thickBot="1">
      <c r="A25" s="19" t="s">
        <v>18</v>
      </c>
      <c r="B25" s="40"/>
      <c r="C25" s="40"/>
      <c r="D25" s="40"/>
      <c r="E25" s="42"/>
      <c r="F25" s="40"/>
      <c r="G25" s="43"/>
      <c r="H25" s="40"/>
      <c r="I25" s="87"/>
      <c r="J25" s="88"/>
      <c r="K25" s="88"/>
      <c r="L25" s="88"/>
      <c r="M25" s="88"/>
      <c r="N25" s="88"/>
      <c r="O25" s="88"/>
      <c r="P25" s="88"/>
      <c r="Q25" s="88"/>
      <c r="R25" s="88"/>
      <c r="S25" s="88"/>
      <c r="T25" s="89"/>
      <c r="U25" s="64"/>
      <c r="V25" s="64"/>
      <c r="W25" s="87"/>
      <c r="X25" s="69"/>
      <c r="Y25" s="69"/>
      <c r="Z25" s="69"/>
      <c r="AA25" s="69"/>
      <c r="AB25" s="69"/>
      <c r="AC25" s="69"/>
      <c r="AD25" s="69"/>
      <c r="AE25" s="69"/>
      <c r="AF25" s="69"/>
      <c r="AG25" s="69"/>
      <c r="AH25" s="69"/>
      <c r="AI25" s="69"/>
      <c r="AJ25" s="69"/>
      <c r="AK25" s="69"/>
      <c r="AL25" s="69"/>
      <c r="AM25" s="70"/>
      <c r="AN25" s="68"/>
      <c r="AO25" s="88"/>
      <c r="AP25" s="88"/>
      <c r="AQ25" s="88"/>
      <c r="AR25" s="88"/>
      <c r="AS25" s="88"/>
      <c r="AT25" s="71"/>
      <c r="AU25" s="68"/>
      <c r="AV25" s="88"/>
      <c r="AW25" s="88"/>
      <c r="AX25" s="88"/>
      <c r="AY25" s="88"/>
      <c r="AZ25" s="88"/>
      <c r="BA25" s="71"/>
      <c r="BB25" s="68"/>
      <c r="BC25" s="88"/>
      <c r="BD25" s="88"/>
      <c r="BE25" s="88"/>
      <c r="BF25" s="88"/>
      <c r="BG25" s="88"/>
      <c r="BH25" s="88"/>
      <c r="BI25" s="71"/>
      <c r="BJ25" s="87"/>
      <c r="BK25" s="88"/>
      <c r="BL25" s="88"/>
      <c r="BM25" s="88"/>
      <c r="BN25" s="88"/>
      <c r="BO25" s="88"/>
      <c r="BP25" s="88"/>
      <c r="BQ25" s="88"/>
      <c r="BR25" s="88"/>
      <c r="BS25" s="88"/>
      <c r="BT25" s="70"/>
      <c r="BU25" s="87"/>
      <c r="BV25" s="88"/>
      <c r="BW25" s="88"/>
      <c r="BX25" s="88"/>
      <c r="BY25" s="88"/>
      <c r="BZ25" s="88"/>
      <c r="CA25" s="88"/>
      <c r="CB25" s="88"/>
      <c r="CC25" s="88"/>
      <c r="CD25" s="88"/>
      <c r="CE25" s="89"/>
      <c r="CF25" s="96"/>
      <c r="CG25" s="97"/>
      <c r="CH25" s="97"/>
      <c r="CI25" s="97"/>
      <c r="CJ25" s="97"/>
      <c r="CK25" s="97"/>
      <c r="CL25" s="97"/>
      <c r="CM25" s="97"/>
      <c r="CN25" s="95"/>
      <c r="CO25" s="40"/>
      <c r="CP25" s="40"/>
      <c r="CQ25" s="40"/>
      <c r="CS25" s="45" t="str">
        <f t="shared" si="0"/>
        <v/>
      </c>
      <c r="CT25" s="45" t="str">
        <f t="shared" si="1"/>
        <v/>
      </c>
      <c r="CU25" s="45" t="str">
        <f t="shared" si="2"/>
        <v/>
      </c>
      <c r="CV25" s="45" t="str">
        <f t="shared" si="3"/>
        <v/>
      </c>
      <c r="CW25" s="45" t="str">
        <f t="shared" si="4"/>
        <v/>
      </c>
      <c r="CX25" s="45" t="str">
        <f t="shared" si="5"/>
        <v/>
      </c>
      <c r="CY25" s="45" t="str">
        <f t="shared" si="6"/>
        <v/>
      </c>
      <c r="CZ25" s="45" t="str">
        <f t="shared" si="7"/>
        <v/>
      </c>
      <c r="DA25" s="45" t="str">
        <f t="shared" si="8"/>
        <v/>
      </c>
      <c r="DB25" s="45" t="str">
        <f t="shared" si="9"/>
        <v/>
      </c>
    </row>
    <row r="26" spans="1:106" s="5" customFormat="1" ht="30" customHeight="1" thickBot="1">
      <c r="A26" s="19" t="s">
        <v>19</v>
      </c>
      <c r="B26" s="40"/>
      <c r="C26" s="40"/>
      <c r="D26" s="40"/>
      <c r="E26" s="42"/>
      <c r="F26" s="40"/>
      <c r="G26" s="43"/>
      <c r="H26" s="40"/>
      <c r="I26" s="87"/>
      <c r="J26" s="88"/>
      <c r="K26" s="88"/>
      <c r="L26" s="88"/>
      <c r="M26" s="88"/>
      <c r="N26" s="88"/>
      <c r="O26" s="88"/>
      <c r="P26" s="88"/>
      <c r="Q26" s="88"/>
      <c r="R26" s="88"/>
      <c r="S26" s="88"/>
      <c r="T26" s="89"/>
      <c r="U26" s="64"/>
      <c r="V26" s="64"/>
      <c r="W26" s="87"/>
      <c r="X26" s="69"/>
      <c r="Y26" s="69"/>
      <c r="Z26" s="69"/>
      <c r="AA26" s="69"/>
      <c r="AB26" s="69"/>
      <c r="AC26" s="69"/>
      <c r="AD26" s="69"/>
      <c r="AE26" s="69"/>
      <c r="AF26" s="69"/>
      <c r="AG26" s="69"/>
      <c r="AH26" s="69"/>
      <c r="AI26" s="69"/>
      <c r="AJ26" s="69"/>
      <c r="AK26" s="69"/>
      <c r="AL26" s="69"/>
      <c r="AM26" s="86"/>
      <c r="AN26" s="87"/>
      <c r="AO26" s="88"/>
      <c r="AP26" s="88"/>
      <c r="AQ26" s="88"/>
      <c r="AR26" s="88"/>
      <c r="AS26" s="88"/>
      <c r="AT26" s="71"/>
      <c r="AU26" s="68"/>
      <c r="AV26" s="88"/>
      <c r="AW26" s="88"/>
      <c r="AX26" s="88"/>
      <c r="AY26" s="88"/>
      <c r="AZ26" s="88"/>
      <c r="BA26" s="71"/>
      <c r="BB26" s="68"/>
      <c r="BC26" s="88"/>
      <c r="BD26" s="88"/>
      <c r="BE26" s="88"/>
      <c r="BF26" s="88"/>
      <c r="BG26" s="88"/>
      <c r="BH26" s="88"/>
      <c r="BI26" s="71"/>
      <c r="BJ26" s="87"/>
      <c r="BK26" s="88"/>
      <c r="BL26" s="88"/>
      <c r="BM26" s="88"/>
      <c r="BN26" s="88"/>
      <c r="BO26" s="88"/>
      <c r="BP26" s="88"/>
      <c r="BQ26" s="88"/>
      <c r="BR26" s="88"/>
      <c r="BS26" s="88"/>
      <c r="BT26" s="70"/>
      <c r="BU26" s="87"/>
      <c r="BV26" s="88"/>
      <c r="BW26" s="88"/>
      <c r="BX26" s="88"/>
      <c r="BY26" s="88"/>
      <c r="BZ26" s="88"/>
      <c r="CA26" s="88"/>
      <c r="CB26" s="88"/>
      <c r="CC26" s="88"/>
      <c r="CD26" s="88"/>
      <c r="CE26" s="89"/>
      <c r="CF26" s="96"/>
      <c r="CG26" s="97"/>
      <c r="CH26" s="97"/>
      <c r="CI26" s="97"/>
      <c r="CJ26" s="97"/>
      <c r="CK26" s="97"/>
      <c r="CL26" s="97"/>
      <c r="CM26" s="97"/>
      <c r="CN26" s="95"/>
      <c r="CO26" s="40"/>
      <c r="CP26" s="40"/>
      <c r="CQ26" s="40"/>
      <c r="CS26" s="45" t="str">
        <f t="shared" si="0"/>
        <v/>
      </c>
      <c r="CT26" s="45" t="str">
        <f t="shared" si="1"/>
        <v/>
      </c>
      <c r="CU26" s="45" t="str">
        <f t="shared" si="2"/>
        <v/>
      </c>
      <c r="CV26" s="45" t="str">
        <f t="shared" si="3"/>
        <v/>
      </c>
      <c r="CW26" s="45" t="str">
        <f t="shared" si="4"/>
        <v/>
      </c>
      <c r="CX26" s="45" t="str">
        <f t="shared" si="5"/>
        <v/>
      </c>
      <c r="CY26" s="45" t="str">
        <f t="shared" si="6"/>
        <v/>
      </c>
      <c r="CZ26" s="45" t="str">
        <f t="shared" si="7"/>
        <v/>
      </c>
      <c r="DA26" s="45" t="str">
        <f t="shared" si="8"/>
        <v/>
      </c>
      <c r="DB26" s="45" t="str">
        <f t="shared" si="9"/>
        <v/>
      </c>
    </row>
    <row r="27" spans="1:106" s="5" customFormat="1" ht="30" customHeight="1" thickBot="1">
      <c r="A27" s="20" t="s">
        <v>20</v>
      </c>
      <c r="B27" s="40"/>
      <c r="C27" s="40"/>
      <c r="D27" s="40"/>
      <c r="E27" s="42"/>
      <c r="F27" s="40"/>
      <c r="G27" s="43"/>
      <c r="H27" s="40"/>
      <c r="I27" s="87"/>
      <c r="J27" s="88"/>
      <c r="K27" s="88"/>
      <c r="L27" s="88"/>
      <c r="M27" s="88"/>
      <c r="N27" s="88"/>
      <c r="O27" s="88"/>
      <c r="P27" s="88"/>
      <c r="Q27" s="88"/>
      <c r="R27" s="88"/>
      <c r="S27" s="88"/>
      <c r="T27" s="89"/>
      <c r="U27" s="64"/>
      <c r="V27" s="64"/>
      <c r="W27" s="87"/>
      <c r="X27" s="69"/>
      <c r="Y27" s="69"/>
      <c r="Z27" s="69"/>
      <c r="AA27" s="69"/>
      <c r="AB27" s="69"/>
      <c r="AC27" s="69"/>
      <c r="AD27" s="69"/>
      <c r="AE27" s="69"/>
      <c r="AF27" s="69"/>
      <c r="AG27" s="69"/>
      <c r="AH27" s="69"/>
      <c r="AI27" s="69"/>
      <c r="AJ27" s="69"/>
      <c r="AK27" s="69"/>
      <c r="AL27" s="69"/>
      <c r="AM27" s="70"/>
      <c r="AN27" s="68"/>
      <c r="AO27" s="88"/>
      <c r="AP27" s="88"/>
      <c r="AQ27" s="88"/>
      <c r="AR27" s="88"/>
      <c r="AS27" s="88"/>
      <c r="AT27" s="71"/>
      <c r="AU27" s="68"/>
      <c r="AV27" s="88"/>
      <c r="AW27" s="88"/>
      <c r="AX27" s="88"/>
      <c r="AY27" s="88"/>
      <c r="AZ27" s="88"/>
      <c r="BA27" s="71"/>
      <c r="BB27" s="68"/>
      <c r="BC27" s="88"/>
      <c r="BD27" s="88"/>
      <c r="BE27" s="88"/>
      <c r="BF27" s="88"/>
      <c r="BG27" s="88"/>
      <c r="BH27" s="88"/>
      <c r="BI27" s="71"/>
      <c r="BJ27" s="87"/>
      <c r="BK27" s="88"/>
      <c r="BL27" s="88"/>
      <c r="BM27" s="88"/>
      <c r="BN27" s="88"/>
      <c r="BO27" s="88"/>
      <c r="BP27" s="88"/>
      <c r="BQ27" s="88"/>
      <c r="BR27" s="88"/>
      <c r="BS27" s="88"/>
      <c r="BT27" s="70"/>
      <c r="BU27" s="87"/>
      <c r="BV27" s="88"/>
      <c r="BW27" s="88"/>
      <c r="BX27" s="88"/>
      <c r="BY27" s="88"/>
      <c r="BZ27" s="88"/>
      <c r="CA27" s="88"/>
      <c r="CB27" s="88"/>
      <c r="CC27" s="88"/>
      <c r="CD27" s="88"/>
      <c r="CE27" s="89"/>
      <c r="CF27" s="96"/>
      <c r="CG27" s="97"/>
      <c r="CH27" s="97"/>
      <c r="CI27" s="97"/>
      <c r="CJ27" s="97"/>
      <c r="CK27" s="97"/>
      <c r="CL27" s="97"/>
      <c r="CM27" s="97"/>
      <c r="CN27" s="95"/>
      <c r="CO27" s="40"/>
      <c r="CP27" s="40"/>
      <c r="CQ27" s="40"/>
      <c r="CS27" s="45" t="str">
        <f t="shared" si="0"/>
        <v/>
      </c>
      <c r="CT27" s="45" t="str">
        <f t="shared" si="1"/>
        <v/>
      </c>
      <c r="CU27" s="45" t="str">
        <f t="shared" si="2"/>
        <v/>
      </c>
      <c r="CV27" s="45" t="str">
        <f t="shared" si="3"/>
        <v/>
      </c>
      <c r="CW27" s="45" t="str">
        <f t="shared" si="4"/>
        <v/>
      </c>
      <c r="CX27" s="45" t="str">
        <f t="shared" si="5"/>
        <v/>
      </c>
      <c r="CY27" s="45" t="str">
        <f t="shared" si="6"/>
        <v/>
      </c>
      <c r="CZ27" s="45" t="str">
        <f t="shared" si="7"/>
        <v/>
      </c>
      <c r="DA27" s="45" t="str">
        <f t="shared" si="8"/>
        <v/>
      </c>
      <c r="DB27" s="45" t="str">
        <f t="shared" si="9"/>
        <v/>
      </c>
    </row>
    <row r="28" spans="1:106" s="5" customFormat="1" ht="30" customHeight="1" thickBot="1">
      <c r="A28" s="19" t="s">
        <v>21</v>
      </c>
      <c r="B28" s="40"/>
      <c r="C28" s="40"/>
      <c r="D28" s="40"/>
      <c r="E28" s="42"/>
      <c r="F28" s="40"/>
      <c r="G28" s="43"/>
      <c r="H28" s="40"/>
      <c r="I28" s="87"/>
      <c r="J28" s="88"/>
      <c r="K28" s="88"/>
      <c r="L28" s="88"/>
      <c r="M28" s="88"/>
      <c r="N28" s="88"/>
      <c r="O28" s="88"/>
      <c r="P28" s="88"/>
      <c r="Q28" s="88"/>
      <c r="R28" s="88"/>
      <c r="S28" s="88"/>
      <c r="T28" s="89"/>
      <c r="U28" s="64"/>
      <c r="V28" s="64"/>
      <c r="W28" s="87"/>
      <c r="X28" s="69"/>
      <c r="Y28" s="69"/>
      <c r="Z28" s="69"/>
      <c r="AA28" s="69"/>
      <c r="AB28" s="69"/>
      <c r="AC28" s="69"/>
      <c r="AD28" s="69"/>
      <c r="AE28" s="69"/>
      <c r="AF28" s="69"/>
      <c r="AG28" s="69"/>
      <c r="AH28" s="69"/>
      <c r="AI28" s="69"/>
      <c r="AJ28" s="69"/>
      <c r="AK28" s="69"/>
      <c r="AL28" s="69"/>
      <c r="AM28" s="70"/>
      <c r="AN28" s="68"/>
      <c r="AO28" s="88"/>
      <c r="AP28" s="88"/>
      <c r="AQ28" s="88"/>
      <c r="AR28" s="88"/>
      <c r="AS28" s="88"/>
      <c r="AT28" s="71"/>
      <c r="AU28" s="68"/>
      <c r="AV28" s="88"/>
      <c r="AW28" s="88"/>
      <c r="AX28" s="88"/>
      <c r="AY28" s="88"/>
      <c r="AZ28" s="88"/>
      <c r="BA28" s="71"/>
      <c r="BB28" s="68"/>
      <c r="BC28" s="88"/>
      <c r="BD28" s="88"/>
      <c r="BE28" s="88"/>
      <c r="BF28" s="88"/>
      <c r="BG28" s="88"/>
      <c r="BH28" s="88"/>
      <c r="BI28" s="71"/>
      <c r="BJ28" s="87"/>
      <c r="BK28" s="88"/>
      <c r="BL28" s="88"/>
      <c r="BM28" s="88"/>
      <c r="BN28" s="88"/>
      <c r="BO28" s="88"/>
      <c r="BP28" s="88"/>
      <c r="BQ28" s="88"/>
      <c r="BR28" s="88"/>
      <c r="BS28" s="88"/>
      <c r="BT28" s="70"/>
      <c r="BU28" s="87"/>
      <c r="BV28" s="88"/>
      <c r="BW28" s="88"/>
      <c r="BX28" s="88"/>
      <c r="BY28" s="88"/>
      <c r="BZ28" s="88"/>
      <c r="CA28" s="88"/>
      <c r="CB28" s="88"/>
      <c r="CC28" s="88"/>
      <c r="CD28" s="88"/>
      <c r="CE28" s="89"/>
      <c r="CF28" s="96"/>
      <c r="CG28" s="97"/>
      <c r="CH28" s="97"/>
      <c r="CI28" s="97"/>
      <c r="CJ28" s="97"/>
      <c r="CK28" s="97"/>
      <c r="CL28" s="97"/>
      <c r="CM28" s="97"/>
      <c r="CN28" s="95"/>
      <c r="CO28" s="40"/>
      <c r="CP28" s="40"/>
      <c r="CQ28" s="40"/>
      <c r="CS28" s="45" t="str">
        <f t="shared" si="0"/>
        <v/>
      </c>
      <c r="CT28" s="45" t="str">
        <f t="shared" si="1"/>
        <v/>
      </c>
      <c r="CU28" s="45" t="str">
        <f t="shared" si="2"/>
        <v/>
      </c>
      <c r="CV28" s="45" t="str">
        <f t="shared" si="3"/>
        <v/>
      </c>
      <c r="CW28" s="45" t="str">
        <f t="shared" si="4"/>
        <v/>
      </c>
      <c r="CX28" s="45" t="str">
        <f t="shared" si="5"/>
        <v/>
      </c>
      <c r="CY28" s="45" t="str">
        <f t="shared" si="6"/>
        <v/>
      </c>
      <c r="CZ28" s="45" t="str">
        <f t="shared" si="7"/>
        <v/>
      </c>
      <c r="DA28" s="45" t="str">
        <f t="shared" si="8"/>
        <v/>
      </c>
      <c r="DB28" s="45" t="str">
        <f t="shared" si="9"/>
        <v/>
      </c>
    </row>
    <row r="29" spans="1:106" s="5" customFormat="1" ht="30" customHeight="1" thickBot="1">
      <c r="A29" s="19" t="s">
        <v>253</v>
      </c>
      <c r="B29" s="40"/>
      <c r="C29" s="40"/>
      <c r="D29" s="40"/>
      <c r="E29" s="42"/>
      <c r="F29" s="40"/>
      <c r="G29" s="43"/>
      <c r="H29" s="40"/>
      <c r="I29" s="87"/>
      <c r="J29" s="88"/>
      <c r="K29" s="88"/>
      <c r="L29" s="88"/>
      <c r="M29" s="88"/>
      <c r="N29" s="88"/>
      <c r="O29" s="88"/>
      <c r="P29" s="88"/>
      <c r="Q29" s="88"/>
      <c r="R29" s="88"/>
      <c r="S29" s="88"/>
      <c r="T29" s="89"/>
      <c r="U29" s="64"/>
      <c r="V29" s="64"/>
      <c r="W29" s="87"/>
      <c r="X29" s="69"/>
      <c r="Y29" s="69"/>
      <c r="Z29" s="69"/>
      <c r="AA29" s="69"/>
      <c r="AB29" s="69"/>
      <c r="AC29" s="69"/>
      <c r="AD29" s="69"/>
      <c r="AE29" s="69"/>
      <c r="AF29" s="69"/>
      <c r="AG29" s="69"/>
      <c r="AH29" s="69"/>
      <c r="AI29" s="69"/>
      <c r="AJ29" s="69"/>
      <c r="AK29" s="69"/>
      <c r="AL29" s="69"/>
      <c r="AM29" s="70"/>
      <c r="AN29" s="68"/>
      <c r="AO29" s="88"/>
      <c r="AP29" s="88"/>
      <c r="AQ29" s="88"/>
      <c r="AR29" s="88"/>
      <c r="AS29" s="88"/>
      <c r="AT29" s="71"/>
      <c r="AU29" s="68"/>
      <c r="AV29" s="88"/>
      <c r="AW29" s="88"/>
      <c r="AX29" s="88"/>
      <c r="AY29" s="88"/>
      <c r="AZ29" s="88"/>
      <c r="BA29" s="71"/>
      <c r="BB29" s="68"/>
      <c r="BC29" s="88"/>
      <c r="BD29" s="88"/>
      <c r="BE29" s="88"/>
      <c r="BF29" s="88"/>
      <c r="BG29" s="88"/>
      <c r="BH29" s="88"/>
      <c r="BI29" s="71"/>
      <c r="BJ29" s="87"/>
      <c r="BK29" s="88"/>
      <c r="BL29" s="88"/>
      <c r="BM29" s="88"/>
      <c r="BN29" s="88"/>
      <c r="BO29" s="88"/>
      <c r="BP29" s="88"/>
      <c r="BQ29" s="88"/>
      <c r="BR29" s="88"/>
      <c r="BS29" s="88"/>
      <c r="BT29" s="70"/>
      <c r="BU29" s="87"/>
      <c r="BV29" s="88"/>
      <c r="BW29" s="88"/>
      <c r="BX29" s="88"/>
      <c r="BY29" s="88"/>
      <c r="BZ29" s="88"/>
      <c r="CA29" s="88"/>
      <c r="CB29" s="88"/>
      <c r="CC29" s="88"/>
      <c r="CD29" s="88"/>
      <c r="CE29" s="89"/>
      <c r="CF29" s="96"/>
      <c r="CG29" s="97"/>
      <c r="CH29" s="97"/>
      <c r="CI29" s="97"/>
      <c r="CJ29" s="97"/>
      <c r="CK29" s="97"/>
      <c r="CL29" s="97"/>
      <c r="CM29" s="97"/>
      <c r="CN29" s="95"/>
      <c r="CO29" s="40"/>
      <c r="CP29" s="40"/>
      <c r="CQ29" s="40"/>
      <c r="CS29" s="45" t="str">
        <f t="shared" si="0"/>
        <v/>
      </c>
      <c r="CT29" s="45" t="str">
        <f t="shared" si="1"/>
        <v/>
      </c>
      <c r="CU29" s="45" t="str">
        <f t="shared" si="2"/>
        <v/>
      </c>
      <c r="CV29" s="45" t="str">
        <f t="shared" si="3"/>
        <v/>
      </c>
      <c r="CW29" s="45" t="str">
        <f t="shared" si="4"/>
        <v/>
      </c>
      <c r="CX29" s="45" t="str">
        <f t="shared" si="5"/>
        <v/>
      </c>
      <c r="CY29" s="45" t="str">
        <f t="shared" si="6"/>
        <v/>
      </c>
      <c r="CZ29" s="45" t="str">
        <f t="shared" si="7"/>
        <v/>
      </c>
      <c r="DA29" s="45" t="str">
        <f t="shared" si="8"/>
        <v/>
      </c>
      <c r="DB29" s="45" t="str">
        <f t="shared" si="9"/>
        <v/>
      </c>
    </row>
    <row r="30" spans="1:106" s="5" customFormat="1" ht="30" customHeight="1" thickBot="1">
      <c r="A30" s="20" t="s">
        <v>263</v>
      </c>
      <c r="B30" s="40"/>
      <c r="C30" s="40"/>
      <c r="D30" s="40"/>
      <c r="E30" s="42"/>
      <c r="F30" s="40"/>
      <c r="G30" s="43"/>
      <c r="H30" s="40"/>
      <c r="I30" s="87"/>
      <c r="J30" s="88"/>
      <c r="K30" s="88"/>
      <c r="L30" s="88"/>
      <c r="M30" s="88"/>
      <c r="N30" s="88"/>
      <c r="O30" s="88"/>
      <c r="P30" s="88"/>
      <c r="Q30" s="88"/>
      <c r="R30" s="88"/>
      <c r="S30" s="88"/>
      <c r="T30" s="89"/>
      <c r="U30" s="64"/>
      <c r="V30" s="64"/>
      <c r="W30" s="87"/>
      <c r="X30" s="69"/>
      <c r="Y30" s="69"/>
      <c r="Z30" s="69"/>
      <c r="AA30" s="69"/>
      <c r="AB30" s="69"/>
      <c r="AC30" s="69"/>
      <c r="AD30" s="69"/>
      <c r="AE30" s="69"/>
      <c r="AF30" s="69"/>
      <c r="AG30" s="69"/>
      <c r="AH30" s="69"/>
      <c r="AI30" s="69"/>
      <c r="AJ30" s="69"/>
      <c r="AK30" s="69"/>
      <c r="AL30" s="69"/>
      <c r="AM30" s="70"/>
      <c r="AN30" s="68"/>
      <c r="AO30" s="88"/>
      <c r="AP30" s="88"/>
      <c r="AQ30" s="88"/>
      <c r="AR30" s="88"/>
      <c r="AS30" s="88"/>
      <c r="AT30" s="71"/>
      <c r="AU30" s="68"/>
      <c r="AV30" s="88"/>
      <c r="AW30" s="88"/>
      <c r="AX30" s="88"/>
      <c r="AY30" s="88"/>
      <c r="AZ30" s="88"/>
      <c r="BA30" s="71"/>
      <c r="BB30" s="68"/>
      <c r="BC30" s="88"/>
      <c r="BD30" s="88"/>
      <c r="BE30" s="88"/>
      <c r="BF30" s="88"/>
      <c r="BG30" s="88"/>
      <c r="BH30" s="88"/>
      <c r="BI30" s="71"/>
      <c r="BJ30" s="87"/>
      <c r="BK30" s="88"/>
      <c r="BL30" s="88"/>
      <c r="BM30" s="88"/>
      <c r="BN30" s="88"/>
      <c r="BO30" s="88"/>
      <c r="BP30" s="88"/>
      <c r="BQ30" s="88"/>
      <c r="BR30" s="88"/>
      <c r="BS30" s="88"/>
      <c r="BT30" s="70"/>
      <c r="BU30" s="87"/>
      <c r="BV30" s="88"/>
      <c r="BW30" s="88"/>
      <c r="BX30" s="88"/>
      <c r="BY30" s="88"/>
      <c r="BZ30" s="88"/>
      <c r="CA30" s="88"/>
      <c r="CB30" s="88"/>
      <c r="CC30" s="88"/>
      <c r="CD30" s="88"/>
      <c r="CE30" s="89"/>
      <c r="CF30" s="96"/>
      <c r="CG30" s="97"/>
      <c r="CH30" s="97"/>
      <c r="CI30" s="97"/>
      <c r="CJ30" s="97"/>
      <c r="CK30" s="97"/>
      <c r="CL30" s="97"/>
      <c r="CM30" s="97"/>
      <c r="CN30" s="95"/>
      <c r="CO30" s="40"/>
      <c r="CP30" s="40"/>
      <c r="CQ30" s="40"/>
      <c r="CS30" s="45" t="str">
        <f t="shared" si="0"/>
        <v/>
      </c>
      <c r="CT30" s="45" t="str">
        <f t="shared" si="1"/>
        <v/>
      </c>
      <c r="CU30" s="45" t="str">
        <f t="shared" si="2"/>
        <v/>
      </c>
      <c r="CV30" s="45" t="str">
        <f t="shared" si="3"/>
        <v/>
      </c>
      <c r="CW30" s="45" t="str">
        <f t="shared" si="4"/>
        <v/>
      </c>
      <c r="CX30" s="45" t="str">
        <f t="shared" si="5"/>
        <v/>
      </c>
      <c r="CY30" s="45" t="str">
        <f t="shared" si="6"/>
        <v/>
      </c>
      <c r="CZ30" s="45" t="str">
        <f t="shared" si="7"/>
        <v/>
      </c>
      <c r="DA30" s="45" t="str">
        <f t="shared" si="8"/>
        <v/>
      </c>
      <c r="DB30" s="45" t="str">
        <f t="shared" si="9"/>
        <v/>
      </c>
    </row>
    <row r="31" spans="1:106" s="5" customFormat="1" ht="30" customHeight="1" thickBot="1">
      <c r="A31" s="19" t="s">
        <v>264</v>
      </c>
      <c r="B31" s="40"/>
      <c r="C31" s="40"/>
      <c r="D31" s="40"/>
      <c r="E31" s="42"/>
      <c r="F31" s="40"/>
      <c r="G31" s="43"/>
      <c r="H31" s="40"/>
      <c r="I31" s="87"/>
      <c r="J31" s="88"/>
      <c r="K31" s="88"/>
      <c r="L31" s="88"/>
      <c r="M31" s="88"/>
      <c r="N31" s="88"/>
      <c r="O31" s="88"/>
      <c r="P31" s="88"/>
      <c r="Q31" s="88"/>
      <c r="R31" s="88"/>
      <c r="S31" s="88"/>
      <c r="T31" s="89"/>
      <c r="U31" s="64"/>
      <c r="V31" s="64"/>
      <c r="W31" s="87"/>
      <c r="X31" s="69"/>
      <c r="Y31" s="69"/>
      <c r="Z31" s="69"/>
      <c r="AA31" s="69"/>
      <c r="AB31" s="69"/>
      <c r="AC31" s="69"/>
      <c r="AD31" s="69"/>
      <c r="AE31" s="69"/>
      <c r="AF31" s="69"/>
      <c r="AG31" s="69"/>
      <c r="AH31" s="69"/>
      <c r="AI31" s="69"/>
      <c r="AJ31" s="69"/>
      <c r="AK31" s="69"/>
      <c r="AL31" s="69"/>
      <c r="AM31" s="70"/>
      <c r="AN31" s="68"/>
      <c r="AO31" s="88"/>
      <c r="AP31" s="88"/>
      <c r="AQ31" s="88"/>
      <c r="AR31" s="88"/>
      <c r="AS31" s="88"/>
      <c r="AT31" s="71"/>
      <c r="AU31" s="68"/>
      <c r="AV31" s="88"/>
      <c r="AW31" s="88"/>
      <c r="AX31" s="88"/>
      <c r="AY31" s="88"/>
      <c r="AZ31" s="88"/>
      <c r="BA31" s="71"/>
      <c r="BB31" s="68"/>
      <c r="BC31" s="88"/>
      <c r="BD31" s="88"/>
      <c r="BE31" s="88"/>
      <c r="BF31" s="88"/>
      <c r="BG31" s="88"/>
      <c r="BH31" s="88"/>
      <c r="BI31" s="71"/>
      <c r="BJ31" s="87"/>
      <c r="BK31" s="88"/>
      <c r="BL31" s="88"/>
      <c r="BM31" s="88"/>
      <c r="BN31" s="88"/>
      <c r="BO31" s="88"/>
      <c r="BP31" s="88"/>
      <c r="BQ31" s="88"/>
      <c r="BR31" s="88"/>
      <c r="BS31" s="88"/>
      <c r="BT31" s="70"/>
      <c r="BU31" s="87"/>
      <c r="BV31" s="88"/>
      <c r="BW31" s="88"/>
      <c r="BX31" s="88"/>
      <c r="BY31" s="88"/>
      <c r="BZ31" s="88"/>
      <c r="CA31" s="88"/>
      <c r="CB31" s="88"/>
      <c r="CC31" s="88"/>
      <c r="CD31" s="88"/>
      <c r="CE31" s="89"/>
      <c r="CF31" s="96"/>
      <c r="CG31" s="97"/>
      <c r="CH31" s="97"/>
      <c r="CI31" s="97"/>
      <c r="CJ31" s="97"/>
      <c r="CK31" s="97"/>
      <c r="CL31" s="97"/>
      <c r="CM31" s="97"/>
      <c r="CN31" s="95"/>
      <c r="CO31" s="40"/>
      <c r="CP31" s="40"/>
      <c r="CQ31" s="40"/>
      <c r="CS31" s="45" t="str">
        <f t="shared" si="0"/>
        <v/>
      </c>
      <c r="CT31" s="45" t="str">
        <f t="shared" si="1"/>
        <v/>
      </c>
      <c r="CU31" s="45" t="str">
        <f t="shared" si="2"/>
        <v/>
      </c>
      <c r="CV31" s="45" t="str">
        <f t="shared" si="3"/>
        <v/>
      </c>
      <c r="CW31" s="45" t="str">
        <f t="shared" si="4"/>
        <v/>
      </c>
      <c r="CX31" s="45" t="str">
        <f t="shared" si="5"/>
        <v/>
      </c>
      <c r="CY31" s="45" t="str">
        <f t="shared" si="6"/>
        <v/>
      </c>
      <c r="CZ31" s="45" t="str">
        <f t="shared" si="7"/>
        <v/>
      </c>
      <c r="DA31" s="45" t="str">
        <f t="shared" si="8"/>
        <v/>
      </c>
      <c r="DB31" s="45" t="str">
        <f t="shared" si="9"/>
        <v/>
      </c>
    </row>
    <row r="32" spans="1:106" s="5" customFormat="1" ht="30" customHeight="1" thickBot="1">
      <c r="A32" s="19" t="s">
        <v>265</v>
      </c>
      <c r="B32" s="40"/>
      <c r="C32" s="40"/>
      <c r="D32" s="40"/>
      <c r="E32" s="42"/>
      <c r="F32" s="40"/>
      <c r="G32" s="43"/>
      <c r="H32" s="40"/>
      <c r="I32" s="87"/>
      <c r="J32" s="88"/>
      <c r="K32" s="88"/>
      <c r="L32" s="88"/>
      <c r="M32" s="88"/>
      <c r="N32" s="88"/>
      <c r="O32" s="88"/>
      <c r="P32" s="88"/>
      <c r="Q32" s="88"/>
      <c r="R32" s="88"/>
      <c r="S32" s="88"/>
      <c r="T32" s="89"/>
      <c r="U32" s="64"/>
      <c r="V32" s="64"/>
      <c r="W32" s="87"/>
      <c r="X32" s="69"/>
      <c r="Y32" s="69"/>
      <c r="Z32" s="69"/>
      <c r="AA32" s="69"/>
      <c r="AB32" s="69"/>
      <c r="AC32" s="69"/>
      <c r="AD32" s="69"/>
      <c r="AE32" s="69"/>
      <c r="AF32" s="69"/>
      <c r="AG32" s="69"/>
      <c r="AH32" s="69"/>
      <c r="AI32" s="69"/>
      <c r="AJ32" s="69"/>
      <c r="AK32" s="69"/>
      <c r="AL32" s="69"/>
      <c r="AM32" s="70"/>
      <c r="AN32" s="68"/>
      <c r="AO32" s="88"/>
      <c r="AP32" s="88"/>
      <c r="AQ32" s="88"/>
      <c r="AR32" s="88"/>
      <c r="AS32" s="88"/>
      <c r="AT32" s="71"/>
      <c r="AU32" s="68"/>
      <c r="AV32" s="88"/>
      <c r="AW32" s="88"/>
      <c r="AX32" s="88"/>
      <c r="AY32" s="88"/>
      <c r="AZ32" s="88"/>
      <c r="BA32" s="71"/>
      <c r="BB32" s="68"/>
      <c r="BC32" s="88"/>
      <c r="BD32" s="88"/>
      <c r="BE32" s="88"/>
      <c r="BF32" s="88"/>
      <c r="BG32" s="88"/>
      <c r="BH32" s="88"/>
      <c r="BI32" s="71"/>
      <c r="BJ32" s="87"/>
      <c r="BK32" s="88"/>
      <c r="BL32" s="88"/>
      <c r="BM32" s="88"/>
      <c r="BN32" s="88"/>
      <c r="BO32" s="88"/>
      <c r="BP32" s="88"/>
      <c r="BQ32" s="88"/>
      <c r="BR32" s="88"/>
      <c r="BS32" s="88"/>
      <c r="BT32" s="70"/>
      <c r="BU32" s="87"/>
      <c r="BV32" s="88"/>
      <c r="BW32" s="88"/>
      <c r="BX32" s="88"/>
      <c r="BY32" s="88"/>
      <c r="BZ32" s="88"/>
      <c r="CA32" s="88"/>
      <c r="CB32" s="88"/>
      <c r="CC32" s="88"/>
      <c r="CD32" s="88"/>
      <c r="CE32" s="89"/>
      <c r="CF32" s="96"/>
      <c r="CG32" s="97"/>
      <c r="CH32" s="97"/>
      <c r="CI32" s="97"/>
      <c r="CJ32" s="97"/>
      <c r="CK32" s="97"/>
      <c r="CL32" s="97"/>
      <c r="CM32" s="97"/>
      <c r="CN32" s="95"/>
      <c r="CO32" s="40"/>
      <c r="CP32" s="40"/>
      <c r="CQ32" s="40"/>
      <c r="CS32" s="45" t="str">
        <f t="shared" si="0"/>
        <v/>
      </c>
      <c r="CT32" s="45" t="str">
        <f t="shared" si="1"/>
        <v/>
      </c>
      <c r="CU32" s="45" t="str">
        <f t="shared" si="2"/>
        <v/>
      </c>
      <c r="CV32" s="45" t="str">
        <f t="shared" si="3"/>
        <v/>
      </c>
      <c r="CW32" s="45" t="str">
        <f t="shared" si="4"/>
        <v/>
      </c>
      <c r="CX32" s="45" t="str">
        <f t="shared" si="5"/>
        <v/>
      </c>
      <c r="CY32" s="45" t="str">
        <f t="shared" si="6"/>
        <v/>
      </c>
      <c r="CZ32" s="45" t="str">
        <f t="shared" si="7"/>
        <v/>
      </c>
      <c r="DA32" s="45" t="str">
        <f t="shared" si="8"/>
        <v/>
      </c>
      <c r="DB32" s="45" t="str">
        <f t="shared" si="9"/>
        <v/>
      </c>
    </row>
    <row r="33" spans="1:106" s="5" customFormat="1" ht="30" customHeight="1" thickBot="1">
      <c r="A33" s="20" t="s">
        <v>254</v>
      </c>
      <c r="B33" s="40"/>
      <c r="C33" s="40"/>
      <c r="D33" s="40"/>
      <c r="E33" s="42"/>
      <c r="F33" s="40"/>
      <c r="G33" s="43"/>
      <c r="H33" s="40"/>
      <c r="I33" s="87"/>
      <c r="J33" s="88"/>
      <c r="K33" s="88"/>
      <c r="L33" s="88"/>
      <c r="M33" s="88"/>
      <c r="N33" s="88"/>
      <c r="O33" s="88"/>
      <c r="P33" s="88"/>
      <c r="Q33" s="88"/>
      <c r="R33" s="88"/>
      <c r="S33" s="88"/>
      <c r="T33" s="89"/>
      <c r="U33" s="64"/>
      <c r="V33" s="64"/>
      <c r="W33" s="87"/>
      <c r="X33" s="69"/>
      <c r="Y33" s="69"/>
      <c r="Z33" s="69"/>
      <c r="AA33" s="69"/>
      <c r="AB33" s="69"/>
      <c r="AC33" s="69"/>
      <c r="AD33" s="69"/>
      <c r="AE33" s="69"/>
      <c r="AF33" s="69"/>
      <c r="AG33" s="69"/>
      <c r="AH33" s="69"/>
      <c r="AI33" s="69"/>
      <c r="AJ33" s="69"/>
      <c r="AK33" s="69"/>
      <c r="AL33" s="69"/>
      <c r="AM33" s="70"/>
      <c r="AN33" s="68"/>
      <c r="AO33" s="88"/>
      <c r="AP33" s="88"/>
      <c r="AQ33" s="88"/>
      <c r="AR33" s="88"/>
      <c r="AS33" s="88"/>
      <c r="AT33" s="71"/>
      <c r="AU33" s="68"/>
      <c r="AV33" s="88"/>
      <c r="AW33" s="88"/>
      <c r="AX33" s="88"/>
      <c r="AY33" s="88"/>
      <c r="AZ33" s="88"/>
      <c r="BA33" s="71"/>
      <c r="BB33" s="68"/>
      <c r="BC33" s="88"/>
      <c r="BD33" s="88"/>
      <c r="BE33" s="88"/>
      <c r="BF33" s="88"/>
      <c r="BG33" s="88"/>
      <c r="BH33" s="88"/>
      <c r="BI33" s="71"/>
      <c r="BJ33" s="87"/>
      <c r="BK33" s="88"/>
      <c r="BL33" s="88"/>
      <c r="BM33" s="88"/>
      <c r="BN33" s="88"/>
      <c r="BO33" s="88"/>
      <c r="BP33" s="88"/>
      <c r="BQ33" s="88"/>
      <c r="BR33" s="88"/>
      <c r="BS33" s="88"/>
      <c r="BT33" s="70"/>
      <c r="BU33" s="87"/>
      <c r="BV33" s="88"/>
      <c r="BW33" s="88"/>
      <c r="BX33" s="88"/>
      <c r="BY33" s="88"/>
      <c r="BZ33" s="88"/>
      <c r="CA33" s="88"/>
      <c r="CB33" s="88"/>
      <c r="CC33" s="88"/>
      <c r="CD33" s="88"/>
      <c r="CE33" s="89"/>
      <c r="CF33" s="96"/>
      <c r="CG33" s="97"/>
      <c r="CH33" s="97"/>
      <c r="CI33" s="97"/>
      <c r="CJ33" s="97"/>
      <c r="CK33" s="97"/>
      <c r="CL33" s="97"/>
      <c r="CM33" s="97"/>
      <c r="CN33" s="95"/>
      <c r="CO33" s="40"/>
      <c r="CP33" s="40"/>
      <c r="CQ33" s="40"/>
      <c r="CS33" s="45" t="str">
        <f t="shared" si="0"/>
        <v/>
      </c>
      <c r="CT33" s="45" t="str">
        <f t="shared" si="1"/>
        <v/>
      </c>
      <c r="CU33" s="45" t="str">
        <f t="shared" si="2"/>
        <v/>
      </c>
      <c r="CV33" s="45" t="str">
        <f t="shared" si="3"/>
        <v/>
      </c>
      <c r="CW33" s="45" t="str">
        <f t="shared" si="4"/>
        <v/>
      </c>
      <c r="CX33" s="45" t="str">
        <f t="shared" si="5"/>
        <v/>
      </c>
      <c r="CY33" s="45" t="str">
        <f t="shared" si="6"/>
        <v/>
      </c>
      <c r="CZ33" s="45" t="str">
        <f t="shared" si="7"/>
        <v/>
      </c>
      <c r="DA33" s="45" t="str">
        <f t="shared" si="8"/>
        <v/>
      </c>
      <c r="DB33" s="45" t="str">
        <f t="shared" si="9"/>
        <v/>
      </c>
    </row>
    <row r="34" spans="1:106" s="5" customFormat="1" ht="30" customHeight="1" thickBot="1">
      <c r="A34" s="19" t="s">
        <v>255</v>
      </c>
      <c r="B34" s="40"/>
      <c r="C34" s="40"/>
      <c r="D34" s="40"/>
      <c r="E34" s="40"/>
      <c r="F34" s="40"/>
      <c r="G34" s="41"/>
      <c r="H34" s="40"/>
      <c r="I34" s="85"/>
      <c r="J34" s="69"/>
      <c r="K34" s="69"/>
      <c r="L34" s="69"/>
      <c r="M34" s="69"/>
      <c r="N34" s="69"/>
      <c r="O34" s="69"/>
      <c r="P34" s="69"/>
      <c r="Q34" s="69"/>
      <c r="R34" s="69"/>
      <c r="S34" s="69"/>
      <c r="T34" s="86"/>
      <c r="U34" s="64"/>
      <c r="V34" s="64"/>
      <c r="W34" s="85"/>
      <c r="X34" s="69"/>
      <c r="Y34" s="69"/>
      <c r="Z34" s="69"/>
      <c r="AA34" s="69"/>
      <c r="AB34" s="69"/>
      <c r="AC34" s="69"/>
      <c r="AD34" s="69"/>
      <c r="AE34" s="69"/>
      <c r="AF34" s="69"/>
      <c r="AG34" s="69"/>
      <c r="AH34" s="69"/>
      <c r="AI34" s="69"/>
      <c r="AJ34" s="69"/>
      <c r="AK34" s="69"/>
      <c r="AL34" s="69"/>
      <c r="AM34" s="70"/>
      <c r="AN34" s="85"/>
      <c r="AO34" s="69"/>
      <c r="AP34" s="69"/>
      <c r="AQ34" s="69"/>
      <c r="AR34" s="69"/>
      <c r="AS34" s="69"/>
      <c r="AT34" s="70"/>
      <c r="AU34" s="68"/>
      <c r="AV34" s="69"/>
      <c r="AW34" s="69"/>
      <c r="AX34" s="69"/>
      <c r="AY34" s="69"/>
      <c r="AZ34" s="69"/>
      <c r="BA34" s="70"/>
      <c r="BB34" s="68"/>
      <c r="BC34" s="69"/>
      <c r="BD34" s="69"/>
      <c r="BE34" s="69"/>
      <c r="BF34" s="69"/>
      <c r="BG34" s="69"/>
      <c r="BH34" s="69"/>
      <c r="BI34" s="70"/>
      <c r="BJ34" s="85"/>
      <c r="BK34" s="69"/>
      <c r="BL34" s="69"/>
      <c r="BM34" s="69"/>
      <c r="BN34" s="69"/>
      <c r="BO34" s="69"/>
      <c r="BP34" s="69"/>
      <c r="BQ34" s="69"/>
      <c r="BR34" s="69"/>
      <c r="BS34" s="69"/>
      <c r="BT34" s="70"/>
      <c r="BU34" s="85"/>
      <c r="BV34" s="69"/>
      <c r="BW34" s="69"/>
      <c r="BX34" s="69"/>
      <c r="BY34" s="69"/>
      <c r="BZ34" s="69"/>
      <c r="CA34" s="69"/>
      <c r="CB34" s="69"/>
      <c r="CC34" s="69"/>
      <c r="CD34" s="69"/>
      <c r="CE34" s="86"/>
      <c r="CF34" s="93"/>
      <c r="CG34" s="94"/>
      <c r="CH34" s="94"/>
      <c r="CI34" s="94"/>
      <c r="CJ34" s="94"/>
      <c r="CK34" s="94"/>
      <c r="CL34" s="94"/>
      <c r="CM34" s="94"/>
      <c r="CN34" s="95"/>
      <c r="CO34" s="55"/>
      <c r="CP34" s="55"/>
      <c r="CQ34" s="55"/>
      <c r="CS34" s="45" t="str">
        <f t="shared" si="0"/>
        <v/>
      </c>
      <c r="CT34" s="45" t="str">
        <f t="shared" si="1"/>
        <v/>
      </c>
      <c r="CU34" s="45" t="str">
        <f t="shared" si="2"/>
        <v/>
      </c>
      <c r="CV34" s="45" t="str">
        <f>IF(COUNTA(W34:AM34)&gt;3,"問2-3は３つまで選択してください","")</f>
        <v/>
      </c>
      <c r="CW34" s="45" t="str">
        <f>IF(AND(AL34="○",COUNTA(W34:AK34,AM34)&gt;0),"「16.特にない」と他の選択肢は同時に選べません","")</f>
        <v/>
      </c>
      <c r="CX34" s="45" t="str">
        <f>IF(AND(AN34="○",OR(AO34="○",AP34="○",AQ34="○",AR34="○",AS34="○",AT34="○")),"「1．該当なし」と他の選択肢は同時に選択できません","")</f>
        <v/>
      </c>
      <c r="CY34" s="45" t="str">
        <f>IF(AND(AU34="○",OR(AV34="○",AW34="○",AX34="○",AY34="○",AZ34="○",BA34="○")),"「1．該当なし」と他の選択肢は同時に選択できません","")</f>
        <v/>
      </c>
      <c r="CZ34" s="45" t="str">
        <f>IF(AND(BB34="○",OR(BC34="○",BD34="○",BE34="○",BF34="○",BG34="○",BH34="○",BI34="○")),"「1．該当なし」と他の選択肢は同時に選択できません","")</f>
        <v/>
      </c>
      <c r="DA34" s="45" t="str">
        <f>IF(AND(BT34="○",OR(BJ34="○",BK34="○",BL34="○",BM34="○",BN34="○",BO34="○",BP34="○",BQ34="○",BR34="○",BS34="○")),"「11．特にない」と他の選択肢は同時に選択できません","")</f>
        <v/>
      </c>
      <c r="DB34" s="45" t="str">
        <f>IF(AND(CN34="○",OR(BU34="○",BV34="○",BW34="○",BX34="○",BY34="○",BZ34="○",CA34="○",CB34="○",CC34="○",CD34="○",CE34="○",CF34="○",CG34="○",CH34="○",CI34="○",CJ34="○",CK34="○",CL34="○",CM34="○")),"「20．」と他の選択肢は同時に選択できません","")</f>
        <v/>
      </c>
    </row>
    <row r="35" spans="1:106" s="5" customFormat="1" ht="30" customHeight="1" thickBot="1">
      <c r="A35" s="19" t="s">
        <v>256</v>
      </c>
      <c r="B35" s="40"/>
      <c r="C35" s="40"/>
      <c r="D35" s="40"/>
      <c r="E35" s="42"/>
      <c r="F35" s="40"/>
      <c r="G35" s="43"/>
      <c r="H35" s="40"/>
      <c r="I35" s="87"/>
      <c r="J35" s="88"/>
      <c r="K35" s="88"/>
      <c r="L35" s="88"/>
      <c r="M35" s="88"/>
      <c r="N35" s="88"/>
      <c r="O35" s="88"/>
      <c r="P35" s="88"/>
      <c r="Q35" s="88"/>
      <c r="R35" s="88"/>
      <c r="S35" s="88"/>
      <c r="T35" s="89"/>
      <c r="U35" s="64"/>
      <c r="V35" s="64"/>
      <c r="W35" s="87"/>
      <c r="X35" s="69"/>
      <c r="Y35" s="69"/>
      <c r="Z35" s="69"/>
      <c r="AA35" s="69"/>
      <c r="AB35" s="69"/>
      <c r="AC35" s="69"/>
      <c r="AD35" s="69"/>
      <c r="AE35" s="69"/>
      <c r="AF35" s="69"/>
      <c r="AG35" s="69"/>
      <c r="AH35" s="69"/>
      <c r="AI35" s="69"/>
      <c r="AJ35" s="69"/>
      <c r="AK35" s="69"/>
      <c r="AL35" s="69"/>
      <c r="AM35" s="70"/>
      <c r="AN35" s="87"/>
      <c r="AO35" s="88"/>
      <c r="AP35" s="88"/>
      <c r="AQ35" s="88"/>
      <c r="AR35" s="88"/>
      <c r="AS35" s="88"/>
      <c r="AT35" s="71"/>
      <c r="AU35" s="68"/>
      <c r="AV35" s="88"/>
      <c r="AW35" s="88"/>
      <c r="AX35" s="88"/>
      <c r="AY35" s="88"/>
      <c r="AZ35" s="88"/>
      <c r="BA35" s="71"/>
      <c r="BB35" s="68"/>
      <c r="BC35" s="88"/>
      <c r="BD35" s="88"/>
      <c r="BE35" s="88"/>
      <c r="BF35" s="88"/>
      <c r="BG35" s="88"/>
      <c r="BH35" s="88"/>
      <c r="BI35" s="71"/>
      <c r="BJ35" s="87"/>
      <c r="BK35" s="88"/>
      <c r="BL35" s="88"/>
      <c r="BM35" s="88"/>
      <c r="BN35" s="88"/>
      <c r="BO35" s="88"/>
      <c r="BP35" s="88"/>
      <c r="BQ35" s="88"/>
      <c r="BR35" s="88"/>
      <c r="BS35" s="88"/>
      <c r="BT35" s="70"/>
      <c r="BU35" s="87"/>
      <c r="BV35" s="88"/>
      <c r="BW35" s="88"/>
      <c r="BX35" s="88"/>
      <c r="BY35" s="88"/>
      <c r="BZ35" s="88"/>
      <c r="CA35" s="88"/>
      <c r="CB35" s="88"/>
      <c r="CC35" s="88"/>
      <c r="CD35" s="88"/>
      <c r="CE35" s="89"/>
      <c r="CF35" s="96"/>
      <c r="CG35" s="97"/>
      <c r="CH35" s="97"/>
      <c r="CI35" s="97"/>
      <c r="CJ35" s="97"/>
      <c r="CK35" s="97"/>
      <c r="CL35" s="97"/>
      <c r="CM35" s="97"/>
      <c r="CN35" s="95"/>
      <c r="CO35" s="54"/>
      <c r="CP35" s="54"/>
      <c r="CQ35" s="54"/>
      <c r="CS35" s="45" t="str">
        <f t="shared" si="0"/>
        <v/>
      </c>
      <c r="CT35" s="45" t="str">
        <f t="shared" si="1"/>
        <v/>
      </c>
      <c r="CU35" s="45" t="str">
        <f t="shared" si="2"/>
        <v/>
      </c>
      <c r="CV35" s="45" t="str">
        <f t="shared" ref="CV35:CV53" si="10">IF(COUNTA(W35:AM35)&gt;3,"問2-3は３つまで選択してください","")</f>
        <v/>
      </c>
      <c r="CW35" s="45" t="str">
        <f t="shared" ref="CW35:CW53" si="11">IF(AND(AL35="○",COUNTA(W35:AK35,AM35)&gt;0),"「16.特にない」と他の選択肢は同時に選べません","")</f>
        <v/>
      </c>
      <c r="CX35" s="45" t="str">
        <f t="shared" ref="CX35:CX53" si="12">IF(AND(AN35="○",OR(AO35="○",AP35="○",AQ35="○",AR35="○",AS35="○",AT35="○")),"「1．該当なし」と他の選択肢は同時に選択できません","")</f>
        <v/>
      </c>
      <c r="CY35" s="45" t="str">
        <f t="shared" ref="CY35:CY53" si="13">IF(AND(AU35="○",OR(AV35="○",AW35="○",AX35="○",AY35="○",AZ35="○",BA35="○")),"「1．該当なし」と他の選択肢は同時に選択できません","")</f>
        <v/>
      </c>
      <c r="CZ35" s="45" t="str">
        <f t="shared" ref="CZ35:CZ53" si="14">IF(AND(BB35="○",OR(BC35="○",BD35="○",BE35="○",BF35="○",BG35="○",BH35="○",BI35="○")),"「1．該当なし」と他の選択肢は同時に選択できません","")</f>
        <v/>
      </c>
      <c r="DA35" s="45" t="str">
        <f t="shared" ref="DA35:DA53" si="15">IF(AND(BT35="○",OR(BJ35="○",BK35="○",BL35="○",BM35="○",BN35="○",BO35="○",BP35="○",BQ35="○",BR35="○",BS35="○")),"「11．特にない」と他の選択肢は同時に選択できません","")</f>
        <v/>
      </c>
      <c r="DB35" s="45" t="str">
        <f t="shared" ref="DB35:DB53" si="16">IF(AND(CN35="○",OR(BU35="○",BV35="○",BW35="○",BX35="○",BY35="○",BZ35="○",CA35="○",CB35="○",CC35="○",CD35="○",CE35="○",CF35="○",CG35="○",CH35="○",CI35="○",CJ35="○",CK35="○",CL35="○",CM35="○")),"「20．」と他の選択肢は同時に選択できません","")</f>
        <v/>
      </c>
    </row>
    <row r="36" spans="1:106" s="5" customFormat="1" ht="30" customHeight="1" thickBot="1">
      <c r="A36" s="20" t="s">
        <v>266</v>
      </c>
      <c r="B36" s="40"/>
      <c r="C36" s="40"/>
      <c r="D36" s="40"/>
      <c r="E36" s="42"/>
      <c r="F36" s="40"/>
      <c r="G36" s="43"/>
      <c r="H36" s="40"/>
      <c r="I36" s="87"/>
      <c r="J36" s="88"/>
      <c r="K36" s="88"/>
      <c r="L36" s="88"/>
      <c r="M36" s="88"/>
      <c r="N36" s="88"/>
      <c r="O36" s="88"/>
      <c r="P36" s="88"/>
      <c r="Q36" s="88"/>
      <c r="R36" s="88"/>
      <c r="S36" s="88"/>
      <c r="T36" s="89"/>
      <c r="U36" s="64"/>
      <c r="V36" s="64"/>
      <c r="W36" s="87"/>
      <c r="X36" s="69"/>
      <c r="Y36" s="69"/>
      <c r="Z36" s="69"/>
      <c r="AA36" s="69"/>
      <c r="AB36" s="69"/>
      <c r="AC36" s="69"/>
      <c r="AD36" s="69"/>
      <c r="AE36" s="69"/>
      <c r="AF36" s="69"/>
      <c r="AG36" s="69"/>
      <c r="AH36" s="69"/>
      <c r="AI36" s="69"/>
      <c r="AJ36" s="69"/>
      <c r="AK36" s="69"/>
      <c r="AL36" s="69"/>
      <c r="AM36" s="70"/>
      <c r="AN36" s="68"/>
      <c r="AO36" s="88"/>
      <c r="AP36" s="88"/>
      <c r="AQ36" s="88"/>
      <c r="AR36" s="88"/>
      <c r="AS36" s="88"/>
      <c r="AT36" s="71"/>
      <c r="AU36" s="68"/>
      <c r="AV36" s="88"/>
      <c r="AW36" s="88"/>
      <c r="AX36" s="88"/>
      <c r="AY36" s="88"/>
      <c r="AZ36" s="88"/>
      <c r="BA36" s="71"/>
      <c r="BB36" s="68"/>
      <c r="BC36" s="88"/>
      <c r="BD36" s="88"/>
      <c r="BE36" s="88"/>
      <c r="BF36" s="88"/>
      <c r="BG36" s="88"/>
      <c r="BH36" s="88"/>
      <c r="BI36" s="71"/>
      <c r="BJ36" s="87"/>
      <c r="BK36" s="88"/>
      <c r="BL36" s="88"/>
      <c r="BM36" s="88"/>
      <c r="BN36" s="88"/>
      <c r="BO36" s="88"/>
      <c r="BP36" s="88"/>
      <c r="BQ36" s="88"/>
      <c r="BR36" s="88"/>
      <c r="BS36" s="88"/>
      <c r="BT36" s="70"/>
      <c r="BU36" s="87"/>
      <c r="BV36" s="88"/>
      <c r="BW36" s="88"/>
      <c r="BX36" s="88"/>
      <c r="BY36" s="88"/>
      <c r="BZ36" s="88"/>
      <c r="CA36" s="88"/>
      <c r="CB36" s="88"/>
      <c r="CC36" s="88"/>
      <c r="CD36" s="88"/>
      <c r="CE36" s="89"/>
      <c r="CF36" s="96"/>
      <c r="CG36" s="97"/>
      <c r="CH36" s="97"/>
      <c r="CI36" s="97"/>
      <c r="CJ36" s="97"/>
      <c r="CK36" s="97"/>
      <c r="CL36" s="97"/>
      <c r="CM36" s="97"/>
      <c r="CN36" s="95"/>
      <c r="CO36" s="42"/>
      <c r="CP36" s="42"/>
      <c r="CQ36" s="42"/>
      <c r="CS36" s="45" t="str">
        <f t="shared" si="0"/>
        <v/>
      </c>
      <c r="CT36" s="45" t="str">
        <f t="shared" si="1"/>
        <v/>
      </c>
      <c r="CU36" s="45" t="str">
        <f t="shared" si="2"/>
        <v/>
      </c>
      <c r="CV36" s="45" t="str">
        <f t="shared" si="10"/>
        <v/>
      </c>
      <c r="CW36" s="45" t="str">
        <f t="shared" si="11"/>
        <v/>
      </c>
      <c r="CX36" s="45" t="str">
        <f t="shared" si="12"/>
        <v/>
      </c>
      <c r="CY36" s="45" t="str">
        <f t="shared" si="13"/>
        <v/>
      </c>
      <c r="CZ36" s="45" t="str">
        <f t="shared" si="14"/>
        <v/>
      </c>
      <c r="DA36" s="45" t="str">
        <f t="shared" si="15"/>
        <v/>
      </c>
      <c r="DB36" s="45" t="str">
        <f t="shared" si="16"/>
        <v/>
      </c>
    </row>
    <row r="37" spans="1:106" s="5" customFormat="1" ht="30" customHeight="1" thickBot="1">
      <c r="A37" s="19" t="s">
        <v>267</v>
      </c>
      <c r="B37" s="40"/>
      <c r="C37" s="40"/>
      <c r="D37" s="40"/>
      <c r="E37" s="42"/>
      <c r="F37" s="40"/>
      <c r="G37" s="43"/>
      <c r="H37" s="40"/>
      <c r="I37" s="87"/>
      <c r="J37" s="88"/>
      <c r="K37" s="88"/>
      <c r="L37" s="88"/>
      <c r="M37" s="88"/>
      <c r="N37" s="88"/>
      <c r="O37" s="88"/>
      <c r="P37" s="88"/>
      <c r="Q37" s="88"/>
      <c r="R37" s="88"/>
      <c r="S37" s="88"/>
      <c r="T37" s="89"/>
      <c r="U37" s="64"/>
      <c r="V37" s="42"/>
      <c r="W37" s="68"/>
      <c r="X37" s="69"/>
      <c r="Y37" s="69"/>
      <c r="Z37" s="69"/>
      <c r="AA37" s="69"/>
      <c r="AB37" s="69"/>
      <c r="AC37" s="69"/>
      <c r="AD37" s="69"/>
      <c r="AE37" s="69"/>
      <c r="AF37" s="69"/>
      <c r="AG37" s="69"/>
      <c r="AH37" s="69"/>
      <c r="AI37" s="69"/>
      <c r="AJ37" s="69"/>
      <c r="AK37" s="69"/>
      <c r="AL37" s="69"/>
      <c r="AM37" s="70"/>
      <c r="AN37" s="68"/>
      <c r="AO37" s="88"/>
      <c r="AP37" s="88"/>
      <c r="AQ37" s="88"/>
      <c r="AR37" s="88"/>
      <c r="AS37" s="88"/>
      <c r="AT37" s="71"/>
      <c r="AU37" s="68"/>
      <c r="AV37" s="88"/>
      <c r="AW37" s="88"/>
      <c r="AX37" s="88"/>
      <c r="AY37" s="88"/>
      <c r="AZ37" s="88"/>
      <c r="BA37" s="71"/>
      <c r="BB37" s="68"/>
      <c r="BC37" s="88"/>
      <c r="BD37" s="88"/>
      <c r="BE37" s="88"/>
      <c r="BF37" s="88"/>
      <c r="BG37" s="88"/>
      <c r="BH37" s="88"/>
      <c r="BI37" s="71"/>
      <c r="BJ37" s="87"/>
      <c r="BK37" s="88"/>
      <c r="BL37" s="88"/>
      <c r="BM37" s="88"/>
      <c r="BN37" s="88"/>
      <c r="BO37" s="88"/>
      <c r="BP37" s="88"/>
      <c r="BQ37" s="88"/>
      <c r="BR37" s="88"/>
      <c r="BS37" s="88"/>
      <c r="BT37" s="70"/>
      <c r="BU37" s="87"/>
      <c r="BV37" s="88"/>
      <c r="BW37" s="88"/>
      <c r="BX37" s="88"/>
      <c r="BY37" s="88"/>
      <c r="BZ37" s="88"/>
      <c r="CA37" s="88"/>
      <c r="CB37" s="88"/>
      <c r="CC37" s="88"/>
      <c r="CD37" s="88"/>
      <c r="CE37" s="89"/>
      <c r="CF37" s="96"/>
      <c r="CG37" s="97"/>
      <c r="CH37" s="97"/>
      <c r="CI37" s="97"/>
      <c r="CJ37" s="97"/>
      <c r="CK37" s="97"/>
      <c r="CL37" s="97"/>
      <c r="CM37" s="97"/>
      <c r="CN37" s="95"/>
      <c r="CO37" s="55"/>
      <c r="CP37" s="55"/>
      <c r="CQ37" s="55"/>
      <c r="CS37" s="45" t="str">
        <f t="shared" si="0"/>
        <v/>
      </c>
      <c r="CT37" s="45" t="str">
        <f t="shared" si="1"/>
        <v/>
      </c>
      <c r="CU37" s="45" t="str">
        <f t="shared" si="2"/>
        <v/>
      </c>
      <c r="CV37" s="45" t="str">
        <f t="shared" si="10"/>
        <v/>
      </c>
      <c r="CW37" s="45" t="str">
        <f t="shared" si="11"/>
        <v/>
      </c>
      <c r="CX37" s="45" t="str">
        <f t="shared" si="12"/>
        <v/>
      </c>
      <c r="CY37" s="45" t="str">
        <f t="shared" si="13"/>
        <v/>
      </c>
      <c r="CZ37" s="45" t="str">
        <f t="shared" si="14"/>
        <v/>
      </c>
      <c r="DA37" s="45" t="str">
        <f t="shared" si="15"/>
        <v/>
      </c>
      <c r="DB37" s="45" t="str">
        <f t="shared" si="16"/>
        <v/>
      </c>
    </row>
    <row r="38" spans="1:106" s="5" customFormat="1" ht="30" customHeight="1" thickBot="1">
      <c r="A38" s="19" t="s">
        <v>268</v>
      </c>
      <c r="B38" s="40"/>
      <c r="C38" s="40"/>
      <c r="D38" s="40"/>
      <c r="E38" s="42"/>
      <c r="F38" s="40"/>
      <c r="G38" s="43"/>
      <c r="H38" s="40"/>
      <c r="I38" s="87"/>
      <c r="J38" s="88"/>
      <c r="K38" s="88"/>
      <c r="L38" s="88"/>
      <c r="M38" s="88"/>
      <c r="N38" s="88"/>
      <c r="O38" s="88"/>
      <c r="P38" s="88"/>
      <c r="Q38" s="88"/>
      <c r="R38" s="88"/>
      <c r="S38" s="88"/>
      <c r="T38" s="89"/>
      <c r="U38" s="64"/>
      <c r="V38" s="42"/>
      <c r="W38" s="68"/>
      <c r="X38" s="69"/>
      <c r="Y38" s="69"/>
      <c r="Z38" s="69"/>
      <c r="AA38" s="69"/>
      <c r="AB38" s="69"/>
      <c r="AC38" s="69"/>
      <c r="AD38" s="69"/>
      <c r="AE38" s="69"/>
      <c r="AF38" s="69"/>
      <c r="AG38" s="69"/>
      <c r="AH38" s="69"/>
      <c r="AI38" s="69"/>
      <c r="AJ38" s="69"/>
      <c r="AK38" s="69"/>
      <c r="AL38" s="69"/>
      <c r="AM38" s="70"/>
      <c r="AN38" s="68"/>
      <c r="AO38" s="88"/>
      <c r="AP38" s="88"/>
      <c r="AQ38" s="88"/>
      <c r="AR38" s="88"/>
      <c r="AS38" s="88"/>
      <c r="AT38" s="71"/>
      <c r="AU38" s="68"/>
      <c r="AV38" s="88"/>
      <c r="AW38" s="88"/>
      <c r="AX38" s="88"/>
      <c r="AY38" s="88"/>
      <c r="AZ38" s="88"/>
      <c r="BA38" s="71"/>
      <c r="BB38" s="68"/>
      <c r="BC38" s="88"/>
      <c r="BD38" s="88"/>
      <c r="BE38" s="88"/>
      <c r="BF38" s="88"/>
      <c r="BG38" s="88"/>
      <c r="BH38" s="88"/>
      <c r="BI38" s="71"/>
      <c r="BJ38" s="87"/>
      <c r="BK38" s="88"/>
      <c r="BL38" s="88"/>
      <c r="BM38" s="88"/>
      <c r="BN38" s="88"/>
      <c r="BO38" s="88"/>
      <c r="BP38" s="88"/>
      <c r="BQ38" s="88"/>
      <c r="BR38" s="88"/>
      <c r="BS38" s="88"/>
      <c r="BT38" s="70"/>
      <c r="BU38" s="87"/>
      <c r="BV38" s="88"/>
      <c r="BW38" s="88"/>
      <c r="BX38" s="88"/>
      <c r="BY38" s="88"/>
      <c r="BZ38" s="88"/>
      <c r="CA38" s="88"/>
      <c r="CB38" s="88"/>
      <c r="CC38" s="88"/>
      <c r="CD38" s="88"/>
      <c r="CE38" s="89"/>
      <c r="CF38" s="96"/>
      <c r="CG38" s="97"/>
      <c r="CH38" s="97"/>
      <c r="CI38" s="97"/>
      <c r="CJ38" s="97"/>
      <c r="CK38" s="97"/>
      <c r="CL38" s="97"/>
      <c r="CM38" s="97"/>
      <c r="CN38" s="95"/>
      <c r="CO38" s="42"/>
      <c r="CP38" s="42"/>
      <c r="CQ38" s="42"/>
      <c r="CS38" s="45" t="str">
        <f t="shared" si="0"/>
        <v/>
      </c>
      <c r="CT38" s="45" t="str">
        <f t="shared" si="1"/>
        <v/>
      </c>
      <c r="CU38" s="45" t="str">
        <f t="shared" si="2"/>
        <v/>
      </c>
      <c r="CV38" s="45" t="str">
        <f t="shared" si="10"/>
        <v/>
      </c>
      <c r="CW38" s="45" t="str">
        <f t="shared" si="11"/>
        <v/>
      </c>
      <c r="CX38" s="45" t="str">
        <f t="shared" si="12"/>
        <v/>
      </c>
      <c r="CY38" s="45" t="str">
        <f t="shared" si="13"/>
        <v/>
      </c>
      <c r="CZ38" s="45" t="str">
        <f t="shared" si="14"/>
        <v/>
      </c>
      <c r="DA38" s="45" t="str">
        <f t="shared" si="15"/>
        <v/>
      </c>
      <c r="DB38" s="45" t="str">
        <f t="shared" si="16"/>
        <v/>
      </c>
    </row>
    <row r="39" spans="1:106" s="5" customFormat="1" ht="30" customHeight="1" thickBot="1">
      <c r="A39" s="20" t="s">
        <v>257</v>
      </c>
      <c r="B39" s="40"/>
      <c r="C39" s="40"/>
      <c r="D39" s="40"/>
      <c r="E39" s="42"/>
      <c r="F39" s="40"/>
      <c r="G39" s="43"/>
      <c r="H39" s="40"/>
      <c r="I39" s="87"/>
      <c r="J39" s="88"/>
      <c r="K39" s="88"/>
      <c r="L39" s="88"/>
      <c r="M39" s="88"/>
      <c r="N39" s="88"/>
      <c r="O39" s="88"/>
      <c r="P39" s="88"/>
      <c r="Q39" s="88"/>
      <c r="R39" s="88"/>
      <c r="S39" s="88"/>
      <c r="T39" s="89"/>
      <c r="U39" s="64"/>
      <c r="V39" s="64"/>
      <c r="W39" s="87"/>
      <c r="X39" s="69"/>
      <c r="Y39" s="69"/>
      <c r="Z39" s="69"/>
      <c r="AA39" s="69"/>
      <c r="AB39" s="69"/>
      <c r="AC39" s="69"/>
      <c r="AD39" s="69"/>
      <c r="AE39" s="69"/>
      <c r="AF39" s="69"/>
      <c r="AG39" s="69"/>
      <c r="AH39" s="69"/>
      <c r="AI39" s="69"/>
      <c r="AJ39" s="69"/>
      <c r="AK39" s="69"/>
      <c r="AL39" s="69"/>
      <c r="AM39" s="70"/>
      <c r="AN39" s="68"/>
      <c r="AO39" s="88"/>
      <c r="AP39" s="88"/>
      <c r="AQ39" s="88"/>
      <c r="AR39" s="88"/>
      <c r="AS39" s="88"/>
      <c r="AT39" s="71"/>
      <c r="AU39" s="68"/>
      <c r="AV39" s="88"/>
      <c r="AW39" s="88"/>
      <c r="AX39" s="88"/>
      <c r="AY39" s="88"/>
      <c r="AZ39" s="88"/>
      <c r="BA39" s="71"/>
      <c r="BB39" s="68"/>
      <c r="BC39" s="88"/>
      <c r="BD39" s="88"/>
      <c r="BE39" s="88"/>
      <c r="BF39" s="88"/>
      <c r="BG39" s="88"/>
      <c r="BH39" s="88"/>
      <c r="BI39" s="71"/>
      <c r="BJ39" s="87"/>
      <c r="BK39" s="88"/>
      <c r="BL39" s="88"/>
      <c r="BM39" s="88"/>
      <c r="BN39" s="88"/>
      <c r="BO39" s="88"/>
      <c r="BP39" s="88"/>
      <c r="BQ39" s="88"/>
      <c r="BR39" s="88"/>
      <c r="BS39" s="88"/>
      <c r="BT39" s="70"/>
      <c r="BU39" s="87"/>
      <c r="BV39" s="88"/>
      <c r="BW39" s="88"/>
      <c r="BX39" s="88"/>
      <c r="BY39" s="88"/>
      <c r="BZ39" s="88"/>
      <c r="CA39" s="88"/>
      <c r="CB39" s="88"/>
      <c r="CC39" s="88"/>
      <c r="CD39" s="88"/>
      <c r="CE39" s="89"/>
      <c r="CF39" s="96"/>
      <c r="CG39" s="97"/>
      <c r="CH39" s="97"/>
      <c r="CI39" s="97"/>
      <c r="CJ39" s="97"/>
      <c r="CK39" s="97"/>
      <c r="CL39" s="97"/>
      <c r="CM39" s="97"/>
      <c r="CN39" s="95"/>
      <c r="CO39" s="42"/>
      <c r="CP39" s="42"/>
      <c r="CQ39" s="42"/>
      <c r="CS39" s="45" t="str">
        <f t="shared" si="0"/>
        <v/>
      </c>
      <c r="CT39" s="45" t="str">
        <f t="shared" si="1"/>
        <v/>
      </c>
      <c r="CU39" s="45" t="str">
        <f t="shared" si="2"/>
        <v/>
      </c>
      <c r="CV39" s="45" t="str">
        <f t="shared" si="10"/>
        <v/>
      </c>
      <c r="CW39" s="45" t="str">
        <f t="shared" si="11"/>
        <v/>
      </c>
      <c r="CX39" s="45" t="str">
        <f t="shared" si="12"/>
        <v/>
      </c>
      <c r="CY39" s="45" t="str">
        <f t="shared" si="13"/>
        <v/>
      </c>
      <c r="CZ39" s="45" t="str">
        <f t="shared" si="14"/>
        <v/>
      </c>
      <c r="DA39" s="45" t="str">
        <f t="shared" si="15"/>
        <v/>
      </c>
      <c r="DB39" s="45" t="str">
        <f t="shared" si="16"/>
        <v/>
      </c>
    </row>
    <row r="40" spans="1:106" s="5" customFormat="1" ht="30" customHeight="1" thickBot="1">
      <c r="A40" s="19" t="s">
        <v>258</v>
      </c>
      <c r="B40" s="40"/>
      <c r="C40" s="40"/>
      <c r="D40" s="40"/>
      <c r="E40" s="42"/>
      <c r="F40" s="40"/>
      <c r="G40" s="43"/>
      <c r="H40" s="40"/>
      <c r="I40" s="87"/>
      <c r="J40" s="88"/>
      <c r="K40" s="88"/>
      <c r="L40" s="88"/>
      <c r="M40" s="88"/>
      <c r="N40" s="88"/>
      <c r="O40" s="88"/>
      <c r="P40" s="88"/>
      <c r="Q40" s="88"/>
      <c r="R40" s="88"/>
      <c r="S40" s="88"/>
      <c r="T40" s="89"/>
      <c r="U40" s="64"/>
      <c r="V40" s="64"/>
      <c r="W40" s="87"/>
      <c r="X40" s="69"/>
      <c r="Y40" s="69"/>
      <c r="Z40" s="69"/>
      <c r="AA40" s="69"/>
      <c r="AB40" s="69"/>
      <c r="AC40" s="69"/>
      <c r="AD40" s="69"/>
      <c r="AE40" s="69"/>
      <c r="AF40" s="69"/>
      <c r="AG40" s="69"/>
      <c r="AH40" s="69"/>
      <c r="AI40" s="69"/>
      <c r="AJ40" s="69"/>
      <c r="AK40" s="69"/>
      <c r="AL40" s="69"/>
      <c r="AM40" s="70"/>
      <c r="AN40" s="68"/>
      <c r="AO40" s="88"/>
      <c r="AP40" s="88"/>
      <c r="AQ40" s="88"/>
      <c r="AR40" s="88"/>
      <c r="AS40" s="88"/>
      <c r="AT40" s="71"/>
      <c r="AU40" s="68"/>
      <c r="AV40" s="88"/>
      <c r="AW40" s="88"/>
      <c r="AX40" s="88"/>
      <c r="AY40" s="88"/>
      <c r="AZ40" s="88"/>
      <c r="BA40" s="71"/>
      <c r="BB40" s="68"/>
      <c r="BC40" s="88"/>
      <c r="BD40" s="88"/>
      <c r="BE40" s="88"/>
      <c r="BF40" s="88"/>
      <c r="BG40" s="88"/>
      <c r="BH40" s="88"/>
      <c r="BI40" s="71"/>
      <c r="BJ40" s="87"/>
      <c r="BK40" s="88"/>
      <c r="BL40" s="88"/>
      <c r="BM40" s="88"/>
      <c r="BN40" s="88"/>
      <c r="BO40" s="88"/>
      <c r="BP40" s="88"/>
      <c r="BQ40" s="88"/>
      <c r="BR40" s="88"/>
      <c r="BS40" s="88"/>
      <c r="BT40" s="70"/>
      <c r="BU40" s="87"/>
      <c r="BV40" s="88"/>
      <c r="BW40" s="88"/>
      <c r="BX40" s="88"/>
      <c r="BY40" s="88"/>
      <c r="BZ40" s="88"/>
      <c r="CA40" s="88"/>
      <c r="CB40" s="88"/>
      <c r="CC40" s="88"/>
      <c r="CD40" s="88"/>
      <c r="CE40" s="89"/>
      <c r="CF40" s="96"/>
      <c r="CG40" s="97"/>
      <c r="CH40" s="97"/>
      <c r="CI40" s="97"/>
      <c r="CJ40" s="97"/>
      <c r="CK40" s="97"/>
      <c r="CL40" s="97"/>
      <c r="CM40" s="97"/>
      <c r="CN40" s="95"/>
      <c r="CO40" s="42"/>
      <c r="CP40" s="42"/>
      <c r="CQ40" s="42"/>
      <c r="CS40" s="45" t="str">
        <f t="shared" si="0"/>
        <v/>
      </c>
      <c r="CT40" s="45" t="str">
        <f t="shared" si="1"/>
        <v/>
      </c>
      <c r="CU40" s="45" t="str">
        <f t="shared" si="2"/>
        <v/>
      </c>
      <c r="CV40" s="45" t="str">
        <f t="shared" si="10"/>
        <v/>
      </c>
      <c r="CW40" s="45" t="str">
        <f t="shared" si="11"/>
        <v/>
      </c>
      <c r="CX40" s="45" t="str">
        <f t="shared" si="12"/>
        <v/>
      </c>
      <c r="CY40" s="45" t="str">
        <f t="shared" si="13"/>
        <v/>
      </c>
      <c r="CZ40" s="45" t="str">
        <f t="shared" si="14"/>
        <v/>
      </c>
      <c r="DA40" s="45" t="str">
        <f t="shared" si="15"/>
        <v/>
      </c>
      <c r="DB40" s="45" t="str">
        <f t="shared" si="16"/>
        <v/>
      </c>
    </row>
    <row r="41" spans="1:106" s="5" customFormat="1" ht="30" customHeight="1" thickBot="1">
      <c r="A41" s="19" t="s">
        <v>259</v>
      </c>
      <c r="B41" s="40"/>
      <c r="C41" s="40"/>
      <c r="D41" s="40"/>
      <c r="E41" s="42"/>
      <c r="F41" s="40"/>
      <c r="G41" s="43"/>
      <c r="H41" s="40"/>
      <c r="I41" s="87"/>
      <c r="J41" s="88"/>
      <c r="K41" s="88"/>
      <c r="L41" s="88"/>
      <c r="M41" s="88"/>
      <c r="N41" s="88"/>
      <c r="O41" s="88"/>
      <c r="P41" s="88"/>
      <c r="Q41" s="88"/>
      <c r="R41" s="88"/>
      <c r="S41" s="88"/>
      <c r="T41" s="89"/>
      <c r="U41" s="64"/>
      <c r="V41" s="64"/>
      <c r="W41" s="87"/>
      <c r="X41" s="69"/>
      <c r="Y41" s="69"/>
      <c r="Z41" s="69"/>
      <c r="AA41" s="69"/>
      <c r="AB41" s="69"/>
      <c r="AC41" s="69"/>
      <c r="AD41" s="69"/>
      <c r="AE41" s="69"/>
      <c r="AF41" s="69"/>
      <c r="AG41" s="69"/>
      <c r="AH41" s="69"/>
      <c r="AI41" s="69"/>
      <c r="AJ41" s="69"/>
      <c r="AK41" s="69"/>
      <c r="AL41" s="69"/>
      <c r="AM41" s="70"/>
      <c r="AN41" s="68"/>
      <c r="AO41" s="88"/>
      <c r="AP41" s="88"/>
      <c r="AQ41" s="88"/>
      <c r="AR41" s="88"/>
      <c r="AS41" s="88"/>
      <c r="AT41" s="71"/>
      <c r="AU41" s="68"/>
      <c r="AV41" s="88"/>
      <c r="AW41" s="88"/>
      <c r="AX41" s="88"/>
      <c r="AY41" s="88"/>
      <c r="AZ41" s="88"/>
      <c r="BA41" s="71"/>
      <c r="BB41" s="68"/>
      <c r="BC41" s="88"/>
      <c r="BD41" s="88"/>
      <c r="BE41" s="88"/>
      <c r="BF41" s="88"/>
      <c r="BG41" s="88"/>
      <c r="BH41" s="88"/>
      <c r="BI41" s="71"/>
      <c r="BJ41" s="87"/>
      <c r="BK41" s="88"/>
      <c r="BL41" s="88"/>
      <c r="BM41" s="88"/>
      <c r="BN41" s="88"/>
      <c r="BO41" s="88"/>
      <c r="BP41" s="88"/>
      <c r="BQ41" s="88"/>
      <c r="BR41" s="88"/>
      <c r="BS41" s="88"/>
      <c r="BT41" s="70"/>
      <c r="BU41" s="87"/>
      <c r="BV41" s="88"/>
      <c r="BW41" s="88"/>
      <c r="BX41" s="88"/>
      <c r="BY41" s="88"/>
      <c r="BZ41" s="88"/>
      <c r="CA41" s="88"/>
      <c r="CB41" s="88"/>
      <c r="CC41" s="88"/>
      <c r="CD41" s="88"/>
      <c r="CE41" s="89"/>
      <c r="CF41" s="96"/>
      <c r="CG41" s="97"/>
      <c r="CH41" s="97"/>
      <c r="CI41" s="97"/>
      <c r="CJ41" s="97"/>
      <c r="CK41" s="97"/>
      <c r="CL41" s="97"/>
      <c r="CM41" s="97"/>
      <c r="CN41" s="95"/>
      <c r="CO41" s="42"/>
      <c r="CP41" s="42"/>
      <c r="CQ41" s="42"/>
      <c r="CS41" s="45" t="str">
        <f t="shared" si="0"/>
        <v/>
      </c>
      <c r="CT41" s="45" t="str">
        <f t="shared" si="1"/>
        <v/>
      </c>
      <c r="CU41" s="45" t="str">
        <f t="shared" si="2"/>
        <v/>
      </c>
      <c r="CV41" s="45" t="str">
        <f t="shared" si="10"/>
        <v/>
      </c>
      <c r="CW41" s="45" t="str">
        <f t="shared" si="11"/>
        <v/>
      </c>
      <c r="CX41" s="45" t="str">
        <f t="shared" si="12"/>
        <v/>
      </c>
      <c r="CY41" s="45" t="str">
        <f t="shared" si="13"/>
        <v/>
      </c>
      <c r="CZ41" s="45" t="str">
        <f t="shared" si="14"/>
        <v/>
      </c>
      <c r="DA41" s="45" t="str">
        <f t="shared" si="15"/>
        <v/>
      </c>
      <c r="DB41" s="45" t="str">
        <f t="shared" si="16"/>
        <v/>
      </c>
    </row>
    <row r="42" spans="1:106" s="5" customFormat="1" ht="30" customHeight="1" thickBot="1">
      <c r="A42" s="20" t="s">
        <v>269</v>
      </c>
      <c r="B42" s="40"/>
      <c r="C42" s="40"/>
      <c r="D42" s="40"/>
      <c r="E42" s="42"/>
      <c r="F42" s="40"/>
      <c r="G42" s="43"/>
      <c r="H42" s="40"/>
      <c r="I42" s="87"/>
      <c r="J42" s="88"/>
      <c r="K42" s="88"/>
      <c r="L42" s="88"/>
      <c r="M42" s="88"/>
      <c r="N42" s="88"/>
      <c r="O42" s="88"/>
      <c r="P42" s="88"/>
      <c r="Q42" s="88"/>
      <c r="R42" s="88"/>
      <c r="S42" s="88"/>
      <c r="T42" s="89"/>
      <c r="U42" s="64"/>
      <c r="V42" s="64"/>
      <c r="W42" s="87"/>
      <c r="X42" s="69"/>
      <c r="Y42" s="69"/>
      <c r="Z42" s="69"/>
      <c r="AA42" s="69"/>
      <c r="AB42" s="69"/>
      <c r="AC42" s="69"/>
      <c r="AD42" s="69"/>
      <c r="AE42" s="69"/>
      <c r="AF42" s="69"/>
      <c r="AG42" s="69"/>
      <c r="AH42" s="69"/>
      <c r="AI42" s="69"/>
      <c r="AJ42" s="69"/>
      <c r="AK42" s="69"/>
      <c r="AL42" s="69"/>
      <c r="AM42" s="70"/>
      <c r="AN42" s="68"/>
      <c r="AO42" s="88"/>
      <c r="AP42" s="88"/>
      <c r="AQ42" s="88"/>
      <c r="AR42" s="88"/>
      <c r="AS42" s="88"/>
      <c r="AT42" s="71"/>
      <c r="AU42" s="68"/>
      <c r="AV42" s="88"/>
      <c r="AW42" s="88"/>
      <c r="AX42" s="88"/>
      <c r="AY42" s="88"/>
      <c r="AZ42" s="88"/>
      <c r="BA42" s="71"/>
      <c r="BB42" s="68"/>
      <c r="BC42" s="88"/>
      <c r="BD42" s="88"/>
      <c r="BE42" s="88"/>
      <c r="BF42" s="88"/>
      <c r="BG42" s="88"/>
      <c r="BH42" s="88"/>
      <c r="BI42" s="71"/>
      <c r="BJ42" s="87"/>
      <c r="BK42" s="88"/>
      <c r="BL42" s="88"/>
      <c r="BM42" s="88"/>
      <c r="BN42" s="88"/>
      <c r="BO42" s="88"/>
      <c r="BP42" s="88"/>
      <c r="BQ42" s="88"/>
      <c r="BR42" s="88"/>
      <c r="BS42" s="88"/>
      <c r="BT42" s="70"/>
      <c r="BU42" s="87"/>
      <c r="BV42" s="88"/>
      <c r="BW42" s="88"/>
      <c r="BX42" s="88"/>
      <c r="BY42" s="88"/>
      <c r="BZ42" s="88"/>
      <c r="CA42" s="88"/>
      <c r="CB42" s="88"/>
      <c r="CC42" s="88"/>
      <c r="CD42" s="88"/>
      <c r="CE42" s="89"/>
      <c r="CF42" s="96"/>
      <c r="CG42" s="97"/>
      <c r="CH42" s="97"/>
      <c r="CI42" s="97"/>
      <c r="CJ42" s="97"/>
      <c r="CK42" s="97"/>
      <c r="CL42" s="97"/>
      <c r="CM42" s="97"/>
      <c r="CN42" s="95"/>
      <c r="CO42" s="42"/>
      <c r="CP42" s="42"/>
      <c r="CQ42" s="42"/>
      <c r="CS42" s="45" t="str">
        <f t="shared" si="0"/>
        <v/>
      </c>
      <c r="CT42" s="45" t="str">
        <f t="shared" si="1"/>
        <v/>
      </c>
      <c r="CU42" s="45" t="str">
        <f t="shared" si="2"/>
        <v/>
      </c>
      <c r="CV42" s="45" t="str">
        <f t="shared" si="10"/>
        <v/>
      </c>
      <c r="CW42" s="45" t="str">
        <f t="shared" si="11"/>
        <v/>
      </c>
      <c r="CX42" s="45" t="str">
        <f t="shared" si="12"/>
        <v/>
      </c>
      <c r="CY42" s="45" t="str">
        <f t="shared" si="13"/>
        <v/>
      </c>
      <c r="CZ42" s="45" t="str">
        <f t="shared" si="14"/>
        <v/>
      </c>
      <c r="DA42" s="45" t="str">
        <f t="shared" si="15"/>
        <v/>
      </c>
      <c r="DB42" s="45" t="str">
        <f t="shared" si="16"/>
        <v/>
      </c>
    </row>
    <row r="43" spans="1:106" s="5" customFormat="1" ht="30" customHeight="1" thickBot="1">
      <c r="A43" s="19" t="s">
        <v>270</v>
      </c>
      <c r="B43" s="40"/>
      <c r="C43" s="40"/>
      <c r="D43" s="40"/>
      <c r="E43" s="42"/>
      <c r="F43" s="40"/>
      <c r="G43" s="43"/>
      <c r="H43" s="40"/>
      <c r="I43" s="87"/>
      <c r="J43" s="88"/>
      <c r="K43" s="88"/>
      <c r="L43" s="88"/>
      <c r="M43" s="88"/>
      <c r="N43" s="88"/>
      <c r="O43" s="88"/>
      <c r="P43" s="88"/>
      <c r="Q43" s="88"/>
      <c r="R43" s="88"/>
      <c r="S43" s="88"/>
      <c r="T43" s="89"/>
      <c r="U43" s="64"/>
      <c r="V43" s="64"/>
      <c r="W43" s="87"/>
      <c r="X43" s="69"/>
      <c r="Y43" s="69"/>
      <c r="Z43" s="69"/>
      <c r="AA43" s="69"/>
      <c r="AB43" s="69"/>
      <c r="AC43" s="69"/>
      <c r="AD43" s="69"/>
      <c r="AE43" s="69"/>
      <c r="AF43" s="69"/>
      <c r="AG43" s="69"/>
      <c r="AH43" s="69"/>
      <c r="AI43" s="69"/>
      <c r="AJ43" s="69"/>
      <c r="AK43" s="69"/>
      <c r="AL43" s="69"/>
      <c r="AM43" s="70"/>
      <c r="AN43" s="68"/>
      <c r="AO43" s="88"/>
      <c r="AP43" s="88"/>
      <c r="AQ43" s="88"/>
      <c r="AR43" s="88"/>
      <c r="AS43" s="88"/>
      <c r="AT43" s="71"/>
      <c r="AU43" s="68"/>
      <c r="AV43" s="88"/>
      <c r="AW43" s="88"/>
      <c r="AX43" s="88"/>
      <c r="AY43" s="88"/>
      <c r="AZ43" s="88"/>
      <c r="BA43" s="71"/>
      <c r="BB43" s="68"/>
      <c r="BC43" s="88"/>
      <c r="BD43" s="88"/>
      <c r="BE43" s="88"/>
      <c r="BF43" s="88"/>
      <c r="BG43" s="88"/>
      <c r="BH43" s="88"/>
      <c r="BI43" s="71"/>
      <c r="BJ43" s="87"/>
      <c r="BK43" s="88"/>
      <c r="BL43" s="88"/>
      <c r="BM43" s="88"/>
      <c r="BN43" s="88"/>
      <c r="BO43" s="88"/>
      <c r="BP43" s="88"/>
      <c r="BQ43" s="88"/>
      <c r="BR43" s="88"/>
      <c r="BS43" s="88"/>
      <c r="BT43" s="70"/>
      <c r="BU43" s="87"/>
      <c r="BV43" s="88"/>
      <c r="BW43" s="88"/>
      <c r="BX43" s="88"/>
      <c r="BY43" s="88"/>
      <c r="BZ43" s="88"/>
      <c r="CA43" s="88"/>
      <c r="CB43" s="88"/>
      <c r="CC43" s="88"/>
      <c r="CD43" s="88"/>
      <c r="CE43" s="89"/>
      <c r="CF43" s="96"/>
      <c r="CG43" s="97"/>
      <c r="CH43" s="97"/>
      <c r="CI43" s="97"/>
      <c r="CJ43" s="97"/>
      <c r="CK43" s="97"/>
      <c r="CL43" s="97"/>
      <c r="CM43" s="97"/>
      <c r="CN43" s="95"/>
      <c r="CO43" s="42"/>
      <c r="CP43" s="42"/>
      <c r="CQ43" s="42"/>
      <c r="CS43" s="45" t="str">
        <f t="shared" si="0"/>
        <v/>
      </c>
      <c r="CT43" s="45" t="str">
        <f t="shared" si="1"/>
        <v/>
      </c>
      <c r="CU43" s="45" t="str">
        <f t="shared" si="2"/>
        <v/>
      </c>
      <c r="CV43" s="45" t="str">
        <f t="shared" si="10"/>
        <v/>
      </c>
      <c r="CW43" s="45" t="str">
        <f t="shared" si="11"/>
        <v/>
      </c>
      <c r="CX43" s="45" t="str">
        <f t="shared" si="12"/>
        <v/>
      </c>
      <c r="CY43" s="45" t="str">
        <f t="shared" si="13"/>
        <v/>
      </c>
      <c r="CZ43" s="45" t="str">
        <f t="shared" si="14"/>
        <v/>
      </c>
      <c r="DA43" s="45" t="str">
        <f t="shared" si="15"/>
        <v/>
      </c>
      <c r="DB43" s="45" t="str">
        <f t="shared" si="16"/>
        <v/>
      </c>
    </row>
    <row r="44" spans="1:106" s="5" customFormat="1" ht="30" customHeight="1" thickBot="1">
      <c r="A44" s="19" t="s">
        <v>271</v>
      </c>
      <c r="B44" s="40"/>
      <c r="C44" s="40"/>
      <c r="D44" s="40"/>
      <c r="E44" s="42"/>
      <c r="F44" s="40"/>
      <c r="G44" s="43"/>
      <c r="H44" s="40"/>
      <c r="I44" s="87"/>
      <c r="J44" s="88"/>
      <c r="K44" s="88"/>
      <c r="L44" s="88"/>
      <c r="M44" s="88"/>
      <c r="N44" s="88"/>
      <c r="O44" s="88"/>
      <c r="P44" s="88"/>
      <c r="Q44" s="88"/>
      <c r="R44" s="88"/>
      <c r="S44" s="88"/>
      <c r="T44" s="89"/>
      <c r="U44" s="64"/>
      <c r="V44" s="64"/>
      <c r="W44" s="87"/>
      <c r="X44" s="69"/>
      <c r="Y44" s="69"/>
      <c r="Z44" s="69"/>
      <c r="AA44" s="69"/>
      <c r="AB44" s="69"/>
      <c r="AC44" s="69"/>
      <c r="AD44" s="69"/>
      <c r="AE44" s="69"/>
      <c r="AF44" s="69"/>
      <c r="AG44" s="69"/>
      <c r="AH44" s="69"/>
      <c r="AI44" s="69"/>
      <c r="AJ44" s="69"/>
      <c r="AK44" s="69"/>
      <c r="AL44" s="69"/>
      <c r="AM44" s="70"/>
      <c r="AN44" s="68"/>
      <c r="AO44" s="88"/>
      <c r="AP44" s="88"/>
      <c r="AQ44" s="88"/>
      <c r="AR44" s="88"/>
      <c r="AS44" s="88"/>
      <c r="AT44" s="71"/>
      <c r="AU44" s="68"/>
      <c r="AV44" s="88"/>
      <c r="AW44" s="88"/>
      <c r="AX44" s="88"/>
      <c r="AY44" s="88"/>
      <c r="AZ44" s="88"/>
      <c r="BA44" s="71"/>
      <c r="BB44" s="68"/>
      <c r="BC44" s="88"/>
      <c r="BD44" s="88"/>
      <c r="BE44" s="88"/>
      <c r="BF44" s="88"/>
      <c r="BG44" s="88"/>
      <c r="BH44" s="88"/>
      <c r="BI44" s="71"/>
      <c r="BJ44" s="87"/>
      <c r="BK44" s="88"/>
      <c r="BL44" s="88"/>
      <c r="BM44" s="88"/>
      <c r="BN44" s="88"/>
      <c r="BO44" s="88"/>
      <c r="BP44" s="88"/>
      <c r="BQ44" s="88"/>
      <c r="BR44" s="88"/>
      <c r="BS44" s="88"/>
      <c r="BT44" s="70"/>
      <c r="BU44" s="87"/>
      <c r="BV44" s="88"/>
      <c r="BW44" s="88"/>
      <c r="BX44" s="88"/>
      <c r="BY44" s="88"/>
      <c r="BZ44" s="88"/>
      <c r="CA44" s="88"/>
      <c r="CB44" s="88"/>
      <c r="CC44" s="88"/>
      <c r="CD44" s="88"/>
      <c r="CE44" s="89"/>
      <c r="CF44" s="96"/>
      <c r="CG44" s="97"/>
      <c r="CH44" s="97"/>
      <c r="CI44" s="97"/>
      <c r="CJ44" s="97"/>
      <c r="CK44" s="97"/>
      <c r="CL44" s="97"/>
      <c r="CM44" s="97"/>
      <c r="CN44" s="95"/>
      <c r="CO44" s="42"/>
      <c r="CP44" s="42"/>
      <c r="CQ44" s="42"/>
      <c r="CS44" s="45" t="str">
        <f t="shared" si="0"/>
        <v/>
      </c>
      <c r="CT44" s="45" t="str">
        <f t="shared" si="1"/>
        <v/>
      </c>
      <c r="CU44" s="45" t="str">
        <f t="shared" si="2"/>
        <v/>
      </c>
      <c r="CV44" s="45" t="str">
        <f t="shared" si="10"/>
        <v/>
      </c>
      <c r="CW44" s="45" t="str">
        <f t="shared" si="11"/>
        <v/>
      </c>
      <c r="CX44" s="45" t="str">
        <f t="shared" si="12"/>
        <v/>
      </c>
      <c r="CY44" s="45" t="str">
        <f t="shared" si="13"/>
        <v/>
      </c>
      <c r="CZ44" s="45" t="str">
        <f t="shared" si="14"/>
        <v/>
      </c>
      <c r="DA44" s="45" t="str">
        <f t="shared" si="15"/>
        <v/>
      </c>
      <c r="DB44" s="45" t="str">
        <f t="shared" si="16"/>
        <v/>
      </c>
    </row>
    <row r="45" spans="1:106" s="5" customFormat="1" ht="30" customHeight="1" thickBot="1">
      <c r="A45" s="20" t="s">
        <v>272</v>
      </c>
      <c r="B45" s="40"/>
      <c r="C45" s="40"/>
      <c r="D45" s="40"/>
      <c r="E45" s="42"/>
      <c r="F45" s="40"/>
      <c r="G45" s="43"/>
      <c r="H45" s="40"/>
      <c r="I45" s="87"/>
      <c r="J45" s="88"/>
      <c r="K45" s="88"/>
      <c r="L45" s="88"/>
      <c r="M45" s="88"/>
      <c r="N45" s="88"/>
      <c r="O45" s="88"/>
      <c r="P45" s="88"/>
      <c r="Q45" s="88"/>
      <c r="R45" s="88"/>
      <c r="S45" s="88"/>
      <c r="T45" s="89"/>
      <c r="U45" s="64"/>
      <c r="V45" s="64"/>
      <c r="W45" s="87"/>
      <c r="X45" s="69"/>
      <c r="Y45" s="69"/>
      <c r="Z45" s="69"/>
      <c r="AA45" s="69"/>
      <c r="AB45" s="69"/>
      <c r="AC45" s="69"/>
      <c r="AD45" s="69"/>
      <c r="AE45" s="69"/>
      <c r="AF45" s="69"/>
      <c r="AG45" s="69"/>
      <c r="AH45" s="69"/>
      <c r="AI45" s="69"/>
      <c r="AJ45" s="69"/>
      <c r="AK45" s="69"/>
      <c r="AL45" s="69"/>
      <c r="AM45" s="70"/>
      <c r="AN45" s="68"/>
      <c r="AO45" s="88"/>
      <c r="AP45" s="88"/>
      <c r="AQ45" s="88"/>
      <c r="AR45" s="88"/>
      <c r="AS45" s="88"/>
      <c r="AT45" s="71"/>
      <c r="AU45" s="68"/>
      <c r="AV45" s="88"/>
      <c r="AW45" s="88"/>
      <c r="AX45" s="88"/>
      <c r="AY45" s="88"/>
      <c r="AZ45" s="88"/>
      <c r="BA45" s="71"/>
      <c r="BB45" s="68"/>
      <c r="BC45" s="88"/>
      <c r="BD45" s="88"/>
      <c r="BE45" s="88"/>
      <c r="BF45" s="88"/>
      <c r="BG45" s="88"/>
      <c r="BH45" s="88"/>
      <c r="BI45" s="71"/>
      <c r="BJ45" s="87"/>
      <c r="BK45" s="88"/>
      <c r="BL45" s="88"/>
      <c r="BM45" s="88"/>
      <c r="BN45" s="88"/>
      <c r="BO45" s="88"/>
      <c r="BP45" s="88"/>
      <c r="BQ45" s="88"/>
      <c r="BR45" s="88"/>
      <c r="BS45" s="88"/>
      <c r="BT45" s="70"/>
      <c r="BU45" s="87"/>
      <c r="BV45" s="88"/>
      <c r="BW45" s="88"/>
      <c r="BX45" s="88"/>
      <c r="BY45" s="88"/>
      <c r="BZ45" s="88"/>
      <c r="CA45" s="88"/>
      <c r="CB45" s="88"/>
      <c r="CC45" s="88"/>
      <c r="CD45" s="88"/>
      <c r="CE45" s="89"/>
      <c r="CF45" s="96"/>
      <c r="CG45" s="97"/>
      <c r="CH45" s="97"/>
      <c r="CI45" s="97"/>
      <c r="CJ45" s="97"/>
      <c r="CK45" s="97"/>
      <c r="CL45" s="97"/>
      <c r="CM45" s="97"/>
      <c r="CN45" s="95"/>
      <c r="CO45" s="40"/>
      <c r="CP45" s="40"/>
      <c r="CQ45" s="40"/>
      <c r="CS45" s="45" t="str">
        <f t="shared" si="0"/>
        <v/>
      </c>
      <c r="CT45" s="45" t="str">
        <f t="shared" si="1"/>
        <v/>
      </c>
      <c r="CU45" s="45" t="str">
        <f t="shared" si="2"/>
        <v/>
      </c>
      <c r="CV45" s="45" t="str">
        <f t="shared" si="10"/>
        <v/>
      </c>
      <c r="CW45" s="45" t="str">
        <f t="shared" si="11"/>
        <v/>
      </c>
      <c r="CX45" s="45" t="str">
        <f t="shared" si="12"/>
        <v/>
      </c>
      <c r="CY45" s="45" t="str">
        <f t="shared" si="13"/>
        <v/>
      </c>
      <c r="CZ45" s="45" t="str">
        <f t="shared" si="14"/>
        <v/>
      </c>
      <c r="DA45" s="45" t="str">
        <f t="shared" si="15"/>
        <v/>
      </c>
      <c r="DB45" s="45" t="str">
        <f t="shared" si="16"/>
        <v/>
      </c>
    </row>
    <row r="46" spans="1:106" s="5" customFormat="1" ht="30" customHeight="1" thickBot="1">
      <c r="A46" s="19" t="s">
        <v>273</v>
      </c>
      <c r="B46" s="40"/>
      <c r="C46" s="40"/>
      <c r="D46" s="40"/>
      <c r="E46" s="42"/>
      <c r="F46" s="40"/>
      <c r="G46" s="43"/>
      <c r="H46" s="40"/>
      <c r="I46" s="87"/>
      <c r="J46" s="88"/>
      <c r="K46" s="88"/>
      <c r="L46" s="88"/>
      <c r="M46" s="88"/>
      <c r="N46" s="88"/>
      <c r="O46" s="88"/>
      <c r="P46" s="88"/>
      <c r="Q46" s="88"/>
      <c r="R46" s="88"/>
      <c r="S46" s="88"/>
      <c r="T46" s="89"/>
      <c r="U46" s="64"/>
      <c r="V46" s="64"/>
      <c r="W46" s="87"/>
      <c r="X46" s="69"/>
      <c r="Y46" s="69"/>
      <c r="Z46" s="69"/>
      <c r="AA46" s="69"/>
      <c r="AB46" s="69"/>
      <c r="AC46" s="69"/>
      <c r="AD46" s="69"/>
      <c r="AE46" s="69"/>
      <c r="AF46" s="69"/>
      <c r="AG46" s="69"/>
      <c r="AH46" s="69"/>
      <c r="AI46" s="69"/>
      <c r="AJ46" s="69"/>
      <c r="AK46" s="69"/>
      <c r="AL46" s="69"/>
      <c r="AM46" s="86"/>
      <c r="AN46" s="87"/>
      <c r="AO46" s="88"/>
      <c r="AP46" s="88"/>
      <c r="AQ46" s="88"/>
      <c r="AR46" s="88"/>
      <c r="AS46" s="88"/>
      <c r="AT46" s="71"/>
      <c r="AU46" s="68"/>
      <c r="AV46" s="88"/>
      <c r="AW46" s="88"/>
      <c r="AX46" s="88"/>
      <c r="AY46" s="88"/>
      <c r="AZ46" s="88"/>
      <c r="BA46" s="71"/>
      <c r="BB46" s="68"/>
      <c r="BC46" s="88"/>
      <c r="BD46" s="88"/>
      <c r="BE46" s="88"/>
      <c r="BF46" s="88"/>
      <c r="BG46" s="88"/>
      <c r="BH46" s="88"/>
      <c r="BI46" s="71"/>
      <c r="BJ46" s="87"/>
      <c r="BK46" s="88"/>
      <c r="BL46" s="88"/>
      <c r="BM46" s="88"/>
      <c r="BN46" s="88"/>
      <c r="BO46" s="88"/>
      <c r="BP46" s="88"/>
      <c r="BQ46" s="88"/>
      <c r="BR46" s="88"/>
      <c r="BS46" s="88"/>
      <c r="BT46" s="70"/>
      <c r="BU46" s="87"/>
      <c r="BV46" s="88"/>
      <c r="BW46" s="88"/>
      <c r="BX46" s="88"/>
      <c r="BY46" s="88"/>
      <c r="BZ46" s="88"/>
      <c r="CA46" s="88"/>
      <c r="CB46" s="88"/>
      <c r="CC46" s="88"/>
      <c r="CD46" s="88"/>
      <c r="CE46" s="89"/>
      <c r="CF46" s="96"/>
      <c r="CG46" s="97"/>
      <c r="CH46" s="97"/>
      <c r="CI46" s="97"/>
      <c r="CJ46" s="97"/>
      <c r="CK46" s="97"/>
      <c r="CL46" s="97"/>
      <c r="CM46" s="97"/>
      <c r="CN46" s="95"/>
      <c r="CO46" s="40"/>
      <c r="CP46" s="40"/>
      <c r="CQ46" s="40"/>
      <c r="CS46" s="45" t="str">
        <f t="shared" ref="CS46:CS63" si="17">IF(AND(C46=2,D46=2),"問1-1、問1-2のどちらかに該当する利用者を回答の対象としてください。","")</f>
        <v/>
      </c>
      <c r="CT46" s="45" t="str">
        <f t="shared" ref="CT46:CT63" si="18">IF(AND(D46=1,U46=10),"問1-2「1. はい」と問2-1 「10.家族等介護者はいない」は同時に選択できません","")</f>
        <v/>
      </c>
      <c r="CU46" s="45" t="str">
        <f t="shared" ref="CU46:CU63" si="19">IF(AND(D46=1,V46=4),"問1-2「1. はい」と問2-2「4．働いていない」は同時に選択できません","")</f>
        <v/>
      </c>
      <c r="CV46" s="45" t="str">
        <f t="shared" si="10"/>
        <v/>
      </c>
      <c r="CW46" s="45" t="str">
        <f t="shared" si="11"/>
        <v/>
      </c>
      <c r="CX46" s="45" t="str">
        <f t="shared" si="12"/>
        <v/>
      </c>
      <c r="CY46" s="45" t="str">
        <f t="shared" si="13"/>
        <v/>
      </c>
      <c r="CZ46" s="45" t="str">
        <f t="shared" si="14"/>
        <v/>
      </c>
      <c r="DA46" s="45" t="str">
        <f t="shared" si="15"/>
        <v/>
      </c>
      <c r="DB46" s="45" t="str">
        <f t="shared" si="16"/>
        <v/>
      </c>
    </row>
    <row r="47" spans="1:106" s="5" customFormat="1" ht="30" customHeight="1" thickBot="1">
      <c r="A47" s="19" t="s">
        <v>274</v>
      </c>
      <c r="B47" s="40"/>
      <c r="C47" s="40"/>
      <c r="D47" s="40"/>
      <c r="E47" s="42"/>
      <c r="F47" s="40"/>
      <c r="G47" s="43"/>
      <c r="H47" s="40"/>
      <c r="I47" s="87"/>
      <c r="J47" s="88"/>
      <c r="K47" s="88"/>
      <c r="L47" s="88"/>
      <c r="M47" s="88"/>
      <c r="N47" s="88"/>
      <c r="O47" s="88"/>
      <c r="P47" s="88"/>
      <c r="Q47" s="88"/>
      <c r="R47" s="88"/>
      <c r="S47" s="88"/>
      <c r="T47" s="89"/>
      <c r="U47" s="64"/>
      <c r="V47" s="64"/>
      <c r="W47" s="87"/>
      <c r="X47" s="69"/>
      <c r="Y47" s="69"/>
      <c r="Z47" s="69"/>
      <c r="AA47" s="69"/>
      <c r="AB47" s="69"/>
      <c r="AC47" s="69"/>
      <c r="AD47" s="69"/>
      <c r="AE47" s="69"/>
      <c r="AF47" s="69"/>
      <c r="AG47" s="69"/>
      <c r="AH47" s="69"/>
      <c r="AI47" s="69"/>
      <c r="AJ47" s="69"/>
      <c r="AK47" s="69"/>
      <c r="AL47" s="69"/>
      <c r="AM47" s="70"/>
      <c r="AN47" s="68"/>
      <c r="AO47" s="88"/>
      <c r="AP47" s="88"/>
      <c r="AQ47" s="88"/>
      <c r="AR47" s="88"/>
      <c r="AS47" s="88"/>
      <c r="AT47" s="71"/>
      <c r="AU47" s="68"/>
      <c r="AV47" s="88"/>
      <c r="AW47" s="88"/>
      <c r="AX47" s="88"/>
      <c r="AY47" s="88"/>
      <c r="AZ47" s="88"/>
      <c r="BA47" s="71"/>
      <c r="BB47" s="68"/>
      <c r="BC47" s="88"/>
      <c r="BD47" s="88"/>
      <c r="BE47" s="88"/>
      <c r="BF47" s="88"/>
      <c r="BG47" s="88"/>
      <c r="BH47" s="88"/>
      <c r="BI47" s="71"/>
      <c r="BJ47" s="87"/>
      <c r="BK47" s="88"/>
      <c r="BL47" s="88"/>
      <c r="BM47" s="88"/>
      <c r="BN47" s="88"/>
      <c r="BO47" s="88"/>
      <c r="BP47" s="88"/>
      <c r="BQ47" s="88"/>
      <c r="BR47" s="88"/>
      <c r="BS47" s="88"/>
      <c r="BT47" s="70"/>
      <c r="BU47" s="87"/>
      <c r="BV47" s="88"/>
      <c r="BW47" s="88"/>
      <c r="BX47" s="88"/>
      <c r="BY47" s="88"/>
      <c r="BZ47" s="88"/>
      <c r="CA47" s="88"/>
      <c r="CB47" s="88"/>
      <c r="CC47" s="88"/>
      <c r="CD47" s="88"/>
      <c r="CE47" s="89"/>
      <c r="CF47" s="96"/>
      <c r="CG47" s="97"/>
      <c r="CH47" s="97"/>
      <c r="CI47" s="97"/>
      <c r="CJ47" s="97"/>
      <c r="CK47" s="97"/>
      <c r="CL47" s="97"/>
      <c r="CM47" s="97"/>
      <c r="CN47" s="95"/>
      <c r="CO47" s="40"/>
      <c r="CP47" s="40"/>
      <c r="CQ47" s="40"/>
      <c r="CS47" s="45" t="str">
        <f t="shared" si="17"/>
        <v/>
      </c>
      <c r="CT47" s="45" t="str">
        <f t="shared" si="18"/>
        <v/>
      </c>
      <c r="CU47" s="45" t="str">
        <f t="shared" si="19"/>
        <v/>
      </c>
      <c r="CV47" s="45" t="str">
        <f t="shared" si="10"/>
        <v/>
      </c>
      <c r="CW47" s="45" t="str">
        <f t="shared" si="11"/>
        <v/>
      </c>
      <c r="CX47" s="45" t="str">
        <f t="shared" si="12"/>
        <v/>
      </c>
      <c r="CY47" s="45" t="str">
        <f t="shared" si="13"/>
        <v/>
      </c>
      <c r="CZ47" s="45" t="str">
        <f t="shared" si="14"/>
        <v/>
      </c>
      <c r="DA47" s="45" t="str">
        <f t="shared" si="15"/>
        <v/>
      </c>
      <c r="DB47" s="45" t="str">
        <f t="shared" si="16"/>
        <v/>
      </c>
    </row>
    <row r="48" spans="1:106" s="5" customFormat="1" ht="30" customHeight="1" thickBot="1">
      <c r="A48" s="20" t="s">
        <v>275</v>
      </c>
      <c r="B48" s="40"/>
      <c r="C48" s="40"/>
      <c r="D48" s="40"/>
      <c r="E48" s="42"/>
      <c r="F48" s="40"/>
      <c r="G48" s="43"/>
      <c r="H48" s="40"/>
      <c r="I48" s="87"/>
      <c r="J48" s="88"/>
      <c r="K48" s="88"/>
      <c r="L48" s="88"/>
      <c r="M48" s="88"/>
      <c r="N48" s="88"/>
      <c r="O48" s="88"/>
      <c r="P48" s="88"/>
      <c r="Q48" s="88"/>
      <c r="R48" s="88"/>
      <c r="S48" s="88"/>
      <c r="T48" s="89"/>
      <c r="U48" s="64"/>
      <c r="V48" s="64"/>
      <c r="W48" s="87"/>
      <c r="X48" s="69"/>
      <c r="Y48" s="69"/>
      <c r="Z48" s="69"/>
      <c r="AA48" s="69"/>
      <c r="AB48" s="69"/>
      <c r="AC48" s="69"/>
      <c r="AD48" s="69"/>
      <c r="AE48" s="69"/>
      <c r="AF48" s="69"/>
      <c r="AG48" s="69"/>
      <c r="AH48" s="69"/>
      <c r="AI48" s="69"/>
      <c r="AJ48" s="69"/>
      <c r="AK48" s="69"/>
      <c r="AL48" s="69"/>
      <c r="AM48" s="70"/>
      <c r="AN48" s="68"/>
      <c r="AO48" s="88"/>
      <c r="AP48" s="88"/>
      <c r="AQ48" s="88"/>
      <c r="AR48" s="88"/>
      <c r="AS48" s="88"/>
      <c r="AT48" s="71"/>
      <c r="AU48" s="68"/>
      <c r="AV48" s="88"/>
      <c r="AW48" s="88"/>
      <c r="AX48" s="88"/>
      <c r="AY48" s="88"/>
      <c r="AZ48" s="88"/>
      <c r="BA48" s="71"/>
      <c r="BB48" s="68"/>
      <c r="BC48" s="88"/>
      <c r="BD48" s="88"/>
      <c r="BE48" s="88"/>
      <c r="BF48" s="88"/>
      <c r="BG48" s="88"/>
      <c r="BH48" s="88"/>
      <c r="BI48" s="71"/>
      <c r="BJ48" s="87"/>
      <c r="BK48" s="88"/>
      <c r="BL48" s="88"/>
      <c r="BM48" s="88"/>
      <c r="BN48" s="88"/>
      <c r="BO48" s="88"/>
      <c r="BP48" s="88"/>
      <c r="BQ48" s="88"/>
      <c r="BR48" s="88"/>
      <c r="BS48" s="88"/>
      <c r="BT48" s="70"/>
      <c r="BU48" s="87"/>
      <c r="BV48" s="88"/>
      <c r="BW48" s="88"/>
      <c r="BX48" s="88"/>
      <c r="BY48" s="88"/>
      <c r="BZ48" s="88"/>
      <c r="CA48" s="88"/>
      <c r="CB48" s="88"/>
      <c r="CC48" s="88"/>
      <c r="CD48" s="88"/>
      <c r="CE48" s="89"/>
      <c r="CF48" s="96"/>
      <c r="CG48" s="97"/>
      <c r="CH48" s="97"/>
      <c r="CI48" s="97"/>
      <c r="CJ48" s="97"/>
      <c r="CK48" s="97"/>
      <c r="CL48" s="97"/>
      <c r="CM48" s="97"/>
      <c r="CN48" s="95"/>
      <c r="CO48" s="40"/>
      <c r="CP48" s="40"/>
      <c r="CQ48" s="40"/>
      <c r="CS48" s="45" t="str">
        <f t="shared" si="17"/>
        <v/>
      </c>
      <c r="CT48" s="45" t="str">
        <f t="shared" si="18"/>
        <v/>
      </c>
      <c r="CU48" s="45" t="str">
        <f t="shared" si="19"/>
        <v/>
      </c>
      <c r="CV48" s="45" t="str">
        <f t="shared" si="10"/>
        <v/>
      </c>
      <c r="CW48" s="45" t="str">
        <f t="shared" si="11"/>
        <v/>
      </c>
      <c r="CX48" s="45" t="str">
        <f t="shared" si="12"/>
        <v/>
      </c>
      <c r="CY48" s="45" t="str">
        <f t="shared" si="13"/>
        <v/>
      </c>
      <c r="CZ48" s="45" t="str">
        <f t="shared" si="14"/>
        <v/>
      </c>
      <c r="DA48" s="45" t="str">
        <f t="shared" si="15"/>
        <v/>
      </c>
      <c r="DB48" s="45" t="str">
        <f t="shared" si="16"/>
        <v/>
      </c>
    </row>
    <row r="49" spans="1:106" s="5" customFormat="1" ht="30" customHeight="1" thickBot="1">
      <c r="A49" s="19" t="s">
        <v>276</v>
      </c>
      <c r="B49" s="40"/>
      <c r="C49" s="40"/>
      <c r="D49" s="40"/>
      <c r="E49" s="42"/>
      <c r="F49" s="40"/>
      <c r="G49" s="43"/>
      <c r="H49" s="40"/>
      <c r="I49" s="87"/>
      <c r="J49" s="88"/>
      <c r="K49" s="88"/>
      <c r="L49" s="88"/>
      <c r="M49" s="88"/>
      <c r="N49" s="88"/>
      <c r="O49" s="88"/>
      <c r="P49" s="88"/>
      <c r="Q49" s="88"/>
      <c r="R49" s="88"/>
      <c r="S49" s="88"/>
      <c r="T49" s="89"/>
      <c r="U49" s="64"/>
      <c r="V49" s="64"/>
      <c r="W49" s="87"/>
      <c r="X49" s="69"/>
      <c r="Y49" s="69"/>
      <c r="Z49" s="69"/>
      <c r="AA49" s="69"/>
      <c r="AB49" s="69"/>
      <c r="AC49" s="69"/>
      <c r="AD49" s="69"/>
      <c r="AE49" s="69"/>
      <c r="AF49" s="69"/>
      <c r="AG49" s="69"/>
      <c r="AH49" s="69"/>
      <c r="AI49" s="69"/>
      <c r="AJ49" s="69"/>
      <c r="AK49" s="69"/>
      <c r="AL49" s="69"/>
      <c r="AM49" s="70"/>
      <c r="AN49" s="68"/>
      <c r="AO49" s="88"/>
      <c r="AP49" s="88"/>
      <c r="AQ49" s="88"/>
      <c r="AR49" s="88"/>
      <c r="AS49" s="88"/>
      <c r="AT49" s="71"/>
      <c r="AU49" s="68"/>
      <c r="AV49" s="88"/>
      <c r="AW49" s="88"/>
      <c r="AX49" s="88"/>
      <c r="AY49" s="88"/>
      <c r="AZ49" s="88"/>
      <c r="BA49" s="71"/>
      <c r="BB49" s="68"/>
      <c r="BC49" s="88"/>
      <c r="BD49" s="88"/>
      <c r="BE49" s="88"/>
      <c r="BF49" s="88"/>
      <c r="BG49" s="88"/>
      <c r="BH49" s="88"/>
      <c r="BI49" s="71"/>
      <c r="BJ49" s="87"/>
      <c r="BK49" s="88"/>
      <c r="BL49" s="88"/>
      <c r="BM49" s="88"/>
      <c r="BN49" s="88"/>
      <c r="BO49" s="88"/>
      <c r="BP49" s="88"/>
      <c r="BQ49" s="88"/>
      <c r="BR49" s="88"/>
      <c r="BS49" s="88"/>
      <c r="BT49" s="70"/>
      <c r="BU49" s="87"/>
      <c r="BV49" s="88"/>
      <c r="BW49" s="88"/>
      <c r="BX49" s="88"/>
      <c r="BY49" s="88"/>
      <c r="BZ49" s="88"/>
      <c r="CA49" s="88"/>
      <c r="CB49" s="88"/>
      <c r="CC49" s="88"/>
      <c r="CD49" s="88"/>
      <c r="CE49" s="89"/>
      <c r="CF49" s="96"/>
      <c r="CG49" s="97"/>
      <c r="CH49" s="97"/>
      <c r="CI49" s="97"/>
      <c r="CJ49" s="97"/>
      <c r="CK49" s="97"/>
      <c r="CL49" s="97"/>
      <c r="CM49" s="97"/>
      <c r="CN49" s="95"/>
      <c r="CO49" s="40"/>
      <c r="CP49" s="40"/>
      <c r="CQ49" s="40"/>
      <c r="CS49" s="45" t="str">
        <f t="shared" si="17"/>
        <v/>
      </c>
      <c r="CT49" s="45" t="str">
        <f t="shared" si="18"/>
        <v/>
      </c>
      <c r="CU49" s="45" t="str">
        <f t="shared" si="19"/>
        <v/>
      </c>
      <c r="CV49" s="45" t="str">
        <f t="shared" si="10"/>
        <v/>
      </c>
      <c r="CW49" s="45" t="str">
        <f t="shared" si="11"/>
        <v/>
      </c>
      <c r="CX49" s="45" t="str">
        <f t="shared" si="12"/>
        <v/>
      </c>
      <c r="CY49" s="45" t="str">
        <f t="shared" si="13"/>
        <v/>
      </c>
      <c r="CZ49" s="45" t="str">
        <f t="shared" si="14"/>
        <v/>
      </c>
      <c r="DA49" s="45" t="str">
        <f t="shared" si="15"/>
        <v/>
      </c>
      <c r="DB49" s="45" t="str">
        <f t="shared" si="16"/>
        <v/>
      </c>
    </row>
    <row r="50" spans="1:106" s="5" customFormat="1" ht="30" customHeight="1" thickBot="1">
      <c r="A50" s="19" t="s">
        <v>277</v>
      </c>
      <c r="B50" s="40"/>
      <c r="C50" s="40"/>
      <c r="D50" s="40"/>
      <c r="E50" s="42"/>
      <c r="F50" s="40"/>
      <c r="G50" s="43"/>
      <c r="H50" s="40"/>
      <c r="I50" s="87"/>
      <c r="J50" s="88"/>
      <c r="K50" s="88"/>
      <c r="L50" s="88"/>
      <c r="M50" s="88"/>
      <c r="N50" s="88"/>
      <c r="O50" s="88"/>
      <c r="P50" s="88"/>
      <c r="Q50" s="88"/>
      <c r="R50" s="88"/>
      <c r="S50" s="88"/>
      <c r="T50" s="89"/>
      <c r="U50" s="64"/>
      <c r="V50" s="64"/>
      <c r="W50" s="87"/>
      <c r="X50" s="69"/>
      <c r="Y50" s="69"/>
      <c r="Z50" s="69"/>
      <c r="AA50" s="69"/>
      <c r="AB50" s="69"/>
      <c r="AC50" s="69"/>
      <c r="AD50" s="69"/>
      <c r="AE50" s="69"/>
      <c r="AF50" s="69"/>
      <c r="AG50" s="69"/>
      <c r="AH50" s="69"/>
      <c r="AI50" s="69"/>
      <c r="AJ50" s="69"/>
      <c r="AK50" s="69"/>
      <c r="AL50" s="69"/>
      <c r="AM50" s="70"/>
      <c r="AN50" s="68"/>
      <c r="AO50" s="88"/>
      <c r="AP50" s="88"/>
      <c r="AQ50" s="88"/>
      <c r="AR50" s="88"/>
      <c r="AS50" s="88"/>
      <c r="AT50" s="71"/>
      <c r="AU50" s="68"/>
      <c r="AV50" s="88"/>
      <c r="AW50" s="88"/>
      <c r="AX50" s="88"/>
      <c r="AY50" s="88"/>
      <c r="AZ50" s="88"/>
      <c r="BA50" s="71"/>
      <c r="BB50" s="68"/>
      <c r="BC50" s="88"/>
      <c r="BD50" s="88"/>
      <c r="BE50" s="88"/>
      <c r="BF50" s="88"/>
      <c r="BG50" s="88"/>
      <c r="BH50" s="88"/>
      <c r="BI50" s="71"/>
      <c r="BJ50" s="87"/>
      <c r="BK50" s="88"/>
      <c r="BL50" s="88"/>
      <c r="BM50" s="88"/>
      <c r="BN50" s="88"/>
      <c r="BO50" s="88"/>
      <c r="BP50" s="88"/>
      <c r="BQ50" s="88"/>
      <c r="BR50" s="88"/>
      <c r="BS50" s="88"/>
      <c r="BT50" s="70"/>
      <c r="BU50" s="87"/>
      <c r="BV50" s="88"/>
      <c r="BW50" s="88"/>
      <c r="BX50" s="88"/>
      <c r="BY50" s="88"/>
      <c r="BZ50" s="88"/>
      <c r="CA50" s="88"/>
      <c r="CB50" s="88"/>
      <c r="CC50" s="88"/>
      <c r="CD50" s="88"/>
      <c r="CE50" s="89"/>
      <c r="CF50" s="96"/>
      <c r="CG50" s="97"/>
      <c r="CH50" s="97"/>
      <c r="CI50" s="97"/>
      <c r="CJ50" s="97"/>
      <c r="CK50" s="97"/>
      <c r="CL50" s="97"/>
      <c r="CM50" s="97"/>
      <c r="CN50" s="95"/>
      <c r="CO50" s="40"/>
      <c r="CP50" s="40"/>
      <c r="CQ50" s="40"/>
      <c r="CS50" s="45" t="str">
        <f t="shared" si="17"/>
        <v/>
      </c>
      <c r="CT50" s="45" t="str">
        <f t="shared" si="18"/>
        <v/>
      </c>
      <c r="CU50" s="45" t="str">
        <f t="shared" si="19"/>
        <v/>
      </c>
      <c r="CV50" s="45" t="str">
        <f t="shared" si="10"/>
        <v/>
      </c>
      <c r="CW50" s="45" t="str">
        <f t="shared" si="11"/>
        <v/>
      </c>
      <c r="CX50" s="45" t="str">
        <f t="shared" si="12"/>
        <v/>
      </c>
      <c r="CY50" s="45" t="str">
        <f t="shared" si="13"/>
        <v/>
      </c>
      <c r="CZ50" s="45" t="str">
        <f t="shared" si="14"/>
        <v/>
      </c>
      <c r="DA50" s="45" t="str">
        <f t="shared" si="15"/>
        <v/>
      </c>
      <c r="DB50" s="45" t="str">
        <f t="shared" si="16"/>
        <v/>
      </c>
    </row>
    <row r="51" spans="1:106" s="5" customFormat="1" ht="30" customHeight="1" thickBot="1">
      <c r="A51" s="20" t="s">
        <v>278</v>
      </c>
      <c r="B51" s="40"/>
      <c r="C51" s="40"/>
      <c r="D51" s="40"/>
      <c r="E51" s="42"/>
      <c r="F51" s="40"/>
      <c r="G51" s="43"/>
      <c r="H51" s="40"/>
      <c r="I51" s="87"/>
      <c r="J51" s="88"/>
      <c r="K51" s="88"/>
      <c r="L51" s="88"/>
      <c r="M51" s="88"/>
      <c r="N51" s="88"/>
      <c r="O51" s="88"/>
      <c r="P51" s="88"/>
      <c r="Q51" s="88"/>
      <c r="R51" s="88"/>
      <c r="S51" s="88"/>
      <c r="T51" s="89"/>
      <c r="U51" s="64"/>
      <c r="V51" s="64"/>
      <c r="W51" s="87"/>
      <c r="X51" s="69"/>
      <c r="Y51" s="69"/>
      <c r="Z51" s="69"/>
      <c r="AA51" s="69"/>
      <c r="AB51" s="69"/>
      <c r="AC51" s="69"/>
      <c r="AD51" s="69"/>
      <c r="AE51" s="69"/>
      <c r="AF51" s="69"/>
      <c r="AG51" s="69"/>
      <c r="AH51" s="69"/>
      <c r="AI51" s="69"/>
      <c r="AJ51" s="69"/>
      <c r="AK51" s="69"/>
      <c r="AL51" s="69"/>
      <c r="AM51" s="70"/>
      <c r="AN51" s="68"/>
      <c r="AO51" s="88"/>
      <c r="AP51" s="88"/>
      <c r="AQ51" s="88"/>
      <c r="AR51" s="88"/>
      <c r="AS51" s="88"/>
      <c r="AT51" s="71"/>
      <c r="AU51" s="68"/>
      <c r="AV51" s="88"/>
      <c r="AW51" s="88"/>
      <c r="AX51" s="88"/>
      <c r="AY51" s="88"/>
      <c r="AZ51" s="88"/>
      <c r="BA51" s="71"/>
      <c r="BB51" s="68"/>
      <c r="BC51" s="88"/>
      <c r="BD51" s="88"/>
      <c r="BE51" s="88"/>
      <c r="BF51" s="88"/>
      <c r="BG51" s="88"/>
      <c r="BH51" s="88"/>
      <c r="BI51" s="71"/>
      <c r="BJ51" s="87"/>
      <c r="BK51" s="88"/>
      <c r="BL51" s="88"/>
      <c r="BM51" s="88"/>
      <c r="BN51" s="88"/>
      <c r="BO51" s="88"/>
      <c r="BP51" s="88"/>
      <c r="BQ51" s="88"/>
      <c r="BR51" s="88"/>
      <c r="BS51" s="88"/>
      <c r="BT51" s="70"/>
      <c r="BU51" s="87"/>
      <c r="BV51" s="88"/>
      <c r="BW51" s="88"/>
      <c r="BX51" s="88"/>
      <c r="BY51" s="88"/>
      <c r="BZ51" s="88"/>
      <c r="CA51" s="88"/>
      <c r="CB51" s="88"/>
      <c r="CC51" s="88"/>
      <c r="CD51" s="88"/>
      <c r="CE51" s="89"/>
      <c r="CF51" s="96"/>
      <c r="CG51" s="97"/>
      <c r="CH51" s="97"/>
      <c r="CI51" s="97"/>
      <c r="CJ51" s="97"/>
      <c r="CK51" s="97"/>
      <c r="CL51" s="97"/>
      <c r="CM51" s="97"/>
      <c r="CN51" s="95"/>
      <c r="CO51" s="40"/>
      <c r="CP51" s="40"/>
      <c r="CQ51" s="40"/>
      <c r="CS51" s="45" t="str">
        <f t="shared" si="17"/>
        <v/>
      </c>
      <c r="CT51" s="45" t="str">
        <f t="shared" si="18"/>
        <v/>
      </c>
      <c r="CU51" s="45" t="str">
        <f t="shared" si="19"/>
        <v/>
      </c>
      <c r="CV51" s="45" t="str">
        <f t="shared" si="10"/>
        <v/>
      </c>
      <c r="CW51" s="45" t="str">
        <f t="shared" si="11"/>
        <v/>
      </c>
      <c r="CX51" s="45" t="str">
        <f t="shared" si="12"/>
        <v/>
      </c>
      <c r="CY51" s="45" t="str">
        <f t="shared" si="13"/>
        <v/>
      </c>
      <c r="CZ51" s="45" t="str">
        <f t="shared" si="14"/>
        <v/>
      </c>
      <c r="DA51" s="45" t="str">
        <f t="shared" si="15"/>
        <v/>
      </c>
      <c r="DB51" s="45" t="str">
        <f t="shared" si="16"/>
        <v/>
      </c>
    </row>
    <row r="52" spans="1:106" s="5" customFormat="1" ht="30" customHeight="1" thickBot="1">
      <c r="A52" s="19" t="s">
        <v>279</v>
      </c>
      <c r="B52" s="40"/>
      <c r="C52" s="40"/>
      <c r="D52" s="40"/>
      <c r="E52" s="42"/>
      <c r="F52" s="40"/>
      <c r="G52" s="43"/>
      <c r="H52" s="40"/>
      <c r="I52" s="87"/>
      <c r="J52" s="88"/>
      <c r="K52" s="88"/>
      <c r="L52" s="88"/>
      <c r="M52" s="88"/>
      <c r="N52" s="88"/>
      <c r="O52" s="88"/>
      <c r="P52" s="88"/>
      <c r="Q52" s="88"/>
      <c r="R52" s="88"/>
      <c r="S52" s="88"/>
      <c r="T52" s="89"/>
      <c r="U52" s="64"/>
      <c r="V52" s="64"/>
      <c r="W52" s="87"/>
      <c r="X52" s="69"/>
      <c r="Y52" s="69"/>
      <c r="Z52" s="69"/>
      <c r="AA52" s="69"/>
      <c r="AB52" s="69"/>
      <c r="AC52" s="69"/>
      <c r="AD52" s="69"/>
      <c r="AE52" s="69"/>
      <c r="AF52" s="69"/>
      <c r="AG52" s="69"/>
      <c r="AH52" s="69"/>
      <c r="AI52" s="69"/>
      <c r="AJ52" s="69"/>
      <c r="AK52" s="69"/>
      <c r="AL52" s="69"/>
      <c r="AM52" s="70"/>
      <c r="AN52" s="68"/>
      <c r="AO52" s="88"/>
      <c r="AP52" s="88"/>
      <c r="AQ52" s="88"/>
      <c r="AR52" s="88"/>
      <c r="AS52" s="88"/>
      <c r="AT52" s="71"/>
      <c r="AU52" s="68"/>
      <c r="AV52" s="88"/>
      <c r="AW52" s="88"/>
      <c r="AX52" s="88"/>
      <c r="AY52" s="88"/>
      <c r="AZ52" s="88"/>
      <c r="BA52" s="71"/>
      <c r="BB52" s="68"/>
      <c r="BC52" s="88"/>
      <c r="BD52" s="88"/>
      <c r="BE52" s="88"/>
      <c r="BF52" s="88"/>
      <c r="BG52" s="88"/>
      <c r="BH52" s="88"/>
      <c r="BI52" s="71"/>
      <c r="BJ52" s="87"/>
      <c r="BK52" s="88"/>
      <c r="BL52" s="88"/>
      <c r="BM52" s="88"/>
      <c r="BN52" s="88"/>
      <c r="BO52" s="88"/>
      <c r="BP52" s="88"/>
      <c r="BQ52" s="88"/>
      <c r="BR52" s="88"/>
      <c r="BS52" s="88"/>
      <c r="BT52" s="70"/>
      <c r="BU52" s="87"/>
      <c r="BV52" s="88"/>
      <c r="BW52" s="88"/>
      <c r="BX52" s="88"/>
      <c r="BY52" s="88"/>
      <c r="BZ52" s="88"/>
      <c r="CA52" s="88"/>
      <c r="CB52" s="88"/>
      <c r="CC52" s="88"/>
      <c r="CD52" s="88"/>
      <c r="CE52" s="89"/>
      <c r="CF52" s="96"/>
      <c r="CG52" s="97"/>
      <c r="CH52" s="97"/>
      <c r="CI52" s="97"/>
      <c r="CJ52" s="97"/>
      <c r="CK52" s="97"/>
      <c r="CL52" s="97"/>
      <c r="CM52" s="97"/>
      <c r="CN52" s="95"/>
      <c r="CO52" s="40"/>
      <c r="CP52" s="40"/>
      <c r="CQ52" s="40"/>
      <c r="CS52" s="45" t="str">
        <f t="shared" si="17"/>
        <v/>
      </c>
      <c r="CT52" s="45" t="str">
        <f t="shared" si="18"/>
        <v/>
      </c>
      <c r="CU52" s="45" t="str">
        <f t="shared" si="19"/>
        <v/>
      </c>
      <c r="CV52" s="45" t="str">
        <f t="shared" si="10"/>
        <v/>
      </c>
      <c r="CW52" s="45" t="str">
        <f t="shared" si="11"/>
        <v/>
      </c>
      <c r="CX52" s="45" t="str">
        <f t="shared" si="12"/>
        <v/>
      </c>
      <c r="CY52" s="45" t="str">
        <f t="shared" si="13"/>
        <v/>
      </c>
      <c r="CZ52" s="45" t="str">
        <f t="shared" si="14"/>
        <v/>
      </c>
      <c r="DA52" s="45" t="str">
        <f t="shared" si="15"/>
        <v/>
      </c>
      <c r="DB52" s="45" t="str">
        <f t="shared" si="16"/>
        <v/>
      </c>
    </row>
    <row r="53" spans="1:106" s="5" customFormat="1" ht="30" customHeight="1" thickBot="1">
      <c r="A53" s="19" t="s">
        <v>280</v>
      </c>
      <c r="B53" s="40"/>
      <c r="C53" s="40"/>
      <c r="D53" s="40"/>
      <c r="E53" s="42"/>
      <c r="F53" s="40"/>
      <c r="G53" s="43"/>
      <c r="H53" s="40"/>
      <c r="I53" s="87"/>
      <c r="J53" s="88"/>
      <c r="K53" s="88"/>
      <c r="L53" s="88"/>
      <c r="M53" s="88"/>
      <c r="N53" s="88"/>
      <c r="O53" s="88"/>
      <c r="P53" s="88"/>
      <c r="Q53" s="88"/>
      <c r="R53" s="88"/>
      <c r="S53" s="88"/>
      <c r="T53" s="89"/>
      <c r="U53" s="64"/>
      <c r="V53" s="64"/>
      <c r="W53" s="87"/>
      <c r="X53" s="69"/>
      <c r="Y53" s="69"/>
      <c r="Z53" s="69"/>
      <c r="AA53" s="69"/>
      <c r="AB53" s="69"/>
      <c r="AC53" s="69"/>
      <c r="AD53" s="69"/>
      <c r="AE53" s="69"/>
      <c r="AF53" s="69"/>
      <c r="AG53" s="69"/>
      <c r="AH53" s="69"/>
      <c r="AI53" s="69"/>
      <c r="AJ53" s="69"/>
      <c r="AK53" s="69"/>
      <c r="AL53" s="69"/>
      <c r="AM53" s="70"/>
      <c r="AN53" s="68"/>
      <c r="AO53" s="88"/>
      <c r="AP53" s="88"/>
      <c r="AQ53" s="88"/>
      <c r="AR53" s="88"/>
      <c r="AS53" s="88"/>
      <c r="AT53" s="71"/>
      <c r="AU53" s="68"/>
      <c r="AV53" s="88"/>
      <c r="AW53" s="88"/>
      <c r="AX53" s="88"/>
      <c r="AY53" s="88"/>
      <c r="AZ53" s="88"/>
      <c r="BA53" s="71"/>
      <c r="BB53" s="68"/>
      <c r="BC53" s="88"/>
      <c r="BD53" s="88"/>
      <c r="BE53" s="88"/>
      <c r="BF53" s="88"/>
      <c r="BG53" s="88"/>
      <c r="BH53" s="88"/>
      <c r="BI53" s="71"/>
      <c r="BJ53" s="87"/>
      <c r="BK53" s="88"/>
      <c r="BL53" s="88"/>
      <c r="BM53" s="88"/>
      <c r="BN53" s="88"/>
      <c r="BO53" s="88"/>
      <c r="BP53" s="88"/>
      <c r="BQ53" s="88"/>
      <c r="BR53" s="88"/>
      <c r="BS53" s="88"/>
      <c r="BT53" s="70"/>
      <c r="BU53" s="87"/>
      <c r="BV53" s="88"/>
      <c r="BW53" s="88"/>
      <c r="BX53" s="88"/>
      <c r="BY53" s="88"/>
      <c r="BZ53" s="88"/>
      <c r="CA53" s="88"/>
      <c r="CB53" s="88"/>
      <c r="CC53" s="88"/>
      <c r="CD53" s="88"/>
      <c r="CE53" s="89"/>
      <c r="CF53" s="96"/>
      <c r="CG53" s="97"/>
      <c r="CH53" s="97"/>
      <c r="CI53" s="97"/>
      <c r="CJ53" s="97"/>
      <c r="CK53" s="97"/>
      <c r="CL53" s="97"/>
      <c r="CM53" s="97"/>
      <c r="CN53" s="95"/>
      <c r="CO53" s="40"/>
      <c r="CP53" s="40"/>
      <c r="CQ53" s="40"/>
      <c r="CS53" s="45" t="str">
        <f t="shared" si="17"/>
        <v/>
      </c>
      <c r="CT53" s="45" t="str">
        <f t="shared" si="18"/>
        <v/>
      </c>
      <c r="CU53" s="45" t="str">
        <f t="shared" si="19"/>
        <v/>
      </c>
      <c r="CV53" s="45" t="str">
        <f t="shared" si="10"/>
        <v/>
      </c>
      <c r="CW53" s="45" t="str">
        <f t="shared" si="11"/>
        <v/>
      </c>
      <c r="CX53" s="45" t="str">
        <f t="shared" si="12"/>
        <v/>
      </c>
      <c r="CY53" s="45" t="str">
        <f t="shared" si="13"/>
        <v/>
      </c>
      <c r="CZ53" s="45" t="str">
        <f t="shared" si="14"/>
        <v/>
      </c>
      <c r="DA53" s="45" t="str">
        <f t="shared" si="15"/>
        <v/>
      </c>
      <c r="DB53" s="45" t="str">
        <f t="shared" si="16"/>
        <v/>
      </c>
    </row>
    <row r="54" spans="1:106" s="5" customFormat="1" ht="30" customHeight="1" thickBot="1">
      <c r="A54" s="20" t="s">
        <v>281</v>
      </c>
      <c r="B54" s="40"/>
      <c r="C54" s="40"/>
      <c r="D54" s="40"/>
      <c r="E54" s="42"/>
      <c r="F54" s="40"/>
      <c r="G54" s="43"/>
      <c r="H54" s="40"/>
      <c r="I54" s="87"/>
      <c r="J54" s="88"/>
      <c r="K54" s="88"/>
      <c r="L54" s="88"/>
      <c r="M54" s="88"/>
      <c r="N54" s="88"/>
      <c r="O54" s="88"/>
      <c r="P54" s="88"/>
      <c r="Q54" s="88"/>
      <c r="R54" s="88"/>
      <c r="S54" s="88"/>
      <c r="T54" s="89"/>
      <c r="U54" s="64"/>
      <c r="V54" s="64"/>
      <c r="W54" s="87"/>
      <c r="X54" s="69"/>
      <c r="Y54" s="69"/>
      <c r="Z54" s="69"/>
      <c r="AA54" s="69"/>
      <c r="AB54" s="69"/>
      <c r="AC54" s="69"/>
      <c r="AD54" s="69"/>
      <c r="AE54" s="69"/>
      <c r="AF54" s="69"/>
      <c r="AG54" s="69"/>
      <c r="AH54" s="69"/>
      <c r="AI54" s="69"/>
      <c r="AJ54" s="69"/>
      <c r="AK54" s="69"/>
      <c r="AL54" s="69"/>
      <c r="AM54" s="70"/>
      <c r="AN54" s="68"/>
      <c r="AO54" s="88"/>
      <c r="AP54" s="88"/>
      <c r="AQ54" s="88"/>
      <c r="AR54" s="88"/>
      <c r="AS54" s="88"/>
      <c r="AT54" s="71"/>
      <c r="AU54" s="68"/>
      <c r="AV54" s="88"/>
      <c r="AW54" s="88"/>
      <c r="AX54" s="88"/>
      <c r="AY54" s="88"/>
      <c r="AZ54" s="88"/>
      <c r="BA54" s="71"/>
      <c r="BB54" s="68"/>
      <c r="BC54" s="88"/>
      <c r="BD54" s="88"/>
      <c r="BE54" s="88"/>
      <c r="BF54" s="88"/>
      <c r="BG54" s="88"/>
      <c r="BH54" s="88"/>
      <c r="BI54" s="71"/>
      <c r="BJ54" s="87"/>
      <c r="BK54" s="88"/>
      <c r="BL54" s="88"/>
      <c r="BM54" s="88"/>
      <c r="BN54" s="88"/>
      <c r="BO54" s="88"/>
      <c r="BP54" s="88"/>
      <c r="BQ54" s="88"/>
      <c r="BR54" s="88"/>
      <c r="BS54" s="88"/>
      <c r="BT54" s="70"/>
      <c r="BU54" s="87"/>
      <c r="BV54" s="88"/>
      <c r="BW54" s="88"/>
      <c r="BX54" s="88"/>
      <c r="BY54" s="88"/>
      <c r="BZ54" s="88"/>
      <c r="CA54" s="88"/>
      <c r="CB54" s="88"/>
      <c r="CC54" s="88"/>
      <c r="CD54" s="88"/>
      <c r="CE54" s="89"/>
      <c r="CF54" s="96"/>
      <c r="CG54" s="97"/>
      <c r="CH54" s="97"/>
      <c r="CI54" s="97"/>
      <c r="CJ54" s="97"/>
      <c r="CK54" s="97"/>
      <c r="CL54" s="97"/>
      <c r="CM54" s="97"/>
      <c r="CN54" s="95"/>
      <c r="CO54" s="40"/>
      <c r="CP54" s="40"/>
      <c r="CQ54" s="40"/>
      <c r="CS54" s="45" t="str">
        <f t="shared" si="17"/>
        <v/>
      </c>
      <c r="CT54" s="45" t="str">
        <f t="shared" si="18"/>
        <v/>
      </c>
      <c r="CU54" s="45" t="str">
        <f t="shared" si="19"/>
        <v/>
      </c>
      <c r="CV54" s="45" t="str">
        <f t="shared" ref="CV54:CV63" si="20">IF(COUNTA(W54:AM54)&gt;3,"問2-3は３つまで選択してください","")</f>
        <v/>
      </c>
      <c r="CW54" s="45" t="str">
        <f t="shared" ref="CW54:CW63" si="21">IF(AND(AL54="○",COUNTA(W54:AK54,AM54)&gt;0),"「16.特にない」と他の選択肢は同時に選べません","")</f>
        <v/>
      </c>
      <c r="CX54" s="45" t="str">
        <f t="shared" ref="CX54:CX63" si="22">IF(AND(AN54="○",OR(AO54="○",AP54="○",AQ54="○",AR54="○",AS54="○",AT54="○")),"「1．該当なし」と他の選択肢は同時に選択できません","")</f>
        <v/>
      </c>
      <c r="CY54" s="45" t="str">
        <f t="shared" ref="CY54:CY63" si="23">IF(AND(AU54="○",OR(AV54="○",AW54="○",AX54="○",AY54="○",AZ54="○",BA54="○")),"「1．該当なし」と他の選択肢は同時に選択できません","")</f>
        <v/>
      </c>
      <c r="CZ54" s="45" t="str">
        <f t="shared" ref="CZ54:CZ63" si="24">IF(AND(BB54="○",OR(BC54="○",BD54="○",BE54="○",BF54="○",BG54="○",BH54="○",BI54="○")),"「1．該当なし」と他の選択肢は同時に選択できません","")</f>
        <v/>
      </c>
      <c r="DA54" s="45" t="str">
        <f t="shared" ref="DA54:DA63" si="25">IF(AND(BT54="○",OR(BJ54="○",BK54="○",BL54="○",BM54="○",BN54="○",BO54="○",BP54="○",BQ54="○",BR54="○",BS54="○")),"「11．特にない」と他の選択肢は同時に選択できません","")</f>
        <v/>
      </c>
      <c r="DB54" s="45" t="str">
        <f t="shared" ref="DB54:DB63" si="26">IF(AND(CN54="○",OR(BU54="○",BV54="○",BW54="○",BX54="○",BY54="○",BZ54="○",CA54="○",CB54="○",CC54="○",CD54="○",CE54="○",CF54="○",CG54="○",CH54="○",CI54="○",CJ54="○",CK54="○",CL54="○",CM54="○")),"「20．」と他の選択肢は同時に選択できません","")</f>
        <v/>
      </c>
    </row>
    <row r="55" spans="1:106" s="5" customFormat="1" ht="30" customHeight="1" thickBot="1">
      <c r="A55" s="19" t="s">
        <v>282</v>
      </c>
      <c r="B55" s="40"/>
      <c r="C55" s="40"/>
      <c r="D55" s="40"/>
      <c r="E55" s="42"/>
      <c r="F55" s="40"/>
      <c r="G55" s="43"/>
      <c r="H55" s="40"/>
      <c r="I55" s="87"/>
      <c r="J55" s="88"/>
      <c r="K55" s="88"/>
      <c r="L55" s="88"/>
      <c r="M55" s="88"/>
      <c r="N55" s="88"/>
      <c r="O55" s="88"/>
      <c r="P55" s="88"/>
      <c r="Q55" s="88"/>
      <c r="R55" s="88"/>
      <c r="S55" s="88"/>
      <c r="T55" s="89"/>
      <c r="U55" s="64"/>
      <c r="V55" s="64"/>
      <c r="W55" s="87"/>
      <c r="X55" s="69"/>
      <c r="Y55" s="69"/>
      <c r="Z55" s="69"/>
      <c r="AA55" s="69"/>
      <c r="AB55" s="69"/>
      <c r="AC55" s="69"/>
      <c r="AD55" s="69"/>
      <c r="AE55" s="69"/>
      <c r="AF55" s="69"/>
      <c r="AG55" s="69"/>
      <c r="AH55" s="69"/>
      <c r="AI55" s="69"/>
      <c r="AJ55" s="69"/>
      <c r="AK55" s="69"/>
      <c r="AL55" s="69"/>
      <c r="AM55" s="70"/>
      <c r="AN55" s="68"/>
      <c r="AO55" s="88"/>
      <c r="AP55" s="88"/>
      <c r="AQ55" s="88"/>
      <c r="AR55" s="88"/>
      <c r="AS55" s="88"/>
      <c r="AT55" s="71"/>
      <c r="AU55" s="68"/>
      <c r="AV55" s="88"/>
      <c r="AW55" s="88"/>
      <c r="AX55" s="88"/>
      <c r="AY55" s="88"/>
      <c r="AZ55" s="88"/>
      <c r="BA55" s="71"/>
      <c r="BB55" s="68"/>
      <c r="BC55" s="88"/>
      <c r="BD55" s="88"/>
      <c r="BE55" s="88"/>
      <c r="BF55" s="88"/>
      <c r="BG55" s="88"/>
      <c r="BH55" s="88"/>
      <c r="BI55" s="71"/>
      <c r="BJ55" s="87"/>
      <c r="BK55" s="88"/>
      <c r="BL55" s="88"/>
      <c r="BM55" s="88"/>
      <c r="BN55" s="88"/>
      <c r="BO55" s="88"/>
      <c r="BP55" s="88"/>
      <c r="BQ55" s="88"/>
      <c r="BR55" s="88"/>
      <c r="BS55" s="88"/>
      <c r="BT55" s="70"/>
      <c r="BU55" s="87"/>
      <c r="BV55" s="88"/>
      <c r="BW55" s="88"/>
      <c r="BX55" s="88"/>
      <c r="BY55" s="88"/>
      <c r="BZ55" s="88"/>
      <c r="CA55" s="88"/>
      <c r="CB55" s="88"/>
      <c r="CC55" s="88"/>
      <c r="CD55" s="88"/>
      <c r="CE55" s="89"/>
      <c r="CF55" s="96"/>
      <c r="CG55" s="97"/>
      <c r="CH55" s="97"/>
      <c r="CI55" s="97"/>
      <c r="CJ55" s="97"/>
      <c r="CK55" s="97"/>
      <c r="CL55" s="97"/>
      <c r="CM55" s="97"/>
      <c r="CN55" s="95"/>
      <c r="CO55" s="40"/>
      <c r="CP55" s="40"/>
      <c r="CQ55" s="40"/>
      <c r="CS55" s="45" t="str">
        <f t="shared" si="17"/>
        <v/>
      </c>
      <c r="CT55" s="45" t="str">
        <f t="shared" si="18"/>
        <v/>
      </c>
      <c r="CU55" s="45" t="str">
        <f t="shared" si="19"/>
        <v/>
      </c>
      <c r="CV55" s="45" t="str">
        <f t="shared" si="20"/>
        <v/>
      </c>
      <c r="CW55" s="45" t="str">
        <f t="shared" si="21"/>
        <v/>
      </c>
      <c r="CX55" s="45" t="str">
        <f t="shared" si="22"/>
        <v/>
      </c>
      <c r="CY55" s="45" t="str">
        <f t="shared" si="23"/>
        <v/>
      </c>
      <c r="CZ55" s="45" t="str">
        <f t="shared" si="24"/>
        <v/>
      </c>
      <c r="DA55" s="45" t="str">
        <f t="shared" si="25"/>
        <v/>
      </c>
      <c r="DB55" s="45" t="str">
        <f t="shared" si="26"/>
        <v/>
      </c>
    </row>
    <row r="56" spans="1:106" s="5" customFormat="1" ht="30" customHeight="1" thickBot="1">
      <c r="A56" s="19" t="s">
        <v>283</v>
      </c>
      <c r="B56" s="40"/>
      <c r="C56" s="40"/>
      <c r="D56" s="40"/>
      <c r="E56" s="42"/>
      <c r="F56" s="40"/>
      <c r="G56" s="43"/>
      <c r="H56" s="40"/>
      <c r="I56" s="87"/>
      <c r="J56" s="88"/>
      <c r="K56" s="88"/>
      <c r="L56" s="88"/>
      <c r="M56" s="88"/>
      <c r="N56" s="88"/>
      <c r="O56" s="88"/>
      <c r="P56" s="88"/>
      <c r="Q56" s="88"/>
      <c r="R56" s="88"/>
      <c r="S56" s="88"/>
      <c r="T56" s="89"/>
      <c r="U56" s="64"/>
      <c r="V56" s="64"/>
      <c r="W56" s="87"/>
      <c r="X56" s="69"/>
      <c r="Y56" s="69"/>
      <c r="Z56" s="69"/>
      <c r="AA56" s="69"/>
      <c r="AB56" s="69"/>
      <c r="AC56" s="69"/>
      <c r="AD56" s="69"/>
      <c r="AE56" s="69"/>
      <c r="AF56" s="69"/>
      <c r="AG56" s="69"/>
      <c r="AH56" s="69"/>
      <c r="AI56" s="69"/>
      <c r="AJ56" s="69"/>
      <c r="AK56" s="69"/>
      <c r="AL56" s="69"/>
      <c r="AM56" s="70"/>
      <c r="AN56" s="68"/>
      <c r="AO56" s="88"/>
      <c r="AP56" s="88"/>
      <c r="AQ56" s="88"/>
      <c r="AR56" s="88"/>
      <c r="AS56" s="88"/>
      <c r="AT56" s="71"/>
      <c r="AU56" s="68"/>
      <c r="AV56" s="88"/>
      <c r="AW56" s="88"/>
      <c r="AX56" s="88"/>
      <c r="AY56" s="88"/>
      <c r="AZ56" s="88"/>
      <c r="BA56" s="71"/>
      <c r="BB56" s="68"/>
      <c r="BC56" s="88"/>
      <c r="BD56" s="88"/>
      <c r="BE56" s="88"/>
      <c r="BF56" s="88"/>
      <c r="BG56" s="88"/>
      <c r="BH56" s="88"/>
      <c r="BI56" s="71"/>
      <c r="BJ56" s="87"/>
      <c r="BK56" s="88"/>
      <c r="BL56" s="88"/>
      <c r="BM56" s="88"/>
      <c r="BN56" s="88"/>
      <c r="BO56" s="88"/>
      <c r="BP56" s="88"/>
      <c r="BQ56" s="88"/>
      <c r="BR56" s="88"/>
      <c r="BS56" s="88"/>
      <c r="BT56" s="70"/>
      <c r="BU56" s="87"/>
      <c r="BV56" s="88"/>
      <c r="BW56" s="88"/>
      <c r="BX56" s="88"/>
      <c r="BY56" s="88"/>
      <c r="BZ56" s="88"/>
      <c r="CA56" s="88"/>
      <c r="CB56" s="88"/>
      <c r="CC56" s="88"/>
      <c r="CD56" s="88"/>
      <c r="CE56" s="89"/>
      <c r="CF56" s="96"/>
      <c r="CG56" s="97"/>
      <c r="CH56" s="97"/>
      <c r="CI56" s="97"/>
      <c r="CJ56" s="97"/>
      <c r="CK56" s="97"/>
      <c r="CL56" s="97"/>
      <c r="CM56" s="97"/>
      <c r="CN56" s="95"/>
      <c r="CO56" s="40"/>
      <c r="CP56" s="40"/>
      <c r="CQ56" s="40"/>
      <c r="CS56" s="45" t="str">
        <f t="shared" si="17"/>
        <v/>
      </c>
      <c r="CT56" s="45" t="str">
        <f t="shared" si="18"/>
        <v/>
      </c>
      <c r="CU56" s="45" t="str">
        <f t="shared" si="19"/>
        <v/>
      </c>
      <c r="CV56" s="45" t="str">
        <f t="shared" si="20"/>
        <v/>
      </c>
      <c r="CW56" s="45" t="str">
        <f t="shared" si="21"/>
        <v/>
      </c>
      <c r="CX56" s="45" t="str">
        <f t="shared" si="22"/>
        <v/>
      </c>
      <c r="CY56" s="45" t="str">
        <f t="shared" si="23"/>
        <v/>
      </c>
      <c r="CZ56" s="45" t="str">
        <f t="shared" si="24"/>
        <v/>
      </c>
      <c r="DA56" s="45" t="str">
        <f t="shared" si="25"/>
        <v/>
      </c>
      <c r="DB56" s="45" t="str">
        <f t="shared" si="26"/>
        <v/>
      </c>
    </row>
    <row r="57" spans="1:106" s="5" customFormat="1" ht="30" customHeight="1" thickBot="1">
      <c r="A57" s="20" t="s">
        <v>284</v>
      </c>
      <c r="B57" s="40"/>
      <c r="C57" s="40"/>
      <c r="D57" s="40"/>
      <c r="E57" s="42"/>
      <c r="F57" s="40"/>
      <c r="G57" s="43"/>
      <c r="H57" s="40"/>
      <c r="I57" s="87"/>
      <c r="J57" s="88"/>
      <c r="K57" s="88"/>
      <c r="L57" s="88"/>
      <c r="M57" s="88"/>
      <c r="N57" s="88"/>
      <c r="O57" s="88"/>
      <c r="P57" s="88"/>
      <c r="Q57" s="88"/>
      <c r="R57" s="88"/>
      <c r="S57" s="88"/>
      <c r="T57" s="89"/>
      <c r="U57" s="64"/>
      <c r="V57" s="64"/>
      <c r="W57" s="87"/>
      <c r="X57" s="69"/>
      <c r="Y57" s="69"/>
      <c r="Z57" s="69"/>
      <c r="AA57" s="69"/>
      <c r="AB57" s="69"/>
      <c r="AC57" s="69"/>
      <c r="AD57" s="69"/>
      <c r="AE57" s="69"/>
      <c r="AF57" s="69"/>
      <c r="AG57" s="69"/>
      <c r="AH57" s="69"/>
      <c r="AI57" s="69"/>
      <c r="AJ57" s="69"/>
      <c r="AK57" s="69"/>
      <c r="AL57" s="69"/>
      <c r="AM57" s="70"/>
      <c r="AN57" s="68"/>
      <c r="AO57" s="88"/>
      <c r="AP57" s="88"/>
      <c r="AQ57" s="88"/>
      <c r="AR57" s="88"/>
      <c r="AS57" s="88"/>
      <c r="AT57" s="71"/>
      <c r="AU57" s="68"/>
      <c r="AV57" s="88"/>
      <c r="AW57" s="88"/>
      <c r="AX57" s="88"/>
      <c r="AY57" s="88"/>
      <c r="AZ57" s="88"/>
      <c r="BA57" s="71"/>
      <c r="BB57" s="68"/>
      <c r="BC57" s="88"/>
      <c r="BD57" s="88"/>
      <c r="BE57" s="88"/>
      <c r="BF57" s="88"/>
      <c r="BG57" s="88"/>
      <c r="BH57" s="88"/>
      <c r="BI57" s="71"/>
      <c r="BJ57" s="87"/>
      <c r="BK57" s="88"/>
      <c r="BL57" s="88"/>
      <c r="BM57" s="88"/>
      <c r="BN57" s="88"/>
      <c r="BO57" s="88"/>
      <c r="BP57" s="88"/>
      <c r="BQ57" s="88"/>
      <c r="BR57" s="88"/>
      <c r="BS57" s="88"/>
      <c r="BT57" s="70"/>
      <c r="BU57" s="87"/>
      <c r="BV57" s="88"/>
      <c r="BW57" s="88"/>
      <c r="BX57" s="88"/>
      <c r="BY57" s="88"/>
      <c r="BZ57" s="88"/>
      <c r="CA57" s="88"/>
      <c r="CB57" s="88"/>
      <c r="CC57" s="88"/>
      <c r="CD57" s="88"/>
      <c r="CE57" s="89"/>
      <c r="CF57" s="96"/>
      <c r="CG57" s="97"/>
      <c r="CH57" s="97"/>
      <c r="CI57" s="97"/>
      <c r="CJ57" s="97"/>
      <c r="CK57" s="97"/>
      <c r="CL57" s="97"/>
      <c r="CM57" s="97"/>
      <c r="CN57" s="95"/>
      <c r="CO57" s="40"/>
      <c r="CP57" s="40"/>
      <c r="CQ57" s="40"/>
      <c r="CS57" s="45" t="str">
        <f t="shared" si="17"/>
        <v/>
      </c>
      <c r="CT57" s="45" t="str">
        <f t="shared" si="18"/>
        <v/>
      </c>
      <c r="CU57" s="45" t="str">
        <f t="shared" si="19"/>
        <v/>
      </c>
      <c r="CV57" s="45" t="str">
        <f t="shared" si="20"/>
        <v/>
      </c>
      <c r="CW57" s="45" t="str">
        <f t="shared" si="21"/>
        <v/>
      </c>
      <c r="CX57" s="45" t="str">
        <f t="shared" si="22"/>
        <v/>
      </c>
      <c r="CY57" s="45" t="str">
        <f t="shared" si="23"/>
        <v/>
      </c>
      <c r="CZ57" s="45" t="str">
        <f t="shared" si="24"/>
        <v/>
      </c>
      <c r="DA57" s="45" t="str">
        <f t="shared" si="25"/>
        <v/>
      </c>
      <c r="DB57" s="45" t="str">
        <f t="shared" si="26"/>
        <v/>
      </c>
    </row>
    <row r="58" spans="1:106" s="5" customFormat="1" ht="30" customHeight="1" thickBot="1">
      <c r="A58" s="19" t="s">
        <v>285</v>
      </c>
      <c r="B58" s="40"/>
      <c r="C58" s="40"/>
      <c r="D58" s="40"/>
      <c r="E58" s="42"/>
      <c r="F58" s="40"/>
      <c r="G58" s="43"/>
      <c r="H58" s="40"/>
      <c r="I58" s="87"/>
      <c r="J58" s="88"/>
      <c r="K58" s="88"/>
      <c r="L58" s="88"/>
      <c r="M58" s="88"/>
      <c r="N58" s="88"/>
      <c r="O58" s="88"/>
      <c r="P58" s="88"/>
      <c r="Q58" s="88"/>
      <c r="R58" s="88"/>
      <c r="S58" s="88"/>
      <c r="T58" s="89"/>
      <c r="U58" s="64"/>
      <c r="V58" s="64"/>
      <c r="W58" s="87"/>
      <c r="X58" s="69"/>
      <c r="Y58" s="69"/>
      <c r="Z58" s="69"/>
      <c r="AA58" s="69"/>
      <c r="AB58" s="69"/>
      <c r="AC58" s="69"/>
      <c r="AD58" s="69"/>
      <c r="AE58" s="69"/>
      <c r="AF58" s="69"/>
      <c r="AG58" s="69"/>
      <c r="AH58" s="69"/>
      <c r="AI58" s="69"/>
      <c r="AJ58" s="69"/>
      <c r="AK58" s="69"/>
      <c r="AL58" s="69"/>
      <c r="AM58" s="70"/>
      <c r="AN58" s="68"/>
      <c r="AO58" s="88"/>
      <c r="AP58" s="88"/>
      <c r="AQ58" s="88"/>
      <c r="AR58" s="88"/>
      <c r="AS58" s="88"/>
      <c r="AT58" s="71"/>
      <c r="AU58" s="68"/>
      <c r="AV58" s="88"/>
      <c r="AW58" s="88"/>
      <c r="AX58" s="88"/>
      <c r="AY58" s="88"/>
      <c r="AZ58" s="88"/>
      <c r="BA58" s="71"/>
      <c r="BB58" s="68"/>
      <c r="BC58" s="88"/>
      <c r="BD58" s="88"/>
      <c r="BE58" s="88"/>
      <c r="BF58" s="88"/>
      <c r="BG58" s="88"/>
      <c r="BH58" s="88"/>
      <c r="BI58" s="71"/>
      <c r="BJ58" s="87"/>
      <c r="BK58" s="88"/>
      <c r="BL58" s="88"/>
      <c r="BM58" s="88"/>
      <c r="BN58" s="88"/>
      <c r="BO58" s="88"/>
      <c r="BP58" s="88"/>
      <c r="BQ58" s="88"/>
      <c r="BR58" s="88"/>
      <c r="BS58" s="88"/>
      <c r="BT58" s="70"/>
      <c r="BU58" s="87"/>
      <c r="BV58" s="88"/>
      <c r="BW58" s="88"/>
      <c r="BX58" s="88"/>
      <c r="BY58" s="88"/>
      <c r="BZ58" s="88"/>
      <c r="CA58" s="88"/>
      <c r="CB58" s="88"/>
      <c r="CC58" s="88"/>
      <c r="CD58" s="88"/>
      <c r="CE58" s="89"/>
      <c r="CF58" s="96"/>
      <c r="CG58" s="97"/>
      <c r="CH58" s="97"/>
      <c r="CI58" s="97"/>
      <c r="CJ58" s="97"/>
      <c r="CK58" s="97"/>
      <c r="CL58" s="97"/>
      <c r="CM58" s="97"/>
      <c r="CN58" s="95"/>
      <c r="CO58" s="40"/>
      <c r="CP58" s="40"/>
      <c r="CQ58" s="40"/>
      <c r="CS58" s="45" t="str">
        <f t="shared" si="17"/>
        <v/>
      </c>
      <c r="CT58" s="45" t="str">
        <f t="shared" si="18"/>
        <v/>
      </c>
      <c r="CU58" s="45" t="str">
        <f t="shared" si="19"/>
        <v/>
      </c>
      <c r="CV58" s="45" t="str">
        <f t="shared" si="20"/>
        <v/>
      </c>
      <c r="CW58" s="45" t="str">
        <f t="shared" si="21"/>
        <v/>
      </c>
      <c r="CX58" s="45" t="str">
        <f t="shared" si="22"/>
        <v/>
      </c>
      <c r="CY58" s="45" t="str">
        <f t="shared" si="23"/>
        <v/>
      </c>
      <c r="CZ58" s="45" t="str">
        <f t="shared" si="24"/>
        <v/>
      </c>
      <c r="DA58" s="45" t="str">
        <f t="shared" si="25"/>
        <v/>
      </c>
      <c r="DB58" s="45" t="str">
        <f t="shared" si="26"/>
        <v/>
      </c>
    </row>
    <row r="59" spans="1:106" s="5" customFormat="1" ht="30" customHeight="1" thickBot="1">
      <c r="A59" s="19" t="s">
        <v>286</v>
      </c>
      <c r="B59" s="40"/>
      <c r="C59" s="40"/>
      <c r="D59" s="40"/>
      <c r="E59" s="42"/>
      <c r="F59" s="40"/>
      <c r="G59" s="43"/>
      <c r="H59" s="40"/>
      <c r="I59" s="87"/>
      <c r="J59" s="88"/>
      <c r="K59" s="88"/>
      <c r="L59" s="88"/>
      <c r="M59" s="88"/>
      <c r="N59" s="88"/>
      <c r="O59" s="88"/>
      <c r="P59" s="88"/>
      <c r="Q59" s="88"/>
      <c r="R59" s="88"/>
      <c r="S59" s="88"/>
      <c r="T59" s="89"/>
      <c r="U59" s="64"/>
      <c r="V59" s="64"/>
      <c r="W59" s="87"/>
      <c r="X59" s="69"/>
      <c r="Y59" s="69"/>
      <c r="Z59" s="69"/>
      <c r="AA59" s="69"/>
      <c r="AB59" s="69"/>
      <c r="AC59" s="69"/>
      <c r="AD59" s="69"/>
      <c r="AE59" s="69"/>
      <c r="AF59" s="69"/>
      <c r="AG59" s="69"/>
      <c r="AH59" s="69"/>
      <c r="AI59" s="69"/>
      <c r="AJ59" s="69"/>
      <c r="AK59" s="69"/>
      <c r="AL59" s="69"/>
      <c r="AM59" s="70"/>
      <c r="AN59" s="68"/>
      <c r="AO59" s="88"/>
      <c r="AP59" s="88"/>
      <c r="AQ59" s="88"/>
      <c r="AR59" s="88"/>
      <c r="AS59" s="88"/>
      <c r="AT59" s="71"/>
      <c r="AU59" s="68"/>
      <c r="AV59" s="88"/>
      <c r="AW59" s="88"/>
      <c r="AX59" s="88"/>
      <c r="AY59" s="88"/>
      <c r="AZ59" s="88"/>
      <c r="BA59" s="71"/>
      <c r="BB59" s="68"/>
      <c r="BC59" s="88"/>
      <c r="BD59" s="88"/>
      <c r="BE59" s="88"/>
      <c r="BF59" s="88"/>
      <c r="BG59" s="88"/>
      <c r="BH59" s="88"/>
      <c r="BI59" s="71"/>
      <c r="BJ59" s="87"/>
      <c r="BK59" s="88"/>
      <c r="BL59" s="88"/>
      <c r="BM59" s="88"/>
      <c r="BN59" s="88"/>
      <c r="BO59" s="88"/>
      <c r="BP59" s="88"/>
      <c r="BQ59" s="88"/>
      <c r="BR59" s="88"/>
      <c r="BS59" s="88"/>
      <c r="BT59" s="70"/>
      <c r="BU59" s="87"/>
      <c r="BV59" s="88"/>
      <c r="BW59" s="88"/>
      <c r="BX59" s="88"/>
      <c r="BY59" s="88"/>
      <c r="BZ59" s="88"/>
      <c r="CA59" s="88"/>
      <c r="CB59" s="88"/>
      <c r="CC59" s="88"/>
      <c r="CD59" s="88"/>
      <c r="CE59" s="89"/>
      <c r="CF59" s="96"/>
      <c r="CG59" s="97"/>
      <c r="CH59" s="97"/>
      <c r="CI59" s="97"/>
      <c r="CJ59" s="97"/>
      <c r="CK59" s="97"/>
      <c r="CL59" s="97"/>
      <c r="CM59" s="97"/>
      <c r="CN59" s="95"/>
      <c r="CO59" s="40"/>
      <c r="CP59" s="40"/>
      <c r="CQ59" s="40"/>
      <c r="CS59" s="45" t="str">
        <f t="shared" si="17"/>
        <v/>
      </c>
      <c r="CT59" s="45" t="str">
        <f t="shared" si="18"/>
        <v/>
      </c>
      <c r="CU59" s="45" t="str">
        <f t="shared" si="19"/>
        <v/>
      </c>
      <c r="CV59" s="45" t="str">
        <f t="shared" si="20"/>
        <v/>
      </c>
      <c r="CW59" s="45" t="str">
        <f t="shared" si="21"/>
        <v/>
      </c>
      <c r="CX59" s="45" t="str">
        <f t="shared" si="22"/>
        <v/>
      </c>
      <c r="CY59" s="45" t="str">
        <f t="shared" si="23"/>
        <v/>
      </c>
      <c r="CZ59" s="45" t="str">
        <f t="shared" si="24"/>
        <v/>
      </c>
      <c r="DA59" s="45" t="str">
        <f t="shared" si="25"/>
        <v/>
      </c>
      <c r="DB59" s="45" t="str">
        <f t="shared" si="26"/>
        <v/>
      </c>
    </row>
    <row r="60" spans="1:106" s="5" customFormat="1" ht="30" customHeight="1" thickBot="1">
      <c r="A60" s="20" t="s">
        <v>287</v>
      </c>
      <c r="B60" s="40"/>
      <c r="C60" s="40"/>
      <c r="D60" s="40"/>
      <c r="E60" s="42"/>
      <c r="F60" s="40"/>
      <c r="G60" s="43"/>
      <c r="H60" s="40"/>
      <c r="I60" s="87"/>
      <c r="J60" s="88"/>
      <c r="K60" s="88"/>
      <c r="L60" s="88"/>
      <c r="M60" s="88"/>
      <c r="N60" s="88"/>
      <c r="O60" s="88"/>
      <c r="P60" s="88"/>
      <c r="Q60" s="88"/>
      <c r="R60" s="88"/>
      <c r="S60" s="88"/>
      <c r="T60" s="89"/>
      <c r="U60" s="64"/>
      <c r="V60" s="64"/>
      <c r="W60" s="87"/>
      <c r="X60" s="69"/>
      <c r="Y60" s="69"/>
      <c r="Z60" s="69"/>
      <c r="AA60" s="69"/>
      <c r="AB60" s="69"/>
      <c r="AC60" s="69"/>
      <c r="AD60" s="69"/>
      <c r="AE60" s="69"/>
      <c r="AF60" s="69"/>
      <c r="AG60" s="69"/>
      <c r="AH60" s="69"/>
      <c r="AI60" s="69"/>
      <c r="AJ60" s="69"/>
      <c r="AK60" s="69"/>
      <c r="AL60" s="69"/>
      <c r="AM60" s="70"/>
      <c r="AN60" s="68"/>
      <c r="AO60" s="88"/>
      <c r="AP60" s="88"/>
      <c r="AQ60" s="88"/>
      <c r="AR60" s="88"/>
      <c r="AS60" s="88"/>
      <c r="AT60" s="71"/>
      <c r="AU60" s="68"/>
      <c r="AV60" s="88"/>
      <c r="AW60" s="88"/>
      <c r="AX60" s="88"/>
      <c r="AY60" s="88"/>
      <c r="AZ60" s="88"/>
      <c r="BA60" s="71"/>
      <c r="BB60" s="68"/>
      <c r="BC60" s="88"/>
      <c r="BD60" s="88"/>
      <c r="BE60" s="88"/>
      <c r="BF60" s="88"/>
      <c r="BG60" s="88"/>
      <c r="BH60" s="88"/>
      <c r="BI60" s="71"/>
      <c r="BJ60" s="87"/>
      <c r="BK60" s="88"/>
      <c r="BL60" s="88"/>
      <c r="BM60" s="88"/>
      <c r="BN60" s="88"/>
      <c r="BO60" s="88"/>
      <c r="BP60" s="88"/>
      <c r="BQ60" s="88"/>
      <c r="BR60" s="88"/>
      <c r="BS60" s="88"/>
      <c r="BT60" s="70"/>
      <c r="BU60" s="87"/>
      <c r="BV60" s="88"/>
      <c r="BW60" s="88"/>
      <c r="BX60" s="88"/>
      <c r="BY60" s="88"/>
      <c r="BZ60" s="88"/>
      <c r="CA60" s="88"/>
      <c r="CB60" s="88"/>
      <c r="CC60" s="88"/>
      <c r="CD60" s="88"/>
      <c r="CE60" s="89"/>
      <c r="CF60" s="96"/>
      <c r="CG60" s="97"/>
      <c r="CH60" s="97"/>
      <c r="CI60" s="97"/>
      <c r="CJ60" s="97"/>
      <c r="CK60" s="97"/>
      <c r="CL60" s="97"/>
      <c r="CM60" s="97"/>
      <c r="CN60" s="95"/>
      <c r="CO60" s="40"/>
      <c r="CP60" s="40"/>
      <c r="CQ60" s="40"/>
      <c r="CS60" s="45" t="str">
        <f t="shared" si="17"/>
        <v/>
      </c>
      <c r="CT60" s="45" t="str">
        <f t="shared" si="18"/>
        <v/>
      </c>
      <c r="CU60" s="45" t="str">
        <f t="shared" si="19"/>
        <v/>
      </c>
      <c r="CV60" s="45" t="str">
        <f t="shared" si="20"/>
        <v/>
      </c>
      <c r="CW60" s="45" t="str">
        <f t="shared" si="21"/>
        <v/>
      </c>
      <c r="CX60" s="45" t="str">
        <f t="shared" si="22"/>
        <v/>
      </c>
      <c r="CY60" s="45" t="str">
        <f t="shared" si="23"/>
        <v/>
      </c>
      <c r="CZ60" s="45" t="str">
        <f t="shared" si="24"/>
        <v/>
      </c>
      <c r="DA60" s="45" t="str">
        <f t="shared" si="25"/>
        <v/>
      </c>
      <c r="DB60" s="45" t="str">
        <f t="shared" si="26"/>
        <v/>
      </c>
    </row>
    <row r="61" spans="1:106" s="5" customFormat="1" ht="30" customHeight="1" thickBot="1">
      <c r="A61" s="19" t="s">
        <v>288</v>
      </c>
      <c r="B61" s="40"/>
      <c r="C61" s="40"/>
      <c r="D61" s="40"/>
      <c r="E61" s="42"/>
      <c r="F61" s="40"/>
      <c r="G61" s="43"/>
      <c r="H61" s="40"/>
      <c r="I61" s="87"/>
      <c r="J61" s="88"/>
      <c r="K61" s="88"/>
      <c r="L61" s="88"/>
      <c r="M61" s="88"/>
      <c r="N61" s="88"/>
      <c r="O61" s="88"/>
      <c r="P61" s="88"/>
      <c r="Q61" s="88"/>
      <c r="R61" s="88"/>
      <c r="S61" s="88"/>
      <c r="T61" s="89"/>
      <c r="U61" s="64"/>
      <c r="V61" s="64"/>
      <c r="W61" s="87"/>
      <c r="X61" s="69"/>
      <c r="Y61" s="69"/>
      <c r="Z61" s="69"/>
      <c r="AA61" s="69"/>
      <c r="AB61" s="69"/>
      <c r="AC61" s="69"/>
      <c r="AD61" s="69"/>
      <c r="AE61" s="69"/>
      <c r="AF61" s="69"/>
      <c r="AG61" s="69"/>
      <c r="AH61" s="69"/>
      <c r="AI61" s="69"/>
      <c r="AJ61" s="69"/>
      <c r="AK61" s="69"/>
      <c r="AL61" s="69"/>
      <c r="AM61" s="70"/>
      <c r="AN61" s="68"/>
      <c r="AO61" s="88"/>
      <c r="AP61" s="88"/>
      <c r="AQ61" s="88"/>
      <c r="AR61" s="88"/>
      <c r="AS61" s="88"/>
      <c r="AT61" s="71"/>
      <c r="AU61" s="68"/>
      <c r="AV61" s="88"/>
      <c r="AW61" s="88"/>
      <c r="AX61" s="88"/>
      <c r="AY61" s="88"/>
      <c r="AZ61" s="88"/>
      <c r="BA61" s="71"/>
      <c r="BB61" s="68"/>
      <c r="BC61" s="88"/>
      <c r="BD61" s="88"/>
      <c r="BE61" s="88"/>
      <c r="BF61" s="88"/>
      <c r="BG61" s="88"/>
      <c r="BH61" s="88"/>
      <c r="BI61" s="71"/>
      <c r="BJ61" s="87"/>
      <c r="BK61" s="88"/>
      <c r="BL61" s="88"/>
      <c r="BM61" s="88"/>
      <c r="BN61" s="88"/>
      <c r="BO61" s="88"/>
      <c r="BP61" s="88"/>
      <c r="BQ61" s="88"/>
      <c r="BR61" s="88"/>
      <c r="BS61" s="88"/>
      <c r="BT61" s="70"/>
      <c r="BU61" s="87"/>
      <c r="BV61" s="88"/>
      <c r="BW61" s="88"/>
      <c r="BX61" s="88"/>
      <c r="BY61" s="88"/>
      <c r="BZ61" s="88"/>
      <c r="CA61" s="88"/>
      <c r="CB61" s="88"/>
      <c r="CC61" s="88"/>
      <c r="CD61" s="88"/>
      <c r="CE61" s="89"/>
      <c r="CF61" s="96"/>
      <c r="CG61" s="97"/>
      <c r="CH61" s="97"/>
      <c r="CI61" s="97"/>
      <c r="CJ61" s="97"/>
      <c r="CK61" s="97"/>
      <c r="CL61" s="97"/>
      <c r="CM61" s="97"/>
      <c r="CN61" s="95"/>
      <c r="CO61" s="40"/>
      <c r="CP61" s="40"/>
      <c r="CQ61" s="40"/>
      <c r="CS61" s="45" t="str">
        <f t="shared" si="17"/>
        <v/>
      </c>
      <c r="CT61" s="45" t="str">
        <f t="shared" si="18"/>
        <v/>
      </c>
      <c r="CU61" s="45" t="str">
        <f t="shared" si="19"/>
        <v/>
      </c>
      <c r="CV61" s="45" t="str">
        <f t="shared" si="20"/>
        <v/>
      </c>
      <c r="CW61" s="45" t="str">
        <f t="shared" si="21"/>
        <v/>
      </c>
      <c r="CX61" s="45" t="str">
        <f t="shared" si="22"/>
        <v/>
      </c>
      <c r="CY61" s="45" t="str">
        <f t="shared" si="23"/>
        <v/>
      </c>
      <c r="CZ61" s="45" t="str">
        <f t="shared" si="24"/>
        <v/>
      </c>
      <c r="DA61" s="45" t="str">
        <f t="shared" si="25"/>
        <v/>
      </c>
      <c r="DB61" s="45" t="str">
        <f t="shared" si="26"/>
        <v/>
      </c>
    </row>
    <row r="62" spans="1:106" s="5" customFormat="1" ht="30" customHeight="1" thickBot="1">
      <c r="A62" s="19" t="s">
        <v>289</v>
      </c>
      <c r="B62" s="40"/>
      <c r="C62" s="40"/>
      <c r="D62" s="40"/>
      <c r="E62" s="42"/>
      <c r="F62" s="40"/>
      <c r="G62" s="43"/>
      <c r="H62" s="40"/>
      <c r="I62" s="87"/>
      <c r="J62" s="88"/>
      <c r="K62" s="88"/>
      <c r="L62" s="88"/>
      <c r="M62" s="88"/>
      <c r="N62" s="88"/>
      <c r="O62" s="88"/>
      <c r="P62" s="88"/>
      <c r="Q62" s="88"/>
      <c r="R62" s="88"/>
      <c r="S62" s="88"/>
      <c r="T62" s="89"/>
      <c r="U62" s="64"/>
      <c r="V62" s="64"/>
      <c r="W62" s="87"/>
      <c r="X62" s="69"/>
      <c r="Y62" s="69"/>
      <c r="Z62" s="69"/>
      <c r="AA62" s="69"/>
      <c r="AB62" s="69"/>
      <c r="AC62" s="69"/>
      <c r="AD62" s="69"/>
      <c r="AE62" s="69"/>
      <c r="AF62" s="69"/>
      <c r="AG62" s="69"/>
      <c r="AH62" s="69"/>
      <c r="AI62" s="69"/>
      <c r="AJ62" s="69"/>
      <c r="AK62" s="69"/>
      <c r="AL62" s="69"/>
      <c r="AM62" s="70"/>
      <c r="AN62" s="68"/>
      <c r="AO62" s="88"/>
      <c r="AP62" s="88"/>
      <c r="AQ62" s="88"/>
      <c r="AR62" s="88"/>
      <c r="AS62" s="88"/>
      <c r="AT62" s="71"/>
      <c r="AU62" s="68"/>
      <c r="AV62" s="88"/>
      <c r="AW62" s="88"/>
      <c r="AX62" s="88"/>
      <c r="AY62" s="88"/>
      <c r="AZ62" s="88"/>
      <c r="BA62" s="71"/>
      <c r="BB62" s="68"/>
      <c r="BC62" s="88"/>
      <c r="BD62" s="88"/>
      <c r="BE62" s="88"/>
      <c r="BF62" s="88"/>
      <c r="BG62" s="88"/>
      <c r="BH62" s="88"/>
      <c r="BI62" s="71"/>
      <c r="BJ62" s="87"/>
      <c r="BK62" s="88"/>
      <c r="BL62" s="88"/>
      <c r="BM62" s="88"/>
      <c r="BN62" s="88"/>
      <c r="BO62" s="88"/>
      <c r="BP62" s="88"/>
      <c r="BQ62" s="88"/>
      <c r="BR62" s="88"/>
      <c r="BS62" s="88"/>
      <c r="BT62" s="70"/>
      <c r="BU62" s="87"/>
      <c r="BV62" s="88"/>
      <c r="BW62" s="88"/>
      <c r="BX62" s="88"/>
      <c r="BY62" s="88"/>
      <c r="BZ62" s="88"/>
      <c r="CA62" s="88"/>
      <c r="CB62" s="88"/>
      <c r="CC62" s="88"/>
      <c r="CD62" s="88"/>
      <c r="CE62" s="89"/>
      <c r="CF62" s="96"/>
      <c r="CG62" s="97"/>
      <c r="CH62" s="97"/>
      <c r="CI62" s="97"/>
      <c r="CJ62" s="97"/>
      <c r="CK62" s="97"/>
      <c r="CL62" s="97"/>
      <c r="CM62" s="97"/>
      <c r="CN62" s="95"/>
      <c r="CO62" s="40"/>
      <c r="CP62" s="40"/>
      <c r="CQ62" s="40"/>
      <c r="CS62" s="45" t="str">
        <f t="shared" si="17"/>
        <v/>
      </c>
      <c r="CT62" s="45" t="str">
        <f t="shared" si="18"/>
        <v/>
      </c>
      <c r="CU62" s="45" t="str">
        <f t="shared" si="19"/>
        <v/>
      </c>
      <c r="CV62" s="45" t="str">
        <f t="shared" si="20"/>
        <v/>
      </c>
      <c r="CW62" s="45" t="str">
        <f t="shared" si="21"/>
        <v/>
      </c>
      <c r="CX62" s="45" t="str">
        <f t="shared" si="22"/>
        <v/>
      </c>
      <c r="CY62" s="45" t="str">
        <f t="shared" si="23"/>
        <v/>
      </c>
      <c r="CZ62" s="45" t="str">
        <f t="shared" si="24"/>
        <v/>
      </c>
      <c r="DA62" s="45" t="str">
        <f t="shared" si="25"/>
        <v/>
      </c>
      <c r="DB62" s="45" t="str">
        <f t="shared" si="26"/>
        <v/>
      </c>
    </row>
    <row r="63" spans="1:106" s="5" customFormat="1" ht="30" customHeight="1" thickBot="1">
      <c r="A63" s="19" t="s">
        <v>290</v>
      </c>
      <c r="B63" s="44"/>
      <c r="C63" s="44"/>
      <c r="D63" s="40"/>
      <c r="E63" s="44"/>
      <c r="F63" s="44"/>
      <c r="G63" s="113"/>
      <c r="H63" s="44"/>
      <c r="I63" s="90"/>
      <c r="J63" s="72"/>
      <c r="K63" s="72"/>
      <c r="L63" s="72"/>
      <c r="M63" s="72"/>
      <c r="N63" s="72"/>
      <c r="O63" s="72"/>
      <c r="P63" s="72"/>
      <c r="Q63" s="72"/>
      <c r="R63" s="72"/>
      <c r="S63" s="72"/>
      <c r="T63" s="91"/>
      <c r="U63" s="64"/>
      <c r="V63" s="64"/>
      <c r="W63" s="87"/>
      <c r="X63" s="69"/>
      <c r="Y63" s="69"/>
      <c r="Z63" s="69"/>
      <c r="AA63" s="69"/>
      <c r="AB63" s="69"/>
      <c r="AC63" s="69"/>
      <c r="AD63" s="69"/>
      <c r="AE63" s="109"/>
      <c r="AF63" s="69"/>
      <c r="AG63" s="69"/>
      <c r="AH63" s="69"/>
      <c r="AI63" s="69"/>
      <c r="AJ63" s="69"/>
      <c r="AK63" s="69"/>
      <c r="AL63" s="69"/>
      <c r="AM63" s="70"/>
      <c r="AN63" s="68"/>
      <c r="AO63" s="72"/>
      <c r="AP63" s="110"/>
      <c r="AQ63" s="72"/>
      <c r="AR63" s="110"/>
      <c r="AS63" s="110"/>
      <c r="AT63" s="114"/>
      <c r="AU63" s="68"/>
      <c r="AV63" s="110"/>
      <c r="AW63" s="110"/>
      <c r="AX63" s="110"/>
      <c r="AY63" s="110"/>
      <c r="AZ63" s="110"/>
      <c r="BA63" s="73"/>
      <c r="BB63" s="115"/>
      <c r="BC63" s="72"/>
      <c r="BD63" s="72"/>
      <c r="BE63" s="72"/>
      <c r="BF63" s="72"/>
      <c r="BG63" s="72"/>
      <c r="BH63" s="72"/>
      <c r="BI63" s="73"/>
      <c r="BJ63" s="90"/>
      <c r="BK63" s="72"/>
      <c r="BL63" s="72"/>
      <c r="BM63" s="72"/>
      <c r="BN63" s="72"/>
      <c r="BO63" s="72"/>
      <c r="BP63" s="72"/>
      <c r="BQ63" s="72"/>
      <c r="BR63" s="72"/>
      <c r="BS63" s="72"/>
      <c r="BT63" s="73"/>
      <c r="BU63" s="90"/>
      <c r="BV63" s="72"/>
      <c r="BW63" s="72"/>
      <c r="BX63" s="72"/>
      <c r="BY63" s="72"/>
      <c r="BZ63" s="72"/>
      <c r="CA63" s="72"/>
      <c r="CB63" s="72"/>
      <c r="CC63" s="72"/>
      <c r="CD63" s="72"/>
      <c r="CE63" s="91"/>
      <c r="CF63" s="98"/>
      <c r="CG63" s="99"/>
      <c r="CH63" s="99"/>
      <c r="CI63" s="99"/>
      <c r="CJ63" s="99"/>
      <c r="CK63" s="99"/>
      <c r="CL63" s="99"/>
      <c r="CM63" s="99"/>
      <c r="CN63" s="95"/>
      <c r="CO63" s="55"/>
      <c r="CP63" s="55"/>
      <c r="CQ63" s="40"/>
      <c r="CS63" s="45" t="str">
        <f t="shared" si="17"/>
        <v/>
      </c>
      <c r="CT63" s="45" t="str">
        <f t="shared" si="18"/>
        <v/>
      </c>
      <c r="CU63" s="45" t="str">
        <f t="shared" si="19"/>
        <v/>
      </c>
      <c r="CV63" s="45" t="str">
        <f t="shared" si="20"/>
        <v/>
      </c>
      <c r="CW63" s="45" t="str">
        <f t="shared" si="21"/>
        <v/>
      </c>
      <c r="CX63" s="45" t="str">
        <f t="shared" si="22"/>
        <v/>
      </c>
      <c r="CY63" s="45" t="str">
        <f t="shared" si="23"/>
        <v/>
      </c>
      <c r="CZ63" s="45" t="str">
        <f t="shared" si="24"/>
        <v/>
      </c>
      <c r="DA63" s="45" t="str">
        <f t="shared" si="25"/>
        <v/>
      </c>
      <c r="DB63" s="45" t="str">
        <f t="shared" si="26"/>
        <v/>
      </c>
    </row>
    <row r="64" spans="1:106" ht="14.25" thickTop="1">
      <c r="C64" s="3"/>
      <c r="D64" s="65"/>
      <c r="G64" s="65"/>
      <c r="U64" s="65"/>
      <c r="V64" s="65"/>
      <c r="W64" s="65"/>
      <c r="X64" s="65"/>
      <c r="Y64" s="65"/>
      <c r="Z64" s="65"/>
      <c r="AA64" s="65"/>
      <c r="AB64" s="65"/>
      <c r="AC64" s="65"/>
      <c r="AD64" s="65"/>
      <c r="AE64" s="65"/>
      <c r="AF64" s="65"/>
      <c r="AG64" s="65"/>
      <c r="AH64" s="65"/>
      <c r="AI64" s="65"/>
      <c r="AJ64" s="65"/>
      <c r="AK64" s="65"/>
      <c r="AL64" s="65"/>
      <c r="AM64" s="65"/>
      <c r="AN64" s="65"/>
      <c r="AP64" s="65"/>
      <c r="AR64" s="65"/>
      <c r="AS64" s="65"/>
      <c r="AT64" s="65"/>
      <c r="AU64" s="65"/>
      <c r="AV64" s="65"/>
      <c r="AW64" s="65"/>
      <c r="AX64" s="65"/>
      <c r="AY64" s="65"/>
      <c r="AZ64" s="65"/>
      <c r="CN64" s="65"/>
      <c r="CO64" s="65"/>
      <c r="CP64" s="65"/>
    </row>
    <row r="68" spans="1:8">
      <c r="A68" s="23"/>
      <c r="B68" s="8" t="s">
        <v>120</v>
      </c>
      <c r="C68" s="8"/>
      <c r="D68" s="8"/>
      <c r="E68" s="23"/>
      <c r="H68" s="8"/>
    </row>
    <row r="69" spans="1:8">
      <c r="A69" s="23"/>
      <c r="B69" s="9"/>
      <c r="C69" s="9"/>
      <c r="D69" s="9"/>
      <c r="E69" s="23"/>
      <c r="H69" s="9"/>
    </row>
    <row r="70" spans="1:8" ht="21">
      <c r="A70" s="23"/>
      <c r="B70" s="10">
        <v>1</v>
      </c>
      <c r="C70" s="10"/>
      <c r="D70" s="10"/>
      <c r="E70" s="23"/>
      <c r="H70" s="10"/>
    </row>
    <row r="71" spans="1:8" ht="15.75" customHeight="1">
      <c r="A71" s="23"/>
      <c r="B71" s="11">
        <v>2</v>
      </c>
      <c r="C71" s="11"/>
      <c r="D71" s="11"/>
      <c r="E71" s="23"/>
      <c r="H71" s="11"/>
    </row>
    <row r="72" spans="1:8" ht="21">
      <c r="A72" s="23"/>
      <c r="B72" s="11">
        <v>3</v>
      </c>
      <c r="C72" s="11"/>
      <c r="D72" s="11"/>
      <c r="E72" s="23"/>
      <c r="H72" s="11"/>
    </row>
    <row r="73" spans="1:8" ht="21">
      <c r="A73" s="23"/>
      <c r="B73" s="10">
        <v>4</v>
      </c>
      <c r="C73" s="10"/>
      <c r="D73" s="10"/>
      <c r="E73" s="23"/>
      <c r="H73" s="10"/>
    </row>
    <row r="74" spans="1:8" ht="21">
      <c r="A74" s="23"/>
      <c r="B74" s="11">
        <v>5</v>
      </c>
      <c r="C74" s="11"/>
      <c r="D74" s="11"/>
      <c r="E74" s="23"/>
      <c r="H74" s="11"/>
    </row>
    <row r="75" spans="1:8" ht="21">
      <c r="A75" s="23"/>
      <c r="B75" s="11">
        <v>6</v>
      </c>
      <c r="C75" s="11"/>
      <c r="D75" s="11"/>
      <c r="E75" s="23"/>
      <c r="H75" s="11"/>
    </row>
    <row r="76" spans="1:8" ht="21">
      <c r="A76" s="23"/>
      <c r="B76" s="10">
        <v>7</v>
      </c>
      <c r="C76" s="10"/>
      <c r="D76" s="10"/>
      <c r="E76" s="23"/>
      <c r="H76" s="10"/>
    </row>
    <row r="77" spans="1:8" ht="21">
      <c r="A77" s="23"/>
      <c r="B77" s="11">
        <v>8</v>
      </c>
      <c r="C77" s="11"/>
      <c r="D77" s="11"/>
      <c r="E77" s="23"/>
      <c r="H77" s="11"/>
    </row>
    <row r="78" spans="1:8" ht="21">
      <c r="A78" s="23"/>
      <c r="B78" s="11">
        <v>9</v>
      </c>
      <c r="C78" s="11"/>
      <c r="D78" s="11"/>
      <c r="E78" s="23"/>
      <c r="H78" s="11"/>
    </row>
    <row r="79" spans="1:8" ht="21">
      <c r="A79" s="23"/>
      <c r="B79" s="10">
        <v>10</v>
      </c>
      <c r="C79" s="10"/>
      <c r="D79" s="10"/>
      <c r="E79" s="23"/>
      <c r="H79" s="10"/>
    </row>
    <row r="80" spans="1:8" ht="21">
      <c r="A80" s="23"/>
      <c r="B80" s="11">
        <v>11</v>
      </c>
      <c r="C80" s="11"/>
      <c r="D80" s="11"/>
      <c r="E80" s="23"/>
      <c r="H80" s="11"/>
    </row>
    <row r="81" spans="1:8" ht="21">
      <c r="A81" s="23"/>
      <c r="B81" s="11">
        <v>12</v>
      </c>
      <c r="C81" s="11"/>
      <c r="D81" s="11"/>
      <c r="E81" s="23"/>
      <c r="H81" s="11"/>
    </row>
    <row r="82" spans="1:8" ht="21">
      <c r="A82" s="23"/>
      <c r="B82" s="10">
        <v>13</v>
      </c>
      <c r="C82" s="10"/>
      <c r="D82" s="10"/>
      <c r="E82" s="23"/>
      <c r="H82" s="10"/>
    </row>
    <row r="83" spans="1:8" ht="21">
      <c r="A83" s="23"/>
      <c r="B83" s="11">
        <v>14</v>
      </c>
      <c r="C83" s="11"/>
      <c r="D83" s="11"/>
      <c r="E83" s="23"/>
      <c r="H83" s="11"/>
    </row>
    <row r="84" spans="1:8" ht="21">
      <c r="A84" s="23"/>
      <c r="B84" s="11">
        <v>15</v>
      </c>
      <c r="C84" s="11"/>
      <c r="D84" s="11"/>
      <c r="E84" s="23"/>
      <c r="H84" s="11"/>
    </row>
    <row r="85" spans="1:8" ht="21">
      <c r="A85" s="23"/>
      <c r="B85" s="10">
        <v>16</v>
      </c>
      <c r="C85" s="10"/>
      <c r="D85" s="10"/>
      <c r="E85" s="23"/>
      <c r="H85" s="10"/>
    </row>
    <row r="86" spans="1:8" ht="21">
      <c r="A86" s="23"/>
      <c r="B86" s="11">
        <v>17</v>
      </c>
      <c r="C86" s="11"/>
      <c r="D86" s="11"/>
      <c r="E86" s="23"/>
      <c r="H86" s="11"/>
    </row>
    <row r="87" spans="1:8">
      <c r="A87" s="23"/>
      <c r="E87" s="23"/>
    </row>
    <row r="88" spans="1:8">
      <c r="A88" s="23"/>
      <c r="E88" s="23"/>
    </row>
  </sheetData>
  <sheetProtection formatColumns="0" formatRows="0"/>
  <mergeCells count="76">
    <mergeCell ref="H12:H13"/>
    <mergeCell ref="I12:T12"/>
    <mergeCell ref="I6:T6"/>
    <mergeCell ref="I7:T7"/>
    <mergeCell ref="I8:T9"/>
    <mergeCell ref="B1:V1"/>
    <mergeCell ref="A12:A13"/>
    <mergeCell ref="BU5:CQ5"/>
    <mergeCell ref="AN8:BI8"/>
    <mergeCell ref="AN9:AT9"/>
    <mergeCell ref="AU9:BA9"/>
    <mergeCell ref="BB9:BI9"/>
    <mergeCell ref="AN7:AT7"/>
    <mergeCell ref="AU7:BA7"/>
    <mergeCell ref="BB7:BI7"/>
    <mergeCell ref="BJ7:BT7"/>
    <mergeCell ref="BJ8:BT9"/>
    <mergeCell ref="BU6:CN6"/>
    <mergeCell ref="AN6:AT6"/>
    <mergeCell ref="AN5:BT5"/>
    <mergeCell ref="U5:AM5"/>
    <mergeCell ref="W6:AM6"/>
    <mergeCell ref="W7:AM7"/>
    <mergeCell ref="BU8:CN9"/>
    <mergeCell ref="BU7:CN7"/>
    <mergeCell ref="AU6:BA6"/>
    <mergeCell ref="BB6:BI6"/>
    <mergeCell ref="BJ6:BT6"/>
    <mergeCell ref="DB12:DB13"/>
    <mergeCell ref="CY12:CY13"/>
    <mergeCell ref="CZ12:CZ13"/>
    <mergeCell ref="DA12:DA13"/>
    <mergeCell ref="F8:F9"/>
    <mergeCell ref="G8:G9"/>
    <mergeCell ref="CP12:CP13"/>
    <mergeCell ref="G12:G13"/>
    <mergeCell ref="F12:F13"/>
    <mergeCell ref="BU12:CN12"/>
    <mergeCell ref="U8:U9"/>
    <mergeCell ref="V8:V9"/>
    <mergeCell ref="U12:U13"/>
    <mergeCell ref="V12:V13"/>
    <mergeCell ref="W12:AM12"/>
    <mergeCell ref="W8:AM9"/>
    <mergeCell ref="B2:CN2"/>
    <mergeCell ref="B8:B9"/>
    <mergeCell ref="CS12:CS13"/>
    <mergeCell ref="CX12:CX13"/>
    <mergeCell ref="CO8:CO9"/>
    <mergeCell ref="E12:E13"/>
    <mergeCell ref="CO12:CO13"/>
    <mergeCell ref="CQ12:CQ13"/>
    <mergeCell ref="E8:E9"/>
    <mergeCell ref="B5:G5"/>
    <mergeCell ref="B12:B13"/>
    <mergeCell ref="BU11:CE11"/>
    <mergeCell ref="CF11:CN11"/>
    <mergeCell ref="AU12:BA12"/>
    <mergeCell ref="BB12:BI12"/>
    <mergeCell ref="CQ8:CQ9"/>
    <mergeCell ref="CW12:CW13"/>
    <mergeCell ref="CS10:CY10"/>
    <mergeCell ref="C12:C13"/>
    <mergeCell ref="D12:D13"/>
    <mergeCell ref="C8:C9"/>
    <mergeCell ref="D8:D9"/>
    <mergeCell ref="BJ12:BT12"/>
    <mergeCell ref="CP8:CP9"/>
    <mergeCell ref="AN12:AT12"/>
    <mergeCell ref="CV12:CV13"/>
    <mergeCell ref="CT12:CT13"/>
    <mergeCell ref="CU12:CU13"/>
    <mergeCell ref="U10:U11"/>
    <mergeCell ref="BP10:BP11"/>
    <mergeCell ref="AM10:AM11"/>
    <mergeCell ref="I11:T11"/>
  </mergeCells>
  <phoneticPr fontId="1"/>
  <conditionalFormatting sqref="CO14:CO33 CO54:CO63">
    <cfRule type="expression" dxfId="31" priority="42">
      <formula>AND(CF14="",CG14="",CH14="",CI14="",CJ14="",CK14="",CL14="",CM14="")</formula>
    </cfRule>
  </conditionalFormatting>
  <conditionalFormatting sqref="CQ14:CQ33 CQ54:CQ63">
    <cfRule type="expression" dxfId="30" priority="41">
      <formula>CM14=""</formula>
    </cfRule>
  </conditionalFormatting>
  <conditionalFormatting sqref="CP14:CP33 CP54:CP63">
    <cfRule type="expression" dxfId="29" priority="39">
      <formula>AND(CG14="",CH14="",CI14="",CJ14="",CK14="",CL14="",CF14="")</formula>
    </cfRule>
  </conditionalFormatting>
  <conditionalFormatting sqref="W54:AM63 W14:AM33">
    <cfRule type="expression" dxfId="28" priority="36">
      <formula>$U14=10</formula>
    </cfRule>
  </conditionalFormatting>
  <conditionalFormatting sqref="AL14:AL33 AL54:AL63">
    <cfRule type="expression" dxfId="27" priority="35">
      <formula>AND($AL14="○",OR($W14="○",$X14="○",$Y14="○",$Z14="○",$AA14="○",$AB14="○",$AC14="○",$AE14="○",$AF14="○",$AG14="○",$AH14="○",$AI14="○",$AJ14="○",$AK14="○",$AM14="○"))</formula>
    </cfRule>
  </conditionalFormatting>
  <conditionalFormatting sqref="AM14:AM33 AM54:AM63">
    <cfRule type="expression" dxfId="26" priority="34">
      <formula>AND($AM14="○",OR($W14="○",$X14="○",$Y14="○",$Z14="○",$AA14="○",$AB14="○",$AC14="○",$AE14="○",$AF14="○",$AG14="○",$AH14="○",$AI14="○",$AJ14="○",$AK14="○",$AL14="○"))</formula>
    </cfRule>
  </conditionalFormatting>
  <conditionalFormatting sqref="AN14:AN33 AN54:AN63">
    <cfRule type="expression" dxfId="25" priority="33">
      <formula>AND($AN14="○",OR($AO14="○",$AP14="○",$AQ14="○",$AR14="○",$AS14="○",$AT14="○"))</formula>
    </cfRule>
  </conditionalFormatting>
  <conditionalFormatting sqref="AU14:AU33 AU54:AU63">
    <cfRule type="expression" dxfId="24" priority="32">
      <formula>AND($AU14="○",OR($AV14="○",$AW14="○",$AX14="○",$AY14="○",$AZ14="○",$BA14="○"))</formula>
    </cfRule>
  </conditionalFormatting>
  <conditionalFormatting sqref="BB14:BB33 BB54:BB63">
    <cfRule type="expression" dxfId="23" priority="31">
      <formula>AND($BB14="○",OR($BC14="○",$BD14="○",$BE14="○",$BF14="○",$BG14="○",$BH14="○",$BI14="○"))</formula>
    </cfRule>
  </conditionalFormatting>
  <conditionalFormatting sqref="BT14:BT33 BT54:BT63">
    <cfRule type="expression" dxfId="22" priority="30">
      <formula>AND($BT14="○",OR($BJ14="○",$BK14="○",$BL14="○",$BM14="○",$BN14="○",$BO14="○",$BP14="○",$BQ14="○",$BR14="○",$BS14="○"))</formula>
    </cfRule>
  </conditionalFormatting>
  <conditionalFormatting sqref="CN14:CN33 CN54:CN63">
    <cfRule type="expression" dxfId="21" priority="29">
      <formula>AND($CN14="○",OR($BU14="○",$BV14="○",$BW14="○",$BX14="○",$BY14="○",$BZ14="○",$CA14="○",$CB14="○",$CC14="○",$CD14="○",$CE14="○",$CF14="○",$CG14="○",$CH14="○",$CI14="○",$CJ14="○",$CK14="○",$CL14="○",$CM14="○"))</formula>
    </cfRule>
  </conditionalFormatting>
  <conditionalFormatting sqref="W54:AM63 W14:AM33">
    <cfRule type="expression" dxfId="20" priority="27">
      <formula>COUNTIF($W14:$AM14,"○")&gt;3</formula>
    </cfRule>
  </conditionalFormatting>
  <conditionalFormatting sqref="D14:D33 D54:D63">
    <cfRule type="expression" dxfId="19" priority="25">
      <formula>AND(C14=2,D14=2)</formula>
    </cfRule>
  </conditionalFormatting>
  <conditionalFormatting sqref="C14:C33 C54:C63">
    <cfRule type="expression" dxfId="18" priority="24">
      <formula>AND($C14=2,$D14=2)</formula>
    </cfRule>
  </conditionalFormatting>
  <conditionalFormatting sqref="CO34:CO53">
    <cfRule type="expression" dxfId="17" priority="19">
      <formula>AND(CF34="",CG34="",CH34="",CI34="",CJ34="",CK34="",CL34="",CM34="")</formula>
    </cfRule>
  </conditionalFormatting>
  <conditionalFormatting sqref="CQ34:CQ53">
    <cfRule type="expression" dxfId="16" priority="18">
      <formula>CM34=""</formula>
    </cfRule>
  </conditionalFormatting>
  <conditionalFormatting sqref="CP34:CP53">
    <cfRule type="expression" dxfId="15" priority="17">
      <formula>AND(CG34="",CH34="",CI34="",CJ34="",CK34="",CL34="",CF34="")</formula>
    </cfRule>
  </conditionalFormatting>
  <conditionalFormatting sqref="W34:AM53">
    <cfRule type="expression" dxfId="14" priority="16">
      <formula>$U34=10</formula>
    </cfRule>
  </conditionalFormatting>
  <conditionalFormatting sqref="AL34:AL53">
    <cfRule type="expression" dxfId="13" priority="15">
      <formula>AND($AL34="○",OR($W34="○",$X34="○",$Y34="○",$Z34="○",$AA34="○",$AB34="○",$AC34="○",$AE34="○",$AF34="○",$AG34="○",$AH34="○",$AI34="○",$AJ34="○",$AK34="○",$AM34="○"))</formula>
    </cfRule>
  </conditionalFormatting>
  <conditionalFormatting sqref="AM34:AM53">
    <cfRule type="expression" dxfId="12" priority="14">
      <formula>AND($AM34="○",OR($W34="○",$X34="○",$Y34="○",$Z34="○",$AA34="○",$AB34="○",$AC34="○",$AE34="○",$AF34="○",$AG34="○",$AH34="○",$AI34="○",$AJ34="○",$AK34="○",$AL34="○"))</formula>
    </cfRule>
  </conditionalFormatting>
  <conditionalFormatting sqref="AN34:AN53">
    <cfRule type="expression" dxfId="11" priority="13">
      <formula>AND($AN34="○",OR($AO34="○",$AP34="○",$AQ34="○",$AR34="○",$AS34="○",$AT34="○"))</formula>
    </cfRule>
  </conditionalFormatting>
  <conditionalFormatting sqref="AU34:AU53">
    <cfRule type="expression" dxfId="10" priority="12">
      <formula>AND($AU34="○",OR($AV34="○",$AW34="○",$AX34="○",$AY34="○",$AZ34="○",$BA34="○"))</formula>
    </cfRule>
  </conditionalFormatting>
  <conditionalFormatting sqref="BB34:BB53">
    <cfRule type="expression" dxfId="9" priority="11">
      <formula>AND($BB34="○",OR($BC34="○",$BD34="○",$BE34="○",$BF34="○",$BG34="○",$BH34="○",$BI34="○"))</formula>
    </cfRule>
  </conditionalFormatting>
  <conditionalFormatting sqref="BT34:BT53">
    <cfRule type="expression" dxfId="8" priority="10">
      <formula>AND($BT34="○",OR($BJ34="○",$BK34="○",$BL34="○",$BM34="○",$BN34="○",$BO34="○",$BP34="○",$BQ34="○",$BR34="○",$BS34="○"))</formula>
    </cfRule>
  </conditionalFormatting>
  <conditionalFormatting sqref="CN34:CN53">
    <cfRule type="expression" dxfId="7" priority="9">
      <formula>AND($CN34="○",OR($BU34="○",$BV34="○",$BW34="○",$BX34="○",$BY34="○",$BZ34="○",$CA34="○",$CB34="○",$CC34="○",$CD34="○",$CE34="○",$CF34="○",$CG34="○",$CH34="○",$CI34="○",$CJ34="○",$CK34="○",$CL34="○",$CM34="○"))</formula>
    </cfRule>
  </conditionalFormatting>
  <conditionalFormatting sqref="W34:AM53">
    <cfRule type="expression" dxfId="6" priority="8">
      <formula>COUNTIF($W34:$AM34,"○")&gt;3</formula>
    </cfRule>
  </conditionalFormatting>
  <conditionalFormatting sqref="D34:D53">
    <cfRule type="expression" dxfId="5" priority="7">
      <formula>AND(C34=2,D34=2)</formula>
    </cfRule>
  </conditionalFormatting>
  <conditionalFormatting sqref="C34:C53">
    <cfRule type="expression" dxfId="4" priority="6">
      <formula>AND($C34=2,$D34=2)</formula>
    </cfRule>
  </conditionalFormatting>
  <conditionalFormatting sqref="U14:U63">
    <cfRule type="expression" dxfId="3" priority="52">
      <formula>AND($D14=1,$U14=10)</formula>
    </cfRule>
  </conditionalFormatting>
  <conditionalFormatting sqref="V14:V63">
    <cfRule type="expression" dxfId="2" priority="54">
      <formula>$U14=10</formula>
    </cfRule>
    <cfRule type="expression" dxfId="1" priority="55">
      <formula>AND($D14=1,$V14=4)</formula>
    </cfRule>
  </conditionalFormatting>
  <dataValidations count="11">
    <dataValidation type="list" allowBlank="1" showInputMessage="1" showErrorMessage="1" sqref="E14 E34">
      <formula1>B70:B73</formula1>
    </dataValidation>
    <dataValidation type="list" allowBlank="1" showInputMessage="1" showErrorMessage="1" sqref="E15:E33 E35:E63 F14:F63">
      <formula1>$B$70:$B$73</formula1>
    </dataValidation>
    <dataValidation type="list" allowBlank="1" showInputMessage="1" showErrorMessage="1" sqref="V14:V63">
      <formula1>$B$70:$B$74</formula1>
    </dataValidation>
    <dataValidation type="list" allowBlank="1" showInputMessage="1" showErrorMessage="1" sqref="G14:G63">
      <formula1>$B$70:$B$77</formula1>
    </dataValidation>
    <dataValidation type="list" allowBlank="1" showInputMessage="1" showErrorMessage="1" sqref="I14:T63 W14:CN63">
      <formula1>$B$68:$B$69</formula1>
    </dataValidation>
    <dataValidation type="list" allowBlank="1" showInputMessage="1" showErrorMessage="1" sqref="U14:U63">
      <formula1>$B$70:$B$79</formula1>
    </dataValidation>
    <dataValidation type="list" allowBlank="1" showInputMessage="1" showErrorMessage="1" sqref="C14:D63">
      <formula1>"1,2"</formula1>
    </dataValidation>
    <dataValidation type="list" allowBlank="1" showInputMessage="1" showErrorMessage="1" sqref="CO14:CO63">
      <formula1>"1,2,3"</formula1>
    </dataValidation>
    <dataValidation type="list" allowBlank="1" showInputMessage="1" showErrorMessage="1" sqref="CP14:CQ63">
      <formula1>"1,2,3,4,5"</formula1>
    </dataValidation>
    <dataValidation type="list" allowBlank="1" showInputMessage="1" showErrorMessage="1" sqref="B14:B63">
      <formula1>$B$70:$B$76</formula1>
    </dataValidation>
    <dataValidation type="list" allowBlank="1" showInputMessage="1" showErrorMessage="1" sqref="H14:H63">
      <formula1>$B$70:$B$78</formula1>
    </dataValidation>
  </dataValidations>
  <hyperlinks>
    <hyperlink ref="CX14" location="'在宅生活改善調査（利用者票）'!AA13" display="'在宅生活改善調査（利用者票）'!AA13"/>
    <hyperlink ref="CY14" location="'在宅生活改善調査（利用者票）'!AH13" display="'在宅生活改善調査（利用者票）'!AH13"/>
    <hyperlink ref="CZ14" location="'在宅生活改善調査（利用者票）'!AO13" display="'在宅生活改善調査（利用者票）'!AO13"/>
    <hyperlink ref="DA14" location="'在宅生活改善調査（利用者票）'!BG13" display="'在宅生活改善調査（利用者票）'!BG13"/>
    <hyperlink ref="DB14" location="'在宅生活改善調査（利用者票）'!CA13" display="'在宅生活改善調査（利用者票）'!CA13"/>
    <hyperlink ref="CS14" location="'在宅生活改善調査（利用者票）'!C14" display="'在宅生活改善調査（利用者票）'!C14"/>
    <hyperlink ref="CS15:CS28" location="'在宅生活改善調査（利用者票）'!C14" display="'在宅生活改善調査（利用者票）'!C14"/>
    <hyperlink ref="CS15" location="'在宅生活改善調査（利用者票）'!C15" display="'在宅生活改善調査（利用者票）'!C15"/>
    <hyperlink ref="CS16" location="'在宅生活改善調査（利用者票）'!C16" display="'在宅生活改善調査（利用者票）'!C16"/>
    <hyperlink ref="CS17" location="'在宅生活改善調査（利用者票）'!C17" display="'在宅生活改善調査（利用者票）'!C17"/>
    <hyperlink ref="CS18" location="'在宅生活改善調査（利用者票）'!C18" display="'在宅生活改善調査（利用者票）'!C18"/>
    <hyperlink ref="CS19" location="'在宅生活改善調査（利用者票）'!C19" display="'在宅生活改善調査（利用者票）'!C19"/>
    <hyperlink ref="CS20" location="'在宅生活改善調査（利用者票）'!C20" display="'在宅生活改善調査（利用者票）'!C20"/>
    <hyperlink ref="CS21" location="'在宅生活改善調査（利用者票）'!C21" display="'在宅生活改善調査（利用者票）'!C21"/>
    <hyperlink ref="CS22" location="'在宅生活改善調査（利用者票）'!C22" display="'在宅生活改善調査（利用者票）'!C22"/>
    <hyperlink ref="CS23" location="'在宅生活改善調査（利用者票）'!C23" display="'在宅生活改善調査（利用者票）'!C23"/>
    <hyperlink ref="CS24" location="'在宅生活改善調査（利用者票）'!C24" display="'在宅生活改善調査（利用者票）'!C24"/>
    <hyperlink ref="CS25" location="'在宅生活改善調査（利用者票）'!C25" display="'在宅生活改善調査（利用者票）'!C25"/>
    <hyperlink ref="CS26" location="'在宅生活改善調査（利用者票）'!C26" display="'在宅生活改善調査（利用者票）'!C26"/>
    <hyperlink ref="CS27" location="'在宅生活改善調査（利用者票）'!C27" display="'在宅生活改善調査（利用者票）'!C27"/>
    <hyperlink ref="CS28" location="'在宅生活改善調査（利用者票）'!C28" display="'在宅生活改善調査（利用者票）'!C28"/>
    <hyperlink ref="CV14" location="'在宅生活改善調査（利用者票）'!J12" display="'在宅生活改善調査（利用者票）'!J12"/>
    <hyperlink ref="CV15:CV28" location="'在宅生活改善調査（利用者票）'!J12" display="'在宅生活改善調査（利用者票）'!J12"/>
    <hyperlink ref="CT14" location="'在宅生活改善調査（利用者票）'!H12" display="'在宅生活改善調査（利用者票）'!H12"/>
    <hyperlink ref="CU14" location="'在宅生活改善調査（利用者票）'!I12" display="'在宅生活改善調査（利用者票）'!I12"/>
    <hyperlink ref="CT15:CT28" location="'在宅生活改善調査（利用者票）'!H12" display="'在宅生活改善調査（利用者票）'!H12"/>
    <hyperlink ref="CU15:CU28" location="'在宅生活改善調査（利用者票）'!I12" display="'在宅生活改善調査（利用者票）'!I12"/>
    <hyperlink ref="CS29:CS63" location="'在宅生活改善調査（利用者票）'!C14" display="'在宅生活改善調査（利用者票）'!C14"/>
    <hyperlink ref="CT29:CT63" location="'在宅生活改善調査（利用者票）'!H12" display="'在宅生活改善調査（利用者票）'!H12"/>
    <hyperlink ref="CU29:CU63" location="'在宅生活改善調査（利用者票）'!I12" display="'在宅生活改善調査（利用者票）'!I12"/>
    <hyperlink ref="CV29:CV63" location="'在宅生活改善調査（利用者票）'!J12" display="'在宅生活改善調査（利用者票）'!J12"/>
    <hyperlink ref="CS29" location="'在宅生活改善調査（利用者票）'!C29" display="'在宅生活改善調査（利用者票）'!C29"/>
    <hyperlink ref="CS30" location="'在宅生活改善調査（利用者票）'!C30" display="'在宅生活改善調査（利用者票）'!C30"/>
    <hyperlink ref="CS31" location="'在宅生活改善調査（利用者票）'!C31" display="'在宅生活改善調査（利用者票）'!C31"/>
    <hyperlink ref="CS32" location="'在宅生活改善調査（利用者票）'!C32" display="'在宅生活改善調査（利用者票）'!C32"/>
    <hyperlink ref="CS33" location="'在宅生活改善調査（利用者票）'!C33" display="'在宅生活改善調査（利用者票）'!C33"/>
    <hyperlink ref="CS54" location="'在宅生活改善調査（利用者票）'!C34" display="'在宅生活改善調査（利用者票）'!C34"/>
    <hyperlink ref="CS55" location="'在宅生活改善調査（利用者票）'!C35" display="'在宅生活改善調査（利用者票）'!C35"/>
    <hyperlink ref="CS56" location="'在宅生活改善調査（利用者票）'!C36" display="'在宅生活改善調査（利用者票）'!C36"/>
    <hyperlink ref="CS57" location="'在宅生活改善調査（利用者票）'!C37" display="'在宅生活改善調査（利用者票）'!C37"/>
    <hyperlink ref="CS58" location="'在宅生活改善調査（利用者票）'!C38" display="'在宅生活改善調査（利用者票）'!C38"/>
    <hyperlink ref="CS59" location="'在宅生活改善調査（利用者票）'!C39" display="'在宅生活改善調査（利用者票）'!C39"/>
    <hyperlink ref="CS60" location="'在宅生活改善調査（利用者票）'!C40" display="'在宅生活改善調査（利用者票）'!C40"/>
    <hyperlink ref="CS61" location="'在宅生活改善調査（利用者票）'!C41" display="'在宅生活改善調査（利用者票）'!C41"/>
    <hyperlink ref="CS62" location="'在宅生活改善調査（利用者票）'!C42" display="'在宅生活改善調査（利用者票）'!C42"/>
    <hyperlink ref="CS63" location="'在宅生活改善調査（利用者票）'!C43" display="'在宅生活改善調査（利用者票）'!C43"/>
    <hyperlink ref="CW14" location="'在宅生活改善調査（利用者票）'!Y13" display="'在宅生活改善調査（利用者票）'!Y13"/>
    <hyperlink ref="CW15:CW63" location="'在宅生活改善調査（利用者票）'!Y13" display="'在宅生活改善調査（利用者票）'!Y13"/>
    <hyperlink ref="CX15:CX63" location="'在宅生活改善調査（利用者票）'!AA13" display="'在宅生活改善調査（利用者票）'!AA13"/>
    <hyperlink ref="CX63" location="'在宅生活改善調査（利用者票）'!AA13" display="'在宅生活改善調査（利用者票）'!AA13"/>
    <hyperlink ref="CW63" location="'在宅生活改善調査（利用者票）'!Y13" display="'在宅生活改善調査（利用者票）'!Y13"/>
    <hyperlink ref="CV63" location="'在宅生活改善調査（利用者票）'!J12" display="'在宅生活改善調査（利用者票）'!J12"/>
    <hyperlink ref="CU63" location="'在宅生活改善調査（利用者票）'!I12" display="'在宅生活改善調査（利用者票）'!I12"/>
    <hyperlink ref="CT63" location="'在宅生活改善調査（利用者票）'!H12" display="'在宅生活改善調査（利用者票）'!H12"/>
    <hyperlink ref="CY15:CY63" location="'在宅生活改善調査（利用者票）'!AH13" display="'在宅生活改善調査（利用者票）'!AH13"/>
    <hyperlink ref="CZ15:CZ63" location="'在宅生活改善調査（利用者票）'!AO13" display="'在宅生活改善調査（利用者票）'!AO13"/>
    <hyperlink ref="DA15:DA63" location="'在宅生活改善調査（利用者票）'!BG13" display="'在宅生活改善調査（利用者票）'!BG13"/>
    <hyperlink ref="DB15:DB63" location="'在宅生活改善調査（利用者票）'!CA13" display="'在宅生活改善調査（利用者票）'!CA13"/>
    <hyperlink ref="CX34" location="'在宅生活改善調査（利用者票）'!AA13" display="'在宅生活改善調査（利用者票）'!AA13"/>
    <hyperlink ref="CY34" location="'在宅生活改善調査（利用者票）'!AH13" display="'在宅生活改善調査（利用者票）'!AH13"/>
    <hyperlink ref="CZ34" location="'在宅生活改善調査（利用者票）'!AO13" display="'在宅生活改善調査（利用者票）'!AO13"/>
    <hyperlink ref="DA34" location="'在宅生活改善調査（利用者票）'!BG13" display="'在宅生活改善調査（利用者票）'!BG13"/>
    <hyperlink ref="DB34" location="'在宅生活改善調査（利用者票）'!CA13" display="'在宅生活改善調査（利用者票）'!CA13"/>
    <hyperlink ref="CS34" location="'在宅生活改善調査（利用者票）'!C14" display="'在宅生活改善調査（利用者票）'!C14"/>
    <hyperlink ref="CS35:CS48" location="'在宅生活改善調査（利用者票）'!C14" display="'在宅生活改善調査（利用者票）'!C14"/>
    <hyperlink ref="CS35" location="'在宅生活改善調査（利用者票）'!C15" display="'在宅生活改善調査（利用者票）'!C15"/>
    <hyperlink ref="CS36" location="'在宅生活改善調査（利用者票）'!C16" display="'在宅生活改善調査（利用者票）'!C16"/>
    <hyperlink ref="CS37" location="'在宅生活改善調査（利用者票）'!C17" display="'在宅生活改善調査（利用者票）'!C17"/>
    <hyperlink ref="CS38" location="'在宅生活改善調査（利用者票）'!C18" display="'在宅生活改善調査（利用者票）'!C18"/>
    <hyperlink ref="CS39" location="'在宅生活改善調査（利用者票）'!C19" display="'在宅生活改善調査（利用者票）'!C19"/>
    <hyperlink ref="CS40" location="'在宅生活改善調査（利用者票）'!C20" display="'在宅生活改善調査（利用者票）'!C20"/>
    <hyperlink ref="CS41" location="'在宅生活改善調査（利用者票）'!C21" display="'在宅生活改善調査（利用者票）'!C21"/>
    <hyperlink ref="CS42" location="'在宅生活改善調査（利用者票）'!C22" display="'在宅生活改善調査（利用者票）'!C22"/>
    <hyperlink ref="CS43" location="'在宅生活改善調査（利用者票）'!C23" display="'在宅生活改善調査（利用者票）'!C23"/>
    <hyperlink ref="CS44" location="'在宅生活改善調査（利用者票）'!C24" display="'在宅生活改善調査（利用者票）'!C24"/>
    <hyperlink ref="CS45" location="'在宅生活改善調査（利用者票）'!C25" display="'在宅生活改善調査（利用者票）'!C25"/>
    <hyperlink ref="CS46" location="'在宅生活改善調査（利用者票）'!C26" display="'在宅生活改善調査（利用者票）'!C26"/>
    <hyperlink ref="CS47" location="'在宅生活改善調査（利用者票）'!C27" display="'在宅生活改善調査（利用者票）'!C27"/>
    <hyperlink ref="CS48" location="'在宅生活改善調査（利用者票）'!C28" display="'在宅生活改善調査（利用者票）'!C28"/>
    <hyperlink ref="CV34" location="'在宅生活改善調査（利用者票）'!J12" display="'在宅生活改善調査（利用者票）'!J12"/>
    <hyperlink ref="CV35:CV48" location="'在宅生活改善調査（利用者票）'!J12" display="'在宅生活改善調査（利用者票）'!J12"/>
    <hyperlink ref="CT34" location="'在宅生活改善調査（利用者票）'!H12" display="'在宅生活改善調査（利用者票）'!H12"/>
    <hyperlink ref="CU34" location="'在宅生活改善調査（利用者票）'!I12" display="'在宅生活改善調査（利用者票）'!I12"/>
    <hyperlink ref="CT35:CT48" location="'在宅生活改善調査（利用者票）'!H12" display="'在宅生活改善調査（利用者票）'!H12"/>
    <hyperlink ref="CU35:CU48" location="'在宅生活改善調査（利用者票）'!I12" display="'在宅生活改善調査（利用者票）'!I12"/>
    <hyperlink ref="CS49:CS53" location="'在宅生活改善調査（利用者票）'!C14" display="'在宅生活改善調査（利用者票）'!C14"/>
    <hyperlink ref="CT49:CT53" location="'在宅生活改善調査（利用者票）'!H12" display="'在宅生活改善調査（利用者票）'!H12"/>
    <hyperlink ref="CU49:CU53" location="'在宅生活改善調査（利用者票）'!I12" display="'在宅生活改善調査（利用者票）'!I12"/>
    <hyperlink ref="CV49:CV53" location="'在宅生活改善調査（利用者票）'!J12" display="'在宅生活改善調査（利用者票）'!J12"/>
    <hyperlink ref="CS49" location="'在宅生活改善調査（利用者票）'!C29" display="'在宅生活改善調査（利用者票）'!C29"/>
    <hyperlink ref="CS50" location="'在宅生活改善調査（利用者票）'!C30" display="'在宅生活改善調査（利用者票）'!C30"/>
    <hyperlink ref="CS51" location="'在宅生活改善調査（利用者票）'!C31" display="'在宅生活改善調査（利用者票）'!C31"/>
    <hyperlink ref="CS52" location="'在宅生活改善調査（利用者票）'!C32" display="'在宅生活改善調査（利用者票）'!C32"/>
    <hyperlink ref="CS53" location="'在宅生活改善調査（利用者票）'!C33" display="'在宅生活改善調査（利用者票）'!C33"/>
    <hyperlink ref="CW34" location="'在宅生活改善調査（利用者票）'!Y13" display="'在宅生活改善調査（利用者票）'!Y13"/>
    <hyperlink ref="CW35:CW53" location="'在宅生活改善調査（利用者票）'!Y13" display="'在宅生活改善調査（利用者票）'!Y13"/>
    <hyperlink ref="CX35:CX53" location="'在宅生活改善調査（利用者票）'!AA13" display="'在宅生活改善調査（利用者票）'!AA13"/>
    <hyperlink ref="CY35:CY53" location="'在宅生活改善調査（利用者票）'!AH13" display="'在宅生活改善調査（利用者票）'!AH13"/>
    <hyperlink ref="CZ35:CZ53" location="'在宅生活改善調査（利用者票）'!AO13" display="'在宅生活改善調査（利用者票）'!AO13"/>
    <hyperlink ref="DA35:DA53" location="'在宅生活改善調査（利用者票）'!BG13" display="'在宅生活改善調査（利用者票）'!BG13"/>
    <hyperlink ref="DB35:DB53" location="'在宅生活改善調査（利用者票）'!CA13" display="'在宅生活改善調査（利用者票）'!CA13"/>
  </hyperlinks>
  <printOptions horizontalCentered="1" verticalCentered="1"/>
  <pageMargins left="0.43307086614173229" right="0.43307086614173229" top="0.59055118110236227" bottom="0.59055118110236227" header="0" footer="0"/>
  <pageSetup paperSize="8" scale="65" fitToHeight="0" orientation="landscape" r:id="rId1"/>
  <colBreaks count="2" manualBreakCount="2">
    <brk id="22" max="1048575" man="1"/>
    <brk id="6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R55"/>
  <sheetViews>
    <sheetView workbookViewId="0"/>
  </sheetViews>
  <sheetFormatPr defaultRowHeight="13.5"/>
  <cols>
    <col min="83" max="83" width="24.25" customWidth="1"/>
    <col min="84" max="95" width="9" style="130"/>
  </cols>
  <sheetData>
    <row r="1" spans="1:96">
      <c r="A1" s="56">
        <v>1</v>
      </c>
      <c r="B1" s="131">
        <v>2</v>
      </c>
      <c r="C1" s="131">
        <v>3</v>
      </c>
      <c r="D1" s="131">
        <v>4</v>
      </c>
      <c r="E1" s="131">
        <v>5</v>
      </c>
      <c r="F1" s="131">
        <v>6</v>
      </c>
      <c r="G1" s="131">
        <v>7</v>
      </c>
      <c r="H1" s="131">
        <v>8</v>
      </c>
      <c r="I1" s="131">
        <v>9</v>
      </c>
      <c r="J1" s="131">
        <v>10</v>
      </c>
      <c r="K1" s="131">
        <v>11</v>
      </c>
      <c r="L1" s="131">
        <v>12</v>
      </c>
      <c r="M1" s="131">
        <v>13</v>
      </c>
      <c r="N1" s="131">
        <v>14</v>
      </c>
      <c r="O1" s="131">
        <v>15</v>
      </c>
      <c r="P1" s="131">
        <v>16</v>
      </c>
      <c r="Q1" s="131">
        <v>17</v>
      </c>
      <c r="R1" s="131">
        <v>18</v>
      </c>
      <c r="S1" s="131">
        <v>19</v>
      </c>
      <c r="T1" s="131">
        <v>20</v>
      </c>
      <c r="U1" s="131">
        <v>21</v>
      </c>
      <c r="V1" s="131">
        <v>22</v>
      </c>
      <c r="W1" s="131">
        <v>23</v>
      </c>
      <c r="X1" s="131">
        <v>24</v>
      </c>
      <c r="Y1" s="131">
        <v>25</v>
      </c>
      <c r="Z1" s="131">
        <v>26</v>
      </c>
      <c r="AA1" s="131">
        <v>27</v>
      </c>
      <c r="AB1" s="131">
        <v>28</v>
      </c>
      <c r="AC1" s="131">
        <v>29</v>
      </c>
      <c r="AD1" s="131">
        <v>30</v>
      </c>
      <c r="AE1" s="131">
        <v>31</v>
      </c>
      <c r="AF1" s="131">
        <v>32</v>
      </c>
      <c r="AG1" s="131">
        <v>33</v>
      </c>
      <c r="AH1" s="131">
        <v>34</v>
      </c>
      <c r="AI1" s="131">
        <v>35</v>
      </c>
      <c r="AJ1" s="131">
        <v>36</v>
      </c>
      <c r="AK1" s="131">
        <v>37</v>
      </c>
      <c r="AL1" s="131">
        <v>38</v>
      </c>
      <c r="AM1" s="131">
        <v>39</v>
      </c>
      <c r="AN1" s="131">
        <v>40</v>
      </c>
      <c r="AO1" s="131">
        <v>41</v>
      </c>
      <c r="AP1" s="131">
        <v>42</v>
      </c>
      <c r="AQ1" s="131">
        <v>43</v>
      </c>
      <c r="AR1" s="131">
        <v>44</v>
      </c>
      <c r="AS1" s="131">
        <v>45</v>
      </c>
      <c r="AT1" s="131">
        <v>46</v>
      </c>
      <c r="AU1" s="131">
        <v>47</v>
      </c>
      <c r="AV1" s="131">
        <v>48</v>
      </c>
      <c r="AW1" s="131">
        <v>49</v>
      </c>
      <c r="AX1" s="131">
        <v>50</v>
      </c>
      <c r="AY1" s="131">
        <v>51</v>
      </c>
      <c r="AZ1" s="131">
        <v>52</v>
      </c>
      <c r="BA1" s="131">
        <v>53</v>
      </c>
      <c r="BB1" s="131">
        <v>54</v>
      </c>
      <c r="BC1" s="131">
        <v>55</v>
      </c>
      <c r="BD1" s="131">
        <v>56</v>
      </c>
      <c r="BE1" s="131">
        <v>57</v>
      </c>
      <c r="BF1" s="131">
        <v>58</v>
      </c>
      <c r="BG1" s="131">
        <v>59</v>
      </c>
      <c r="BH1" s="131">
        <v>60</v>
      </c>
      <c r="BI1" s="131">
        <v>61</v>
      </c>
      <c r="BJ1" s="131">
        <v>62</v>
      </c>
      <c r="BK1" s="131">
        <v>63</v>
      </c>
      <c r="BL1" s="131">
        <v>64</v>
      </c>
      <c r="BM1" s="131">
        <v>65</v>
      </c>
      <c r="BN1" s="131">
        <v>66</v>
      </c>
      <c r="BO1" s="131">
        <v>67</v>
      </c>
      <c r="BP1" s="131">
        <v>68</v>
      </c>
      <c r="BQ1" s="131">
        <v>69</v>
      </c>
      <c r="BR1" s="131">
        <v>70</v>
      </c>
      <c r="BS1" s="131">
        <v>71</v>
      </c>
      <c r="BT1" s="131">
        <v>72</v>
      </c>
      <c r="BU1" s="131">
        <v>73</v>
      </c>
      <c r="BV1" s="131">
        <v>74</v>
      </c>
      <c r="BW1" s="131">
        <v>75</v>
      </c>
      <c r="BX1" s="131">
        <v>76</v>
      </c>
      <c r="BY1" s="131">
        <v>77</v>
      </c>
      <c r="BZ1" s="131">
        <v>78</v>
      </c>
      <c r="CA1" s="131">
        <v>79</v>
      </c>
      <c r="CB1" s="131">
        <v>80</v>
      </c>
      <c r="CC1" s="131">
        <v>81</v>
      </c>
      <c r="CD1" s="131">
        <v>82</v>
      </c>
      <c r="CF1" s="125"/>
      <c r="CG1" s="125"/>
      <c r="CH1" s="125"/>
      <c r="CI1" s="125"/>
      <c r="CJ1" s="125"/>
      <c r="CK1" s="125"/>
      <c r="CL1" s="125"/>
      <c r="CM1" s="125"/>
      <c r="CN1" s="125"/>
      <c r="CO1" s="125"/>
      <c r="CP1" s="125"/>
      <c r="CQ1" s="125"/>
    </row>
    <row r="2" spans="1:96">
      <c r="A2" s="57" t="s">
        <v>40</v>
      </c>
      <c r="B2" s="131">
        <v>47</v>
      </c>
      <c r="C2" s="131">
        <v>48</v>
      </c>
      <c r="D2" s="131">
        <v>49</v>
      </c>
      <c r="E2" s="131">
        <v>50</v>
      </c>
      <c r="F2" s="131">
        <v>51</v>
      </c>
      <c r="G2" s="131">
        <v>52</v>
      </c>
      <c r="H2" s="131">
        <v>53</v>
      </c>
      <c r="I2" s="131">
        <v>54</v>
      </c>
      <c r="J2" s="131">
        <v>55</v>
      </c>
      <c r="K2" s="131">
        <v>55</v>
      </c>
      <c r="L2" s="131">
        <v>55</v>
      </c>
      <c r="M2" s="131">
        <v>55</v>
      </c>
      <c r="N2" s="131">
        <v>55</v>
      </c>
      <c r="O2" s="131">
        <v>55</v>
      </c>
      <c r="P2" s="131">
        <v>55</v>
      </c>
      <c r="Q2" s="131">
        <v>55</v>
      </c>
      <c r="R2" s="131">
        <v>55</v>
      </c>
      <c r="S2" s="131">
        <v>55</v>
      </c>
      <c r="T2" s="131">
        <v>55</v>
      </c>
      <c r="U2" s="131">
        <v>55</v>
      </c>
      <c r="V2" s="131">
        <v>55</v>
      </c>
      <c r="W2" s="131">
        <v>55</v>
      </c>
      <c r="X2" s="131">
        <v>55</v>
      </c>
      <c r="Y2" s="131">
        <v>55</v>
      </c>
      <c r="Z2" s="131">
        <v>55</v>
      </c>
      <c r="AA2" s="131">
        <v>56</v>
      </c>
      <c r="AB2" s="131">
        <v>56</v>
      </c>
      <c r="AC2" s="131">
        <v>56</v>
      </c>
      <c r="AD2" s="131">
        <v>56</v>
      </c>
      <c r="AE2" s="131">
        <v>56</v>
      </c>
      <c r="AF2" s="131">
        <v>56</v>
      </c>
      <c r="AG2" s="131">
        <v>56</v>
      </c>
      <c r="AH2" s="131">
        <v>57</v>
      </c>
      <c r="AI2" s="131">
        <v>57</v>
      </c>
      <c r="AJ2" s="131">
        <v>57</v>
      </c>
      <c r="AK2" s="131">
        <v>57</v>
      </c>
      <c r="AL2" s="131">
        <v>57</v>
      </c>
      <c r="AM2" s="131">
        <v>57</v>
      </c>
      <c r="AN2" s="131">
        <v>57</v>
      </c>
      <c r="AO2" s="131">
        <v>58</v>
      </c>
      <c r="AP2" s="131">
        <v>58</v>
      </c>
      <c r="AQ2" s="131">
        <v>58</v>
      </c>
      <c r="AR2" s="131">
        <v>58</v>
      </c>
      <c r="AS2" s="131">
        <v>58</v>
      </c>
      <c r="AT2" s="131">
        <v>58</v>
      </c>
      <c r="AU2" s="131">
        <v>58</v>
      </c>
      <c r="AV2" s="131">
        <v>58</v>
      </c>
      <c r="AW2" s="131">
        <v>59</v>
      </c>
      <c r="AX2" s="131">
        <v>59</v>
      </c>
      <c r="AY2" s="131">
        <v>59</v>
      </c>
      <c r="AZ2" s="131">
        <v>59</v>
      </c>
      <c r="BA2" s="131">
        <v>59</v>
      </c>
      <c r="BB2" s="131">
        <v>59</v>
      </c>
      <c r="BC2" s="131">
        <v>59</v>
      </c>
      <c r="BD2" s="131">
        <v>59</v>
      </c>
      <c r="BE2" s="131">
        <v>59</v>
      </c>
      <c r="BF2" s="131">
        <v>59</v>
      </c>
      <c r="BG2" s="131">
        <v>59</v>
      </c>
      <c r="BH2" s="131">
        <v>60</v>
      </c>
      <c r="BI2" s="131">
        <v>60</v>
      </c>
      <c r="BJ2" s="131">
        <v>60</v>
      </c>
      <c r="BK2" s="131">
        <v>60</v>
      </c>
      <c r="BL2" s="131">
        <v>60</v>
      </c>
      <c r="BM2" s="131">
        <v>60</v>
      </c>
      <c r="BN2" s="131">
        <v>60</v>
      </c>
      <c r="BO2" s="131">
        <v>60</v>
      </c>
      <c r="BP2" s="131">
        <v>60</v>
      </c>
      <c r="BQ2" s="131">
        <v>60</v>
      </c>
      <c r="BR2" s="131">
        <v>60</v>
      </c>
      <c r="BS2" s="131">
        <v>60</v>
      </c>
      <c r="BT2" s="131">
        <v>60</v>
      </c>
      <c r="BU2" s="131">
        <v>60</v>
      </c>
      <c r="BV2" s="131">
        <v>60</v>
      </c>
      <c r="BW2" s="131">
        <v>60</v>
      </c>
      <c r="BX2" s="131">
        <v>60</v>
      </c>
      <c r="BY2" s="131">
        <v>60</v>
      </c>
      <c r="BZ2" s="131">
        <v>60</v>
      </c>
      <c r="CA2" s="131">
        <v>60</v>
      </c>
      <c r="CB2" s="131">
        <v>61</v>
      </c>
      <c r="CC2" s="131">
        <v>62</v>
      </c>
      <c r="CD2" s="131">
        <v>63</v>
      </c>
      <c r="CF2" s="125"/>
      <c r="CG2" s="125"/>
      <c r="CH2" s="125"/>
      <c r="CI2" s="125"/>
      <c r="CJ2" s="125"/>
      <c r="CK2" s="125"/>
      <c r="CL2" s="125"/>
      <c r="CM2" s="125"/>
      <c r="CN2" s="125"/>
      <c r="CO2" s="125"/>
      <c r="CP2" s="125"/>
      <c r="CQ2" s="125"/>
    </row>
    <row r="3" spans="1:96" ht="48">
      <c r="A3" s="58" t="s">
        <v>41</v>
      </c>
      <c r="B3" s="111" t="s">
        <v>80</v>
      </c>
      <c r="C3" s="111" t="s">
        <v>213</v>
      </c>
      <c r="D3" s="111" t="s">
        <v>214</v>
      </c>
      <c r="E3" s="111" t="s">
        <v>215</v>
      </c>
      <c r="F3" s="111" t="s">
        <v>216</v>
      </c>
      <c r="G3" s="111" t="s">
        <v>217</v>
      </c>
      <c r="H3" s="111" t="s">
        <v>81</v>
      </c>
      <c r="I3" s="111" t="s">
        <v>82</v>
      </c>
      <c r="J3" s="111" t="s">
        <v>222</v>
      </c>
      <c r="K3" s="111"/>
      <c r="L3" s="111"/>
      <c r="M3" s="111"/>
      <c r="N3" s="111"/>
      <c r="O3" s="111"/>
      <c r="P3" s="111"/>
      <c r="Q3" s="111"/>
      <c r="R3" s="111"/>
      <c r="S3" s="111"/>
      <c r="T3" s="111"/>
      <c r="U3" s="111"/>
      <c r="V3" s="111"/>
      <c r="W3" s="111"/>
      <c r="X3" s="111"/>
      <c r="Y3" s="111"/>
      <c r="Z3" s="111"/>
      <c r="AA3" s="111" t="s">
        <v>100</v>
      </c>
      <c r="AB3" s="111"/>
      <c r="AC3" s="111"/>
      <c r="AD3" s="111"/>
      <c r="AE3" s="111"/>
      <c r="AF3" s="111"/>
      <c r="AG3" s="111"/>
      <c r="AH3" s="111" t="s">
        <v>101</v>
      </c>
      <c r="AI3" s="111"/>
      <c r="AJ3" s="111"/>
      <c r="AK3" s="111"/>
      <c r="AL3" s="111"/>
      <c r="AM3" s="111"/>
      <c r="AN3" s="111"/>
      <c r="AO3" s="111" t="s">
        <v>102</v>
      </c>
      <c r="AP3" s="111"/>
      <c r="AQ3" s="111"/>
      <c r="AR3" s="111"/>
      <c r="AS3" s="111"/>
      <c r="AT3" s="111"/>
      <c r="AU3" s="111"/>
      <c r="AV3" s="111"/>
      <c r="AW3" s="111" t="s">
        <v>103</v>
      </c>
      <c r="AX3" s="111"/>
      <c r="AY3" s="111"/>
      <c r="AZ3" s="111"/>
      <c r="BA3" s="111"/>
      <c r="BB3" s="111"/>
      <c r="BC3" s="111"/>
      <c r="BD3" s="111"/>
      <c r="BE3" s="111"/>
      <c r="BF3" s="111"/>
      <c r="BG3" s="111"/>
      <c r="BH3" s="111" t="s">
        <v>114</v>
      </c>
      <c r="BI3" s="111"/>
      <c r="BJ3" s="111"/>
      <c r="BK3" s="111"/>
      <c r="BL3" s="111"/>
      <c r="BM3" s="111"/>
      <c r="BN3" s="111"/>
      <c r="BO3" s="111"/>
      <c r="BP3" s="111"/>
      <c r="BQ3" s="111"/>
      <c r="BR3" s="111"/>
      <c r="BS3" s="111"/>
      <c r="BT3" s="111"/>
      <c r="BU3" s="111"/>
      <c r="BV3" s="111"/>
      <c r="BW3" s="111"/>
      <c r="BX3" s="111"/>
      <c r="BY3" s="111"/>
      <c r="BZ3" s="111"/>
      <c r="CA3" s="111"/>
      <c r="CB3" s="111" t="s">
        <v>117</v>
      </c>
      <c r="CC3" s="111" t="s">
        <v>118</v>
      </c>
      <c r="CD3" s="111" t="s">
        <v>119</v>
      </c>
      <c r="CF3" s="126" t="s">
        <v>297</v>
      </c>
      <c r="CG3" s="126" t="s">
        <v>299</v>
      </c>
      <c r="CH3" s="126"/>
      <c r="CI3" s="126"/>
      <c r="CJ3" s="126"/>
      <c r="CK3" s="126"/>
      <c r="CL3" s="126"/>
      <c r="CM3" s="126"/>
      <c r="CN3" s="126"/>
      <c r="CO3" s="126"/>
      <c r="CP3" s="126"/>
      <c r="CQ3" s="126"/>
      <c r="CR3" s="126"/>
    </row>
    <row r="4" spans="1:96" ht="60">
      <c r="A4" s="59" t="s">
        <v>261</v>
      </c>
      <c r="B4" s="111" t="s">
        <v>42</v>
      </c>
      <c r="C4" s="111" t="s">
        <v>42</v>
      </c>
      <c r="D4" s="111" t="s">
        <v>42</v>
      </c>
      <c r="E4" s="60" t="s">
        <v>43</v>
      </c>
      <c r="F4" s="60" t="s">
        <v>43</v>
      </c>
      <c r="G4" s="60" t="s">
        <v>43</v>
      </c>
      <c r="H4" s="60" t="s">
        <v>42</v>
      </c>
      <c r="I4" s="60" t="s">
        <v>42</v>
      </c>
      <c r="J4" s="60" t="s">
        <v>83</v>
      </c>
      <c r="K4" s="60" t="s">
        <v>84</v>
      </c>
      <c r="L4" s="60" t="s">
        <v>85</v>
      </c>
      <c r="M4" s="60" t="s">
        <v>86</v>
      </c>
      <c r="N4" s="60" t="s">
        <v>87</v>
      </c>
      <c r="O4" s="60" t="s">
        <v>88</v>
      </c>
      <c r="P4" s="60" t="s">
        <v>89</v>
      </c>
      <c r="Q4" s="60" t="s">
        <v>90</v>
      </c>
      <c r="R4" s="60" t="s">
        <v>91</v>
      </c>
      <c r="S4" s="60" t="s">
        <v>92</v>
      </c>
      <c r="T4" s="60" t="s">
        <v>93</v>
      </c>
      <c r="U4" s="60" t="s">
        <v>94</v>
      </c>
      <c r="V4" s="60" t="s">
        <v>95</v>
      </c>
      <c r="W4" s="60" t="s">
        <v>96</v>
      </c>
      <c r="X4" s="60" t="s">
        <v>97</v>
      </c>
      <c r="Y4" s="60" t="s">
        <v>113</v>
      </c>
      <c r="Z4" s="60" t="s">
        <v>99</v>
      </c>
      <c r="AA4" s="61" t="s">
        <v>44</v>
      </c>
      <c r="AB4" s="61" t="s">
        <v>45</v>
      </c>
      <c r="AC4" s="61" t="s">
        <v>46</v>
      </c>
      <c r="AD4" s="61" t="s">
        <v>47</v>
      </c>
      <c r="AE4" s="61" t="s">
        <v>48</v>
      </c>
      <c r="AF4" s="61" t="s">
        <v>49</v>
      </c>
      <c r="AG4" s="61" t="s">
        <v>50</v>
      </c>
      <c r="AH4" s="61" t="s">
        <v>44</v>
      </c>
      <c r="AI4" s="61" t="s">
        <v>51</v>
      </c>
      <c r="AJ4" s="61" t="s">
        <v>52</v>
      </c>
      <c r="AK4" s="61" t="s">
        <v>53</v>
      </c>
      <c r="AL4" s="61" t="s">
        <v>54</v>
      </c>
      <c r="AM4" s="61" t="s">
        <v>55</v>
      </c>
      <c r="AN4" s="61" t="s">
        <v>56</v>
      </c>
      <c r="AO4" s="61" t="s">
        <v>44</v>
      </c>
      <c r="AP4" s="61" t="s">
        <v>57</v>
      </c>
      <c r="AQ4" s="61" t="s">
        <v>58</v>
      </c>
      <c r="AR4" s="61" t="s">
        <v>59</v>
      </c>
      <c r="AS4" s="61" t="s">
        <v>55</v>
      </c>
      <c r="AT4" s="61" t="s">
        <v>60</v>
      </c>
      <c r="AU4" s="61" t="s">
        <v>61</v>
      </c>
      <c r="AV4" s="61" t="s">
        <v>62</v>
      </c>
      <c r="AW4" s="61" t="s">
        <v>104</v>
      </c>
      <c r="AX4" s="61" t="s">
        <v>105</v>
      </c>
      <c r="AY4" s="61" t="s">
        <v>106</v>
      </c>
      <c r="AZ4" s="61" t="s">
        <v>107</v>
      </c>
      <c r="BA4" s="61" t="s">
        <v>108</v>
      </c>
      <c r="BB4" s="61" t="s">
        <v>109</v>
      </c>
      <c r="BC4" s="61" t="s">
        <v>110</v>
      </c>
      <c r="BD4" s="61" t="s">
        <v>111</v>
      </c>
      <c r="BE4" s="61" t="s">
        <v>112</v>
      </c>
      <c r="BF4" s="61" t="s">
        <v>97</v>
      </c>
      <c r="BG4" s="61" t="s">
        <v>113</v>
      </c>
      <c r="BH4" s="61" t="s">
        <v>63</v>
      </c>
      <c r="BI4" s="61" t="s">
        <v>64</v>
      </c>
      <c r="BJ4" s="61" t="s">
        <v>65</v>
      </c>
      <c r="BK4" s="61" t="s">
        <v>66</v>
      </c>
      <c r="BL4" s="61" t="s">
        <v>67</v>
      </c>
      <c r="BM4" s="61" t="s">
        <v>68</v>
      </c>
      <c r="BN4" s="61" t="s">
        <v>69</v>
      </c>
      <c r="BO4" s="61" t="s">
        <v>70</v>
      </c>
      <c r="BP4" s="61" t="s">
        <v>71</v>
      </c>
      <c r="BQ4" s="61" t="s">
        <v>115</v>
      </c>
      <c r="BR4" s="61" t="s">
        <v>116</v>
      </c>
      <c r="BS4" s="61" t="s">
        <v>72</v>
      </c>
      <c r="BT4" s="61" t="s">
        <v>73</v>
      </c>
      <c r="BU4" s="61" t="s">
        <v>74</v>
      </c>
      <c r="BV4" s="61" t="s">
        <v>75</v>
      </c>
      <c r="BW4" s="61" t="s">
        <v>76</v>
      </c>
      <c r="BX4" s="61" t="s">
        <v>77</v>
      </c>
      <c r="BY4" s="61" t="s">
        <v>250</v>
      </c>
      <c r="BZ4" s="61" t="s">
        <v>79</v>
      </c>
      <c r="CA4" s="61" t="s">
        <v>224</v>
      </c>
      <c r="CB4" s="60" t="s">
        <v>43</v>
      </c>
      <c r="CC4" s="60" t="s">
        <v>43</v>
      </c>
      <c r="CD4" s="60" t="s">
        <v>43</v>
      </c>
      <c r="CF4" s="128" t="s">
        <v>43</v>
      </c>
      <c r="CG4" s="127" t="s">
        <v>63</v>
      </c>
      <c r="CH4" s="127" t="s">
        <v>64</v>
      </c>
      <c r="CI4" s="127" t="s">
        <v>65</v>
      </c>
      <c r="CJ4" s="127" t="s">
        <v>66</v>
      </c>
      <c r="CK4" s="127" t="s">
        <v>67</v>
      </c>
      <c r="CL4" s="127" t="s">
        <v>68</v>
      </c>
      <c r="CM4" s="127" t="s">
        <v>69</v>
      </c>
      <c r="CN4" s="127" t="s">
        <v>70</v>
      </c>
      <c r="CO4" s="127" t="s">
        <v>71</v>
      </c>
      <c r="CP4" s="127" t="s">
        <v>115</v>
      </c>
      <c r="CQ4" s="127" t="s">
        <v>116</v>
      </c>
      <c r="CR4" s="128" t="s">
        <v>298</v>
      </c>
    </row>
    <row r="5" spans="1:96">
      <c r="A5" s="63" t="str">
        <f>IF(SUM(B5:CD5)=0,"",1)</f>
        <v/>
      </c>
      <c r="B5" s="62" t="str">
        <f>IF('在宅生活改善調査（利用者票）'!B14="","-",'在宅生活改善調査（利用者票）'!B14)</f>
        <v>-</v>
      </c>
      <c r="C5" s="62" t="str">
        <f>IF('在宅生活改善調査（利用者票）'!C14="","-",'在宅生活改善調査（利用者票）'!C14)</f>
        <v>-</v>
      </c>
      <c r="D5" s="62" t="str">
        <f>IF('在宅生活改善調査（利用者票）'!D14="","-",'在宅生活改善調査（利用者票）'!D14)</f>
        <v>-</v>
      </c>
      <c r="E5" s="62" t="str">
        <f>IF('在宅生活改善調査（利用者票）'!E14="","-",'在宅生活改善調査（利用者票）'!E14)</f>
        <v>-</v>
      </c>
      <c r="F5" s="62" t="str">
        <f>IF('在宅生活改善調査（利用者票）'!F14="","-",'在宅生活改善調査（利用者票）'!F14)</f>
        <v>-</v>
      </c>
      <c r="G5" s="62" t="str">
        <f>IF('在宅生活改善調査（利用者票）'!G14="","-",'在宅生活改善調査（利用者票）'!G14)</f>
        <v>-</v>
      </c>
      <c r="H5" s="62" t="str">
        <f>IF('在宅生活改善調査（利用者票）'!U14="","-",'在宅生活改善調査（利用者票）'!U14)</f>
        <v>-</v>
      </c>
      <c r="I5" s="62" t="str">
        <f>IF('在宅生活改善調査（利用者票）'!$U14=10,"*",IF(AND('在宅生活改善調査（利用者票）'!U14&lt;&gt;10,'在宅生活改善調査（利用者票）'!V14=""),"-",'在宅生活改善調査（利用者票）'!V14))</f>
        <v>-</v>
      </c>
      <c r="J5" s="62" t="str">
        <f>IF('在宅生活改善調査（利用者票）'!$U14=10,"*",IF(AND('在宅生活改善調査（利用者票）'!U14&lt;&gt;10,転記作業用!$Z5=0),"-",転記作業用!I5))</f>
        <v>-</v>
      </c>
      <c r="K5" s="62" t="str">
        <f>IF('在宅生活改善調査（利用者票）'!$U14=10,"*",IF(AND('在宅生活改善調査（利用者票）'!V14&lt;&gt;10,転記作業用!$Z5=0),"-",転記作業用!J5))</f>
        <v>-</v>
      </c>
      <c r="L5" s="62" t="str">
        <f>IF('在宅生活改善調査（利用者票）'!$U14=10,"*",IF(AND('在宅生活改善調査（利用者票）'!W14&lt;&gt;10,転記作業用!$Z5=0),"-",転記作業用!K5))</f>
        <v>-</v>
      </c>
      <c r="M5" s="62" t="str">
        <f>IF('在宅生活改善調査（利用者票）'!$U14=10,"*",IF(AND('在宅生活改善調査（利用者票）'!X14&lt;&gt;10,転記作業用!$Z5=0),"-",転記作業用!L5))</f>
        <v>-</v>
      </c>
      <c r="N5" s="62" t="str">
        <f>IF('在宅生活改善調査（利用者票）'!$U14=10,"*",IF(AND('在宅生活改善調査（利用者票）'!Y14&lt;&gt;10,転記作業用!$Z5=0),"-",転記作業用!M5))</f>
        <v>-</v>
      </c>
      <c r="O5" s="62" t="str">
        <f>IF('在宅生活改善調査（利用者票）'!$U14=10,"*",IF(AND('在宅生活改善調査（利用者票）'!Z14&lt;&gt;10,転記作業用!$Z5=0),"-",転記作業用!N5))</f>
        <v>-</v>
      </c>
      <c r="P5" s="62" t="str">
        <f>IF('在宅生活改善調査（利用者票）'!$U14=10,"*",IF(AND('在宅生活改善調査（利用者票）'!AA14&lt;&gt;10,転記作業用!$Z5=0),"-",転記作業用!O5))</f>
        <v>-</v>
      </c>
      <c r="Q5" s="62" t="str">
        <f>IF('在宅生活改善調査（利用者票）'!$U14=10,"*",IF(AND('在宅生活改善調査（利用者票）'!AB14&lt;&gt;10,転記作業用!$Z5=0),"-",転記作業用!P5))</f>
        <v>-</v>
      </c>
      <c r="R5" s="62" t="str">
        <f>IF('在宅生活改善調査（利用者票）'!$U14=10,"*",IF(AND('在宅生活改善調査（利用者票）'!AC14&lt;&gt;10,転記作業用!$Z5=0),"-",転記作業用!Q5))</f>
        <v>-</v>
      </c>
      <c r="S5" s="62" t="str">
        <f>IF('在宅生活改善調査（利用者票）'!$U14=10,"*",IF(AND('在宅生活改善調査（利用者票）'!AD14&lt;&gt;10,転記作業用!$Z5=0),"-",転記作業用!R5))</f>
        <v>-</v>
      </c>
      <c r="T5" s="62" t="str">
        <f>IF('在宅生活改善調査（利用者票）'!$U14=10,"*",IF(AND('在宅生活改善調査（利用者票）'!AE14&lt;&gt;10,転記作業用!$Z5=0),"-",転記作業用!S5))</f>
        <v>-</v>
      </c>
      <c r="U5" s="62" t="str">
        <f>IF('在宅生活改善調査（利用者票）'!$U14=10,"*",IF(AND('在宅生活改善調査（利用者票）'!AF14&lt;&gt;10,転記作業用!$Z5=0),"-",転記作業用!T5))</f>
        <v>-</v>
      </c>
      <c r="V5" s="62" t="str">
        <f>IF('在宅生活改善調査（利用者票）'!$U14=10,"*",IF(AND('在宅生活改善調査（利用者票）'!AG14&lt;&gt;10,転記作業用!$Z5=0),"-",転記作業用!U5))</f>
        <v>-</v>
      </c>
      <c r="W5" s="62" t="str">
        <f>IF('在宅生活改善調査（利用者票）'!$U14=10,"*",IF(AND('在宅生活改善調査（利用者票）'!AH14&lt;&gt;10,転記作業用!$Z5=0),"-",転記作業用!V5))</f>
        <v>-</v>
      </c>
      <c r="X5" s="62" t="str">
        <f>IF('在宅生活改善調査（利用者票）'!$U14=10,"*",IF(AND('在宅生活改善調査（利用者票）'!AI14&lt;&gt;10,転記作業用!$Z5=0),"-",転記作業用!W5))</f>
        <v>-</v>
      </c>
      <c r="Y5" s="62" t="str">
        <f>IF('在宅生活改善調査（利用者票）'!$U14=10,"*",IF(AND('在宅生活改善調査（利用者票）'!AJ14&lt;&gt;10,転記作業用!$Z5=0),"-",転記作業用!X5))</f>
        <v>-</v>
      </c>
      <c r="Z5" s="62" t="str">
        <f>IF('在宅生活改善調査（利用者票）'!$U14=10,"*",IF(AND('在宅生活改善調査（利用者票）'!AK14&lt;&gt;10,転記作業用!$Z5=0),"-",転記作業用!Y5))</f>
        <v>-</v>
      </c>
      <c r="AA5" s="62" t="str">
        <f>IF(転記作業用!$AH5=0,"-",転記作業用!AA5)</f>
        <v>-</v>
      </c>
      <c r="AB5" s="62" t="str">
        <f>IF(転記作業用!$AH5=0,"-",転記作業用!AB5)</f>
        <v>-</v>
      </c>
      <c r="AC5" s="62" t="str">
        <f>IF(転記作業用!$AH5=0,"-",転記作業用!AC5)</f>
        <v>-</v>
      </c>
      <c r="AD5" s="62" t="str">
        <f>IF(転記作業用!$AH5=0,"-",転記作業用!AD5)</f>
        <v>-</v>
      </c>
      <c r="AE5" s="62" t="str">
        <f>IF(転記作業用!$AH5=0,"-",転記作業用!AE5)</f>
        <v>-</v>
      </c>
      <c r="AF5" s="62" t="str">
        <f>IF(転記作業用!$AH5=0,"-",転記作業用!AF5)</f>
        <v>-</v>
      </c>
      <c r="AG5" s="62" t="str">
        <f>IF(転記作業用!$AH5=0,"-",転記作業用!AG5)</f>
        <v>-</v>
      </c>
      <c r="AH5" s="62" t="str">
        <f>IF(転記作業用!$AP5=0,"-",転記作業用!AI5)</f>
        <v>-</v>
      </c>
      <c r="AI5" s="62" t="str">
        <f>IF(転記作業用!$AP5=0,"-",転記作業用!AJ5)</f>
        <v>-</v>
      </c>
      <c r="AJ5" s="62" t="str">
        <f>IF(転記作業用!$AP5=0,"-",転記作業用!AK5)</f>
        <v>-</v>
      </c>
      <c r="AK5" s="62" t="str">
        <f>IF(転記作業用!$AP5=0,"-",転記作業用!AL5)</f>
        <v>-</v>
      </c>
      <c r="AL5" s="62" t="str">
        <f>IF(転記作業用!$AP5=0,"-",転記作業用!AM5)</f>
        <v>-</v>
      </c>
      <c r="AM5" s="62" t="str">
        <f>IF(転記作業用!$AP5=0,"-",転記作業用!AN5)</f>
        <v>-</v>
      </c>
      <c r="AN5" s="62" t="str">
        <f>IF(転記作業用!$AP5=0,"-",転記作業用!AO5)</f>
        <v>-</v>
      </c>
      <c r="AO5" s="62" t="str">
        <f>IF(転記作業用!$AY5=0,"-",転記作業用!AQ5)</f>
        <v>-</v>
      </c>
      <c r="AP5" s="62" t="str">
        <f>IF(転記作業用!$AY5=0,"-",転記作業用!AR5)</f>
        <v>-</v>
      </c>
      <c r="AQ5" s="62" t="str">
        <f>IF(転記作業用!$AY5=0,"-",転記作業用!AS5)</f>
        <v>-</v>
      </c>
      <c r="AR5" s="62" t="str">
        <f>IF(転記作業用!$AY5=0,"-",転記作業用!AT5)</f>
        <v>-</v>
      </c>
      <c r="AS5" s="62" t="str">
        <f>IF(転記作業用!$AY5=0,"-",転記作業用!AU5)</f>
        <v>-</v>
      </c>
      <c r="AT5" s="62" t="str">
        <f>IF(転記作業用!$AY5=0,"-",転記作業用!AV5)</f>
        <v>-</v>
      </c>
      <c r="AU5" s="62" t="str">
        <f>IF(転記作業用!$AY5=0,"-",転記作業用!AW5)</f>
        <v>-</v>
      </c>
      <c r="AV5" s="62" t="str">
        <f>IF(転記作業用!$AY5=0,"-",転記作業用!AX5)</f>
        <v>-</v>
      </c>
      <c r="AW5" s="62" t="str">
        <f>IF(転記作業用!$BK5=0,"-",転記作業用!AZ5)</f>
        <v>-</v>
      </c>
      <c r="AX5" s="62" t="str">
        <f>IF(転記作業用!$BK5=0,"-",転記作業用!BA5)</f>
        <v>-</v>
      </c>
      <c r="AY5" s="62" t="str">
        <f>IF(転記作業用!$BK5=0,"-",転記作業用!BB5)</f>
        <v>-</v>
      </c>
      <c r="AZ5" s="62" t="str">
        <f>IF(転記作業用!$BK5=0,"-",転記作業用!BC5)</f>
        <v>-</v>
      </c>
      <c r="BA5" s="62" t="str">
        <f>IF(転記作業用!$BK5=0,"-",転記作業用!BD5)</f>
        <v>-</v>
      </c>
      <c r="BB5" s="62" t="str">
        <f>IF(転記作業用!$BK5=0,"-",転記作業用!BE5)</f>
        <v>-</v>
      </c>
      <c r="BC5" s="62" t="str">
        <f>IF(転記作業用!$BK5=0,"-",転記作業用!BF5)</f>
        <v>-</v>
      </c>
      <c r="BD5" s="62" t="str">
        <f>IF(転記作業用!$BK5=0,"-",転記作業用!BG5)</f>
        <v>-</v>
      </c>
      <c r="BE5" s="62" t="str">
        <f>IF(転記作業用!$BK5=0,"-",転記作業用!BH5)</f>
        <v>-</v>
      </c>
      <c r="BF5" s="62" t="str">
        <f>IF(転記作業用!$BK5=0,"-",転記作業用!BI5)</f>
        <v>-</v>
      </c>
      <c r="BG5" s="62" t="str">
        <f>IF(転記作業用!$BK5=0,"-",転記作業用!BJ5)</f>
        <v>-</v>
      </c>
      <c r="BH5" s="62" t="str">
        <f>IF(転記作業用!$CF5=0,"-",転記作業用!BL5)</f>
        <v>-</v>
      </c>
      <c r="BI5" s="62" t="str">
        <f>IF(転記作業用!$CF5=0,"-",転記作業用!BM5)</f>
        <v>-</v>
      </c>
      <c r="BJ5" s="62" t="str">
        <f>IF(転記作業用!$CF5=0,"-",転記作業用!BN5)</f>
        <v>-</v>
      </c>
      <c r="BK5" s="62" t="str">
        <f>IF(転記作業用!$CF5=0,"-",転記作業用!BO5)</f>
        <v>-</v>
      </c>
      <c r="BL5" s="62" t="str">
        <f>IF(転記作業用!$CF5=0,"-",転記作業用!BP5)</f>
        <v>-</v>
      </c>
      <c r="BM5" s="62" t="str">
        <f>IF(転記作業用!$CF5=0,"-",転記作業用!BQ5)</f>
        <v>-</v>
      </c>
      <c r="BN5" s="62" t="str">
        <f>IF(転記作業用!$CF5=0,"-",転記作業用!BR5)</f>
        <v>-</v>
      </c>
      <c r="BO5" s="62" t="str">
        <f>IF(転記作業用!$CF5=0,"-",転記作業用!BS5)</f>
        <v>-</v>
      </c>
      <c r="BP5" s="62" t="str">
        <f>IF(転記作業用!$CF5=0,"-",転記作業用!BT5)</f>
        <v>-</v>
      </c>
      <c r="BQ5" s="62" t="str">
        <f>IF(転記作業用!$CF5=0,"-",転記作業用!BU5)</f>
        <v>-</v>
      </c>
      <c r="BR5" s="62" t="str">
        <f>IF(転記作業用!$CF5=0,"-",転記作業用!BV5)</f>
        <v>-</v>
      </c>
      <c r="BS5" s="62" t="str">
        <f>IF(転記作業用!$CF5=0,"-",転記作業用!BW5)</f>
        <v>-</v>
      </c>
      <c r="BT5" s="62" t="str">
        <f>IF(転記作業用!$CF5=0,"-",転記作業用!BX5)</f>
        <v>-</v>
      </c>
      <c r="BU5" s="62" t="str">
        <f>IF(転記作業用!$CF5=0,"-",転記作業用!BY5)</f>
        <v>-</v>
      </c>
      <c r="BV5" s="62" t="str">
        <f>IF(転記作業用!$CF5=0,"-",転記作業用!BZ5)</f>
        <v>-</v>
      </c>
      <c r="BW5" s="62" t="str">
        <f>IF(転記作業用!$CF5=0,"-",転記作業用!CA5)</f>
        <v>-</v>
      </c>
      <c r="BX5" s="62" t="str">
        <f>IF(転記作業用!$CF5=0,"-",転記作業用!CB5)</f>
        <v>-</v>
      </c>
      <c r="BY5" s="62" t="str">
        <f>IF(転記作業用!$CF5=0,"-",転記作業用!CC5)</f>
        <v>-</v>
      </c>
      <c r="BZ5" s="62" t="str">
        <f>IF(転記作業用!$CF5=0,"-",転記作業用!CD5)</f>
        <v>-</v>
      </c>
      <c r="CA5" s="62" t="str">
        <f>IF(転記作業用!$CF5=0,"-",転記作業用!CE5)</f>
        <v>-</v>
      </c>
      <c r="CB5" s="62" t="str">
        <f>IF(転記作業用!CG5&lt;1,"*",IF(AND(転記作業用!CG5&gt;=1,'在宅生活改善調査（利用者票）'!CO14=""),"-",'在宅生活改善調査（利用者票）'!CO14))</f>
        <v>*</v>
      </c>
      <c r="CC5" s="62" t="str">
        <f>IF(転記作業用!CH5&lt;1,"*",IF(AND(転記作業用!CH5&gt;=1,'在宅生活改善調査（利用者票）'!CP14=""),"-",'在宅生活改善調査（利用者票）'!CP14))</f>
        <v>*</v>
      </c>
      <c r="CD5" s="62" t="str">
        <f>IF($BZ5&lt;&gt;1,"*",IF(AND($BZ5=1,'在宅生活改善調査（利用者票）'!CQ14=""),"-",'在宅生活改善調査（利用者票）'!CQ14))</f>
        <v>*</v>
      </c>
      <c r="CE5" t="str">
        <f>IF(OR('在宅生活改善調査（利用者票）'!CS14&lt;&gt;"",'在宅生活改善調査（利用者票）'!CT14&lt;&gt;"",'在宅生活改善調査（利用者票）'!CU14&lt;&gt;"",'在宅生活改善調査（利用者票）'!CV14&lt;&gt;"",'在宅生活改善調査（利用者票）'!CX14&lt;&gt;"",'在宅生活改善調査（利用者票）'!CY14&lt;&gt;"",'在宅生活改善調査（利用者票）'!CZ14&lt;&gt;"",'在宅生活改善調査（利用者票）'!DA14&lt;&gt;"",'在宅生活改善調査（利用者票）'!DB14&lt;&gt;""),"回答エラーが残っています。","")</f>
        <v/>
      </c>
      <c r="CF5" s="129" t="str">
        <f>IF('在宅生活改善調査（利用者票）'!H14="","-",'在宅生活改善調査（利用者票）'!H14)</f>
        <v>-</v>
      </c>
      <c r="CG5" s="129" t="str">
        <f>IF('在宅生活改善調査（利用者票）'!I14="","-",'在宅生活改善調査（利用者票）'!I14)</f>
        <v>-</v>
      </c>
      <c r="CH5" s="129" t="str">
        <f>IF('在宅生活改善調査（利用者票）'!J14="","-",'在宅生活改善調査（利用者票）'!J14)</f>
        <v>-</v>
      </c>
      <c r="CI5" s="129" t="str">
        <f>IF('在宅生活改善調査（利用者票）'!K14="","-",'在宅生活改善調査（利用者票）'!K14)</f>
        <v>-</v>
      </c>
      <c r="CJ5" s="129" t="str">
        <f>IF('在宅生活改善調査（利用者票）'!L14="","-",'在宅生活改善調査（利用者票）'!L14)</f>
        <v>-</v>
      </c>
      <c r="CK5" s="129" t="str">
        <f>IF('在宅生活改善調査（利用者票）'!M14="","-",'在宅生活改善調査（利用者票）'!M14)</f>
        <v>-</v>
      </c>
      <c r="CL5" s="129" t="str">
        <f>IF('在宅生活改善調査（利用者票）'!N14="","-",'在宅生活改善調査（利用者票）'!N14)</f>
        <v>-</v>
      </c>
      <c r="CM5" s="129" t="str">
        <f>IF('在宅生活改善調査（利用者票）'!O14="","-",'在宅生活改善調査（利用者票）'!O14)</f>
        <v>-</v>
      </c>
      <c r="CN5" s="129" t="str">
        <f>IF('在宅生活改善調査（利用者票）'!P14="","-",'在宅生活改善調査（利用者票）'!P14)</f>
        <v>-</v>
      </c>
      <c r="CO5" s="129" t="str">
        <f>IF('在宅生活改善調査（利用者票）'!Q14="","-",'在宅生活改善調査（利用者票）'!Q14)</f>
        <v>-</v>
      </c>
      <c r="CP5" s="129" t="str">
        <f>IF('在宅生活改善調査（利用者票）'!R14="","-",'在宅生活改善調査（利用者票）'!R14)</f>
        <v>-</v>
      </c>
      <c r="CQ5" s="129" t="str">
        <f>IF('在宅生活改善調査（利用者票）'!S14="","-",'在宅生活改善調査（利用者票）'!S14)</f>
        <v>-</v>
      </c>
      <c r="CR5" s="129" t="str">
        <f>IF('在宅生活改善調査（利用者票）'!T14="","-",'在宅生活改善調査（利用者票）'!T14)</f>
        <v>-</v>
      </c>
    </row>
    <row r="6" spans="1:96">
      <c r="A6" s="63" t="str">
        <f>IF(SUM(B6:CD6)=0,"",2)</f>
        <v/>
      </c>
      <c r="B6" s="62" t="str">
        <f>IF('在宅生活改善調査（利用者票）'!B15="","-",'在宅生活改善調査（利用者票）'!B15)</f>
        <v>-</v>
      </c>
      <c r="C6" s="62" t="str">
        <f>IF('在宅生活改善調査（利用者票）'!C15="","-",'在宅生活改善調査（利用者票）'!C15)</f>
        <v>-</v>
      </c>
      <c r="D6" s="62" t="str">
        <f>IF('在宅生活改善調査（利用者票）'!D15="","-",'在宅生活改善調査（利用者票）'!D15)</f>
        <v>-</v>
      </c>
      <c r="E6" s="62" t="str">
        <f>IF('在宅生活改善調査（利用者票）'!E15="","-",'在宅生活改善調査（利用者票）'!E15)</f>
        <v>-</v>
      </c>
      <c r="F6" s="62" t="str">
        <f>IF('在宅生活改善調査（利用者票）'!F15="","-",'在宅生活改善調査（利用者票）'!F15)</f>
        <v>-</v>
      </c>
      <c r="G6" s="62" t="str">
        <f>IF('在宅生活改善調査（利用者票）'!G15="","-",'在宅生活改善調査（利用者票）'!G15)</f>
        <v>-</v>
      </c>
      <c r="H6" s="62" t="str">
        <f>IF('在宅生活改善調査（利用者票）'!U15="","-",'在宅生活改善調査（利用者票）'!U15)</f>
        <v>-</v>
      </c>
      <c r="I6" s="62" t="str">
        <f>IF('在宅生活改善調査（利用者票）'!$U15=10,"*",IF(AND('在宅生活改善調査（利用者票）'!U15&lt;&gt;10,'在宅生活改善調査（利用者票）'!V15=""),"-",'在宅生活改善調査（利用者票）'!V15))</f>
        <v>-</v>
      </c>
      <c r="J6" s="62" t="str">
        <f>IF('在宅生活改善調査（利用者票）'!$U15=10,"*",IF(AND('在宅生活改善調査（利用者票）'!U15&lt;&gt;10,転記作業用!$Z6=0),"-",転記作業用!I6))</f>
        <v>-</v>
      </c>
      <c r="K6" s="62" t="str">
        <f>IF('在宅生活改善調査（利用者票）'!$U15=10,"*",IF(AND('在宅生活改善調査（利用者票）'!V15&lt;&gt;10,転記作業用!$Z6=0),"-",転記作業用!J6))</f>
        <v>-</v>
      </c>
      <c r="L6" s="62" t="str">
        <f>IF('在宅生活改善調査（利用者票）'!$U15=10,"*",IF(AND('在宅生活改善調査（利用者票）'!W15&lt;&gt;10,転記作業用!$Z6=0),"-",転記作業用!K6))</f>
        <v>-</v>
      </c>
      <c r="M6" s="62" t="str">
        <f>IF('在宅生活改善調査（利用者票）'!$U15=10,"*",IF(AND('在宅生活改善調査（利用者票）'!X15&lt;&gt;10,転記作業用!$Z6=0),"-",転記作業用!L6))</f>
        <v>-</v>
      </c>
      <c r="N6" s="62" t="str">
        <f>IF('在宅生活改善調査（利用者票）'!$U15=10,"*",IF(AND('在宅生活改善調査（利用者票）'!Y15&lt;&gt;10,転記作業用!$Z6=0),"-",転記作業用!M6))</f>
        <v>-</v>
      </c>
      <c r="O6" s="62" t="str">
        <f>IF('在宅生活改善調査（利用者票）'!$U15=10,"*",IF(AND('在宅生活改善調査（利用者票）'!Z15&lt;&gt;10,転記作業用!$Z6=0),"-",転記作業用!N6))</f>
        <v>-</v>
      </c>
      <c r="P6" s="62" t="str">
        <f>IF('在宅生活改善調査（利用者票）'!$U15=10,"*",IF(AND('在宅生活改善調査（利用者票）'!AA15&lt;&gt;10,転記作業用!$Z6=0),"-",転記作業用!O6))</f>
        <v>-</v>
      </c>
      <c r="Q6" s="62" t="str">
        <f>IF('在宅生活改善調査（利用者票）'!$U15=10,"*",IF(AND('在宅生活改善調査（利用者票）'!AB15&lt;&gt;10,転記作業用!$Z6=0),"-",転記作業用!P6))</f>
        <v>-</v>
      </c>
      <c r="R6" s="62" t="str">
        <f>IF('在宅生活改善調査（利用者票）'!$U15=10,"*",IF(AND('在宅生活改善調査（利用者票）'!AC15&lt;&gt;10,転記作業用!$Z6=0),"-",転記作業用!Q6))</f>
        <v>-</v>
      </c>
      <c r="S6" s="62" t="str">
        <f>IF('在宅生活改善調査（利用者票）'!$U15=10,"*",IF(AND('在宅生活改善調査（利用者票）'!AD15&lt;&gt;10,転記作業用!$Z6=0),"-",転記作業用!R6))</f>
        <v>-</v>
      </c>
      <c r="T6" s="62" t="str">
        <f>IF('在宅生活改善調査（利用者票）'!$U15=10,"*",IF(AND('在宅生活改善調査（利用者票）'!AE15&lt;&gt;10,転記作業用!$Z6=0),"-",転記作業用!S6))</f>
        <v>-</v>
      </c>
      <c r="U6" s="62" t="str">
        <f>IF('在宅生活改善調査（利用者票）'!$U15=10,"*",IF(AND('在宅生活改善調査（利用者票）'!AF15&lt;&gt;10,転記作業用!$Z6=0),"-",転記作業用!T6))</f>
        <v>-</v>
      </c>
      <c r="V6" s="62" t="str">
        <f>IF('在宅生活改善調査（利用者票）'!$U15=10,"*",IF(AND('在宅生活改善調査（利用者票）'!AG15&lt;&gt;10,転記作業用!$Z6=0),"-",転記作業用!U6))</f>
        <v>-</v>
      </c>
      <c r="W6" s="62" t="str">
        <f>IF('在宅生活改善調査（利用者票）'!$U15=10,"*",IF(AND('在宅生活改善調査（利用者票）'!AH15&lt;&gt;10,転記作業用!$Z6=0),"-",転記作業用!V6))</f>
        <v>-</v>
      </c>
      <c r="X6" s="62" t="str">
        <f>IF('在宅生活改善調査（利用者票）'!$U15=10,"*",IF(AND('在宅生活改善調査（利用者票）'!AI15&lt;&gt;10,転記作業用!$Z6=0),"-",転記作業用!W6))</f>
        <v>-</v>
      </c>
      <c r="Y6" s="62" t="str">
        <f>IF('在宅生活改善調査（利用者票）'!$U15=10,"*",IF(AND('在宅生活改善調査（利用者票）'!AJ15&lt;&gt;10,転記作業用!$Z6=0),"-",転記作業用!X6))</f>
        <v>-</v>
      </c>
      <c r="Z6" s="62" t="str">
        <f>IF('在宅生活改善調査（利用者票）'!$U15=10,"*",IF(AND('在宅生活改善調査（利用者票）'!AK15&lt;&gt;10,転記作業用!$Z6=0),"-",転記作業用!Y6))</f>
        <v>-</v>
      </c>
      <c r="AA6" s="62" t="str">
        <f>IF(転記作業用!$AH6=0,"-",転記作業用!AA6)</f>
        <v>-</v>
      </c>
      <c r="AB6" s="62" t="str">
        <f>IF(転記作業用!$AH6=0,"-",転記作業用!AB6)</f>
        <v>-</v>
      </c>
      <c r="AC6" s="62" t="str">
        <f>IF(転記作業用!$AH6=0,"-",転記作業用!AC6)</f>
        <v>-</v>
      </c>
      <c r="AD6" s="62" t="str">
        <f>IF(転記作業用!$AH6=0,"-",転記作業用!AD6)</f>
        <v>-</v>
      </c>
      <c r="AE6" s="62" t="str">
        <f>IF(転記作業用!$AH6=0,"-",転記作業用!AE6)</f>
        <v>-</v>
      </c>
      <c r="AF6" s="62" t="str">
        <f>IF(転記作業用!$AH6=0,"-",転記作業用!AF6)</f>
        <v>-</v>
      </c>
      <c r="AG6" s="62" t="str">
        <f>IF(転記作業用!$AH6=0,"-",転記作業用!AG6)</f>
        <v>-</v>
      </c>
      <c r="AH6" s="62" t="str">
        <f>IF(転記作業用!$AP6=0,"-",転記作業用!AI6)</f>
        <v>-</v>
      </c>
      <c r="AI6" s="62" t="str">
        <f>IF(転記作業用!$AP6=0,"-",転記作業用!AJ6)</f>
        <v>-</v>
      </c>
      <c r="AJ6" s="62" t="str">
        <f>IF(転記作業用!$AP6=0,"-",転記作業用!AK6)</f>
        <v>-</v>
      </c>
      <c r="AK6" s="62" t="str">
        <f>IF(転記作業用!$AP6=0,"-",転記作業用!AL6)</f>
        <v>-</v>
      </c>
      <c r="AL6" s="62" t="str">
        <f>IF(転記作業用!$AP6=0,"-",転記作業用!AM6)</f>
        <v>-</v>
      </c>
      <c r="AM6" s="62" t="str">
        <f>IF(転記作業用!$AP6=0,"-",転記作業用!AN6)</f>
        <v>-</v>
      </c>
      <c r="AN6" s="62" t="str">
        <f>IF(転記作業用!$AP6=0,"-",転記作業用!AO6)</f>
        <v>-</v>
      </c>
      <c r="AO6" s="62" t="str">
        <f>IF(転記作業用!$AY6=0,"-",転記作業用!AQ6)</f>
        <v>-</v>
      </c>
      <c r="AP6" s="62" t="str">
        <f>IF(転記作業用!$AY6=0,"-",転記作業用!AR6)</f>
        <v>-</v>
      </c>
      <c r="AQ6" s="62" t="str">
        <f>IF(転記作業用!$AY6=0,"-",転記作業用!AS6)</f>
        <v>-</v>
      </c>
      <c r="AR6" s="62" t="str">
        <f>IF(転記作業用!$AY6=0,"-",転記作業用!AT6)</f>
        <v>-</v>
      </c>
      <c r="AS6" s="62" t="str">
        <f>IF(転記作業用!$AY6=0,"-",転記作業用!AU6)</f>
        <v>-</v>
      </c>
      <c r="AT6" s="62" t="str">
        <f>IF(転記作業用!$AY6=0,"-",転記作業用!AV6)</f>
        <v>-</v>
      </c>
      <c r="AU6" s="62" t="str">
        <f>IF(転記作業用!$AY6=0,"-",転記作業用!AW6)</f>
        <v>-</v>
      </c>
      <c r="AV6" s="62" t="str">
        <f>IF(転記作業用!$AY6=0,"-",転記作業用!AX6)</f>
        <v>-</v>
      </c>
      <c r="AW6" s="62" t="str">
        <f>IF(転記作業用!$BK6=0,"-",転記作業用!AZ6)</f>
        <v>-</v>
      </c>
      <c r="AX6" s="62" t="str">
        <f>IF(転記作業用!$BK6=0,"-",転記作業用!BA6)</f>
        <v>-</v>
      </c>
      <c r="AY6" s="62" t="str">
        <f>IF(転記作業用!$BK6=0,"-",転記作業用!BB6)</f>
        <v>-</v>
      </c>
      <c r="AZ6" s="62" t="str">
        <f>IF(転記作業用!$BK6=0,"-",転記作業用!BC6)</f>
        <v>-</v>
      </c>
      <c r="BA6" s="62" t="str">
        <f>IF(転記作業用!$BK6=0,"-",転記作業用!BD6)</f>
        <v>-</v>
      </c>
      <c r="BB6" s="62" t="str">
        <f>IF(転記作業用!$BK6=0,"-",転記作業用!BE6)</f>
        <v>-</v>
      </c>
      <c r="BC6" s="62" t="str">
        <f>IF(転記作業用!$BK6=0,"-",転記作業用!BF6)</f>
        <v>-</v>
      </c>
      <c r="BD6" s="62" t="str">
        <f>IF(転記作業用!$BK6=0,"-",転記作業用!BG6)</f>
        <v>-</v>
      </c>
      <c r="BE6" s="62" t="str">
        <f>IF(転記作業用!$BK6=0,"-",転記作業用!BH6)</f>
        <v>-</v>
      </c>
      <c r="BF6" s="62" t="str">
        <f>IF(転記作業用!$BK6=0,"-",転記作業用!BI6)</f>
        <v>-</v>
      </c>
      <c r="BG6" s="62" t="str">
        <f>IF(転記作業用!$BK6=0,"-",転記作業用!BJ6)</f>
        <v>-</v>
      </c>
      <c r="BH6" s="62" t="str">
        <f>IF(転記作業用!$CF6=0,"-",転記作業用!BL6)</f>
        <v>-</v>
      </c>
      <c r="BI6" s="62" t="str">
        <f>IF(転記作業用!$CF6=0,"-",転記作業用!BM6)</f>
        <v>-</v>
      </c>
      <c r="BJ6" s="62" t="str">
        <f>IF(転記作業用!$CF6=0,"-",転記作業用!BN6)</f>
        <v>-</v>
      </c>
      <c r="BK6" s="62" t="str">
        <f>IF(転記作業用!$CF6=0,"-",転記作業用!BO6)</f>
        <v>-</v>
      </c>
      <c r="BL6" s="62" t="str">
        <f>IF(転記作業用!$CF6=0,"-",転記作業用!BP6)</f>
        <v>-</v>
      </c>
      <c r="BM6" s="62" t="str">
        <f>IF(転記作業用!$CF6=0,"-",転記作業用!BQ6)</f>
        <v>-</v>
      </c>
      <c r="BN6" s="62" t="str">
        <f>IF(転記作業用!$CF6=0,"-",転記作業用!BR6)</f>
        <v>-</v>
      </c>
      <c r="BO6" s="62" t="str">
        <f>IF(転記作業用!$CF6=0,"-",転記作業用!BS6)</f>
        <v>-</v>
      </c>
      <c r="BP6" s="62" t="str">
        <f>IF(転記作業用!$CF6=0,"-",転記作業用!BT6)</f>
        <v>-</v>
      </c>
      <c r="BQ6" s="62" t="str">
        <f>IF(転記作業用!$CF6=0,"-",転記作業用!BU6)</f>
        <v>-</v>
      </c>
      <c r="BR6" s="62" t="str">
        <f>IF(転記作業用!$CF6=0,"-",転記作業用!BV6)</f>
        <v>-</v>
      </c>
      <c r="BS6" s="62" t="str">
        <f>IF(転記作業用!$CF6=0,"-",転記作業用!BW6)</f>
        <v>-</v>
      </c>
      <c r="BT6" s="62" t="str">
        <f>IF(転記作業用!$CF6=0,"-",転記作業用!BX6)</f>
        <v>-</v>
      </c>
      <c r="BU6" s="62" t="str">
        <f>IF(転記作業用!$CF6=0,"-",転記作業用!BY6)</f>
        <v>-</v>
      </c>
      <c r="BV6" s="62" t="str">
        <f>IF(転記作業用!$CF6=0,"-",転記作業用!BZ6)</f>
        <v>-</v>
      </c>
      <c r="BW6" s="62" t="str">
        <f>IF(転記作業用!$CF6=0,"-",転記作業用!CA6)</f>
        <v>-</v>
      </c>
      <c r="BX6" s="62" t="str">
        <f>IF(転記作業用!$CF6=0,"-",転記作業用!CB6)</f>
        <v>-</v>
      </c>
      <c r="BY6" s="62" t="str">
        <f>IF(転記作業用!$CF6=0,"-",転記作業用!CC6)</f>
        <v>-</v>
      </c>
      <c r="BZ6" s="62" t="str">
        <f>IF(転記作業用!$CF6=0,"-",転記作業用!CD6)</f>
        <v>-</v>
      </c>
      <c r="CA6" s="62" t="str">
        <f>IF(転記作業用!$CF6=0,"-",転記作業用!CE6)</f>
        <v>-</v>
      </c>
      <c r="CB6" s="62" t="str">
        <f>IF(転記作業用!CG6&lt;1,"*",IF(AND(転記作業用!CG6&gt;=1,'在宅生活改善調査（利用者票）'!CO15=""),"-",'在宅生活改善調査（利用者票）'!CO15))</f>
        <v>*</v>
      </c>
      <c r="CC6" s="62" t="str">
        <f>IF(転記作業用!CH6&lt;1,"*",IF(AND(転記作業用!CH6&gt;=1,'在宅生活改善調査（利用者票）'!CP15=""),"-",'在宅生活改善調査（利用者票）'!CP15))</f>
        <v>*</v>
      </c>
      <c r="CD6" s="62" t="str">
        <f>IF($BZ6&lt;&gt;1,"*",IF(AND($BZ6=1,'在宅生活改善調査（利用者票）'!CQ15=""),"-",'在宅生活改善調査（利用者票）'!CQ15))</f>
        <v>*</v>
      </c>
      <c r="CE6" t="str">
        <f>IF(OR('在宅生活改善調査（利用者票）'!CS15&lt;&gt;"",'在宅生活改善調査（利用者票）'!CT15&lt;&gt;"",'在宅生活改善調査（利用者票）'!CU15&lt;&gt;"",'在宅生活改善調査（利用者票）'!CV15&lt;&gt;"",'在宅生活改善調査（利用者票）'!CX15&lt;&gt;"",'在宅生活改善調査（利用者票）'!CY15&lt;&gt;"",'在宅生活改善調査（利用者票）'!CZ15&lt;&gt;"",'在宅生活改善調査（利用者票）'!DA15&lt;&gt;"",'在宅生活改善調査（利用者票）'!DB15&lt;&gt;""),"回答エラーが残っています","")</f>
        <v/>
      </c>
      <c r="CF6" s="129" t="str">
        <f>IF('在宅生活改善調査（利用者票）'!H15="","-",'在宅生活改善調査（利用者票）'!H15)</f>
        <v>-</v>
      </c>
      <c r="CG6" s="129" t="str">
        <f>IF('在宅生活改善調査（利用者票）'!I15="","-",'在宅生活改善調査（利用者票）'!I15)</f>
        <v>-</v>
      </c>
      <c r="CH6" s="129" t="str">
        <f>IF('在宅生活改善調査（利用者票）'!J15="","-",'在宅生活改善調査（利用者票）'!J15)</f>
        <v>-</v>
      </c>
      <c r="CI6" s="129" t="str">
        <f>IF('在宅生活改善調査（利用者票）'!K15="","-",'在宅生活改善調査（利用者票）'!K15)</f>
        <v>-</v>
      </c>
      <c r="CJ6" s="129" t="str">
        <f>IF('在宅生活改善調査（利用者票）'!L15="","-",'在宅生活改善調査（利用者票）'!L15)</f>
        <v>-</v>
      </c>
      <c r="CK6" s="129" t="str">
        <f>IF('在宅生活改善調査（利用者票）'!M15="","-",'在宅生活改善調査（利用者票）'!M15)</f>
        <v>-</v>
      </c>
      <c r="CL6" s="129" t="str">
        <f>IF('在宅生活改善調査（利用者票）'!N15="","-",'在宅生活改善調査（利用者票）'!N15)</f>
        <v>-</v>
      </c>
      <c r="CM6" s="129" t="str">
        <f>IF('在宅生活改善調査（利用者票）'!O15="","-",'在宅生活改善調査（利用者票）'!O15)</f>
        <v>-</v>
      </c>
      <c r="CN6" s="129" t="str">
        <f>IF('在宅生活改善調査（利用者票）'!P15="","-",'在宅生活改善調査（利用者票）'!P15)</f>
        <v>-</v>
      </c>
      <c r="CO6" s="129" t="str">
        <f>IF('在宅生活改善調査（利用者票）'!Q15="","-",'在宅生活改善調査（利用者票）'!Q15)</f>
        <v>-</v>
      </c>
      <c r="CP6" s="129" t="str">
        <f>IF('在宅生活改善調査（利用者票）'!R15="","-",'在宅生活改善調査（利用者票）'!R15)</f>
        <v>-</v>
      </c>
      <c r="CQ6" s="129" t="str">
        <f>IF('在宅生活改善調査（利用者票）'!S15="","-",'在宅生活改善調査（利用者票）'!S15)</f>
        <v>-</v>
      </c>
      <c r="CR6" s="129" t="str">
        <f>IF('在宅生活改善調査（利用者票）'!T15="","-",'在宅生活改善調査（利用者票）'!T15)</f>
        <v>-</v>
      </c>
    </row>
    <row r="7" spans="1:96">
      <c r="A7" s="63" t="str">
        <f>IF(SUM(B7:CD7)=0,"",3)</f>
        <v/>
      </c>
      <c r="B7" s="62" t="str">
        <f>IF('在宅生活改善調査（利用者票）'!B16="","-",'在宅生活改善調査（利用者票）'!B16)</f>
        <v>-</v>
      </c>
      <c r="C7" s="62" t="str">
        <f>IF('在宅生活改善調査（利用者票）'!C16="","-",'在宅生活改善調査（利用者票）'!C16)</f>
        <v>-</v>
      </c>
      <c r="D7" s="62" t="str">
        <f>IF('在宅生活改善調査（利用者票）'!D16="","-",'在宅生活改善調査（利用者票）'!D16)</f>
        <v>-</v>
      </c>
      <c r="E7" s="62" t="str">
        <f>IF('在宅生活改善調査（利用者票）'!E16="","-",'在宅生活改善調査（利用者票）'!E16)</f>
        <v>-</v>
      </c>
      <c r="F7" s="62" t="str">
        <f>IF('在宅生活改善調査（利用者票）'!F16="","-",'在宅生活改善調査（利用者票）'!F16)</f>
        <v>-</v>
      </c>
      <c r="G7" s="62" t="str">
        <f>IF('在宅生活改善調査（利用者票）'!G16="","-",'在宅生活改善調査（利用者票）'!G16)</f>
        <v>-</v>
      </c>
      <c r="H7" s="62" t="str">
        <f>IF('在宅生活改善調査（利用者票）'!U16="","-",'在宅生活改善調査（利用者票）'!U16)</f>
        <v>-</v>
      </c>
      <c r="I7" s="62" t="str">
        <f>IF('在宅生活改善調査（利用者票）'!$U16=10,"*",IF(AND('在宅生活改善調査（利用者票）'!U16&lt;&gt;10,'在宅生活改善調査（利用者票）'!V16=""),"-",'在宅生活改善調査（利用者票）'!V16))</f>
        <v>-</v>
      </c>
      <c r="J7" s="62" t="str">
        <f>IF('在宅生活改善調査（利用者票）'!$U16=10,"*",IF(AND('在宅生活改善調査（利用者票）'!U16&lt;&gt;10,転記作業用!$Z7=0),"-",転記作業用!I7))</f>
        <v>-</v>
      </c>
      <c r="K7" s="62" t="str">
        <f>IF('在宅生活改善調査（利用者票）'!$U16=10,"*",IF(AND('在宅生活改善調査（利用者票）'!V16&lt;&gt;10,転記作業用!$Z7=0),"-",転記作業用!J7))</f>
        <v>-</v>
      </c>
      <c r="L7" s="62" t="str">
        <f>IF('在宅生活改善調査（利用者票）'!$U16=10,"*",IF(AND('在宅生活改善調査（利用者票）'!W16&lt;&gt;10,転記作業用!$Z7=0),"-",転記作業用!K7))</f>
        <v>-</v>
      </c>
      <c r="M7" s="62" t="str">
        <f>IF('在宅生活改善調査（利用者票）'!$U16=10,"*",IF(AND('在宅生活改善調査（利用者票）'!X16&lt;&gt;10,転記作業用!$Z7=0),"-",転記作業用!L7))</f>
        <v>-</v>
      </c>
      <c r="N7" s="62" t="str">
        <f>IF('在宅生活改善調査（利用者票）'!$U16=10,"*",IF(AND('在宅生活改善調査（利用者票）'!Y16&lt;&gt;10,転記作業用!$Z7=0),"-",転記作業用!M7))</f>
        <v>-</v>
      </c>
      <c r="O7" s="62" t="str">
        <f>IF('在宅生活改善調査（利用者票）'!$U16=10,"*",IF(AND('在宅生活改善調査（利用者票）'!Z16&lt;&gt;10,転記作業用!$Z7=0),"-",転記作業用!N7))</f>
        <v>-</v>
      </c>
      <c r="P7" s="62" t="str">
        <f>IF('在宅生活改善調査（利用者票）'!$U16=10,"*",IF(AND('在宅生活改善調査（利用者票）'!AA16&lt;&gt;10,転記作業用!$Z7=0),"-",転記作業用!O7))</f>
        <v>-</v>
      </c>
      <c r="Q7" s="62" t="str">
        <f>IF('在宅生活改善調査（利用者票）'!$U16=10,"*",IF(AND('在宅生活改善調査（利用者票）'!AB16&lt;&gt;10,転記作業用!$Z7=0),"-",転記作業用!P7))</f>
        <v>-</v>
      </c>
      <c r="R7" s="62" t="str">
        <f>IF('在宅生活改善調査（利用者票）'!$U16=10,"*",IF(AND('在宅生活改善調査（利用者票）'!AC16&lt;&gt;10,転記作業用!$Z7=0),"-",転記作業用!Q7))</f>
        <v>-</v>
      </c>
      <c r="S7" s="62" t="str">
        <f>IF('在宅生活改善調査（利用者票）'!$U16=10,"*",IF(AND('在宅生活改善調査（利用者票）'!AD16&lt;&gt;10,転記作業用!$Z7=0),"-",転記作業用!R7))</f>
        <v>-</v>
      </c>
      <c r="T7" s="62" t="str">
        <f>IF('在宅生活改善調査（利用者票）'!$U16=10,"*",IF(AND('在宅生活改善調査（利用者票）'!AE16&lt;&gt;10,転記作業用!$Z7=0),"-",転記作業用!S7))</f>
        <v>-</v>
      </c>
      <c r="U7" s="62" t="str">
        <f>IF('在宅生活改善調査（利用者票）'!$U16=10,"*",IF(AND('在宅生活改善調査（利用者票）'!AF16&lt;&gt;10,転記作業用!$Z7=0),"-",転記作業用!T7))</f>
        <v>-</v>
      </c>
      <c r="V7" s="62" t="str">
        <f>IF('在宅生活改善調査（利用者票）'!$U16=10,"*",IF(AND('在宅生活改善調査（利用者票）'!AG16&lt;&gt;10,転記作業用!$Z7=0),"-",転記作業用!U7))</f>
        <v>-</v>
      </c>
      <c r="W7" s="62" t="str">
        <f>IF('在宅生活改善調査（利用者票）'!$U16=10,"*",IF(AND('在宅生活改善調査（利用者票）'!AH16&lt;&gt;10,転記作業用!$Z7=0),"-",転記作業用!V7))</f>
        <v>-</v>
      </c>
      <c r="X7" s="62" t="str">
        <f>IF('在宅生活改善調査（利用者票）'!$U16=10,"*",IF(AND('在宅生活改善調査（利用者票）'!AI16&lt;&gt;10,転記作業用!$Z7=0),"-",転記作業用!W7))</f>
        <v>-</v>
      </c>
      <c r="Y7" s="62" t="str">
        <f>IF('在宅生活改善調査（利用者票）'!$U16=10,"*",IF(AND('在宅生活改善調査（利用者票）'!AJ16&lt;&gt;10,転記作業用!$Z7=0),"-",転記作業用!X7))</f>
        <v>-</v>
      </c>
      <c r="Z7" s="62" t="str">
        <f>IF('在宅生活改善調査（利用者票）'!$U16=10,"*",IF(AND('在宅生活改善調査（利用者票）'!AK16&lt;&gt;10,転記作業用!$Z7=0),"-",転記作業用!Y7))</f>
        <v>-</v>
      </c>
      <c r="AA7" s="62" t="str">
        <f>IF(転記作業用!$AH7=0,"-",転記作業用!AA7)</f>
        <v>-</v>
      </c>
      <c r="AB7" s="62" t="str">
        <f>IF(転記作業用!$AH7=0,"-",転記作業用!AB7)</f>
        <v>-</v>
      </c>
      <c r="AC7" s="62" t="str">
        <f>IF(転記作業用!$AH7=0,"-",転記作業用!AC7)</f>
        <v>-</v>
      </c>
      <c r="AD7" s="62" t="str">
        <f>IF(転記作業用!$AH7=0,"-",転記作業用!AD7)</f>
        <v>-</v>
      </c>
      <c r="AE7" s="62" t="str">
        <f>IF(転記作業用!$AH7=0,"-",転記作業用!AE7)</f>
        <v>-</v>
      </c>
      <c r="AF7" s="62" t="str">
        <f>IF(転記作業用!$AH7=0,"-",転記作業用!AF7)</f>
        <v>-</v>
      </c>
      <c r="AG7" s="62" t="str">
        <f>IF(転記作業用!$AH7=0,"-",転記作業用!AG7)</f>
        <v>-</v>
      </c>
      <c r="AH7" s="62" t="str">
        <f>IF(転記作業用!$AP7=0,"-",転記作業用!AI7)</f>
        <v>-</v>
      </c>
      <c r="AI7" s="62" t="str">
        <f>IF(転記作業用!$AP7=0,"-",転記作業用!AJ7)</f>
        <v>-</v>
      </c>
      <c r="AJ7" s="62" t="str">
        <f>IF(転記作業用!$AP7=0,"-",転記作業用!AK7)</f>
        <v>-</v>
      </c>
      <c r="AK7" s="62" t="str">
        <f>IF(転記作業用!$AP7=0,"-",転記作業用!AL7)</f>
        <v>-</v>
      </c>
      <c r="AL7" s="62" t="str">
        <f>IF(転記作業用!$AP7=0,"-",転記作業用!AM7)</f>
        <v>-</v>
      </c>
      <c r="AM7" s="62" t="str">
        <f>IF(転記作業用!$AP7=0,"-",転記作業用!AN7)</f>
        <v>-</v>
      </c>
      <c r="AN7" s="62" t="str">
        <f>IF(転記作業用!$AP7=0,"-",転記作業用!AO7)</f>
        <v>-</v>
      </c>
      <c r="AO7" s="62" t="str">
        <f>IF(転記作業用!$AY7=0,"-",転記作業用!AQ7)</f>
        <v>-</v>
      </c>
      <c r="AP7" s="62" t="str">
        <f>IF(転記作業用!$AY7=0,"-",転記作業用!AR7)</f>
        <v>-</v>
      </c>
      <c r="AQ7" s="62" t="str">
        <f>IF(転記作業用!$AY7=0,"-",転記作業用!AS7)</f>
        <v>-</v>
      </c>
      <c r="AR7" s="62" t="str">
        <f>IF(転記作業用!$AY7=0,"-",転記作業用!AT7)</f>
        <v>-</v>
      </c>
      <c r="AS7" s="62" t="str">
        <f>IF(転記作業用!$AY7=0,"-",転記作業用!AU7)</f>
        <v>-</v>
      </c>
      <c r="AT7" s="62" t="str">
        <f>IF(転記作業用!$AY7=0,"-",転記作業用!AV7)</f>
        <v>-</v>
      </c>
      <c r="AU7" s="62" t="str">
        <f>IF(転記作業用!$AY7=0,"-",転記作業用!AW7)</f>
        <v>-</v>
      </c>
      <c r="AV7" s="62" t="str">
        <f>IF(転記作業用!$AY7=0,"-",転記作業用!AX7)</f>
        <v>-</v>
      </c>
      <c r="AW7" s="62" t="str">
        <f>IF(転記作業用!$BK7=0,"-",転記作業用!AZ7)</f>
        <v>-</v>
      </c>
      <c r="AX7" s="62" t="str">
        <f>IF(転記作業用!$BK7=0,"-",転記作業用!BA7)</f>
        <v>-</v>
      </c>
      <c r="AY7" s="62" t="str">
        <f>IF(転記作業用!$BK7=0,"-",転記作業用!BB7)</f>
        <v>-</v>
      </c>
      <c r="AZ7" s="62" t="str">
        <f>IF(転記作業用!$BK7=0,"-",転記作業用!BC7)</f>
        <v>-</v>
      </c>
      <c r="BA7" s="62" t="str">
        <f>IF(転記作業用!$BK7=0,"-",転記作業用!BD7)</f>
        <v>-</v>
      </c>
      <c r="BB7" s="62" t="str">
        <f>IF(転記作業用!$BK7=0,"-",転記作業用!BE7)</f>
        <v>-</v>
      </c>
      <c r="BC7" s="62" t="str">
        <f>IF(転記作業用!$BK7=0,"-",転記作業用!BF7)</f>
        <v>-</v>
      </c>
      <c r="BD7" s="62" t="str">
        <f>IF(転記作業用!$BK7=0,"-",転記作業用!BG7)</f>
        <v>-</v>
      </c>
      <c r="BE7" s="62" t="str">
        <f>IF(転記作業用!$BK7=0,"-",転記作業用!BH7)</f>
        <v>-</v>
      </c>
      <c r="BF7" s="62" t="str">
        <f>IF(転記作業用!$BK7=0,"-",転記作業用!BI7)</f>
        <v>-</v>
      </c>
      <c r="BG7" s="62" t="str">
        <f>IF(転記作業用!$BK7=0,"-",転記作業用!BJ7)</f>
        <v>-</v>
      </c>
      <c r="BH7" s="62" t="str">
        <f>IF(転記作業用!$CF7=0,"-",転記作業用!BL7)</f>
        <v>-</v>
      </c>
      <c r="BI7" s="62" t="str">
        <f>IF(転記作業用!$CF7=0,"-",転記作業用!BM7)</f>
        <v>-</v>
      </c>
      <c r="BJ7" s="62" t="str">
        <f>IF(転記作業用!$CF7=0,"-",転記作業用!BN7)</f>
        <v>-</v>
      </c>
      <c r="BK7" s="62" t="str">
        <f>IF(転記作業用!$CF7=0,"-",転記作業用!BO7)</f>
        <v>-</v>
      </c>
      <c r="BL7" s="62" t="str">
        <f>IF(転記作業用!$CF7=0,"-",転記作業用!BP7)</f>
        <v>-</v>
      </c>
      <c r="BM7" s="62" t="str">
        <f>IF(転記作業用!$CF7=0,"-",転記作業用!BQ7)</f>
        <v>-</v>
      </c>
      <c r="BN7" s="62" t="str">
        <f>IF(転記作業用!$CF7=0,"-",転記作業用!BR7)</f>
        <v>-</v>
      </c>
      <c r="BO7" s="62" t="str">
        <f>IF(転記作業用!$CF7=0,"-",転記作業用!BS7)</f>
        <v>-</v>
      </c>
      <c r="BP7" s="62" t="str">
        <f>IF(転記作業用!$CF7=0,"-",転記作業用!BT7)</f>
        <v>-</v>
      </c>
      <c r="BQ7" s="62" t="str">
        <f>IF(転記作業用!$CF7=0,"-",転記作業用!BU7)</f>
        <v>-</v>
      </c>
      <c r="BR7" s="62" t="str">
        <f>IF(転記作業用!$CF7=0,"-",転記作業用!BV7)</f>
        <v>-</v>
      </c>
      <c r="BS7" s="62" t="str">
        <f>IF(転記作業用!$CF7=0,"-",転記作業用!BW7)</f>
        <v>-</v>
      </c>
      <c r="BT7" s="62" t="str">
        <f>IF(転記作業用!$CF7=0,"-",転記作業用!BX7)</f>
        <v>-</v>
      </c>
      <c r="BU7" s="62" t="str">
        <f>IF(転記作業用!$CF7=0,"-",転記作業用!BY7)</f>
        <v>-</v>
      </c>
      <c r="BV7" s="62" t="str">
        <f>IF(転記作業用!$CF7=0,"-",転記作業用!BZ7)</f>
        <v>-</v>
      </c>
      <c r="BW7" s="62" t="str">
        <f>IF(転記作業用!$CF7=0,"-",転記作業用!CA7)</f>
        <v>-</v>
      </c>
      <c r="BX7" s="62" t="str">
        <f>IF(転記作業用!$CF7=0,"-",転記作業用!CB7)</f>
        <v>-</v>
      </c>
      <c r="BY7" s="62" t="str">
        <f>IF(転記作業用!$CF7=0,"-",転記作業用!CC7)</f>
        <v>-</v>
      </c>
      <c r="BZ7" s="62" t="str">
        <f>IF(転記作業用!$CF7=0,"-",転記作業用!CD7)</f>
        <v>-</v>
      </c>
      <c r="CA7" s="62" t="str">
        <f>IF(転記作業用!$CF7=0,"-",転記作業用!CE7)</f>
        <v>-</v>
      </c>
      <c r="CB7" s="62" t="str">
        <f>IF(転記作業用!CG7&lt;1,"*",IF(AND(転記作業用!CG7&gt;=1,'在宅生活改善調査（利用者票）'!CO16=""),"-",'在宅生活改善調査（利用者票）'!CO16))</f>
        <v>*</v>
      </c>
      <c r="CC7" s="62" t="str">
        <f>IF(転記作業用!CH7&lt;1,"*",IF(AND(転記作業用!CH7&gt;=1,'在宅生活改善調査（利用者票）'!CP16=""),"-",'在宅生活改善調査（利用者票）'!CP16))</f>
        <v>*</v>
      </c>
      <c r="CD7" s="62" t="str">
        <f>IF($BZ7&lt;&gt;1,"*",IF(AND($BZ7=1,'在宅生活改善調査（利用者票）'!CQ16=""),"-",'在宅生活改善調査（利用者票）'!CQ16))</f>
        <v>*</v>
      </c>
      <c r="CE7" t="str">
        <f>IF(OR('在宅生活改善調査（利用者票）'!CS16&lt;&gt;"",'在宅生活改善調査（利用者票）'!CT16&lt;&gt;"",'在宅生活改善調査（利用者票）'!CU16&lt;&gt;"",'在宅生活改善調査（利用者票）'!CV16&lt;&gt;"",'在宅生活改善調査（利用者票）'!CX16&lt;&gt;"",'在宅生活改善調査（利用者票）'!CY16&lt;&gt;"",'在宅生活改善調査（利用者票）'!CZ16&lt;&gt;"",'在宅生活改善調査（利用者票）'!DA16&lt;&gt;"",'在宅生活改善調査（利用者票）'!DB16&lt;&gt;""),"回答エラーが残っています","")</f>
        <v/>
      </c>
      <c r="CF7" s="129" t="str">
        <f>IF('在宅生活改善調査（利用者票）'!H16="","-",'在宅生活改善調査（利用者票）'!H16)</f>
        <v>-</v>
      </c>
      <c r="CG7" s="129" t="str">
        <f>IF('在宅生活改善調査（利用者票）'!I16="","-",'在宅生活改善調査（利用者票）'!I16)</f>
        <v>-</v>
      </c>
      <c r="CH7" s="129" t="str">
        <f>IF('在宅生活改善調査（利用者票）'!J16="","-",'在宅生活改善調査（利用者票）'!J16)</f>
        <v>-</v>
      </c>
      <c r="CI7" s="129" t="str">
        <f>IF('在宅生活改善調査（利用者票）'!K16="","-",'在宅生活改善調査（利用者票）'!K16)</f>
        <v>-</v>
      </c>
      <c r="CJ7" s="129" t="str">
        <f>IF('在宅生活改善調査（利用者票）'!L16="","-",'在宅生活改善調査（利用者票）'!L16)</f>
        <v>-</v>
      </c>
      <c r="CK7" s="129" t="str">
        <f>IF('在宅生活改善調査（利用者票）'!M16="","-",'在宅生活改善調査（利用者票）'!M16)</f>
        <v>-</v>
      </c>
      <c r="CL7" s="129" t="str">
        <f>IF('在宅生活改善調査（利用者票）'!N16="","-",'在宅生活改善調査（利用者票）'!N16)</f>
        <v>-</v>
      </c>
      <c r="CM7" s="129" t="str">
        <f>IF('在宅生活改善調査（利用者票）'!O16="","-",'在宅生活改善調査（利用者票）'!O16)</f>
        <v>-</v>
      </c>
      <c r="CN7" s="129" t="str">
        <f>IF('在宅生活改善調査（利用者票）'!P16="","-",'在宅生活改善調査（利用者票）'!P16)</f>
        <v>-</v>
      </c>
      <c r="CO7" s="129" t="str">
        <f>IF('在宅生活改善調査（利用者票）'!Q16="","-",'在宅生活改善調査（利用者票）'!Q16)</f>
        <v>-</v>
      </c>
      <c r="CP7" s="129" t="str">
        <f>IF('在宅生活改善調査（利用者票）'!R16="","-",'在宅生活改善調査（利用者票）'!R16)</f>
        <v>-</v>
      </c>
      <c r="CQ7" s="129" t="str">
        <f>IF('在宅生活改善調査（利用者票）'!S16="","-",'在宅生活改善調査（利用者票）'!S16)</f>
        <v>-</v>
      </c>
      <c r="CR7" s="129" t="str">
        <f>IF('在宅生活改善調査（利用者票）'!T16="","-",'在宅生活改善調査（利用者票）'!T16)</f>
        <v>-</v>
      </c>
    </row>
    <row r="8" spans="1:96">
      <c r="A8" s="63" t="str">
        <f>IF(SUM(B8:CD8)=0,"",4)</f>
        <v/>
      </c>
      <c r="B8" s="62" t="str">
        <f>IF('在宅生活改善調査（利用者票）'!B17="","-",'在宅生活改善調査（利用者票）'!B17)</f>
        <v>-</v>
      </c>
      <c r="C8" s="62" t="str">
        <f>IF('在宅生活改善調査（利用者票）'!C17="","-",'在宅生活改善調査（利用者票）'!C17)</f>
        <v>-</v>
      </c>
      <c r="D8" s="62" t="str">
        <f>IF('在宅生活改善調査（利用者票）'!D17="","-",'在宅生活改善調査（利用者票）'!D17)</f>
        <v>-</v>
      </c>
      <c r="E8" s="62" t="str">
        <f>IF('在宅生活改善調査（利用者票）'!E17="","-",'在宅生活改善調査（利用者票）'!E17)</f>
        <v>-</v>
      </c>
      <c r="F8" s="62" t="str">
        <f>IF('在宅生活改善調査（利用者票）'!F17="","-",'在宅生活改善調査（利用者票）'!F17)</f>
        <v>-</v>
      </c>
      <c r="G8" s="62" t="str">
        <f>IF('在宅生活改善調査（利用者票）'!G17="","-",'在宅生活改善調査（利用者票）'!G17)</f>
        <v>-</v>
      </c>
      <c r="H8" s="62" t="str">
        <f>IF('在宅生活改善調査（利用者票）'!U17="","-",'在宅生活改善調査（利用者票）'!U17)</f>
        <v>-</v>
      </c>
      <c r="I8" s="62" t="str">
        <f>IF('在宅生活改善調査（利用者票）'!$U17=10,"*",IF(AND('在宅生活改善調査（利用者票）'!U17&lt;&gt;10,'在宅生活改善調査（利用者票）'!V17=""),"-",'在宅生活改善調査（利用者票）'!V17))</f>
        <v>-</v>
      </c>
      <c r="J8" s="62" t="str">
        <f>IF('在宅生活改善調査（利用者票）'!$U17=10,"*",IF(AND('在宅生活改善調査（利用者票）'!U17&lt;&gt;10,転記作業用!$Z8=0),"-",転記作業用!I8))</f>
        <v>-</v>
      </c>
      <c r="K8" s="62" t="str">
        <f>IF('在宅生活改善調査（利用者票）'!$U17=10,"*",IF(AND('在宅生活改善調査（利用者票）'!V17&lt;&gt;10,転記作業用!$Z8=0),"-",転記作業用!J8))</f>
        <v>-</v>
      </c>
      <c r="L8" s="62" t="str">
        <f>IF('在宅生活改善調査（利用者票）'!$U17=10,"*",IF(AND('在宅生活改善調査（利用者票）'!W17&lt;&gt;10,転記作業用!$Z8=0),"-",転記作業用!K8))</f>
        <v>-</v>
      </c>
      <c r="M8" s="62" t="str">
        <f>IF('在宅生活改善調査（利用者票）'!$U17=10,"*",IF(AND('在宅生活改善調査（利用者票）'!X17&lt;&gt;10,転記作業用!$Z8=0),"-",転記作業用!L8))</f>
        <v>-</v>
      </c>
      <c r="N8" s="62" t="str">
        <f>IF('在宅生活改善調査（利用者票）'!$U17=10,"*",IF(AND('在宅生活改善調査（利用者票）'!Y17&lt;&gt;10,転記作業用!$Z8=0),"-",転記作業用!M8))</f>
        <v>-</v>
      </c>
      <c r="O8" s="62" t="str">
        <f>IF('在宅生活改善調査（利用者票）'!$U17=10,"*",IF(AND('在宅生活改善調査（利用者票）'!Z17&lt;&gt;10,転記作業用!$Z8=0),"-",転記作業用!N8))</f>
        <v>-</v>
      </c>
      <c r="P8" s="62" t="str">
        <f>IF('在宅生活改善調査（利用者票）'!$U17=10,"*",IF(AND('在宅生活改善調査（利用者票）'!AA17&lt;&gt;10,転記作業用!$Z8=0),"-",転記作業用!O8))</f>
        <v>-</v>
      </c>
      <c r="Q8" s="62" t="str">
        <f>IF('在宅生活改善調査（利用者票）'!$U17=10,"*",IF(AND('在宅生活改善調査（利用者票）'!AB17&lt;&gt;10,転記作業用!$Z8=0),"-",転記作業用!P8))</f>
        <v>-</v>
      </c>
      <c r="R8" s="62" t="str">
        <f>IF('在宅生活改善調査（利用者票）'!$U17=10,"*",IF(AND('在宅生活改善調査（利用者票）'!AC17&lt;&gt;10,転記作業用!$Z8=0),"-",転記作業用!Q8))</f>
        <v>-</v>
      </c>
      <c r="S8" s="62" t="str">
        <f>IF('在宅生活改善調査（利用者票）'!$U17=10,"*",IF(AND('在宅生活改善調査（利用者票）'!AD17&lt;&gt;10,転記作業用!$Z8=0),"-",転記作業用!R8))</f>
        <v>-</v>
      </c>
      <c r="T8" s="62" t="str">
        <f>IF('在宅生活改善調査（利用者票）'!$U17=10,"*",IF(AND('在宅生活改善調査（利用者票）'!AE17&lt;&gt;10,転記作業用!$Z8=0),"-",転記作業用!S8))</f>
        <v>-</v>
      </c>
      <c r="U8" s="62" t="str">
        <f>IF('在宅生活改善調査（利用者票）'!$U17=10,"*",IF(AND('在宅生活改善調査（利用者票）'!AF17&lt;&gt;10,転記作業用!$Z8=0),"-",転記作業用!T8))</f>
        <v>-</v>
      </c>
      <c r="V8" s="62" t="str">
        <f>IF('在宅生活改善調査（利用者票）'!$U17=10,"*",IF(AND('在宅生活改善調査（利用者票）'!AG17&lt;&gt;10,転記作業用!$Z8=0),"-",転記作業用!U8))</f>
        <v>-</v>
      </c>
      <c r="W8" s="62" t="str">
        <f>IF('在宅生活改善調査（利用者票）'!$U17=10,"*",IF(AND('在宅生活改善調査（利用者票）'!AH17&lt;&gt;10,転記作業用!$Z8=0),"-",転記作業用!V8))</f>
        <v>-</v>
      </c>
      <c r="X8" s="62" t="str">
        <f>IF('在宅生活改善調査（利用者票）'!$U17=10,"*",IF(AND('在宅生活改善調査（利用者票）'!AI17&lt;&gt;10,転記作業用!$Z8=0),"-",転記作業用!W8))</f>
        <v>-</v>
      </c>
      <c r="Y8" s="62" t="str">
        <f>IF('在宅生活改善調査（利用者票）'!$U17=10,"*",IF(AND('在宅生活改善調査（利用者票）'!AJ17&lt;&gt;10,転記作業用!$Z8=0),"-",転記作業用!X8))</f>
        <v>-</v>
      </c>
      <c r="Z8" s="62" t="str">
        <f>IF('在宅生活改善調査（利用者票）'!$U17=10,"*",IF(AND('在宅生活改善調査（利用者票）'!AK17&lt;&gt;10,転記作業用!$Z8=0),"-",転記作業用!Y8))</f>
        <v>-</v>
      </c>
      <c r="AA8" s="62" t="str">
        <f>IF(転記作業用!$AH8=0,"-",転記作業用!AA8)</f>
        <v>-</v>
      </c>
      <c r="AB8" s="62" t="str">
        <f>IF(転記作業用!$AH8=0,"-",転記作業用!AB8)</f>
        <v>-</v>
      </c>
      <c r="AC8" s="62" t="str">
        <f>IF(転記作業用!$AH8=0,"-",転記作業用!AC8)</f>
        <v>-</v>
      </c>
      <c r="AD8" s="62" t="str">
        <f>IF(転記作業用!$AH8=0,"-",転記作業用!AD8)</f>
        <v>-</v>
      </c>
      <c r="AE8" s="62" t="str">
        <f>IF(転記作業用!$AH8=0,"-",転記作業用!AE8)</f>
        <v>-</v>
      </c>
      <c r="AF8" s="62" t="str">
        <f>IF(転記作業用!$AH8=0,"-",転記作業用!AF8)</f>
        <v>-</v>
      </c>
      <c r="AG8" s="62" t="str">
        <f>IF(転記作業用!$AH8=0,"-",転記作業用!AG8)</f>
        <v>-</v>
      </c>
      <c r="AH8" s="62" t="str">
        <f>IF(転記作業用!$AP8=0,"-",転記作業用!AI8)</f>
        <v>-</v>
      </c>
      <c r="AI8" s="62" t="str">
        <f>IF(転記作業用!$AP8=0,"-",転記作業用!AJ8)</f>
        <v>-</v>
      </c>
      <c r="AJ8" s="62" t="str">
        <f>IF(転記作業用!$AP8=0,"-",転記作業用!AK8)</f>
        <v>-</v>
      </c>
      <c r="AK8" s="62" t="str">
        <f>IF(転記作業用!$AP8=0,"-",転記作業用!AL8)</f>
        <v>-</v>
      </c>
      <c r="AL8" s="62" t="str">
        <f>IF(転記作業用!$AP8=0,"-",転記作業用!AM8)</f>
        <v>-</v>
      </c>
      <c r="AM8" s="62" t="str">
        <f>IF(転記作業用!$AP8=0,"-",転記作業用!AN8)</f>
        <v>-</v>
      </c>
      <c r="AN8" s="62" t="str">
        <f>IF(転記作業用!$AP8=0,"-",転記作業用!AO8)</f>
        <v>-</v>
      </c>
      <c r="AO8" s="62" t="str">
        <f>IF(転記作業用!$AY8=0,"-",転記作業用!AQ8)</f>
        <v>-</v>
      </c>
      <c r="AP8" s="62" t="str">
        <f>IF(転記作業用!$AY8=0,"-",転記作業用!AR8)</f>
        <v>-</v>
      </c>
      <c r="AQ8" s="62" t="str">
        <f>IF(転記作業用!$AY8=0,"-",転記作業用!AS8)</f>
        <v>-</v>
      </c>
      <c r="AR8" s="62" t="str">
        <f>IF(転記作業用!$AY8=0,"-",転記作業用!AT8)</f>
        <v>-</v>
      </c>
      <c r="AS8" s="62" t="str">
        <f>IF(転記作業用!$AY8=0,"-",転記作業用!AU8)</f>
        <v>-</v>
      </c>
      <c r="AT8" s="62" t="str">
        <f>IF(転記作業用!$AY8=0,"-",転記作業用!AV8)</f>
        <v>-</v>
      </c>
      <c r="AU8" s="62" t="str">
        <f>IF(転記作業用!$AY8=0,"-",転記作業用!AW8)</f>
        <v>-</v>
      </c>
      <c r="AV8" s="62" t="str">
        <f>IF(転記作業用!$AY8=0,"-",転記作業用!AX8)</f>
        <v>-</v>
      </c>
      <c r="AW8" s="62" t="str">
        <f>IF(転記作業用!$BK8=0,"-",転記作業用!AZ8)</f>
        <v>-</v>
      </c>
      <c r="AX8" s="62" t="str">
        <f>IF(転記作業用!$BK8=0,"-",転記作業用!BA8)</f>
        <v>-</v>
      </c>
      <c r="AY8" s="62" t="str">
        <f>IF(転記作業用!$BK8=0,"-",転記作業用!BB8)</f>
        <v>-</v>
      </c>
      <c r="AZ8" s="62" t="str">
        <f>IF(転記作業用!$BK8=0,"-",転記作業用!BC8)</f>
        <v>-</v>
      </c>
      <c r="BA8" s="62" t="str">
        <f>IF(転記作業用!$BK8=0,"-",転記作業用!BD8)</f>
        <v>-</v>
      </c>
      <c r="BB8" s="62" t="str">
        <f>IF(転記作業用!$BK8=0,"-",転記作業用!BE8)</f>
        <v>-</v>
      </c>
      <c r="BC8" s="62" t="str">
        <f>IF(転記作業用!$BK8=0,"-",転記作業用!BF8)</f>
        <v>-</v>
      </c>
      <c r="BD8" s="62" t="str">
        <f>IF(転記作業用!$BK8=0,"-",転記作業用!BG8)</f>
        <v>-</v>
      </c>
      <c r="BE8" s="62" t="str">
        <f>IF(転記作業用!$BK8=0,"-",転記作業用!BH8)</f>
        <v>-</v>
      </c>
      <c r="BF8" s="62" t="str">
        <f>IF(転記作業用!$BK8=0,"-",転記作業用!BI8)</f>
        <v>-</v>
      </c>
      <c r="BG8" s="62" t="str">
        <f>IF(転記作業用!$BK8=0,"-",転記作業用!BJ8)</f>
        <v>-</v>
      </c>
      <c r="BH8" s="62" t="str">
        <f>IF(転記作業用!$CF8=0,"-",転記作業用!BL8)</f>
        <v>-</v>
      </c>
      <c r="BI8" s="62" t="str">
        <f>IF(転記作業用!$CF8=0,"-",転記作業用!BM8)</f>
        <v>-</v>
      </c>
      <c r="BJ8" s="62" t="str">
        <f>IF(転記作業用!$CF8=0,"-",転記作業用!BN8)</f>
        <v>-</v>
      </c>
      <c r="BK8" s="62" t="str">
        <f>IF(転記作業用!$CF8=0,"-",転記作業用!BO8)</f>
        <v>-</v>
      </c>
      <c r="BL8" s="62" t="str">
        <f>IF(転記作業用!$CF8=0,"-",転記作業用!BP8)</f>
        <v>-</v>
      </c>
      <c r="BM8" s="62" t="str">
        <f>IF(転記作業用!$CF8=0,"-",転記作業用!BQ8)</f>
        <v>-</v>
      </c>
      <c r="BN8" s="62" t="str">
        <f>IF(転記作業用!$CF8=0,"-",転記作業用!BR8)</f>
        <v>-</v>
      </c>
      <c r="BO8" s="62" t="str">
        <f>IF(転記作業用!$CF8=0,"-",転記作業用!BS8)</f>
        <v>-</v>
      </c>
      <c r="BP8" s="62" t="str">
        <f>IF(転記作業用!$CF8=0,"-",転記作業用!BT8)</f>
        <v>-</v>
      </c>
      <c r="BQ8" s="62" t="str">
        <f>IF(転記作業用!$CF8=0,"-",転記作業用!BU8)</f>
        <v>-</v>
      </c>
      <c r="BR8" s="62" t="str">
        <f>IF(転記作業用!$CF8=0,"-",転記作業用!BV8)</f>
        <v>-</v>
      </c>
      <c r="BS8" s="62" t="str">
        <f>IF(転記作業用!$CF8=0,"-",転記作業用!BW8)</f>
        <v>-</v>
      </c>
      <c r="BT8" s="62" t="str">
        <f>IF(転記作業用!$CF8=0,"-",転記作業用!BX8)</f>
        <v>-</v>
      </c>
      <c r="BU8" s="62" t="str">
        <f>IF(転記作業用!$CF8=0,"-",転記作業用!BY8)</f>
        <v>-</v>
      </c>
      <c r="BV8" s="62" t="str">
        <f>IF(転記作業用!$CF8=0,"-",転記作業用!BZ8)</f>
        <v>-</v>
      </c>
      <c r="BW8" s="62" t="str">
        <f>IF(転記作業用!$CF8=0,"-",転記作業用!CA8)</f>
        <v>-</v>
      </c>
      <c r="BX8" s="62" t="str">
        <f>IF(転記作業用!$CF8=0,"-",転記作業用!CB8)</f>
        <v>-</v>
      </c>
      <c r="BY8" s="62" t="str">
        <f>IF(転記作業用!$CF8=0,"-",転記作業用!CC8)</f>
        <v>-</v>
      </c>
      <c r="BZ8" s="62" t="str">
        <f>IF(転記作業用!$CF8=0,"-",転記作業用!CD8)</f>
        <v>-</v>
      </c>
      <c r="CA8" s="62" t="str">
        <f>IF(転記作業用!$CF8=0,"-",転記作業用!CE8)</f>
        <v>-</v>
      </c>
      <c r="CB8" s="62" t="str">
        <f>IF(転記作業用!CG8&lt;1,"*",IF(AND(転記作業用!CG8&gt;=1,'在宅生活改善調査（利用者票）'!CO17=""),"-",'在宅生活改善調査（利用者票）'!CO17))</f>
        <v>*</v>
      </c>
      <c r="CC8" s="62" t="str">
        <f>IF(転記作業用!CH8&lt;1,"*",IF(AND(転記作業用!CH8&gt;=1,'在宅生活改善調査（利用者票）'!CP17=""),"-",'在宅生活改善調査（利用者票）'!CP17))</f>
        <v>*</v>
      </c>
      <c r="CD8" s="62" t="str">
        <f>IF($BZ8&lt;&gt;1,"*",IF(AND($BZ8=1,'在宅生活改善調査（利用者票）'!CQ17=""),"-",'在宅生活改善調査（利用者票）'!CQ17))</f>
        <v>*</v>
      </c>
      <c r="CE8" t="str">
        <f>IF(OR('在宅生活改善調査（利用者票）'!CS17&lt;&gt;"",'在宅生活改善調査（利用者票）'!CT17&lt;&gt;"",'在宅生活改善調査（利用者票）'!CU17&lt;&gt;"",'在宅生活改善調査（利用者票）'!CV17&lt;&gt;"",'在宅生活改善調査（利用者票）'!CX17&lt;&gt;"",'在宅生活改善調査（利用者票）'!CY17&lt;&gt;"",'在宅生活改善調査（利用者票）'!CZ17&lt;&gt;"",'在宅生活改善調査（利用者票）'!DA17&lt;&gt;"",'在宅生活改善調査（利用者票）'!DB17&lt;&gt;""),"回答エラーが残っています","")</f>
        <v/>
      </c>
      <c r="CF8" s="129" t="str">
        <f>IF('在宅生活改善調査（利用者票）'!H17="","-",'在宅生活改善調査（利用者票）'!H17)</f>
        <v>-</v>
      </c>
      <c r="CG8" s="129" t="str">
        <f>IF('在宅生活改善調査（利用者票）'!I17="","-",'在宅生活改善調査（利用者票）'!I17)</f>
        <v>-</v>
      </c>
      <c r="CH8" s="129" t="str">
        <f>IF('在宅生活改善調査（利用者票）'!J17="","-",'在宅生活改善調査（利用者票）'!J17)</f>
        <v>-</v>
      </c>
      <c r="CI8" s="129" t="str">
        <f>IF('在宅生活改善調査（利用者票）'!K17="","-",'在宅生活改善調査（利用者票）'!K17)</f>
        <v>-</v>
      </c>
      <c r="CJ8" s="129" t="str">
        <f>IF('在宅生活改善調査（利用者票）'!L17="","-",'在宅生活改善調査（利用者票）'!L17)</f>
        <v>-</v>
      </c>
      <c r="CK8" s="129" t="str">
        <f>IF('在宅生活改善調査（利用者票）'!M17="","-",'在宅生活改善調査（利用者票）'!M17)</f>
        <v>-</v>
      </c>
      <c r="CL8" s="129" t="str">
        <f>IF('在宅生活改善調査（利用者票）'!N17="","-",'在宅生活改善調査（利用者票）'!N17)</f>
        <v>-</v>
      </c>
      <c r="CM8" s="129" t="str">
        <f>IF('在宅生活改善調査（利用者票）'!O17="","-",'在宅生活改善調査（利用者票）'!O17)</f>
        <v>-</v>
      </c>
      <c r="CN8" s="129" t="str">
        <f>IF('在宅生活改善調査（利用者票）'!P17="","-",'在宅生活改善調査（利用者票）'!P17)</f>
        <v>-</v>
      </c>
      <c r="CO8" s="129" t="str">
        <f>IF('在宅生活改善調査（利用者票）'!Q17="","-",'在宅生活改善調査（利用者票）'!Q17)</f>
        <v>-</v>
      </c>
      <c r="CP8" s="129" t="str">
        <f>IF('在宅生活改善調査（利用者票）'!R17="","-",'在宅生活改善調査（利用者票）'!R17)</f>
        <v>-</v>
      </c>
      <c r="CQ8" s="129" t="str">
        <f>IF('在宅生活改善調査（利用者票）'!S17="","-",'在宅生活改善調査（利用者票）'!S17)</f>
        <v>-</v>
      </c>
      <c r="CR8" s="129" t="str">
        <f>IF('在宅生活改善調査（利用者票）'!T17="","-",'在宅生活改善調査（利用者票）'!T17)</f>
        <v>-</v>
      </c>
    </row>
    <row r="9" spans="1:96">
      <c r="A9" s="63" t="str">
        <f>IF(SUM(B9:CD9)=0,"",5)</f>
        <v/>
      </c>
      <c r="B9" s="62" t="str">
        <f>IF('在宅生活改善調査（利用者票）'!B18="","-",'在宅生活改善調査（利用者票）'!B18)</f>
        <v>-</v>
      </c>
      <c r="C9" s="62" t="str">
        <f>IF('在宅生活改善調査（利用者票）'!C18="","-",'在宅生活改善調査（利用者票）'!C18)</f>
        <v>-</v>
      </c>
      <c r="D9" s="62" t="str">
        <f>IF('在宅生活改善調査（利用者票）'!D18="","-",'在宅生活改善調査（利用者票）'!D18)</f>
        <v>-</v>
      </c>
      <c r="E9" s="62" t="str">
        <f>IF('在宅生活改善調査（利用者票）'!E18="","-",'在宅生活改善調査（利用者票）'!E18)</f>
        <v>-</v>
      </c>
      <c r="F9" s="62" t="str">
        <f>IF('在宅生活改善調査（利用者票）'!F18="","-",'在宅生活改善調査（利用者票）'!F18)</f>
        <v>-</v>
      </c>
      <c r="G9" s="62" t="str">
        <f>IF('在宅生活改善調査（利用者票）'!G18="","-",'在宅生活改善調査（利用者票）'!G18)</f>
        <v>-</v>
      </c>
      <c r="H9" s="62" t="str">
        <f>IF('在宅生活改善調査（利用者票）'!U18="","-",'在宅生活改善調査（利用者票）'!U18)</f>
        <v>-</v>
      </c>
      <c r="I9" s="62" t="str">
        <f>IF('在宅生活改善調査（利用者票）'!$U18=10,"*",IF(AND('在宅生活改善調査（利用者票）'!U18&lt;&gt;10,'在宅生活改善調査（利用者票）'!V18=""),"-",'在宅生活改善調査（利用者票）'!V18))</f>
        <v>-</v>
      </c>
      <c r="J9" s="62" t="str">
        <f>IF('在宅生活改善調査（利用者票）'!$U18=10,"*",IF(AND('在宅生活改善調査（利用者票）'!U18&lt;&gt;10,転記作業用!$Z9=0),"-",転記作業用!I9))</f>
        <v>-</v>
      </c>
      <c r="K9" s="62" t="str">
        <f>IF('在宅生活改善調査（利用者票）'!$U18=10,"*",IF(AND('在宅生活改善調査（利用者票）'!V18&lt;&gt;10,転記作業用!$Z9=0),"-",転記作業用!J9))</f>
        <v>-</v>
      </c>
      <c r="L9" s="62" t="str">
        <f>IF('在宅生活改善調査（利用者票）'!$U18=10,"*",IF(AND('在宅生活改善調査（利用者票）'!W18&lt;&gt;10,転記作業用!$Z9=0),"-",転記作業用!K9))</f>
        <v>-</v>
      </c>
      <c r="M9" s="62" t="str">
        <f>IF('在宅生活改善調査（利用者票）'!$U18=10,"*",IF(AND('在宅生活改善調査（利用者票）'!X18&lt;&gt;10,転記作業用!$Z9=0),"-",転記作業用!L9))</f>
        <v>-</v>
      </c>
      <c r="N9" s="62" t="str">
        <f>IF('在宅生活改善調査（利用者票）'!$U18=10,"*",IF(AND('在宅生活改善調査（利用者票）'!Y18&lt;&gt;10,転記作業用!$Z9=0),"-",転記作業用!M9))</f>
        <v>-</v>
      </c>
      <c r="O9" s="62" t="str">
        <f>IF('在宅生活改善調査（利用者票）'!$U18=10,"*",IF(AND('在宅生活改善調査（利用者票）'!Z18&lt;&gt;10,転記作業用!$Z9=0),"-",転記作業用!N9))</f>
        <v>-</v>
      </c>
      <c r="P9" s="62" t="str">
        <f>IF('在宅生活改善調査（利用者票）'!$U18=10,"*",IF(AND('在宅生活改善調査（利用者票）'!AA18&lt;&gt;10,転記作業用!$Z9=0),"-",転記作業用!O9))</f>
        <v>-</v>
      </c>
      <c r="Q9" s="62" t="str">
        <f>IF('在宅生活改善調査（利用者票）'!$U18=10,"*",IF(AND('在宅生活改善調査（利用者票）'!AB18&lt;&gt;10,転記作業用!$Z9=0),"-",転記作業用!P9))</f>
        <v>-</v>
      </c>
      <c r="R9" s="62" t="str">
        <f>IF('在宅生活改善調査（利用者票）'!$U18=10,"*",IF(AND('在宅生活改善調査（利用者票）'!AC18&lt;&gt;10,転記作業用!$Z9=0),"-",転記作業用!Q9))</f>
        <v>-</v>
      </c>
      <c r="S9" s="62" t="str">
        <f>IF('在宅生活改善調査（利用者票）'!$U18=10,"*",IF(AND('在宅生活改善調査（利用者票）'!AD18&lt;&gt;10,転記作業用!$Z9=0),"-",転記作業用!R9))</f>
        <v>-</v>
      </c>
      <c r="T9" s="62" t="str">
        <f>IF('在宅生活改善調査（利用者票）'!$U18=10,"*",IF(AND('在宅生活改善調査（利用者票）'!AE18&lt;&gt;10,転記作業用!$Z9=0),"-",転記作業用!S9))</f>
        <v>-</v>
      </c>
      <c r="U9" s="62" t="str">
        <f>IF('在宅生活改善調査（利用者票）'!$U18=10,"*",IF(AND('在宅生活改善調査（利用者票）'!AF18&lt;&gt;10,転記作業用!$Z9=0),"-",転記作業用!T9))</f>
        <v>-</v>
      </c>
      <c r="V9" s="62" t="str">
        <f>IF('在宅生活改善調査（利用者票）'!$U18=10,"*",IF(AND('在宅生活改善調査（利用者票）'!AG18&lt;&gt;10,転記作業用!$Z9=0),"-",転記作業用!U9))</f>
        <v>-</v>
      </c>
      <c r="W9" s="62" t="str">
        <f>IF('在宅生活改善調査（利用者票）'!$U18=10,"*",IF(AND('在宅生活改善調査（利用者票）'!AH18&lt;&gt;10,転記作業用!$Z9=0),"-",転記作業用!V9))</f>
        <v>-</v>
      </c>
      <c r="X9" s="62" t="str">
        <f>IF('在宅生活改善調査（利用者票）'!$U18=10,"*",IF(AND('在宅生活改善調査（利用者票）'!AI18&lt;&gt;10,転記作業用!$Z9=0),"-",転記作業用!W9))</f>
        <v>-</v>
      </c>
      <c r="Y9" s="62" t="str">
        <f>IF('在宅生活改善調査（利用者票）'!$U18=10,"*",IF(AND('在宅生活改善調査（利用者票）'!AJ18&lt;&gt;10,転記作業用!$Z9=0),"-",転記作業用!X9))</f>
        <v>-</v>
      </c>
      <c r="Z9" s="62" t="str">
        <f>IF('在宅生活改善調査（利用者票）'!$U18=10,"*",IF(AND('在宅生活改善調査（利用者票）'!AK18&lt;&gt;10,転記作業用!$Z9=0),"-",転記作業用!Y9))</f>
        <v>-</v>
      </c>
      <c r="AA9" s="62" t="str">
        <f>IF(転記作業用!$AH9=0,"-",転記作業用!AA9)</f>
        <v>-</v>
      </c>
      <c r="AB9" s="62" t="str">
        <f>IF(転記作業用!$AH9=0,"-",転記作業用!AB9)</f>
        <v>-</v>
      </c>
      <c r="AC9" s="62" t="str">
        <f>IF(転記作業用!$AH9=0,"-",転記作業用!AC9)</f>
        <v>-</v>
      </c>
      <c r="AD9" s="62" t="str">
        <f>IF(転記作業用!$AH9=0,"-",転記作業用!AD9)</f>
        <v>-</v>
      </c>
      <c r="AE9" s="62" t="str">
        <f>IF(転記作業用!$AH9=0,"-",転記作業用!AE9)</f>
        <v>-</v>
      </c>
      <c r="AF9" s="62" t="str">
        <f>IF(転記作業用!$AH9=0,"-",転記作業用!AF9)</f>
        <v>-</v>
      </c>
      <c r="AG9" s="62" t="str">
        <f>IF(転記作業用!$AH9=0,"-",転記作業用!AG9)</f>
        <v>-</v>
      </c>
      <c r="AH9" s="62" t="str">
        <f>IF(転記作業用!$AP9=0,"-",転記作業用!AI9)</f>
        <v>-</v>
      </c>
      <c r="AI9" s="62" t="str">
        <f>IF(転記作業用!$AP9=0,"-",転記作業用!AJ9)</f>
        <v>-</v>
      </c>
      <c r="AJ9" s="62" t="str">
        <f>IF(転記作業用!$AP9=0,"-",転記作業用!AK9)</f>
        <v>-</v>
      </c>
      <c r="AK9" s="62" t="str">
        <f>IF(転記作業用!$AP9=0,"-",転記作業用!AL9)</f>
        <v>-</v>
      </c>
      <c r="AL9" s="62" t="str">
        <f>IF(転記作業用!$AP9=0,"-",転記作業用!AM9)</f>
        <v>-</v>
      </c>
      <c r="AM9" s="62" t="str">
        <f>IF(転記作業用!$AP9=0,"-",転記作業用!AN9)</f>
        <v>-</v>
      </c>
      <c r="AN9" s="62" t="str">
        <f>IF(転記作業用!$AP9=0,"-",転記作業用!AO9)</f>
        <v>-</v>
      </c>
      <c r="AO9" s="62" t="str">
        <f>IF(転記作業用!$AY9=0,"-",転記作業用!AQ9)</f>
        <v>-</v>
      </c>
      <c r="AP9" s="62" t="str">
        <f>IF(転記作業用!$AY9=0,"-",転記作業用!AR9)</f>
        <v>-</v>
      </c>
      <c r="AQ9" s="62" t="str">
        <f>IF(転記作業用!$AY9=0,"-",転記作業用!AS9)</f>
        <v>-</v>
      </c>
      <c r="AR9" s="62" t="str">
        <f>IF(転記作業用!$AY9=0,"-",転記作業用!AT9)</f>
        <v>-</v>
      </c>
      <c r="AS9" s="62" t="str">
        <f>IF(転記作業用!$AY9=0,"-",転記作業用!AU9)</f>
        <v>-</v>
      </c>
      <c r="AT9" s="62" t="str">
        <f>IF(転記作業用!$AY9=0,"-",転記作業用!AV9)</f>
        <v>-</v>
      </c>
      <c r="AU9" s="62" t="str">
        <f>IF(転記作業用!$AY9=0,"-",転記作業用!AW9)</f>
        <v>-</v>
      </c>
      <c r="AV9" s="62" t="str">
        <f>IF(転記作業用!$AY9=0,"-",転記作業用!AX9)</f>
        <v>-</v>
      </c>
      <c r="AW9" s="62" t="str">
        <f>IF(転記作業用!$BK9=0,"-",転記作業用!AZ9)</f>
        <v>-</v>
      </c>
      <c r="AX9" s="62" t="str">
        <f>IF(転記作業用!$BK9=0,"-",転記作業用!BA9)</f>
        <v>-</v>
      </c>
      <c r="AY9" s="62" t="str">
        <f>IF(転記作業用!$BK9=0,"-",転記作業用!BB9)</f>
        <v>-</v>
      </c>
      <c r="AZ9" s="62" t="str">
        <f>IF(転記作業用!$BK9=0,"-",転記作業用!BC9)</f>
        <v>-</v>
      </c>
      <c r="BA9" s="62" t="str">
        <f>IF(転記作業用!$BK9=0,"-",転記作業用!BD9)</f>
        <v>-</v>
      </c>
      <c r="BB9" s="62" t="str">
        <f>IF(転記作業用!$BK9=0,"-",転記作業用!BE9)</f>
        <v>-</v>
      </c>
      <c r="BC9" s="62" t="str">
        <f>IF(転記作業用!$BK9=0,"-",転記作業用!BF9)</f>
        <v>-</v>
      </c>
      <c r="BD9" s="62" t="str">
        <f>IF(転記作業用!$BK9=0,"-",転記作業用!BG9)</f>
        <v>-</v>
      </c>
      <c r="BE9" s="62" t="str">
        <f>IF(転記作業用!$BK9=0,"-",転記作業用!BH9)</f>
        <v>-</v>
      </c>
      <c r="BF9" s="62" t="str">
        <f>IF(転記作業用!$BK9=0,"-",転記作業用!BI9)</f>
        <v>-</v>
      </c>
      <c r="BG9" s="62" t="str">
        <f>IF(転記作業用!$BK9=0,"-",転記作業用!BJ9)</f>
        <v>-</v>
      </c>
      <c r="BH9" s="62" t="str">
        <f>IF(転記作業用!$CF9=0,"-",転記作業用!BL9)</f>
        <v>-</v>
      </c>
      <c r="BI9" s="62" t="str">
        <f>IF(転記作業用!$CF9=0,"-",転記作業用!BM9)</f>
        <v>-</v>
      </c>
      <c r="BJ9" s="62" t="str">
        <f>IF(転記作業用!$CF9=0,"-",転記作業用!BN9)</f>
        <v>-</v>
      </c>
      <c r="BK9" s="62" t="str">
        <f>IF(転記作業用!$CF9=0,"-",転記作業用!BO9)</f>
        <v>-</v>
      </c>
      <c r="BL9" s="62" t="str">
        <f>IF(転記作業用!$CF9=0,"-",転記作業用!BP9)</f>
        <v>-</v>
      </c>
      <c r="BM9" s="62" t="str">
        <f>IF(転記作業用!$CF9=0,"-",転記作業用!BQ9)</f>
        <v>-</v>
      </c>
      <c r="BN9" s="62" t="str">
        <f>IF(転記作業用!$CF9=0,"-",転記作業用!BR9)</f>
        <v>-</v>
      </c>
      <c r="BO9" s="62" t="str">
        <f>IF(転記作業用!$CF9=0,"-",転記作業用!BS9)</f>
        <v>-</v>
      </c>
      <c r="BP9" s="62" t="str">
        <f>IF(転記作業用!$CF9=0,"-",転記作業用!BT9)</f>
        <v>-</v>
      </c>
      <c r="BQ9" s="62" t="str">
        <f>IF(転記作業用!$CF9=0,"-",転記作業用!BU9)</f>
        <v>-</v>
      </c>
      <c r="BR9" s="62" t="str">
        <f>IF(転記作業用!$CF9=0,"-",転記作業用!BV9)</f>
        <v>-</v>
      </c>
      <c r="BS9" s="62" t="str">
        <f>IF(転記作業用!$CF9=0,"-",転記作業用!BW9)</f>
        <v>-</v>
      </c>
      <c r="BT9" s="62" t="str">
        <f>IF(転記作業用!$CF9=0,"-",転記作業用!BX9)</f>
        <v>-</v>
      </c>
      <c r="BU9" s="62" t="str">
        <f>IF(転記作業用!$CF9=0,"-",転記作業用!BY9)</f>
        <v>-</v>
      </c>
      <c r="BV9" s="62" t="str">
        <f>IF(転記作業用!$CF9=0,"-",転記作業用!BZ9)</f>
        <v>-</v>
      </c>
      <c r="BW9" s="62" t="str">
        <f>IF(転記作業用!$CF9=0,"-",転記作業用!CA9)</f>
        <v>-</v>
      </c>
      <c r="BX9" s="62" t="str">
        <f>IF(転記作業用!$CF9=0,"-",転記作業用!CB9)</f>
        <v>-</v>
      </c>
      <c r="BY9" s="62" t="str">
        <f>IF(転記作業用!$CF9=0,"-",転記作業用!CC9)</f>
        <v>-</v>
      </c>
      <c r="BZ9" s="62" t="str">
        <f>IF(転記作業用!$CF9=0,"-",転記作業用!CD9)</f>
        <v>-</v>
      </c>
      <c r="CA9" s="62" t="str">
        <f>IF(転記作業用!$CF9=0,"-",転記作業用!CE9)</f>
        <v>-</v>
      </c>
      <c r="CB9" s="62" t="str">
        <f>IF(転記作業用!CG9&lt;1,"*",IF(AND(転記作業用!CG9&gt;=1,'在宅生活改善調査（利用者票）'!CO18=""),"-",'在宅生活改善調査（利用者票）'!CO18))</f>
        <v>*</v>
      </c>
      <c r="CC9" s="62" t="str">
        <f>IF(転記作業用!CH9&lt;1,"*",IF(AND(転記作業用!CH9&gt;=1,'在宅生活改善調査（利用者票）'!CP18=""),"-",'在宅生活改善調査（利用者票）'!CP18))</f>
        <v>*</v>
      </c>
      <c r="CD9" s="62" t="str">
        <f>IF($BZ9&lt;&gt;1,"*",IF(AND($BZ9=1,'在宅生活改善調査（利用者票）'!CQ18=""),"-",'在宅生活改善調査（利用者票）'!CQ18))</f>
        <v>*</v>
      </c>
      <c r="CE9" t="str">
        <f>IF(OR('在宅生活改善調査（利用者票）'!CS18&lt;&gt;"",'在宅生活改善調査（利用者票）'!CT18&lt;&gt;"",'在宅生活改善調査（利用者票）'!CU18&lt;&gt;"",'在宅生活改善調査（利用者票）'!CV18&lt;&gt;"",'在宅生活改善調査（利用者票）'!CX18&lt;&gt;"",'在宅生活改善調査（利用者票）'!CY18&lt;&gt;"",'在宅生活改善調査（利用者票）'!CZ18&lt;&gt;"",'在宅生活改善調査（利用者票）'!DA18&lt;&gt;"",'在宅生活改善調査（利用者票）'!DB18&lt;&gt;""),"回答エラーが残っています","")</f>
        <v/>
      </c>
      <c r="CF9" s="129" t="str">
        <f>IF('在宅生活改善調査（利用者票）'!H18="","-",'在宅生活改善調査（利用者票）'!H18)</f>
        <v>-</v>
      </c>
      <c r="CG9" s="129" t="str">
        <f>IF('在宅生活改善調査（利用者票）'!I18="","-",'在宅生活改善調査（利用者票）'!I18)</f>
        <v>-</v>
      </c>
      <c r="CH9" s="129" t="str">
        <f>IF('在宅生活改善調査（利用者票）'!J18="","-",'在宅生活改善調査（利用者票）'!J18)</f>
        <v>-</v>
      </c>
      <c r="CI9" s="129" t="str">
        <f>IF('在宅生活改善調査（利用者票）'!K18="","-",'在宅生活改善調査（利用者票）'!K18)</f>
        <v>-</v>
      </c>
      <c r="CJ9" s="129" t="str">
        <f>IF('在宅生活改善調査（利用者票）'!L18="","-",'在宅生活改善調査（利用者票）'!L18)</f>
        <v>-</v>
      </c>
      <c r="CK9" s="129" t="str">
        <f>IF('在宅生活改善調査（利用者票）'!M18="","-",'在宅生活改善調査（利用者票）'!M18)</f>
        <v>-</v>
      </c>
      <c r="CL9" s="129" t="str">
        <f>IF('在宅生活改善調査（利用者票）'!N18="","-",'在宅生活改善調査（利用者票）'!N18)</f>
        <v>-</v>
      </c>
      <c r="CM9" s="129" t="str">
        <f>IF('在宅生活改善調査（利用者票）'!O18="","-",'在宅生活改善調査（利用者票）'!O18)</f>
        <v>-</v>
      </c>
      <c r="CN9" s="129" t="str">
        <f>IF('在宅生活改善調査（利用者票）'!P18="","-",'在宅生活改善調査（利用者票）'!P18)</f>
        <v>-</v>
      </c>
      <c r="CO9" s="129" t="str">
        <f>IF('在宅生活改善調査（利用者票）'!Q18="","-",'在宅生活改善調査（利用者票）'!Q18)</f>
        <v>-</v>
      </c>
      <c r="CP9" s="129" t="str">
        <f>IF('在宅生活改善調査（利用者票）'!R18="","-",'在宅生活改善調査（利用者票）'!R18)</f>
        <v>-</v>
      </c>
      <c r="CQ9" s="129" t="str">
        <f>IF('在宅生活改善調査（利用者票）'!S18="","-",'在宅生活改善調査（利用者票）'!S18)</f>
        <v>-</v>
      </c>
      <c r="CR9" s="129" t="str">
        <f>IF('在宅生活改善調査（利用者票）'!T18="","-",'在宅生活改善調査（利用者票）'!T18)</f>
        <v>-</v>
      </c>
    </row>
    <row r="10" spans="1:96">
      <c r="A10" s="63" t="str">
        <f>IF(SUM(B10:CD10)=0,"",6)</f>
        <v/>
      </c>
      <c r="B10" s="62" t="str">
        <f>IF('在宅生活改善調査（利用者票）'!B19="","-",'在宅生活改善調査（利用者票）'!B19)</f>
        <v>-</v>
      </c>
      <c r="C10" s="62" t="str">
        <f>IF('在宅生活改善調査（利用者票）'!C19="","-",'在宅生活改善調査（利用者票）'!C19)</f>
        <v>-</v>
      </c>
      <c r="D10" s="62" t="str">
        <f>IF('在宅生活改善調査（利用者票）'!D19="","-",'在宅生活改善調査（利用者票）'!D19)</f>
        <v>-</v>
      </c>
      <c r="E10" s="62" t="str">
        <f>IF('在宅生活改善調査（利用者票）'!E19="","-",'在宅生活改善調査（利用者票）'!E19)</f>
        <v>-</v>
      </c>
      <c r="F10" s="62" t="str">
        <f>IF('在宅生活改善調査（利用者票）'!F19="","-",'在宅生活改善調査（利用者票）'!F19)</f>
        <v>-</v>
      </c>
      <c r="G10" s="62" t="str">
        <f>IF('在宅生活改善調査（利用者票）'!G19="","-",'在宅生活改善調査（利用者票）'!G19)</f>
        <v>-</v>
      </c>
      <c r="H10" s="62" t="str">
        <f>IF('在宅生活改善調査（利用者票）'!U19="","-",'在宅生活改善調査（利用者票）'!U19)</f>
        <v>-</v>
      </c>
      <c r="I10" s="62" t="str">
        <f>IF('在宅生活改善調査（利用者票）'!$U19=10,"*",IF(AND('在宅生活改善調査（利用者票）'!U19&lt;&gt;10,'在宅生活改善調査（利用者票）'!V19=""),"-",'在宅生活改善調査（利用者票）'!V19))</f>
        <v>-</v>
      </c>
      <c r="J10" s="62" t="str">
        <f>IF('在宅生活改善調査（利用者票）'!$U19=10,"*",IF(AND('在宅生活改善調査（利用者票）'!U19&lt;&gt;10,転記作業用!$Z10=0),"-",転記作業用!I10))</f>
        <v>-</v>
      </c>
      <c r="K10" s="62" t="str">
        <f>IF('在宅生活改善調査（利用者票）'!$U19=10,"*",IF(AND('在宅生活改善調査（利用者票）'!V19&lt;&gt;10,転記作業用!$Z10=0),"-",転記作業用!J10))</f>
        <v>-</v>
      </c>
      <c r="L10" s="62" t="str">
        <f>IF('在宅生活改善調査（利用者票）'!$U19=10,"*",IF(AND('在宅生活改善調査（利用者票）'!W19&lt;&gt;10,転記作業用!$Z10=0),"-",転記作業用!K10))</f>
        <v>-</v>
      </c>
      <c r="M10" s="62" t="str">
        <f>IF('在宅生活改善調査（利用者票）'!$U19=10,"*",IF(AND('在宅生活改善調査（利用者票）'!X19&lt;&gt;10,転記作業用!$Z10=0),"-",転記作業用!L10))</f>
        <v>-</v>
      </c>
      <c r="N10" s="62" t="str">
        <f>IF('在宅生活改善調査（利用者票）'!$U19=10,"*",IF(AND('在宅生活改善調査（利用者票）'!Y19&lt;&gt;10,転記作業用!$Z10=0),"-",転記作業用!M10))</f>
        <v>-</v>
      </c>
      <c r="O10" s="62" t="str">
        <f>IF('在宅生活改善調査（利用者票）'!$U19=10,"*",IF(AND('在宅生活改善調査（利用者票）'!Z19&lt;&gt;10,転記作業用!$Z10=0),"-",転記作業用!N10))</f>
        <v>-</v>
      </c>
      <c r="P10" s="62" t="str">
        <f>IF('在宅生活改善調査（利用者票）'!$U19=10,"*",IF(AND('在宅生活改善調査（利用者票）'!AA19&lt;&gt;10,転記作業用!$Z10=0),"-",転記作業用!O10))</f>
        <v>-</v>
      </c>
      <c r="Q10" s="62" t="str">
        <f>IF('在宅生活改善調査（利用者票）'!$U19=10,"*",IF(AND('在宅生活改善調査（利用者票）'!AB19&lt;&gt;10,転記作業用!$Z10=0),"-",転記作業用!P10))</f>
        <v>-</v>
      </c>
      <c r="R10" s="62" t="str">
        <f>IF('在宅生活改善調査（利用者票）'!$U19=10,"*",IF(AND('在宅生活改善調査（利用者票）'!AC19&lt;&gt;10,転記作業用!$Z10=0),"-",転記作業用!Q10))</f>
        <v>-</v>
      </c>
      <c r="S10" s="62" t="str">
        <f>IF('在宅生活改善調査（利用者票）'!$U19=10,"*",IF(AND('在宅生活改善調査（利用者票）'!AD19&lt;&gt;10,転記作業用!$Z10=0),"-",転記作業用!R10))</f>
        <v>-</v>
      </c>
      <c r="T10" s="62" t="str">
        <f>IF('在宅生活改善調査（利用者票）'!$U19=10,"*",IF(AND('在宅生活改善調査（利用者票）'!AE19&lt;&gt;10,転記作業用!$Z10=0),"-",転記作業用!S10))</f>
        <v>-</v>
      </c>
      <c r="U10" s="62" t="str">
        <f>IF('在宅生活改善調査（利用者票）'!$U19=10,"*",IF(AND('在宅生活改善調査（利用者票）'!AF19&lt;&gt;10,転記作業用!$Z10=0),"-",転記作業用!T10))</f>
        <v>-</v>
      </c>
      <c r="V10" s="62" t="str">
        <f>IF('在宅生活改善調査（利用者票）'!$U19=10,"*",IF(AND('在宅生活改善調査（利用者票）'!AG19&lt;&gt;10,転記作業用!$Z10=0),"-",転記作業用!U10))</f>
        <v>-</v>
      </c>
      <c r="W10" s="62" t="str">
        <f>IF('在宅生活改善調査（利用者票）'!$U19=10,"*",IF(AND('在宅生活改善調査（利用者票）'!AH19&lt;&gt;10,転記作業用!$Z10=0),"-",転記作業用!V10))</f>
        <v>-</v>
      </c>
      <c r="X10" s="62" t="str">
        <f>IF('在宅生活改善調査（利用者票）'!$U19=10,"*",IF(AND('在宅生活改善調査（利用者票）'!AI19&lt;&gt;10,転記作業用!$Z10=0),"-",転記作業用!W10))</f>
        <v>-</v>
      </c>
      <c r="Y10" s="62" t="str">
        <f>IF('在宅生活改善調査（利用者票）'!$U19=10,"*",IF(AND('在宅生活改善調査（利用者票）'!AJ19&lt;&gt;10,転記作業用!$Z10=0),"-",転記作業用!X10))</f>
        <v>-</v>
      </c>
      <c r="Z10" s="62" t="str">
        <f>IF('在宅生活改善調査（利用者票）'!$U19=10,"*",IF(AND('在宅生活改善調査（利用者票）'!AK19&lt;&gt;10,転記作業用!$Z10=0),"-",転記作業用!Y10))</f>
        <v>-</v>
      </c>
      <c r="AA10" s="62" t="str">
        <f>IF(転記作業用!$AH10=0,"-",転記作業用!AA10)</f>
        <v>-</v>
      </c>
      <c r="AB10" s="62" t="str">
        <f>IF(転記作業用!$AH10=0,"-",転記作業用!AB10)</f>
        <v>-</v>
      </c>
      <c r="AC10" s="62" t="str">
        <f>IF(転記作業用!$AH10=0,"-",転記作業用!AC10)</f>
        <v>-</v>
      </c>
      <c r="AD10" s="62" t="str">
        <f>IF(転記作業用!$AH10=0,"-",転記作業用!AD10)</f>
        <v>-</v>
      </c>
      <c r="AE10" s="62" t="str">
        <f>IF(転記作業用!$AH10=0,"-",転記作業用!AE10)</f>
        <v>-</v>
      </c>
      <c r="AF10" s="62" t="str">
        <f>IF(転記作業用!$AH10=0,"-",転記作業用!AF10)</f>
        <v>-</v>
      </c>
      <c r="AG10" s="62" t="str">
        <f>IF(転記作業用!$AH10=0,"-",転記作業用!AG10)</f>
        <v>-</v>
      </c>
      <c r="AH10" s="62" t="str">
        <f>IF(転記作業用!$AP10=0,"-",転記作業用!AI10)</f>
        <v>-</v>
      </c>
      <c r="AI10" s="62" t="str">
        <f>IF(転記作業用!$AP10=0,"-",転記作業用!AJ10)</f>
        <v>-</v>
      </c>
      <c r="AJ10" s="62" t="str">
        <f>IF(転記作業用!$AP10=0,"-",転記作業用!AK10)</f>
        <v>-</v>
      </c>
      <c r="AK10" s="62" t="str">
        <f>IF(転記作業用!$AP10=0,"-",転記作業用!AL10)</f>
        <v>-</v>
      </c>
      <c r="AL10" s="62" t="str">
        <f>IF(転記作業用!$AP10=0,"-",転記作業用!AM10)</f>
        <v>-</v>
      </c>
      <c r="AM10" s="62" t="str">
        <f>IF(転記作業用!$AP10=0,"-",転記作業用!AN10)</f>
        <v>-</v>
      </c>
      <c r="AN10" s="62" t="str">
        <f>IF(転記作業用!$AP10=0,"-",転記作業用!AO10)</f>
        <v>-</v>
      </c>
      <c r="AO10" s="62" t="str">
        <f>IF(転記作業用!$AY10=0,"-",転記作業用!AQ10)</f>
        <v>-</v>
      </c>
      <c r="AP10" s="62" t="str">
        <f>IF(転記作業用!$AY10=0,"-",転記作業用!AR10)</f>
        <v>-</v>
      </c>
      <c r="AQ10" s="62" t="str">
        <f>IF(転記作業用!$AY10=0,"-",転記作業用!AS10)</f>
        <v>-</v>
      </c>
      <c r="AR10" s="62" t="str">
        <f>IF(転記作業用!$AY10=0,"-",転記作業用!AT10)</f>
        <v>-</v>
      </c>
      <c r="AS10" s="62" t="str">
        <f>IF(転記作業用!$AY10=0,"-",転記作業用!AU10)</f>
        <v>-</v>
      </c>
      <c r="AT10" s="62" t="str">
        <f>IF(転記作業用!$AY10=0,"-",転記作業用!AV10)</f>
        <v>-</v>
      </c>
      <c r="AU10" s="62" t="str">
        <f>IF(転記作業用!$AY10=0,"-",転記作業用!AW10)</f>
        <v>-</v>
      </c>
      <c r="AV10" s="62" t="str">
        <f>IF(転記作業用!$AY10=0,"-",転記作業用!AX10)</f>
        <v>-</v>
      </c>
      <c r="AW10" s="62" t="str">
        <f>IF(転記作業用!$BK10=0,"-",転記作業用!AZ10)</f>
        <v>-</v>
      </c>
      <c r="AX10" s="62" t="str">
        <f>IF(転記作業用!$BK10=0,"-",転記作業用!BA10)</f>
        <v>-</v>
      </c>
      <c r="AY10" s="62" t="str">
        <f>IF(転記作業用!$BK10=0,"-",転記作業用!BB10)</f>
        <v>-</v>
      </c>
      <c r="AZ10" s="62" t="str">
        <f>IF(転記作業用!$BK10=0,"-",転記作業用!BC10)</f>
        <v>-</v>
      </c>
      <c r="BA10" s="62" t="str">
        <f>IF(転記作業用!$BK10=0,"-",転記作業用!BD10)</f>
        <v>-</v>
      </c>
      <c r="BB10" s="62" t="str">
        <f>IF(転記作業用!$BK10=0,"-",転記作業用!BE10)</f>
        <v>-</v>
      </c>
      <c r="BC10" s="62" t="str">
        <f>IF(転記作業用!$BK10=0,"-",転記作業用!BF10)</f>
        <v>-</v>
      </c>
      <c r="BD10" s="62" t="str">
        <f>IF(転記作業用!$BK10=0,"-",転記作業用!BG10)</f>
        <v>-</v>
      </c>
      <c r="BE10" s="62" t="str">
        <f>IF(転記作業用!$BK10=0,"-",転記作業用!BH10)</f>
        <v>-</v>
      </c>
      <c r="BF10" s="62" t="str">
        <f>IF(転記作業用!$BK10=0,"-",転記作業用!BI10)</f>
        <v>-</v>
      </c>
      <c r="BG10" s="62" t="str">
        <f>IF(転記作業用!$BK10=0,"-",転記作業用!BJ10)</f>
        <v>-</v>
      </c>
      <c r="BH10" s="62" t="str">
        <f>IF(転記作業用!$CF10=0,"-",転記作業用!BL10)</f>
        <v>-</v>
      </c>
      <c r="BI10" s="62" t="str">
        <f>IF(転記作業用!$CF10=0,"-",転記作業用!BM10)</f>
        <v>-</v>
      </c>
      <c r="BJ10" s="62" t="str">
        <f>IF(転記作業用!$CF10=0,"-",転記作業用!BN10)</f>
        <v>-</v>
      </c>
      <c r="BK10" s="62" t="str">
        <f>IF(転記作業用!$CF10=0,"-",転記作業用!BO10)</f>
        <v>-</v>
      </c>
      <c r="BL10" s="62" t="str">
        <f>IF(転記作業用!$CF10=0,"-",転記作業用!BP10)</f>
        <v>-</v>
      </c>
      <c r="BM10" s="62" t="str">
        <f>IF(転記作業用!$CF10=0,"-",転記作業用!BQ10)</f>
        <v>-</v>
      </c>
      <c r="BN10" s="62" t="str">
        <f>IF(転記作業用!$CF10=0,"-",転記作業用!BR10)</f>
        <v>-</v>
      </c>
      <c r="BO10" s="62" t="str">
        <f>IF(転記作業用!$CF10=0,"-",転記作業用!BS10)</f>
        <v>-</v>
      </c>
      <c r="BP10" s="62" t="str">
        <f>IF(転記作業用!$CF10=0,"-",転記作業用!BT10)</f>
        <v>-</v>
      </c>
      <c r="BQ10" s="62" t="str">
        <f>IF(転記作業用!$CF10=0,"-",転記作業用!BU10)</f>
        <v>-</v>
      </c>
      <c r="BR10" s="62" t="str">
        <f>IF(転記作業用!$CF10=0,"-",転記作業用!BV10)</f>
        <v>-</v>
      </c>
      <c r="BS10" s="62" t="str">
        <f>IF(転記作業用!$CF10=0,"-",転記作業用!BW10)</f>
        <v>-</v>
      </c>
      <c r="BT10" s="62" t="str">
        <f>IF(転記作業用!$CF10=0,"-",転記作業用!BX10)</f>
        <v>-</v>
      </c>
      <c r="BU10" s="62" t="str">
        <f>IF(転記作業用!$CF10=0,"-",転記作業用!BY10)</f>
        <v>-</v>
      </c>
      <c r="BV10" s="62" t="str">
        <f>IF(転記作業用!$CF10=0,"-",転記作業用!BZ10)</f>
        <v>-</v>
      </c>
      <c r="BW10" s="62" t="str">
        <f>IF(転記作業用!$CF10=0,"-",転記作業用!CA10)</f>
        <v>-</v>
      </c>
      <c r="BX10" s="62" t="str">
        <f>IF(転記作業用!$CF10=0,"-",転記作業用!CB10)</f>
        <v>-</v>
      </c>
      <c r="BY10" s="62" t="str">
        <f>IF(転記作業用!$CF10=0,"-",転記作業用!CC10)</f>
        <v>-</v>
      </c>
      <c r="BZ10" s="62" t="str">
        <f>IF(転記作業用!$CF10=0,"-",転記作業用!CD10)</f>
        <v>-</v>
      </c>
      <c r="CA10" s="62" t="str">
        <f>IF(転記作業用!$CF10=0,"-",転記作業用!CE10)</f>
        <v>-</v>
      </c>
      <c r="CB10" s="62" t="str">
        <f>IF(転記作業用!CG10&lt;1,"*",IF(AND(転記作業用!CG10&gt;=1,'在宅生活改善調査（利用者票）'!CO19=""),"-",'在宅生活改善調査（利用者票）'!CO19))</f>
        <v>*</v>
      </c>
      <c r="CC10" s="62" t="str">
        <f>IF(転記作業用!CH10&lt;1,"*",IF(AND(転記作業用!CH10&gt;=1,'在宅生活改善調査（利用者票）'!CP19=""),"-",'在宅生活改善調査（利用者票）'!CP19))</f>
        <v>*</v>
      </c>
      <c r="CD10" s="62" t="str">
        <f>IF($BZ10&lt;&gt;1,"*",IF(AND($BZ10=1,'在宅生活改善調査（利用者票）'!CQ19=""),"-",'在宅生活改善調査（利用者票）'!CQ19))</f>
        <v>*</v>
      </c>
      <c r="CE10" t="str">
        <f>IF(OR('在宅生活改善調査（利用者票）'!CS19&lt;&gt;"",'在宅生活改善調査（利用者票）'!CT19&lt;&gt;"",'在宅生活改善調査（利用者票）'!CU19&lt;&gt;"",'在宅生活改善調査（利用者票）'!CV19&lt;&gt;"",'在宅生活改善調査（利用者票）'!CX19&lt;&gt;"",'在宅生活改善調査（利用者票）'!CY19&lt;&gt;"",'在宅生活改善調査（利用者票）'!CZ19&lt;&gt;"",'在宅生活改善調査（利用者票）'!DA19&lt;&gt;"",'在宅生活改善調査（利用者票）'!DB19&lt;&gt;""),"回答エラーが残っています","")</f>
        <v/>
      </c>
      <c r="CF10" s="129" t="str">
        <f>IF('在宅生活改善調査（利用者票）'!H19="","-",'在宅生活改善調査（利用者票）'!H19)</f>
        <v>-</v>
      </c>
      <c r="CG10" s="129" t="str">
        <f>IF('在宅生活改善調査（利用者票）'!I19="","-",'在宅生活改善調査（利用者票）'!I19)</f>
        <v>-</v>
      </c>
      <c r="CH10" s="129" t="str">
        <f>IF('在宅生活改善調査（利用者票）'!J19="","-",'在宅生活改善調査（利用者票）'!J19)</f>
        <v>-</v>
      </c>
      <c r="CI10" s="129" t="str">
        <f>IF('在宅生活改善調査（利用者票）'!K19="","-",'在宅生活改善調査（利用者票）'!K19)</f>
        <v>-</v>
      </c>
      <c r="CJ10" s="129" t="str">
        <f>IF('在宅生活改善調査（利用者票）'!L19="","-",'在宅生活改善調査（利用者票）'!L19)</f>
        <v>-</v>
      </c>
      <c r="CK10" s="129" t="str">
        <f>IF('在宅生活改善調査（利用者票）'!M19="","-",'在宅生活改善調査（利用者票）'!M19)</f>
        <v>-</v>
      </c>
      <c r="CL10" s="129" t="str">
        <f>IF('在宅生活改善調査（利用者票）'!N19="","-",'在宅生活改善調査（利用者票）'!N19)</f>
        <v>-</v>
      </c>
      <c r="CM10" s="129" t="str">
        <f>IF('在宅生活改善調査（利用者票）'!O19="","-",'在宅生活改善調査（利用者票）'!O19)</f>
        <v>-</v>
      </c>
      <c r="CN10" s="129" t="str">
        <f>IF('在宅生活改善調査（利用者票）'!P19="","-",'在宅生活改善調査（利用者票）'!P19)</f>
        <v>-</v>
      </c>
      <c r="CO10" s="129" t="str">
        <f>IF('在宅生活改善調査（利用者票）'!Q19="","-",'在宅生活改善調査（利用者票）'!Q19)</f>
        <v>-</v>
      </c>
      <c r="CP10" s="129" t="str">
        <f>IF('在宅生活改善調査（利用者票）'!R19="","-",'在宅生活改善調査（利用者票）'!R19)</f>
        <v>-</v>
      </c>
      <c r="CQ10" s="129" t="str">
        <f>IF('在宅生活改善調査（利用者票）'!S19="","-",'在宅生活改善調査（利用者票）'!S19)</f>
        <v>-</v>
      </c>
      <c r="CR10" s="129" t="str">
        <f>IF('在宅生活改善調査（利用者票）'!T19="","-",'在宅生活改善調査（利用者票）'!T19)</f>
        <v>-</v>
      </c>
    </row>
    <row r="11" spans="1:96">
      <c r="A11" s="63" t="str">
        <f>IF(SUM(B11:CD11)=0,"",7)</f>
        <v/>
      </c>
      <c r="B11" s="62" t="str">
        <f>IF('在宅生活改善調査（利用者票）'!B20="","-",'在宅生活改善調査（利用者票）'!B20)</f>
        <v>-</v>
      </c>
      <c r="C11" s="62" t="str">
        <f>IF('在宅生活改善調査（利用者票）'!C20="","-",'在宅生活改善調査（利用者票）'!C20)</f>
        <v>-</v>
      </c>
      <c r="D11" s="62" t="str">
        <f>IF('在宅生活改善調査（利用者票）'!D20="","-",'在宅生活改善調査（利用者票）'!D20)</f>
        <v>-</v>
      </c>
      <c r="E11" s="62" t="str">
        <f>IF('在宅生活改善調査（利用者票）'!E20="","-",'在宅生活改善調査（利用者票）'!E20)</f>
        <v>-</v>
      </c>
      <c r="F11" s="62" t="str">
        <f>IF('在宅生活改善調査（利用者票）'!F20="","-",'在宅生活改善調査（利用者票）'!F20)</f>
        <v>-</v>
      </c>
      <c r="G11" s="62" t="str">
        <f>IF('在宅生活改善調査（利用者票）'!G20="","-",'在宅生活改善調査（利用者票）'!G20)</f>
        <v>-</v>
      </c>
      <c r="H11" s="62" t="str">
        <f>IF('在宅生活改善調査（利用者票）'!U20="","-",'在宅生活改善調査（利用者票）'!U20)</f>
        <v>-</v>
      </c>
      <c r="I11" s="62" t="str">
        <f>IF('在宅生活改善調査（利用者票）'!$U20=10,"*",IF(AND('在宅生活改善調査（利用者票）'!U20&lt;&gt;10,'在宅生活改善調査（利用者票）'!V20=""),"-",'在宅生活改善調査（利用者票）'!V20))</f>
        <v>-</v>
      </c>
      <c r="J11" s="62" t="str">
        <f>IF('在宅生活改善調査（利用者票）'!$U20=10,"*",IF(AND('在宅生活改善調査（利用者票）'!U20&lt;&gt;10,転記作業用!$Z11=0),"-",転記作業用!I11))</f>
        <v>-</v>
      </c>
      <c r="K11" s="62" t="str">
        <f>IF('在宅生活改善調査（利用者票）'!$U20=10,"*",IF(AND('在宅生活改善調査（利用者票）'!V20&lt;&gt;10,転記作業用!$Z11=0),"-",転記作業用!J11))</f>
        <v>-</v>
      </c>
      <c r="L11" s="62" t="str">
        <f>IF('在宅生活改善調査（利用者票）'!$U20=10,"*",IF(AND('在宅生活改善調査（利用者票）'!W20&lt;&gt;10,転記作業用!$Z11=0),"-",転記作業用!K11))</f>
        <v>-</v>
      </c>
      <c r="M11" s="62" t="str">
        <f>IF('在宅生活改善調査（利用者票）'!$U20=10,"*",IF(AND('在宅生活改善調査（利用者票）'!X20&lt;&gt;10,転記作業用!$Z11=0),"-",転記作業用!L11))</f>
        <v>-</v>
      </c>
      <c r="N11" s="62" t="str">
        <f>IF('在宅生活改善調査（利用者票）'!$U20=10,"*",IF(AND('在宅生活改善調査（利用者票）'!Y20&lt;&gt;10,転記作業用!$Z11=0),"-",転記作業用!M11))</f>
        <v>-</v>
      </c>
      <c r="O11" s="62" t="str">
        <f>IF('在宅生活改善調査（利用者票）'!$U20=10,"*",IF(AND('在宅生活改善調査（利用者票）'!Z20&lt;&gt;10,転記作業用!$Z11=0),"-",転記作業用!N11))</f>
        <v>-</v>
      </c>
      <c r="P11" s="62" t="str">
        <f>IF('在宅生活改善調査（利用者票）'!$U20=10,"*",IF(AND('在宅生活改善調査（利用者票）'!AA20&lt;&gt;10,転記作業用!$Z11=0),"-",転記作業用!O11))</f>
        <v>-</v>
      </c>
      <c r="Q11" s="62" t="str">
        <f>IF('在宅生活改善調査（利用者票）'!$U20=10,"*",IF(AND('在宅生活改善調査（利用者票）'!AB20&lt;&gt;10,転記作業用!$Z11=0),"-",転記作業用!P11))</f>
        <v>-</v>
      </c>
      <c r="R11" s="62" t="str">
        <f>IF('在宅生活改善調査（利用者票）'!$U20=10,"*",IF(AND('在宅生活改善調査（利用者票）'!AC20&lt;&gt;10,転記作業用!$Z11=0),"-",転記作業用!Q11))</f>
        <v>-</v>
      </c>
      <c r="S11" s="62" t="str">
        <f>IF('在宅生活改善調査（利用者票）'!$U20=10,"*",IF(AND('在宅生活改善調査（利用者票）'!AD20&lt;&gt;10,転記作業用!$Z11=0),"-",転記作業用!R11))</f>
        <v>-</v>
      </c>
      <c r="T11" s="62" t="str">
        <f>IF('在宅生活改善調査（利用者票）'!$U20=10,"*",IF(AND('在宅生活改善調査（利用者票）'!AE20&lt;&gt;10,転記作業用!$Z11=0),"-",転記作業用!S11))</f>
        <v>-</v>
      </c>
      <c r="U11" s="62" t="str">
        <f>IF('在宅生活改善調査（利用者票）'!$U20=10,"*",IF(AND('在宅生活改善調査（利用者票）'!AF20&lt;&gt;10,転記作業用!$Z11=0),"-",転記作業用!T11))</f>
        <v>-</v>
      </c>
      <c r="V11" s="62" t="str">
        <f>IF('在宅生活改善調査（利用者票）'!$U20=10,"*",IF(AND('在宅生活改善調査（利用者票）'!AG20&lt;&gt;10,転記作業用!$Z11=0),"-",転記作業用!U11))</f>
        <v>-</v>
      </c>
      <c r="W11" s="62" t="str">
        <f>IF('在宅生活改善調査（利用者票）'!$U20=10,"*",IF(AND('在宅生活改善調査（利用者票）'!AH20&lt;&gt;10,転記作業用!$Z11=0),"-",転記作業用!V11))</f>
        <v>-</v>
      </c>
      <c r="X11" s="62" t="str">
        <f>IF('在宅生活改善調査（利用者票）'!$U20=10,"*",IF(AND('在宅生活改善調査（利用者票）'!AI20&lt;&gt;10,転記作業用!$Z11=0),"-",転記作業用!W11))</f>
        <v>-</v>
      </c>
      <c r="Y11" s="62" t="str">
        <f>IF('在宅生活改善調査（利用者票）'!$U20=10,"*",IF(AND('在宅生活改善調査（利用者票）'!AJ20&lt;&gt;10,転記作業用!$Z11=0),"-",転記作業用!X11))</f>
        <v>-</v>
      </c>
      <c r="Z11" s="62" t="str">
        <f>IF('在宅生活改善調査（利用者票）'!$U20=10,"*",IF(AND('在宅生活改善調査（利用者票）'!AK20&lt;&gt;10,転記作業用!$Z11=0),"-",転記作業用!Y11))</f>
        <v>-</v>
      </c>
      <c r="AA11" s="62" t="str">
        <f>IF(転記作業用!$AH11=0,"-",転記作業用!AA11)</f>
        <v>-</v>
      </c>
      <c r="AB11" s="62" t="str">
        <f>IF(転記作業用!$AH11=0,"-",転記作業用!AB11)</f>
        <v>-</v>
      </c>
      <c r="AC11" s="62" t="str">
        <f>IF(転記作業用!$AH11=0,"-",転記作業用!AC11)</f>
        <v>-</v>
      </c>
      <c r="AD11" s="62" t="str">
        <f>IF(転記作業用!$AH11=0,"-",転記作業用!AD11)</f>
        <v>-</v>
      </c>
      <c r="AE11" s="62" t="str">
        <f>IF(転記作業用!$AH11=0,"-",転記作業用!AE11)</f>
        <v>-</v>
      </c>
      <c r="AF11" s="62" t="str">
        <f>IF(転記作業用!$AH11=0,"-",転記作業用!AF11)</f>
        <v>-</v>
      </c>
      <c r="AG11" s="62" t="str">
        <f>IF(転記作業用!$AH11=0,"-",転記作業用!AG11)</f>
        <v>-</v>
      </c>
      <c r="AH11" s="62" t="str">
        <f>IF(転記作業用!$AP11=0,"-",転記作業用!AI11)</f>
        <v>-</v>
      </c>
      <c r="AI11" s="62" t="str">
        <f>IF(転記作業用!$AP11=0,"-",転記作業用!AJ11)</f>
        <v>-</v>
      </c>
      <c r="AJ11" s="62" t="str">
        <f>IF(転記作業用!$AP11=0,"-",転記作業用!AK11)</f>
        <v>-</v>
      </c>
      <c r="AK11" s="62" t="str">
        <f>IF(転記作業用!$AP11=0,"-",転記作業用!AL11)</f>
        <v>-</v>
      </c>
      <c r="AL11" s="62" t="str">
        <f>IF(転記作業用!$AP11=0,"-",転記作業用!AM11)</f>
        <v>-</v>
      </c>
      <c r="AM11" s="62" t="str">
        <f>IF(転記作業用!$AP11=0,"-",転記作業用!AN11)</f>
        <v>-</v>
      </c>
      <c r="AN11" s="62" t="str">
        <f>IF(転記作業用!$AP11=0,"-",転記作業用!AO11)</f>
        <v>-</v>
      </c>
      <c r="AO11" s="62" t="str">
        <f>IF(転記作業用!$AY11=0,"-",転記作業用!AQ11)</f>
        <v>-</v>
      </c>
      <c r="AP11" s="62" t="str">
        <f>IF(転記作業用!$AY11=0,"-",転記作業用!AR11)</f>
        <v>-</v>
      </c>
      <c r="AQ11" s="62" t="str">
        <f>IF(転記作業用!$AY11=0,"-",転記作業用!AS11)</f>
        <v>-</v>
      </c>
      <c r="AR11" s="62" t="str">
        <f>IF(転記作業用!$AY11=0,"-",転記作業用!AT11)</f>
        <v>-</v>
      </c>
      <c r="AS11" s="62" t="str">
        <f>IF(転記作業用!$AY11=0,"-",転記作業用!AU11)</f>
        <v>-</v>
      </c>
      <c r="AT11" s="62" t="str">
        <f>IF(転記作業用!$AY11=0,"-",転記作業用!AV11)</f>
        <v>-</v>
      </c>
      <c r="AU11" s="62" t="str">
        <f>IF(転記作業用!$AY11=0,"-",転記作業用!AW11)</f>
        <v>-</v>
      </c>
      <c r="AV11" s="62" t="str">
        <f>IF(転記作業用!$AY11=0,"-",転記作業用!AX11)</f>
        <v>-</v>
      </c>
      <c r="AW11" s="62" t="str">
        <f>IF(転記作業用!$BK11=0,"-",転記作業用!AZ11)</f>
        <v>-</v>
      </c>
      <c r="AX11" s="62" t="str">
        <f>IF(転記作業用!$BK11=0,"-",転記作業用!BA11)</f>
        <v>-</v>
      </c>
      <c r="AY11" s="62" t="str">
        <f>IF(転記作業用!$BK11=0,"-",転記作業用!BB11)</f>
        <v>-</v>
      </c>
      <c r="AZ11" s="62" t="str">
        <f>IF(転記作業用!$BK11=0,"-",転記作業用!BC11)</f>
        <v>-</v>
      </c>
      <c r="BA11" s="62" t="str">
        <f>IF(転記作業用!$BK11=0,"-",転記作業用!BD11)</f>
        <v>-</v>
      </c>
      <c r="BB11" s="62" t="str">
        <f>IF(転記作業用!$BK11=0,"-",転記作業用!BE11)</f>
        <v>-</v>
      </c>
      <c r="BC11" s="62" t="str">
        <f>IF(転記作業用!$BK11=0,"-",転記作業用!BF11)</f>
        <v>-</v>
      </c>
      <c r="BD11" s="62" t="str">
        <f>IF(転記作業用!$BK11=0,"-",転記作業用!BG11)</f>
        <v>-</v>
      </c>
      <c r="BE11" s="62" t="str">
        <f>IF(転記作業用!$BK11=0,"-",転記作業用!BH11)</f>
        <v>-</v>
      </c>
      <c r="BF11" s="62" t="str">
        <f>IF(転記作業用!$BK11=0,"-",転記作業用!BI11)</f>
        <v>-</v>
      </c>
      <c r="BG11" s="62" t="str">
        <f>IF(転記作業用!$BK11=0,"-",転記作業用!BJ11)</f>
        <v>-</v>
      </c>
      <c r="BH11" s="62" t="str">
        <f>IF(転記作業用!$CF11=0,"-",転記作業用!BL11)</f>
        <v>-</v>
      </c>
      <c r="BI11" s="62" t="str">
        <f>IF(転記作業用!$CF11=0,"-",転記作業用!BM11)</f>
        <v>-</v>
      </c>
      <c r="BJ11" s="62" t="str">
        <f>IF(転記作業用!$CF11=0,"-",転記作業用!BN11)</f>
        <v>-</v>
      </c>
      <c r="BK11" s="62" t="str">
        <f>IF(転記作業用!$CF11=0,"-",転記作業用!BO11)</f>
        <v>-</v>
      </c>
      <c r="BL11" s="62" t="str">
        <f>IF(転記作業用!$CF11=0,"-",転記作業用!BP11)</f>
        <v>-</v>
      </c>
      <c r="BM11" s="62" t="str">
        <f>IF(転記作業用!$CF11=0,"-",転記作業用!BQ11)</f>
        <v>-</v>
      </c>
      <c r="BN11" s="62" t="str">
        <f>IF(転記作業用!$CF11=0,"-",転記作業用!BR11)</f>
        <v>-</v>
      </c>
      <c r="BO11" s="62" t="str">
        <f>IF(転記作業用!$CF11=0,"-",転記作業用!BS11)</f>
        <v>-</v>
      </c>
      <c r="BP11" s="62" t="str">
        <f>IF(転記作業用!$CF11=0,"-",転記作業用!BT11)</f>
        <v>-</v>
      </c>
      <c r="BQ11" s="62" t="str">
        <f>IF(転記作業用!$CF11=0,"-",転記作業用!BU11)</f>
        <v>-</v>
      </c>
      <c r="BR11" s="62" t="str">
        <f>IF(転記作業用!$CF11=0,"-",転記作業用!BV11)</f>
        <v>-</v>
      </c>
      <c r="BS11" s="62" t="str">
        <f>IF(転記作業用!$CF11=0,"-",転記作業用!BW11)</f>
        <v>-</v>
      </c>
      <c r="BT11" s="62" t="str">
        <f>IF(転記作業用!$CF11=0,"-",転記作業用!BX11)</f>
        <v>-</v>
      </c>
      <c r="BU11" s="62" t="str">
        <f>IF(転記作業用!$CF11=0,"-",転記作業用!BY11)</f>
        <v>-</v>
      </c>
      <c r="BV11" s="62" t="str">
        <f>IF(転記作業用!$CF11=0,"-",転記作業用!BZ11)</f>
        <v>-</v>
      </c>
      <c r="BW11" s="62" t="str">
        <f>IF(転記作業用!$CF11=0,"-",転記作業用!CA11)</f>
        <v>-</v>
      </c>
      <c r="BX11" s="62" t="str">
        <f>IF(転記作業用!$CF11=0,"-",転記作業用!CB11)</f>
        <v>-</v>
      </c>
      <c r="BY11" s="62" t="str">
        <f>IF(転記作業用!$CF11=0,"-",転記作業用!CC11)</f>
        <v>-</v>
      </c>
      <c r="BZ11" s="62" t="str">
        <f>IF(転記作業用!$CF11=0,"-",転記作業用!CD11)</f>
        <v>-</v>
      </c>
      <c r="CA11" s="62" t="str">
        <f>IF(転記作業用!$CF11=0,"-",転記作業用!CE11)</f>
        <v>-</v>
      </c>
      <c r="CB11" s="62" t="str">
        <f>IF(転記作業用!CG11&lt;1,"*",IF(AND(転記作業用!CG11&gt;=1,'在宅生活改善調査（利用者票）'!CO20=""),"-",'在宅生活改善調査（利用者票）'!CO20))</f>
        <v>*</v>
      </c>
      <c r="CC11" s="62" t="str">
        <f>IF(転記作業用!CH11&lt;1,"*",IF(AND(転記作業用!CH11&gt;=1,'在宅生活改善調査（利用者票）'!CP20=""),"-",'在宅生活改善調査（利用者票）'!CP20))</f>
        <v>*</v>
      </c>
      <c r="CD11" s="62" t="str">
        <f>IF($BZ11&lt;&gt;1,"*",IF(AND($BZ11=1,'在宅生活改善調査（利用者票）'!CQ20=""),"-",'在宅生活改善調査（利用者票）'!CQ20))</f>
        <v>*</v>
      </c>
      <c r="CE11" t="str">
        <f>IF(OR('在宅生活改善調査（利用者票）'!CS20&lt;&gt;"",'在宅生活改善調査（利用者票）'!CT20&lt;&gt;"",'在宅生活改善調査（利用者票）'!CU20&lt;&gt;"",'在宅生活改善調査（利用者票）'!CV20&lt;&gt;"",'在宅生活改善調査（利用者票）'!CX20&lt;&gt;"",'在宅生活改善調査（利用者票）'!CY20&lt;&gt;"",'在宅生活改善調査（利用者票）'!CZ20&lt;&gt;"",'在宅生活改善調査（利用者票）'!DA20&lt;&gt;"",'在宅生活改善調査（利用者票）'!DB20&lt;&gt;""),"回答エラーが残っています","")</f>
        <v/>
      </c>
      <c r="CF11" s="129" t="str">
        <f>IF('在宅生活改善調査（利用者票）'!H20="","-",'在宅生活改善調査（利用者票）'!H20)</f>
        <v>-</v>
      </c>
      <c r="CG11" s="129" t="str">
        <f>IF('在宅生活改善調査（利用者票）'!I20="","-",'在宅生活改善調査（利用者票）'!I20)</f>
        <v>-</v>
      </c>
      <c r="CH11" s="129" t="str">
        <f>IF('在宅生活改善調査（利用者票）'!J20="","-",'在宅生活改善調査（利用者票）'!J20)</f>
        <v>-</v>
      </c>
      <c r="CI11" s="129" t="str">
        <f>IF('在宅生活改善調査（利用者票）'!K20="","-",'在宅生活改善調査（利用者票）'!K20)</f>
        <v>-</v>
      </c>
      <c r="CJ11" s="129" t="str">
        <f>IF('在宅生活改善調査（利用者票）'!L20="","-",'在宅生活改善調査（利用者票）'!L20)</f>
        <v>-</v>
      </c>
      <c r="CK11" s="129" t="str">
        <f>IF('在宅生活改善調査（利用者票）'!M20="","-",'在宅生活改善調査（利用者票）'!M20)</f>
        <v>-</v>
      </c>
      <c r="CL11" s="129" t="str">
        <f>IF('在宅生活改善調査（利用者票）'!N20="","-",'在宅生活改善調査（利用者票）'!N20)</f>
        <v>-</v>
      </c>
      <c r="CM11" s="129" t="str">
        <f>IF('在宅生活改善調査（利用者票）'!O20="","-",'在宅生活改善調査（利用者票）'!O20)</f>
        <v>-</v>
      </c>
      <c r="CN11" s="129" t="str">
        <f>IF('在宅生活改善調査（利用者票）'!P20="","-",'在宅生活改善調査（利用者票）'!P20)</f>
        <v>-</v>
      </c>
      <c r="CO11" s="129" t="str">
        <f>IF('在宅生活改善調査（利用者票）'!Q20="","-",'在宅生活改善調査（利用者票）'!Q20)</f>
        <v>-</v>
      </c>
      <c r="CP11" s="129" t="str">
        <f>IF('在宅生活改善調査（利用者票）'!R20="","-",'在宅生活改善調査（利用者票）'!R20)</f>
        <v>-</v>
      </c>
      <c r="CQ11" s="129" t="str">
        <f>IF('在宅生活改善調査（利用者票）'!S20="","-",'在宅生活改善調査（利用者票）'!S20)</f>
        <v>-</v>
      </c>
      <c r="CR11" s="129" t="str">
        <f>IF('在宅生活改善調査（利用者票）'!T20="","-",'在宅生活改善調査（利用者票）'!T20)</f>
        <v>-</v>
      </c>
    </row>
    <row r="12" spans="1:96">
      <c r="A12" s="63" t="str">
        <f>IF(SUM(B12:CD12)=0,"",8)</f>
        <v/>
      </c>
      <c r="B12" s="62" t="str">
        <f>IF('在宅生活改善調査（利用者票）'!B21="","-",'在宅生活改善調査（利用者票）'!B21)</f>
        <v>-</v>
      </c>
      <c r="C12" s="62" t="str">
        <f>IF('在宅生活改善調査（利用者票）'!C21="","-",'在宅生活改善調査（利用者票）'!C21)</f>
        <v>-</v>
      </c>
      <c r="D12" s="62" t="str">
        <f>IF('在宅生活改善調査（利用者票）'!D21="","-",'在宅生活改善調査（利用者票）'!D21)</f>
        <v>-</v>
      </c>
      <c r="E12" s="62" t="str">
        <f>IF('在宅生活改善調査（利用者票）'!E21="","-",'在宅生活改善調査（利用者票）'!E21)</f>
        <v>-</v>
      </c>
      <c r="F12" s="62" t="str">
        <f>IF('在宅生活改善調査（利用者票）'!F21="","-",'在宅生活改善調査（利用者票）'!F21)</f>
        <v>-</v>
      </c>
      <c r="G12" s="62" t="str">
        <f>IF('在宅生活改善調査（利用者票）'!G21="","-",'在宅生活改善調査（利用者票）'!G21)</f>
        <v>-</v>
      </c>
      <c r="H12" s="62" t="str">
        <f>IF('在宅生活改善調査（利用者票）'!U21="","-",'在宅生活改善調査（利用者票）'!U21)</f>
        <v>-</v>
      </c>
      <c r="I12" s="62" t="str">
        <f>IF('在宅生活改善調査（利用者票）'!$U21=10,"*",IF(AND('在宅生活改善調査（利用者票）'!U21&lt;&gt;10,'在宅生活改善調査（利用者票）'!V21=""),"-",'在宅生活改善調査（利用者票）'!V21))</f>
        <v>-</v>
      </c>
      <c r="J12" s="62" t="str">
        <f>IF('在宅生活改善調査（利用者票）'!$U21=10,"*",IF(AND('在宅生活改善調査（利用者票）'!U21&lt;&gt;10,転記作業用!$Z12=0),"-",転記作業用!I12))</f>
        <v>-</v>
      </c>
      <c r="K12" s="62" t="str">
        <f>IF('在宅生活改善調査（利用者票）'!$U21=10,"*",IF(AND('在宅生活改善調査（利用者票）'!V21&lt;&gt;10,転記作業用!$Z12=0),"-",転記作業用!J12))</f>
        <v>-</v>
      </c>
      <c r="L12" s="62" t="str">
        <f>IF('在宅生活改善調査（利用者票）'!$U21=10,"*",IF(AND('在宅生活改善調査（利用者票）'!W21&lt;&gt;10,転記作業用!$Z12=0),"-",転記作業用!K12))</f>
        <v>-</v>
      </c>
      <c r="M12" s="62" t="str">
        <f>IF('在宅生活改善調査（利用者票）'!$U21=10,"*",IF(AND('在宅生活改善調査（利用者票）'!X21&lt;&gt;10,転記作業用!$Z12=0),"-",転記作業用!L12))</f>
        <v>-</v>
      </c>
      <c r="N12" s="62" t="str">
        <f>IF('在宅生活改善調査（利用者票）'!$U21=10,"*",IF(AND('在宅生活改善調査（利用者票）'!Y21&lt;&gt;10,転記作業用!$Z12=0),"-",転記作業用!M12))</f>
        <v>-</v>
      </c>
      <c r="O12" s="62" t="str">
        <f>IF('在宅生活改善調査（利用者票）'!$U21=10,"*",IF(AND('在宅生活改善調査（利用者票）'!Z21&lt;&gt;10,転記作業用!$Z12=0),"-",転記作業用!N12))</f>
        <v>-</v>
      </c>
      <c r="P12" s="62" t="str">
        <f>IF('在宅生活改善調査（利用者票）'!$U21=10,"*",IF(AND('在宅生活改善調査（利用者票）'!AA21&lt;&gt;10,転記作業用!$Z12=0),"-",転記作業用!O12))</f>
        <v>-</v>
      </c>
      <c r="Q12" s="62" t="str">
        <f>IF('在宅生活改善調査（利用者票）'!$U21=10,"*",IF(AND('在宅生活改善調査（利用者票）'!AB21&lt;&gt;10,転記作業用!$Z12=0),"-",転記作業用!P12))</f>
        <v>-</v>
      </c>
      <c r="R12" s="62" t="str">
        <f>IF('在宅生活改善調査（利用者票）'!$U21=10,"*",IF(AND('在宅生活改善調査（利用者票）'!AC21&lt;&gt;10,転記作業用!$Z12=0),"-",転記作業用!Q12))</f>
        <v>-</v>
      </c>
      <c r="S12" s="62" t="str">
        <f>IF('在宅生活改善調査（利用者票）'!$U21=10,"*",IF(AND('在宅生活改善調査（利用者票）'!AD21&lt;&gt;10,転記作業用!$Z12=0),"-",転記作業用!R12))</f>
        <v>-</v>
      </c>
      <c r="T12" s="62" t="str">
        <f>IF('在宅生活改善調査（利用者票）'!$U21=10,"*",IF(AND('在宅生活改善調査（利用者票）'!AE21&lt;&gt;10,転記作業用!$Z12=0),"-",転記作業用!S12))</f>
        <v>-</v>
      </c>
      <c r="U12" s="62" t="str">
        <f>IF('在宅生活改善調査（利用者票）'!$U21=10,"*",IF(AND('在宅生活改善調査（利用者票）'!AF21&lt;&gt;10,転記作業用!$Z12=0),"-",転記作業用!T12))</f>
        <v>-</v>
      </c>
      <c r="V12" s="62" t="str">
        <f>IF('在宅生活改善調査（利用者票）'!$U21=10,"*",IF(AND('在宅生活改善調査（利用者票）'!AG21&lt;&gt;10,転記作業用!$Z12=0),"-",転記作業用!U12))</f>
        <v>-</v>
      </c>
      <c r="W12" s="62" t="str">
        <f>IF('在宅生活改善調査（利用者票）'!$U21=10,"*",IF(AND('在宅生活改善調査（利用者票）'!AH21&lt;&gt;10,転記作業用!$Z12=0),"-",転記作業用!V12))</f>
        <v>-</v>
      </c>
      <c r="X12" s="62" t="str">
        <f>IF('在宅生活改善調査（利用者票）'!$U21=10,"*",IF(AND('在宅生活改善調査（利用者票）'!AI21&lt;&gt;10,転記作業用!$Z12=0),"-",転記作業用!W12))</f>
        <v>-</v>
      </c>
      <c r="Y12" s="62" t="str">
        <f>IF('在宅生活改善調査（利用者票）'!$U21=10,"*",IF(AND('在宅生活改善調査（利用者票）'!AJ21&lt;&gt;10,転記作業用!$Z12=0),"-",転記作業用!X12))</f>
        <v>-</v>
      </c>
      <c r="Z12" s="62" t="str">
        <f>IF('在宅生活改善調査（利用者票）'!$U21=10,"*",IF(AND('在宅生活改善調査（利用者票）'!AK21&lt;&gt;10,転記作業用!$Z12=0),"-",転記作業用!Y12))</f>
        <v>-</v>
      </c>
      <c r="AA12" s="62" t="str">
        <f>IF(転記作業用!$AH12=0,"-",転記作業用!AA12)</f>
        <v>-</v>
      </c>
      <c r="AB12" s="62" t="str">
        <f>IF(転記作業用!$AH12=0,"-",転記作業用!AB12)</f>
        <v>-</v>
      </c>
      <c r="AC12" s="62" t="str">
        <f>IF(転記作業用!$AH12=0,"-",転記作業用!AC12)</f>
        <v>-</v>
      </c>
      <c r="AD12" s="62" t="str">
        <f>IF(転記作業用!$AH12=0,"-",転記作業用!AD12)</f>
        <v>-</v>
      </c>
      <c r="AE12" s="62" t="str">
        <f>IF(転記作業用!$AH12=0,"-",転記作業用!AE12)</f>
        <v>-</v>
      </c>
      <c r="AF12" s="62" t="str">
        <f>IF(転記作業用!$AH12=0,"-",転記作業用!AF12)</f>
        <v>-</v>
      </c>
      <c r="AG12" s="62" t="str">
        <f>IF(転記作業用!$AH12=0,"-",転記作業用!AG12)</f>
        <v>-</v>
      </c>
      <c r="AH12" s="62" t="str">
        <f>IF(転記作業用!$AP12=0,"-",転記作業用!AI12)</f>
        <v>-</v>
      </c>
      <c r="AI12" s="62" t="str">
        <f>IF(転記作業用!$AP12=0,"-",転記作業用!AJ12)</f>
        <v>-</v>
      </c>
      <c r="AJ12" s="62" t="str">
        <f>IF(転記作業用!$AP12=0,"-",転記作業用!AK12)</f>
        <v>-</v>
      </c>
      <c r="AK12" s="62" t="str">
        <f>IF(転記作業用!$AP12=0,"-",転記作業用!AL12)</f>
        <v>-</v>
      </c>
      <c r="AL12" s="62" t="str">
        <f>IF(転記作業用!$AP12=0,"-",転記作業用!AM12)</f>
        <v>-</v>
      </c>
      <c r="AM12" s="62" t="str">
        <f>IF(転記作業用!$AP12=0,"-",転記作業用!AN12)</f>
        <v>-</v>
      </c>
      <c r="AN12" s="62" t="str">
        <f>IF(転記作業用!$AP12=0,"-",転記作業用!AO12)</f>
        <v>-</v>
      </c>
      <c r="AO12" s="62" t="str">
        <f>IF(転記作業用!$AY12=0,"-",転記作業用!AQ12)</f>
        <v>-</v>
      </c>
      <c r="AP12" s="62" t="str">
        <f>IF(転記作業用!$AY12=0,"-",転記作業用!AR12)</f>
        <v>-</v>
      </c>
      <c r="AQ12" s="62" t="str">
        <f>IF(転記作業用!$AY12=0,"-",転記作業用!AS12)</f>
        <v>-</v>
      </c>
      <c r="AR12" s="62" t="str">
        <f>IF(転記作業用!$AY12=0,"-",転記作業用!AT12)</f>
        <v>-</v>
      </c>
      <c r="AS12" s="62" t="str">
        <f>IF(転記作業用!$AY12=0,"-",転記作業用!AU12)</f>
        <v>-</v>
      </c>
      <c r="AT12" s="62" t="str">
        <f>IF(転記作業用!$AY12=0,"-",転記作業用!AV12)</f>
        <v>-</v>
      </c>
      <c r="AU12" s="62" t="str">
        <f>IF(転記作業用!$AY12=0,"-",転記作業用!AW12)</f>
        <v>-</v>
      </c>
      <c r="AV12" s="62" t="str">
        <f>IF(転記作業用!$AY12=0,"-",転記作業用!AX12)</f>
        <v>-</v>
      </c>
      <c r="AW12" s="62" t="str">
        <f>IF(転記作業用!$BK12=0,"-",転記作業用!AZ12)</f>
        <v>-</v>
      </c>
      <c r="AX12" s="62" t="str">
        <f>IF(転記作業用!$BK12=0,"-",転記作業用!BA12)</f>
        <v>-</v>
      </c>
      <c r="AY12" s="62" t="str">
        <f>IF(転記作業用!$BK12=0,"-",転記作業用!BB12)</f>
        <v>-</v>
      </c>
      <c r="AZ12" s="62" t="str">
        <f>IF(転記作業用!$BK12=0,"-",転記作業用!BC12)</f>
        <v>-</v>
      </c>
      <c r="BA12" s="62" t="str">
        <f>IF(転記作業用!$BK12=0,"-",転記作業用!BD12)</f>
        <v>-</v>
      </c>
      <c r="BB12" s="62" t="str">
        <f>IF(転記作業用!$BK12=0,"-",転記作業用!BE12)</f>
        <v>-</v>
      </c>
      <c r="BC12" s="62" t="str">
        <f>IF(転記作業用!$BK12=0,"-",転記作業用!BF12)</f>
        <v>-</v>
      </c>
      <c r="BD12" s="62" t="str">
        <f>IF(転記作業用!$BK12=0,"-",転記作業用!BG12)</f>
        <v>-</v>
      </c>
      <c r="BE12" s="62" t="str">
        <f>IF(転記作業用!$BK12=0,"-",転記作業用!BH12)</f>
        <v>-</v>
      </c>
      <c r="BF12" s="62" t="str">
        <f>IF(転記作業用!$BK12=0,"-",転記作業用!BI12)</f>
        <v>-</v>
      </c>
      <c r="BG12" s="62" t="str">
        <f>IF(転記作業用!$BK12=0,"-",転記作業用!BJ12)</f>
        <v>-</v>
      </c>
      <c r="BH12" s="62" t="str">
        <f>IF(転記作業用!$CF12=0,"-",転記作業用!BL12)</f>
        <v>-</v>
      </c>
      <c r="BI12" s="62" t="str">
        <f>IF(転記作業用!$CF12=0,"-",転記作業用!BM12)</f>
        <v>-</v>
      </c>
      <c r="BJ12" s="62" t="str">
        <f>IF(転記作業用!$CF12=0,"-",転記作業用!BN12)</f>
        <v>-</v>
      </c>
      <c r="BK12" s="62" t="str">
        <f>IF(転記作業用!$CF12=0,"-",転記作業用!BO12)</f>
        <v>-</v>
      </c>
      <c r="BL12" s="62" t="str">
        <f>IF(転記作業用!$CF12=0,"-",転記作業用!BP12)</f>
        <v>-</v>
      </c>
      <c r="BM12" s="62" t="str">
        <f>IF(転記作業用!$CF12=0,"-",転記作業用!BQ12)</f>
        <v>-</v>
      </c>
      <c r="BN12" s="62" t="str">
        <f>IF(転記作業用!$CF12=0,"-",転記作業用!BR12)</f>
        <v>-</v>
      </c>
      <c r="BO12" s="62" t="str">
        <f>IF(転記作業用!$CF12=0,"-",転記作業用!BS12)</f>
        <v>-</v>
      </c>
      <c r="BP12" s="62" t="str">
        <f>IF(転記作業用!$CF12=0,"-",転記作業用!BT12)</f>
        <v>-</v>
      </c>
      <c r="BQ12" s="62" t="str">
        <f>IF(転記作業用!$CF12=0,"-",転記作業用!BU12)</f>
        <v>-</v>
      </c>
      <c r="BR12" s="62" t="str">
        <f>IF(転記作業用!$CF12=0,"-",転記作業用!BV12)</f>
        <v>-</v>
      </c>
      <c r="BS12" s="62" t="str">
        <f>IF(転記作業用!$CF12=0,"-",転記作業用!BW12)</f>
        <v>-</v>
      </c>
      <c r="BT12" s="62" t="str">
        <f>IF(転記作業用!$CF12=0,"-",転記作業用!BX12)</f>
        <v>-</v>
      </c>
      <c r="BU12" s="62" t="str">
        <f>IF(転記作業用!$CF12=0,"-",転記作業用!BY12)</f>
        <v>-</v>
      </c>
      <c r="BV12" s="62" t="str">
        <f>IF(転記作業用!$CF12=0,"-",転記作業用!BZ12)</f>
        <v>-</v>
      </c>
      <c r="BW12" s="62" t="str">
        <f>IF(転記作業用!$CF12=0,"-",転記作業用!CA12)</f>
        <v>-</v>
      </c>
      <c r="BX12" s="62" t="str">
        <f>IF(転記作業用!$CF12=0,"-",転記作業用!CB12)</f>
        <v>-</v>
      </c>
      <c r="BY12" s="62" t="str">
        <f>IF(転記作業用!$CF12=0,"-",転記作業用!CC12)</f>
        <v>-</v>
      </c>
      <c r="BZ12" s="62" t="str">
        <f>IF(転記作業用!$CF12=0,"-",転記作業用!CD12)</f>
        <v>-</v>
      </c>
      <c r="CA12" s="62" t="str">
        <f>IF(転記作業用!$CF12=0,"-",転記作業用!CE12)</f>
        <v>-</v>
      </c>
      <c r="CB12" s="62" t="str">
        <f>IF(転記作業用!CG12&lt;1,"*",IF(AND(転記作業用!CG12&gt;=1,'在宅生活改善調査（利用者票）'!CO21=""),"-",'在宅生活改善調査（利用者票）'!CO21))</f>
        <v>*</v>
      </c>
      <c r="CC12" s="62" t="str">
        <f>IF(転記作業用!CH12&lt;1,"*",IF(AND(転記作業用!CH12&gt;=1,'在宅生活改善調査（利用者票）'!CP21=""),"-",'在宅生活改善調査（利用者票）'!CP21))</f>
        <v>*</v>
      </c>
      <c r="CD12" s="62" t="str">
        <f>IF($BZ12&lt;&gt;1,"*",IF(AND($BZ12=1,'在宅生活改善調査（利用者票）'!CQ21=""),"-",'在宅生活改善調査（利用者票）'!CQ21))</f>
        <v>*</v>
      </c>
      <c r="CE12" t="str">
        <f>IF(OR('在宅生活改善調査（利用者票）'!CS21&lt;&gt;"",'在宅生活改善調査（利用者票）'!CT21&lt;&gt;"",'在宅生活改善調査（利用者票）'!CU21&lt;&gt;"",'在宅生活改善調査（利用者票）'!CV21&lt;&gt;"",'在宅生活改善調査（利用者票）'!CX21&lt;&gt;"",'在宅生活改善調査（利用者票）'!CY21&lt;&gt;"",'在宅生活改善調査（利用者票）'!CZ21&lt;&gt;"",'在宅生活改善調査（利用者票）'!DA21&lt;&gt;"",'在宅生活改善調査（利用者票）'!DB21&lt;&gt;""),"回答エラーが残っています","")</f>
        <v/>
      </c>
      <c r="CF12" s="129" t="str">
        <f>IF('在宅生活改善調査（利用者票）'!H21="","-",'在宅生活改善調査（利用者票）'!H21)</f>
        <v>-</v>
      </c>
      <c r="CG12" s="129" t="str">
        <f>IF('在宅生活改善調査（利用者票）'!I21="","-",'在宅生活改善調査（利用者票）'!I21)</f>
        <v>-</v>
      </c>
      <c r="CH12" s="129" t="str">
        <f>IF('在宅生活改善調査（利用者票）'!J21="","-",'在宅生活改善調査（利用者票）'!J21)</f>
        <v>-</v>
      </c>
      <c r="CI12" s="129" t="str">
        <f>IF('在宅生活改善調査（利用者票）'!K21="","-",'在宅生活改善調査（利用者票）'!K21)</f>
        <v>-</v>
      </c>
      <c r="CJ12" s="129" t="str">
        <f>IF('在宅生活改善調査（利用者票）'!L21="","-",'在宅生活改善調査（利用者票）'!L21)</f>
        <v>-</v>
      </c>
      <c r="CK12" s="129" t="str">
        <f>IF('在宅生活改善調査（利用者票）'!M21="","-",'在宅生活改善調査（利用者票）'!M21)</f>
        <v>-</v>
      </c>
      <c r="CL12" s="129" t="str">
        <f>IF('在宅生活改善調査（利用者票）'!N21="","-",'在宅生活改善調査（利用者票）'!N21)</f>
        <v>-</v>
      </c>
      <c r="CM12" s="129" t="str">
        <f>IF('在宅生活改善調査（利用者票）'!O21="","-",'在宅生活改善調査（利用者票）'!O21)</f>
        <v>-</v>
      </c>
      <c r="CN12" s="129" t="str">
        <f>IF('在宅生活改善調査（利用者票）'!P21="","-",'在宅生活改善調査（利用者票）'!P21)</f>
        <v>-</v>
      </c>
      <c r="CO12" s="129" t="str">
        <f>IF('在宅生活改善調査（利用者票）'!Q21="","-",'在宅生活改善調査（利用者票）'!Q21)</f>
        <v>-</v>
      </c>
      <c r="CP12" s="129" t="str">
        <f>IF('在宅生活改善調査（利用者票）'!R21="","-",'在宅生活改善調査（利用者票）'!R21)</f>
        <v>-</v>
      </c>
      <c r="CQ12" s="129" t="str">
        <f>IF('在宅生活改善調査（利用者票）'!S21="","-",'在宅生活改善調査（利用者票）'!S21)</f>
        <v>-</v>
      </c>
      <c r="CR12" s="129" t="str">
        <f>IF('在宅生活改善調査（利用者票）'!T21="","-",'在宅生活改善調査（利用者票）'!T21)</f>
        <v>-</v>
      </c>
    </row>
    <row r="13" spans="1:96">
      <c r="A13" s="63" t="str">
        <f>IF(SUM(B13:CD13)=0,"",9)</f>
        <v/>
      </c>
      <c r="B13" s="62" t="str">
        <f>IF('在宅生活改善調査（利用者票）'!B22="","-",'在宅生活改善調査（利用者票）'!B22)</f>
        <v>-</v>
      </c>
      <c r="C13" s="62" t="str">
        <f>IF('在宅生活改善調査（利用者票）'!C22="","-",'在宅生活改善調査（利用者票）'!C22)</f>
        <v>-</v>
      </c>
      <c r="D13" s="62" t="str">
        <f>IF('在宅生活改善調査（利用者票）'!D22="","-",'在宅生活改善調査（利用者票）'!D22)</f>
        <v>-</v>
      </c>
      <c r="E13" s="62" t="str">
        <f>IF('在宅生活改善調査（利用者票）'!E22="","-",'在宅生活改善調査（利用者票）'!E22)</f>
        <v>-</v>
      </c>
      <c r="F13" s="62" t="str">
        <f>IF('在宅生活改善調査（利用者票）'!F22="","-",'在宅生活改善調査（利用者票）'!F22)</f>
        <v>-</v>
      </c>
      <c r="G13" s="62" t="str">
        <f>IF('在宅生活改善調査（利用者票）'!G22="","-",'在宅生活改善調査（利用者票）'!G22)</f>
        <v>-</v>
      </c>
      <c r="H13" s="62" t="str">
        <f>IF('在宅生活改善調査（利用者票）'!U22="","-",'在宅生活改善調査（利用者票）'!U22)</f>
        <v>-</v>
      </c>
      <c r="I13" s="62" t="str">
        <f>IF('在宅生活改善調査（利用者票）'!$U22=10,"*",IF(AND('在宅生活改善調査（利用者票）'!U22&lt;&gt;10,'在宅生活改善調査（利用者票）'!V22=""),"-",'在宅生活改善調査（利用者票）'!V22))</f>
        <v>-</v>
      </c>
      <c r="J13" s="62" t="str">
        <f>IF('在宅生活改善調査（利用者票）'!$U22=10,"*",IF(AND('在宅生活改善調査（利用者票）'!U22&lt;&gt;10,転記作業用!$Z13=0),"-",転記作業用!I13))</f>
        <v>-</v>
      </c>
      <c r="K13" s="62" t="str">
        <f>IF('在宅生活改善調査（利用者票）'!$U22=10,"*",IF(AND('在宅生活改善調査（利用者票）'!V22&lt;&gt;10,転記作業用!$Z13=0),"-",転記作業用!J13))</f>
        <v>-</v>
      </c>
      <c r="L13" s="62" t="str">
        <f>IF('在宅生活改善調査（利用者票）'!$U22=10,"*",IF(AND('在宅生活改善調査（利用者票）'!W22&lt;&gt;10,転記作業用!$Z13=0),"-",転記作業用!K13))</f>
        <v>-</v>
      </c>
      <c r="M13" s="62" t="str">
        <f>IF('在宅生活改善調査（利用者票）'!$U22=10,"*",IF(AND('在宅生活改善調査（利用者票）'!X22&lt;&gt;10,転記作業用!$Z13=0),"-",転記作業用!L13))</f>
        <v>-</v>
      </c>
      <c r="N13" s="62" t="str">
        <f>IF('在宅生活改善調査（利用者票）'!$U22=10,"*",IF(AND('在宅生活改善調査（利用者票）'!Y22&lt;&gt;10,転記作業用!$Z13=0),"-",転記作業用!M13))</f>
        <v>-</v>
      </c>
      <c r="O13" s="62" t="str">
        <f>IF('在宅生活改善調査（利用者票）'!$U22=10,"*",IF(AND('在宅生活改善調査（利用者票）'!Z22&lt;&gt;10,転記作業用!$Z13=0),"-",転記作業用!N13))</f>
        <v>-</v>
      </c>
      <c r="P13" s="62" t="str">
        <f>IF('在宅生活改善調査（利用者票）'!$U22=10,"*",IF(AND('在宅生活改善調査（利用者票）'!AA22&lt;&gt;10,転記作業用!$Z13=0),"-",転記作業用!O13))</f>
        <v>-</v>
      </c>
      <c r="Q13" s="62" t="str">
        <f>IF('在宅生活改善調査（利用者票）'!$U22=10,"*",IF(AND('在宅生活改善調査（利用者票）'!AB22&lt;&gt;10,転記作業用!$Z13=0),"-",転記作業用!P13))</f>
        <v>-</v>
      </c>
      <c r="R13" s="62" t="str">
        <f>IF('在宅生活改善調査（利用者票）'!$U22=10,"*",IF(AND('在宅生活改善調査（利用者票）'!AC22&lt;&gt;10,転記作業用!$Z13=0),"-",転記作業用!Q13))</f>
        <v>-</v>
      </c>
      <c r="S13" s="62" t="str">
        <f>IF('在宅生活改善調査（利用者票）'!$U22=10,"*",IF(AND('在宅生活改善調査（利用者票）'!AD22&lt;&gt;10,転記作業用!$Z13=0),"-",転記作業用!R13))</f>
        <v>-</v>
      </c>
      <c r="T13" s="62" t="str">
        <f>IF('在宅生活改善調査（利用者票）'!$U22=10,"*",IF(AND('在宅生活改善調査（利用者票）'!AE22&lt;&gt;10,転記作業用!$Z13=0),"-",転記作業用!S13))</f>
        <v>-</v>
      </c>
      <c r="U13" s="62" t="str">
        <f>IF('在宅生活改善調査（利用者票）'!$U22=10,"*",IF(AND('在宅生活改善調査（利用者票）'!AF22&lt;&gt;10,転記作業用!$Z13=0),"-",転記作業用!T13))</f>
        <v>-</v>
      </c>
      <c r="V13" s="62" t="str">
        <f>IF('在宅生活改善調査（利用者票）'!$U22=10,"*",IF(AND('在宅生活改善調査（利用者票）'!AG22&lt;&gt;10,転記作業用!$Z13=0),"-",転記作業用!U13))</f>
        <v>-</v>
      </c>
      <c r="W13" s="62" t="str">
        <f>IF('在宅生活改善調査（利用者票）'!$U22=10,"*",IF(AND('在宅生活改善調査（利用者票）'!AH22&lt;&gt;10,転記作業用!$Z13=0),"-",転記作業用!V13))</f>
        <v>-</v>
      </c>
      <c r="X13" s="62" t="str">
        <f>IF('在宅生活改善調査（利用者票）'!$U22=10,"*",IF(AND('在宅生活改善調査（利用者票）'!AI22&lt;&gt;10,転記作業用!$Z13=0),"-",転記作業用!W13))</f>
        <v>-</v>
      </c>
      <c r="Y13" s="62" t="str">
        <f>IF('在宅生活改善調査（利用者票）'!$U22=10,"*",IF(AND('在宅生活改善調査（利用者票）'!AJ22&lt;&gt;10,転記作業用!$Z13=0),"-",転記作業用!X13))</f>
        <v>-</v>
      </c>
      <c r="Z13" s="62" t="str">
        <f>IF('在宅生活改善調査（利用者票）'!$U22=10,"*",IF(AND('在宅生活改善調査（利用者票）'!AK22&lt;&gt;10,転記作業用!$Z13=0),"-",転記作業用!Y13))</f>
        <v>-</v>
      </c>
      <c r="AA13" s="62" t="str">
        <f>IF(転記作業用!$AH13=0,"-",転記作業用!AA13)</f>
        <v>-</v>
      </c>
      <c r="AB13" s="62" t="str">
        <f>IF(転記作業用!$AH13=0,"-",転記作業用!AB13)</f>
        <v>-</v>
      </c>
      <c r="AC13" s="62" t="str">
        <f>IF(転記作業用!$AH13=0,"-",転記作業用!AC13)</f>
        <v>-</v>
      </c>
      <c r="AD13" s="62" t="str">
        <f>IF(転記作業用!$AH13=0,"-",転記作業用!AD13)</f>
        <v>-</v>
      </c>
      <c r="AE13" s="62" t="str">
        <f>IF(転記作業用!$AH13=0,"-",転記作業用!AE13)</f>
        <v>-</v>
      </c>
      <c r="AF13" s="62" t="str">
        <f>IF(転記作業用!$AH13=0,"-",転記作業用!AF13)</f>
        <v>-</v>
      </c>
      <c r="AG13" s="62" t="str">
        <f>IF(転記作業用!$AH13=0,"-",転記作業用!AG13)</f>
        <v>-</v>
      </c>
      <c r="AH13" s="62" t="str">
        <f>IF(転記作業用!$AP13=0,"-",転記作業用!AI13)</f>
        <v>-</v>
      </c>
      <c r="AI13" s="62" t="str">
        <f>IF(転記作業用!$AP13=0,"-",転記作業用!AJ13)</f>
        <v>-</v>
      </c>
      <c r="AJ13" s="62" t="str">
        <f>IF(転記作業用!$AP13=0,"-",転記作業用!AK13)</f>
        <v>-</v>
      </c>
      <c r="AK13" s="62" t="str">
        <f>IF(転記作業用!$AP13=0,"-",転記作業用!AL13)</f>
        <v>-</v>
      </c>
      <c r="AL13" s="62" t="str">
        <f>IF(転記作業用!$AP13=0,"-",転記作業用!AM13)</f>
        <v>-</v>
      </c>
      <c r="AM13" s="62" t="str">
        <f>IF(転記作業用!$AP13=0,"-",転記作業用!AN13)</f>
        <v>-</v>
      </c>
      <c r="AN13" s="62" t="str">
        <f>IF(転記作業用!$AP13=0,"-",転記作業用!AO13)</f>
        <v>-</v>
      </c>
      <c r="AO13" s="62" t="str">
        <f>IF(転記作業用!$AY13=0,"-",転記作業用!AQ13)</f>
        <v>-</v>
      </c>
      <c r="AP13" s="62" t="str">
        <f>IF(転記作業用!$AY13=0,"-",転記作業用!AR13)</f>
        <v>-</v>
      </c>
      <c r="AQ13" s="62" t="str">
        <f>IF(転記作業用!$AY13=0,"-",転記作業用!AS13)</f>
        <v>-</v>
      </c>
      <c r="AR13" s="62" t="str">
        <f>IF(転記作業用!$AY13=0,"-",転記作業用!AT13)</f>
        <v>-</v>
      </c>
      <c r="AS13" s="62" t="str">
        <f>IF(転記作業用!$AY13=0,"-",転記作業用!AU13)</f>
        <v>-</v>
      </c>
      <c r="AT13" s="62" t="str">
        <f>IF(転記作業用!$AY13=0,"-",転記作業用!AV13)</f>
        <v>-</v>
      </c>
      <c r="AU13" s="62" t="str">
        <f>IF(転記作業用!$AY13=0,"-",転記作業用!AW13)</f>
        <v>-</v>
      </c>
      <c r="AV13" s="62" t="str">
        <f>IF(転記作業用!$AY13=0,"-",転記作業用!AX13)</f>
        <v>-</v>
      </c>
      <c r="AW13" s="62" t="str">
        <f>IF(転記作業用!$BK13=0,"-",転記作業用!AZ13)</f>
        <v>-</v>
      </c>
      <c r="AX13" s="62" t="str">
        <f>IF(転記作業用!$BK13=0,"-",転記作業用!BA13)</f>
        <v>-</v>
      </c>
      <c r="AY13" s="62" t="str">
        <f>IF(転記作業用!$BK13=0,"-",転記作業用!BB13)</f>
        <v>-</v>
      </c>
      <c r="AZ13" s="62" t="str">
        <f>IF(転記作業用!$BK13=0,"-",転記作業用!BC13)</f>
        <v>-</v>
      </c>
      <c r="BA13" s="62" t="str">
        <f>IF(転記作業用!$BK13=0,"-",転記作業用!BD13)</f>
        <v>-</v>
      </c>
      <c r="BB13" s="62" t="str">
        <f>IF(転記作業用!$BK13=0,"-",転記作業用!BE13)</f>
        <v>-</v>
      </c>
      <c r="BC13" s="62" t="str">
        <f>IF(転記作業用!$BK13=0,"-",転記作業用!BF13)</f>
        <v>-</v>
      </c>
      <c r="BD13" s="62" t="str">
        <f>IF(転記作業用!$BK13=0,"-",転記作業用!BG13)</f>
        <v>-</v>
      </c>
      <c r="BE13" s="62" t="str">
        <f>IF(転記作業用!$BK13=0,"-",転記作業用!BH13)</f>
        <v>-</v>
      </c>
      <c r="BF13" s="62" t="str">
        <f>IF(転記作業用!$BK13=0,"-",転記作業用!BI13)</f>
        <v>-</v>
      </c>
      <c r="BG13" s="62" t="str">
        <f>IF(転記作業用!$BK13=0,"-",転記作業用!BJ13)</f>
        <v>-</v>
      </c>
      <c r="BH13" s="62" t="str">
        <f>IF(転記作業用!$CF13=0,"-",転記作業用!BL13)</f>
        <v>-</v>
      </c>
      <c r="BI13" s="62" t="str">
        <f>IF(転記作業用!$CF13=0,"-",転記作業用!BM13)</f>
        <v>-</v>
      </c>
      <c r="BJ13" s="62" t="str">
        <f>IF(転記作業用!$CF13=0,"-",転記作業用!BN13)</f>
        <v>-</v>
      </c>
      <c r="BK13" s="62" t="str">
        <f>IF(転記作業用!$CF13=0,"-",転記作業用!BO13)</f>
        <v>-</v>
      </c>
      <c r="BL13" s="62" t="str">
        <f>IF(転記作業用!$CF13=0,"-",転記作業用!BP13)</f>
        <v>-</v>
      </c>
      <c r="BM13" s="62" t="str">
        <f>IF(転記作業用!$CF13=0,"-",転記作業用!BQ13)</f>
        <v>-</v>
      </c>
      <c r="BN13" s="62" t="str">
        <f>IF(転記作業用!$CF13=0,"-",転記作業用!BR13)</f>
        <v>-</v>
      </c>
      <c r="BO13" s="62" t="str">
        <f>IF(転記作業用!$CF13=0,"-",転記作業用!BS13)</f>
        <v>-</v>
      </c>
      <c r="BP13" s="62" t="str">
        <f>IF(転記作業用!$CF13=0,"-",転記作業用!BT13)</f>
        <v>-</v>
      </c>
      <c r="BQ13" s="62" t="str">
        <f>IF(転記作業用!$CF13=0,"-",転記作業用!BU13)</f>
        <v>-</v>
      </c>
      <c r="BR13" s="62" t="str">
        <f>IF(転記作業用!$CF13=0,"-",転記作業用!BV13)</f>
        <v>-</v>
      </c>
      <c r="BS13" s="62" t="str">
        <f>IF(転記作業用!$CF13=0,"-",転記作業用!BW13)</f>
        <v>-</v>
      </c>
      <c r="BT13" s="62" t="str">
        <f>IF(転記作業用!$CF13=0,"-",転記作業用!BX13)</f>
        <v>-</v>
      </c>
      <c r="BU13" s="62" t="str">
        <f>IF(転記作業用!$CF13=0,"-",転記作業用!BY13)</f>
        <v>-</v>
      </c>
      <c r="BV13" s="62" t="str">
        <f>IF(転記作業用!$CF13=0,"-",転記作業用!BZ13)</f>
        <v>-</v>
      </c>
      <c r="BW13" s="62" t="str">
        <f>IF(転記作業用!$CF13=0,"-",転記作業用!CA13)</f>
        <v>-</v>
      </c>
      <c r="BX13" s="62" t="str">
        <f>IF(転記作業用!$CF13=0,"-",転記作業用!CB13)</f>
        <v>-</v>
      </c>
      <c r="BY13" s="62" t="str">
        <f>IF(転記作業用!$CF13=0,"-",転記作業用!CC13)</f>
        <v>-</v>
      </c>
      <c r="BZ13" s="62" t="str">
        <f>IF(転記作業用!$CF13=0,"-",転記作業用!CD13)</f>
        <v>-</v>
      </c>
      <c r="CA13" s="62" t="str">
        <f>IF(転記作業用!$CF13=0,"-",転記作業用!CE13)</f>
        <v>-</v>
      </c>
      <c r="CB13" s="62" t="str">
        <f>IF(転記作業用!CG13&lt;1,"*",IF(AND(転記作業用!CG13&gt;=1,'在宅生活改善調査（利用者票）'!CO22=""),"-",'在宅生活改善調査（利用者票）'!CO22))</f>
        <v>*</v>
      </c>
      <c r="CC13" s="62" t="str">
        <f>IF(転記作業用!CH13&lt;1,"*",IF(AND(転記作業用!CH13&gt;=1,'在宅生活改善調査（利用者票）'!CP22=""),"-",'在宅生活改善調査（利用者票）'!CP22))</f>
        <v>*</v>
      </c>
      <c r="CD13" s="62" t="str">
        <f>IF($BZ13&lt;&gt;1,"*",IF(AND($BZ13=1,'在宅生活改善調査（利用者票）'!CQ22=""),"-",'在宅生活改善調査（利用者票）'!CQ22))</f>
        <v>*</v>
      </c>
      <c r="CE13" t="str">
        <f>IF(OR('在宅生活改善調査（利用者票）'!CS22&lt;&gt;"",'在宅生活改善調査（利用者票）'!CT22&lt;&gt;"",'在宅生活改善調査（利用者票）'!CU22&lt;&gt;"",'在宅生活改善調査（利用者票）'!CV22&lt;&gt;"",'在宅生活改善調査（利用者票）'!CX22&lt;&gt;"",'在宅生活改善調査（利用者票）'!CY22&lt;&gt;"",'在宅生活改善調査（利用者票）'!CZ22&lt;&gt;"",'在宅生活改善調査（利用者票）'!DA22&lt;&gt;"",'在宅生活改善調査（利用者票）'!DB22&lt;&gt;""),"回答エラーが残っています","")</f>
        <v/>
      </c>
      <c r="CF13" s="129" t="str">
        <f>IF('在宅生活改善調査（利用者票）'!H22="","-",'在宅生活改善調査（利用者票）'!H22)</f>
        <v>-</v>
      </c>
      <c r="CG13" s="129" t="str">
        <f>IF('在宅生活改善調査（利用者票）'!I22="","-",'在宅生活改善調査（利用者票）'!I22)</f>
        <v>-</v>
      </c>
      <c r="CH13" s="129" t="str">
        <f>IF('在宅生活改善調査（利用者票）'!J22="","-",'在宅生活改善調査（利用者票）'!J22)</f>
        <v>-</v>
      </c>
      <c r="CI13" s="129" t="str">
        <f>IF('在宅生活改善調査（利用者票）'!K22="","-",'在宅生活改善調査（利用者票）'!K22)</f>
        <v>-</v>
      </c>
      <c r="CJ13" s="129" t="str">
        <f>IF('在宅生活改善調査（利用者票）'!L22="","-",'在宅生活改善調査（利用者票）'!L22)</f>
        <v>-</v>
      </c>
      <c r="CK13" s="129" t="str">
        <f>IF('在宅生活改善調査（利用者票）'!M22="","-",'在宅生活改善調査（利用者票）'!M22)</f>
        <v>-</v>
      </c>
      <c r="CL13" s="129" t="str">
        <f>IF('在宅生活改善調査（利用者票）'!N22="","-",'在宅生活改善調査（利用者票）'!N22)</f>
        <v>-</v>
      </c>
      <c r="CM13" s="129" t="str">
        <f>IF('在宅生活改善調査（利用者票）'!O22="","-",'在宅生活改善調査（利用者票）'!O22)</f>
        <v>-</v>
      </c>
      <c r="CN13" s="129" t="str">
        <f>IF('在宅生活改善調査（利用者票）'!P22="","-",'在宅生活改善調査（利用者票）'!P22)</f>
        <v>-</v>
      </c>
      <c r="CO13" s="129" t="str">
        <f>IF('在宅生活改善調査（利用者票）'!Q22="","-",'在宅生活改善調査（利用者票）'!Q22)</f>
        <v>-</v>
      </c>
      <c r="CP13" s="129" t="str">
        <f>IF('在宅生活改善調査（利用者票）'!R22="","-",'在宅生活改善調査（利用者票）'!R22)</f>
        <v>-</v>
      </c>
      <c r="CQ13" s="129" t="str">
        <f>IF('在宅生活改善調査（利用者票）'!S22="","-",'在宅生活改善調査（利用者票）'!S22)</f>
        <v>-</v>
      </c>
      <c r="CR13" s="129" t="str">
        <f>IF('在宅生活改善調査（利用者票）'!T22="","-",'在宅生活改善調査（利用者票）'!T22)</f>
        <v>-</v>
      </c>
    </row>
    <row r="14" spans="1:96">
      <c r="A14" s="63" t="str">
        <f>IF(SUM(B14:CD14)=0,"",10)</f>
        <v/>
      </c>
      <c r="B14" s="62" t="str">
        <f>IF('在宅生活改善調査（利用者票）'!B23="","-",'在宅生活改善調査（利用者票）'!B23)</f>
        <v>-</v>
      </c>
      <c r="C14" s="62" t="str">
        <f>IF('在宅生活改善調査（利用者票）'!C23="","-",'在宅生活改善調査（利用者票）'!C23)</f>
        <v>-</v>
      </c>
      <c r="D14" s="62" t="str">
        <f>IF('在宅生活改善調査（利用者票）'!D23="","-",'在宅生活改善調査（利用者票）'!D23)</f>
        <v>-</v>
      </c>
      <c r="E14" s="62" t="str">
        <f>IF('在宅生活改善調査（利用者票）'!E23="","-",'在宅生活改善調査（利用者票）'!E23)</f>
        <v>-</v>
      </c>
      <c r="F14" s="62" t="str">
        <f>IF('在宅生活改善調査（利用者票）'!F23="","-",'在宅生活改善調査（利用者票）'!F23)</f>
        <v>-</v>
      </c>
      <c r="G14" s="62" t="str">
        <f>IF('在宅生活改善調査（利用者票）'!G23="","-",'在宅生活改善調査（利用者票）'!G23)</f>
        <v>-</v>
      </c>
      <c r="H14" s="62" t="str">
        <f>IF('在宅生活改善調査（利用者票）'!U23="","-",'在宅生活改善調査（利用者票）'!U23)</f>
        <v>-</v>
      </c>
      <c r="I14" s="62" t="str">
        <f>IF('在宅生活改善調査（利用者票）'!$U23=10,"*",IF(AND('在宅生活改善調査（利用者票）'!U23&lt;&gt;10,'在宅生活改善調査（利用者票）'!V23=""),"-",'在宅生活改善調査（利用者票）'!V23))</f>
        <v>-</v>
      </c>
      <c r="J14" s="62" t="str">
        <f>IF('在宅生活改善調査（利用者票）'!$U23=10,"*",IF(AND('在宅生活改善調査（利用者票）'!U23&lt;&gt;10,転記作業用!$Z14=0),"-",転記作業用!I14))</f>
        <v>-</v>
      </c>
      <c r="K14" s="62" t="str">
        <f>IF('在宅生活改善調査（利用者票）'!$U23=10,"*",IF(AND('在宅生活改善調査（利用者票）'!V23&lt;&gt;10,転記作業用!$Z14=0),"-",転記作業用!J14))</f>
        <v>-</v>
      </c>
      <c r="L14" s="62" t="str">
        <f>IF('在宅生活改善調査（利用者票）'!$U23=10,"*",IF(AND('在宅生活改善調査（利用者票）'!W23&lt;&gt;10,転記作業用!$Z14=0),"-",転記作業用!K14))</f>
        <v>-</v>
      </c>
      <c r="M14" s="62" t="str">
        <f>IF('在宅生活改善調査（利用者票）'!$U23=10,"*",IF(AND('在宅生活改善調査（利用者票）'!X23&lt;&gt;10,転記作業用!$Z14=0),"-",転記作業用!L14))</f>
        <v>-</v>
      </c>
      <c r="N14" s="62" t="str">
        <f>IF('在宅生活改善調査（利用者票）'!$U23=10,"*",IF(AND('在宅生活改善調査（利用者票）'!Y23&lt;&gt;10,転記作業用!$Z14=0),"-",転記作業用!M14))</f>
        <v>-</v>
      </c>
      <c r="O14" s="62" t="str">
        <f>IF('在宅生活改善調査（利用者票）'!$U23=10,"*",IF(AND('在宅生活改善調査（利用者票）'!Z23&lt;&gt;10,転記作業用!$Z14=0),"-",転記作業用!N14))</f>
        <v>-</v>
      </c>
      <c r="P14" s="62" t="str">
        <f>IF('在宅生活改善調査（利用者票）'!$U23=10,"*",IF(AND('在宅生活改善調査（利用者票）'!AA23&lt;&gt;10,転記作業用!$Z14=0),"-",転記作業用!O14))</f>
        <v>-</v>
      </c>
      <c r="Q14" s="62" t="str">
        <f>IF('在宅生活改善調査（利用者票）'!$U23=10,"*",IF(AND('在宅生活改善調査（利用者票）'!AB23&lt;&gt;10,転記作業用!$Z14=0),"-",転記作業用!P14))</f>
        <v>-</v>
      </c>
      <c r="R14" s="62" t="str">
        <f>IF('在宅生活改善調査（利用者票）'!$U23=10,"*",IF(AND('在宅生活改善調査（利用者票）'!AC23&lt;&gt;10,転記作業用!$Z14=0),"-",転記作業用!Q14))</f>
        <v>-</v>
      </c>
      <c r="S14" s="62" t="str">
        <f>IF('在宅生活改善調査（利用者票）'!$U23=10,"*",IF(AND('在宅生活改善調査（利用者票）'!AD23&lt;&gt;10,転記作業用!$Z14=0),"-",転記作業用!R14))</f>
        <v>-</v>
      </c>
      <c r="T14" s="62" t="str">
        <f>IF('在宅生活改善調査（利用者票）'!$U23=10,"*",IF(AND('在宅生活改善調査（利用者票）'!AE23&lt;&gt;10,転記作業用!$Z14=0),"-",転記作業用!S14))</f>
        <v>-</v>
      </c>
      <c r="U14" s="62" t="str">
        <f>IF('在宅生活改善調査（利用者票）'!$U23=10,"*",IF(AND('在宅生活改善調査（利用者票）'!AF23&lt;&gt;10,転記作業用!$Z14=0),"-",転記作業用!T14))</f>
        <v>-</v>
      </c>
      <c r="V14" s="62" t="str">
        <f>IF('在宅生活改善調査（利用者票）'!$U23=10,"*",IF(AND('在宅生活改善調査（利用者票）'!AG23&lt;&gt;10,転記作業用!$Z14=0),"-",転記作業用!U14))</f>
        <v>-</v>
      </c>
      <c r="W14" s="62" t="str">
        <f>IF('在宅生活改善調査（利用者票）'!$U23=10,"*",IF(AND('在宅生活改善調査（利用者票）'!AH23&lt;&gt;10,転記作業用!$Z14=0),"-",転記作業用!V14))</f>
        <v>-</v>
      </c>
      <c r="X14" s="62" t="str">
        <f>IF('在宅生活改善調査（利用者票）'!$U23=10,"*",IF(AND('在宅生活改善調査（利用者票）'!AI23&lt;&gt;10,転記作業用!$Z14=0),"-",転記作業用!W14))</f>
        <v>-</v>
      </c>
      <c r="Y14" s="62" t="str">
        <f>IF('在宅生活改善調査（利用者票）'!$U23=10,"*",IF(AND('在宅生活改善調査（利用者票）'!AJ23&lt;&gt;10,転記作業用!$Z14=0),"-",転記作業用!X14))</f>
        <v>-</v>
      </c>
      <c r="Z14" s="62" t="str">
        <f>IF('在宅生活改善調査（利用者票）'!$U23=10,"*",IF(AND('在宅生活改善調査（利用者票）'!AK23&lt;&gt;10,転記作業用!$Z14=0),"-",転記作業用!Y14))</f>
        <v>-</v>
      </c>
      <c r="AA14" s="62" t="str">
        <f>IF(転記作業用!$AH14=0,"-",転記作業用!AA14)</f>
        <v>-</v>
      </c>
      <c r="AB14" s="62" t="str">
        <f>IF(転記作業用!$AH14=0,"-",転記作業用!AB14)</f>
        <v>-</v>
      </c>
      <c r="AC14" s="62" t="str">
        <f>IF(転記作業用!$AH14=0,"-",転記作業用!AC14)</f>
        <v>-</v>
      </c>
      <c r="AD14" s="62" t="str">
        <f>IF(転記作業用!$AH14=0,"-",転記作業用!AD14)</f>
        <v>-</v>
      </c>
      <c r="AE14" s="62" t="str">
        <f>IF(転記作業用!$AH14=0,"-",転記作業用!AE14)</f>
        <v>-</v>
      </c>
      <c r="AF14" s="62" t="str">
        <f>IF(転記作業用!$AH14=0,"-",転記作業用!AF14)</f>
        <v>-</v>
      </c>
      <c r="AG14" s="62" t="str">
        <f>IF(転記作業用!$AH14=0,"-",転記作業用!AG14)</f>
        <v>-</v>
      </c>
      <c r="AH14" s="62" t="str">
        <f>IF(転記作業用!$AP14=0,"-",転記作業用!AI14)</f>
        <v>-</v>
      </c>
      <c r="AI14" s="62" t="str">
        <f>IF(転記作業用!$AP14=0,"-",転記作業用!AJ14)</f>
        <v>-</v>
      </c>
      <c r="AJ14" s="62" t="str">
        <f>IF(転記作業用!$AP14=0,"-",転記作業用!AK14)</f>
        <v>-</v>
      </c>
      <c r="AK14" s="62" t="str">
        <f>IF(転記作業用!$AP14=0,"-",転記作業用!AL14)</f>
        <v>-</v>
      </c>
      <c r="AL14" s="62" t="str">
        <f>IF(転記作業用!$AP14=0,"-",転記作業用!AM14)</f>
        <v>-</v>
      </c>
      <c r="AM14" s="62" t="str">
        <f>IF(転記作業用!$AP14=0,"-",転記作業用!AN14)</f>
        <v>-</v>
      </c>
      <c r="AN14" s="62" t="str">
        <f>IF(転記作業用!$AP14=0,"-",転記作業用!AO14)</f>
        <v>-</v>
      </c>
      <c r="AO14" s="62" t="str">
        <f>IF(転記作業用!$AY14=0,"-",転記作業用!AQ14)</f>
        <v>-</v>
      </c>
      <c r="AP14" s="62" t="str">
        <f>IF(転記作業用!$AY14=0,"-",転記作業用!AR14)</f>
        <v>-</v>
      </c>
      <c r="AQ14" s="62" t="str">
        <f>IF(転記作業用!$AY14=0,"-",転記作業用!AS14)</f>
        <v>-</v>
      </c>
      <c r="AR14" s="62" t="str">
        <f>IF(転記作業用!$AY14=0,"-",転記作業用!AT14)</f>
        <v>-</v>
      </c>
      <c r="AS14" s="62" t="str">
        <f>IF(転記作業用!$AY14=0,"-",転記作業用!AU14)</f>
        <v>-</v>
      </c>
      <c r="AT14" s="62" t="str">
        <f>IF(転記作業用!$AY14=0,"-",転記作業用!AV14)</f>
        <v>-</v>
      </c>
      <c r="AU14" s="62" t="str">
        <f>IF(転記作業用!$AY14=0,"-",転記作業用!AW14)</f>
        <v>-</v>
      </c>
      <c r="AV14" s="62" t="str">
        <f>IF(転記作業用!$AY14=0,"-",転記作業用!AX14)</f>
        <v>-</v>
      </c>
      <c r="AW14" s="62" t="str">
        <f>IF(転記作業用!$BK14=0,"-",転記作業用!AZ14)</f>
        <v>-</v>
      </c>
      <c r="AX14" s="62" t="str">
        <f>IF(転記作業用!$BK14=0,"-",転記作業用!BA14)</f>
        <v>-</v>
      </c>
      <c r="AY14" s="62" t="str">
        <f>IF(転記作業用!$BK14=0,"-",転記作業用!BB14)</f>
        <v>-</v>
      </c>
      <c r="AZ14" s="62" t="str">
        <f>IF(転記作業用!$BK14=0,"-",転記作業用!BC14)</f>
        <v>-</v>
      </c>
      <c r="BA14" s="62" t="str">
        <f>IF(転記作業用!$BK14=0,"-",転記作業用!BD14)</f>
        <v>-</v>
      </c>
      <c r="BB14" s="62" t="str">
        <f>IF(転記作業用!$BK14=0,"-",転記作業用!BE14)</f>
        <v>-</v>
      </c>
      <c r="BC14" s="62" t="str">
        <f>IF(転記作業用!$BK14=0,"-",転記作業用!BF14)</f>
        <v>-</v>
      </c>
      <c r="BD14" s="62" t="str">
        <f>IF(転記作業用!$BK14=0,"-",転記作業用!BG14)</f>
        <v>-</v>
      </c>
      <c r="BE14" s="62" t="str">
        <f>IF(転記作業用!$BK14=0,"-",転記作業用!BH14)</f>
        <v>-</v>
      </c>
      <c r="BF14" s="62" t="str">
        <f>IF(転記作業用!$BK14=0,"-",転記作業用!BI14)</f>
        <v>-</v>
      </c>
      <c r="BG14" s="62" t="str">
        <f>IF(転記作業用!$BK14=0,"-",転記作業用!BJ14)</f>
        <v>-</v>
      </c>
      <c r="BH14" s="62" t="str">
        <f>IF(転記作業用!$CF14=0,"-",転記作業用!BL14)</f>
        <v>-</v>
      </c>
      <c r="BI14" s="62" t="str">
        <f>IF(転記作業用!$CF14=0,"-",転記作業用!BM14)</f>
        <v>-</v>
      </c>
      <c r="BJ14" s="62" t="str">
        <f>IF(転記作業用!$CF14=0,"-",転記作業用!BN14)</f>
        <v>-</v>
      </c>
      <c r="BK14" s="62" t="str">
        <f>IF(転記作業用!$CF14=0,"-",転記作業用!BO14)</f>
        <v>-</v>
      </c>
      <c r="BL14" s="62" t="str">
        <f>IF(転記作業用!$CF14=0,"-",転記作業用!BP14)</f>
        <v>-</v>
      </c>
      <c r="BM14" s="62" t="str">
        <f>IF(転記作業用!$CF14=0,"-",転記作業用!BQ14)</f>
        <v>-</v>
      </c>
      <c r="BN14" s="62" t="str">
        <f>IF(転記作業用!$CF14=0,"-",転記作業用!BR14)</f>
        <v>-</v>
      </c>
      <c r="BO14" s="62" t="str">
        <f>IF(転記作業用!$CF14=0,"-",転記作業用!BS14)</f>
        <v>-</v>
      </c>
      <c r="BP14" s="62" t="str">
        <f>IF(転記作業用!$CF14=0,"-",転記作業用!BT14)</f>
        <v>-</v>
      </c>
      <c r="BQ14" s="62" t="str">
        <f>IF(転記作業用!$CF14=0,"-",転記作業用!BU14)</f>
        <v>-</v>
      </c>
      <c r="BR14" s="62" t="str">
        <f>IF(転記作業用!$CF14=0,"-",転記作業用!BV14)</f>
        <v>-</v>
      </c>
      <c r="BS14" s="62" t="str">
        <f>IF(転記作業用!$CF14=0,"-",転記作業用!BW14)</f>
        <v>-</v>
      </c>
      <c r="BT14" s="62" t="str">
        <f>IF(転記作業用!$CF14=0,"-",転記作業用!BX14)</f>
        <v>-</v>
      </c>
      <c r="BU14" s="62" t="str">
        <f>IF(転記作業用!$CF14=0,"-",転記作業用!BY14)</f>
        <v>-</v>
      </c>
      <c r="BV14" s="62" t="str">
        <f>IF(転記作業用!$CF14=0,"-",転記作業用!BZ14)</f>
        <v>-</v>
      </c>
      <c r="BW14" s="62" t="str">
        <f>IF(転記作業用!$CF14=0,"-",転記作業用!CA14)</f>
        <v>-</v>
      </c>
      <c r="BX14" s="62" t="str">
        <f>IF(転記作業用!$CF14=0,"-",転記作業用!CB14)</f>
        <v>-</v>
      </c>
      <c r="BY14" s="62" t="str">
        <f>IF(転記作業用!$CF14=0,"-",転記作業用!CC14)</f>
        <v>-</v>
      </c>
      <c r="BZ14" s="62" t="str">
        <f>IF(転記作業用!$CF14=0,"-",転記作業用!CD14)</f>
        <v>-</v>
      </c>
      <c r="CA14" s="62" t="str">
        <f>IF(転記作業用!$CF14=0,"-",転記作業用!CE14)</f>
        <v>-</v>
      </c>
      <c r="CB14" s="62" t="str">
        <f>IF(転記作業用!CG14&lt;1,"*",IF(AND(転記作業用!CG14&gt;=1,'在宅生活改善調査（利用者票）'!CO23=""),"-",'在宅生活改善調査（利用者票）'!CO23))</f>
        <v>*</v>
      </c>
      <c r="CC14" s="62" t="str">
        <f>IF(転記作業用!CH14&lt;1,"*",IF(AND(転記作業用!CH14&gt;=1,'在宅生活改善調査（利用者票）'!CP23=""),"-",'在宅生活改善調査（利用者票）'!CP23))</f>
        <v>*</v>
      </c>
      <c r="CD14" s="62" t="str">
        <f>IF($BZ14&lt;&gt;1,"*",IF(AND($BZ14=1,'在宅生活改善調査（利用者票）'!CQ23=""),"-",'在宅生活改善調査（利用者票）'!CQ23))</f>
        <v>*</v>
      </c>
      <c r="CE14" t="str">
        <f>IF(OR('在宅生活改善調査（利用者票）'!CS23&lt;&gt;"",'在宅生活改善調査（利用者票）'!CT23&lt;&gt;"",'在宅生活改善調査（利用者票）'!CU23&lt;&gt;"",'在宅生活改善調査（利用者票）'!CV23&lt;&gt;"",'在宅生活改善調査（利用者票）'!CX23&lt;&gt;"",'在宅生活改善調査（利用者票）'!CY23&lt;&gt;"",'在宅生活改善調査（利用者票）'!CZ23&lt;&gt;"",'在宅生活改善調査（利用者票）'!DA23&lt;&gt;"",'在宅生活改善調査（利用者票）'!DB23&lt;&gt;""),"回答エラーが残っています","")</f>
        <v/>
      </c>
      <c r="CF14" s="129" t="str">
        <f>IF('在宅生活改善調査（利用者票）'!H23="","-",'在宅生活改善調査（利用者票）'!H23)</f>
        <v>-</v>
      </c>
      <c r="CG14" s="129" t="str">
        <f>IF('在宅生活改善調査（利用者票）'!I23="","-",'在宅生活改善調査（利用者票）'!I23)</f>
        <v>-</v>
      </c>
      <c r="CH14" s="129" t="str">
        <f>IF('在宅生活改善調査（利用者票）'!J23="","-",'在宅生活改善調査（利用者票）'!J23)</f>
        <v>-</v>
      </c>
      <c r="CI14" s="129" t="str">
        <f>IF('在宅生活改善調査（利用者票）'!K23="","-",'在宅生活改善調査（利用者票）'!K23)</f>
        <v>-</v>
      </c>
      <c r="CJ14" s="129" t="str">
        <f>IF('在宅生活改善調査（利用者票）'!L23="","-",'在宅生活改善調査（利用者票）'!L23)</f>
        <v>-</v>
      </c>
      <c r="CK14" s="129" t="str">
        <f>IF('在宅生活改善調査（利用者票）'!M23="","-",'在宅生活改善調査（利用者票）'!M23)</f>
        <v>-</v>
      </c>
      <c r="CL14" s="129" t="str">
        <f>IF('在宅生活改善調査（利用者票）'!N23="","-",'在宅生活改善調査（利用者票）'!N23)</f>
        <v>-</v>
      </c>
      <c r="CM14" s="129" t="str">
        <f>IF('在宅生活改善調査（利用者票）'!O23="","-",'在宅生活改善調査（利用者票）'!O23)</f>
        <v>-</v>
      </c>
      <c r="CN14" s="129" t="str">
        <f>IF('在宅生活改善調査（利用者票）'!P23="","-",'在宅生活改善調査（利用者票）'!P23)</f>
        <v>-</v>
      </c>
      <c r="CO14" s="129" t="str">
        <f>IF('在宅生活改善調査（利用者票）'!Q23="","-",'在宅生活改善調査（利用者票）'!Q23)</f>
        <v>-</v>
      </c>
      <c r="CP14" s="129" t="str">
        <f>IF('在宅生活改善調査（利用者票）'!R23="","-",'在宅生活改善調査（利用者票）'!R23)</f>
        <v>-</v>
      </c>
      <c r="CQ14" s="129" t="str">
        <f>IF('在宅生活改善調査（利用者票）'!S23="","-",'在宅生活改善調査（利用者票）'!S23)</f>
        <v>-</v>
      </c>
      <c r="CR14" s="129" t="str">
        <f>IF('在宅生活改善調査（利用者票）'!T23="","-",'在宅生活改善調査（利用者票）'!T23)</f>
        <v>-</v>
      </c>
    </row>
    <row r="15" spans="1:96">
      <c r="A15" s="63" t="str">
        <f>IF(SUM(B15:CD15)=0,"",11)</f>
        <v/>
      </c>
      <c r="B15" s="62" t="str">
        <f>IF('在宅生活改善調査（利用者票）'!B24="","-",'在宅生活改善調査（利用者票）'!B24)</f>
        <v>-</v>
      </c>
      <c r="C15" s="62" t="str">
        <f>IF('在宅生活改善調査（利用者票）'!C24="","-",'在宅生活改善調査（利用者票）'!C24)</f>
        <v>-</v>
      </c>
      <c r="D15" s="62" t="str">
        <f>IF('在宅生活改善調査（利用者票）'!D24="","-",'在宅生活改善調査（利用者票）'!D24)</f>
        <v>-</v>
      </c>
      <c r="E15" s="62" t="str">
        <f>IF('在宅生活改善調査（利用者票）'!E24="","-",'在宅生活改善調査（利用者票）'!E24)</f>
        <v>-</v>
      </c>
      <c r="F15" s="62" t="str">
        <f>IF('在宅生活改善調査（利用者票）'!F24="","-",'在宅生活改善調査（利用者票）'!F24)</f>
        <v>-</v>
      </c>
      <c r="G15" s="62" t="str">
        <f>IF('在宅生活改善調査（利用者票）'!G24="","-",'在宅生活改善調査（利用者票）'!G24)</f>
        <v>-</v>
      </c>
      <c r="H15" s="62" t="str">
        <f>IF('在宅生活改善調査（利用者票）'!U24="","-",'在宅生活改善調査（利用者票）'!U24)</f>
        <v>-</v>
      </c>
      <c r="I15" s="62" t="str">
        <f>IF('在宅生活改善調査（利用者票）'!$U24=10,"*",IF(AND('在宅生活改善調査（利用者票）'!U24&lt;&gt;10,'在宅生活改善調査（利用者票）'!V24=""),"-",'在宅生活改善調査（利用者票）'!V24))</f>
        <v>-</v>
      </c>
      <c r="J15" s="62" t="str">
        <f>IF('在宅生活改善調査（利用者票）'!$U24=10,"*",IF(AND('在宅生活改善調査（利用者票）'!U24&lt;&gt;10,転記作業用!$Z15=0),"-",転記作業用!I15))</f>
        <v>-</v>
      </c>
      <c r="K15" s="62" t="str">
        <f>IF('在宅生活改善調査（利用者票）'!$U24=10,"*",IF(AND('在宅生活改善調査（利用者票）'!V24&lt;&gt;10,転記作業用!$Z15=0),"-",転記作業用!J15))</f>
        <v>-</v>
      </c>
      <c r="L15" s="62" t="str">
        <f>IF('在宅生活改善調査（利用者票）'!$U24=10,"*",IF(AND('在宅生活改善調査（利用者票）'!W24&lt;&gt;10,転記作業用!$Z15=0),"-",転記作業用!K15))</f>
        <v>-</v>
      </c>
      <c r="M15" s="62" t="str">
        <f>IF('在宅生活改善調査（利用者票）'!$U24=10,"*",IF(AND('在宅生活改善調査（利用者票）'!X24&lt;&gt;10,転記作業用!$Z15=0),"-",転記作業用!L15))</f>
        <v>-</v>
      </c>
      <c r="N15" s="62" t="str">
        <f>IF('在宅生活改善調査（利用者票）'!$U24=10,"*",IF(AND('在宅生活改善調査（利用者票）'!Y24&lt;&gt;10,転記作業用!$Z15=0),"-",転記作業用!M15))</f>
        <v>-</v>
      </c>
      <c r="O15" s="62" t="str">
        <f>IF('在宅生活改善調査（利用者票）'!$U24=10,"*",IF(AND('在宅生活改善調査（利用者票）'!Z24&lt;&gt;10,転記作業用!$Z15=0),"-",転記作業用!N15))</f>
        <v>-</v>
      </c>
      <c r="P15" s="62" t="str">
        <f>IF('在宅生活改善調査（利用者票）'!$U24=10,"*",IF(AND('在宅生活改善調査（利用者票）'!AA24&lt;&gt;10,転記作業用!$Z15=0),"-",転記作業用!O15))</f>
        <v>-</v>
      </c>
      <c r="Q15" s="62" t="str">
        <f>IF('在宅生活改善調査（利用者票）'!$U24=10,"*",IF(AND('在宅生活改善調査（利用者票）'!AB24&lt;&gt;10,転記作業用!$Z15=0),"-",転記作業用!P15))</f>
        <v>-</v>
      </c>
      <c r="R15" s="62" t="str">
        <f>IF('在宅生活改善調査（利用者票）'!$U24=10,"*",IF(AND('在宅生活改善調査（利用者票）'!AC24&lt;&gt;10,転記作業用!$Z15=0),"-",転記作業用!Q15))</f>
        <v>-</v>
      </c>
      <c r="S15" s="62" t="str">
        <f>IF('在宅生活改善調査（利用者票）'!$U24=10,"*",IF(AND('在宅生活改善調査（利用者票）'!AD24&lt;&gt;10,転記作業用!$Z15=0),"-",転記作業用!R15))</f>
        <v>-</v>
      </c>
      <c r="T15" s="62" t="str">
        <f>IF('在宅生活改善調査（利用者票）'!$U24=10,"*",IF(AND('在宅生活改善調査（利用者票）'!AE24&lt;&gt;10,転記作業用!$Z15=0),"-",転記作業用!S15))</f>
        <v>-</v>
      </c>
      <c r="U15" s="62" t="str">
        <f>IF('在宅生活改善調査（利用者票）'!$U24=10,"*",IF(AND('在宅生活改善調査（利用者票）'!AF24&lt;&gt;10,転記作業用!$Z15=0),"-",転記作業用!T15))</f>
        <v>-</v>
      </c>
      <c r="V15" s="62" t="str">
        <f>IF('在宅生活改善調査（利用者票）'!$U24=10,"*",IF(AND('在宅生活改善調査（利用者票）'!AG24&lt;&gt;10,転記作業用!$Z15=0),"-",転記作業用!U15))</f>
        <v>-</v>
      </c>
      <c r="W15" s="62" t="str">
        <f>IF('在宅生活改善調査（利用者票）'!$U24=10,"*",IF(AND('在宅生活改善調査（利用者票）'!AH24&lt;&gt;10,転記作業用!$Z15=0),"-",転記作業用!V15))</f>
        <v>-</v>
      </c>
      <c r="X15" s="62" t="str">
        <f>IF('在宅生活改善調査（利用者票）'!$U24=10,"*",IF(AND('在宅生活改善調査（利用者票）'!AI24&lt;&gt;10,転記作業用!$Z15=0),"-",転記作業用!W15))</f>
        <v>-</v>
      </c>
      <c r="Y15" s="62" t="str">
        <f>IF('在宅生活改善調査（利用者票）'!$U24=10,"*",IF(AND('在宅生活改善調査（利用者票）'!AJ24&lt;&gt;10,転記作業用!$Z15=0),"-",転記作業用!X15))</f>
        <v>-</v>
      </c>
      <c r="Z15" s="62" t="str">
        <f>IF('在宅生活改善調査（利用者票）'!$U24=10,"*",IF(AND('在宅生活改善調査（利用者票）'!AK24&lt;&gt;10,転記作業用!$Z15=0),"-",転記作業用!Y15))</f>
        <v>-</v>
      </c>
      <c r="AA15" s="62" t="str">
        <f>IF(転記作業用!$AH15=0,"-",転記作業用!AA15)</f>
        <v>-</v>
      </c>
      <c r="AB15" s="62" t="str">
        <f>IF(転記作業用!$AH15=0,"-",転記作業用!AB15)</f>
        <v>-</v>
      </c>
      <c r="AC15" s="62" t="str">
        <f>IF(転記作業用!$AH15=0,"-",転記作業用!AC15)</f>
        <v>-</v>
      </c>
      <c r="AD15" s="62" t="str">
        <f>IF(転記作業用!$AH15=0,"-",転記作業用!AD15)</f>
        <v>-</v>
      </c>
      <c r="AE15" s="62" t="str">
        <f>IF(転記作業用!$AH15=0,"-",転記作業用!AE15)</f>
        <v>-</v>
      </c>
      <c r="AF15" s="62" t="str">
        <f>IF(転記作業用!$AH15=0,"-",転記作業用!AF15)</f>
        <v>-</v>
      </c>
      <c r="AG15" s="62" t="str">
        <f>IF(転記作業用!$AH15=0,"-",転記作業用!AG15)</f>
        <v>-</v>
      </c>
      <c r="AH15" s="62" t="str">
        <f>IF(転記作業用!$AP15=0,"-",転記作業用!AI15)</f>
        <v>-</v>
      </c>
      <c r="AI15" s="62" t="str">
        <f>IF(転記作業用!$AP15=0,"-",転記作業用!AJ15)</f>
        <v>-</v>
      </c>
      <c r="AJ15" s="62" t="str">
        <f>IF(転記作業用!$AP15=0,"-",転記作業用!AK15)</f>
        <v>-</v>
      </c>
      <c r="AK15" s="62" t="str">
        <f>IF(転記作業用!$AP15=0,"-",転記作業用!AL15)</f>
        <v>-</v>
      </c>
      <c r="AL15" s="62" t="str">
        <f>IF(転記作業用!$AP15=0,"-",転記作業用!AM15)</f>
        <v>-</v>
      </c>
      <c r="AM15" s="62" t="str">
        <f>IF(転記作業用!$AP15=0,"-",転記作業用!AN15)</f>
        <v>-</v>
      </c>
      <c r="AN15" s="62" t="str">
        <f>IF(転記作業用!$AP15=0,"-",転記作業用!AO15)</f>
        <v>-</v>
      </c>
      <c r="AO15" s="62" t="str">
        <f>IF(転記作業用!$AY15=0,"-",転記作業用!AQ15)</f>
        <v>-</v>
      </c>
      <c r="AP15" s="62" t="str">
        <f>IF(転記作業用!$AY15=0,"-",転記作業用!AR15)</f>
        <v>-</v>
      </c>
      <c r="AQ15" s="62" t="str">
        <f>IF(転記作業用!$AY15=0,"-",転記作業用!AS15)</f>
        <v>-</v>
      </c>
      <c r="AR15" s="62" t="str">
        <f>IF(転記作業用!$AY15=0,"-",転記作業用!AT15)</f>
        <v>-</v>
      </c>
      <c r="AS15" s="62" t="str">
        <f>IF(転記作業用!$AY15=0,"-",転記作業用!AU15)</f>
        <v>-</v>
      </c>
      <c r="AT15" s="62" t="str">
        <f>IF(転記作業用!$AY15=0,"-",転記作業用!AV15)</f>
        <v>-</v>
      </c>
      <c r="AU15" s="62" t="str">
        <f>IF(転記作業用!$AY15=0,"-",転記作業用!AW15)</f>
        <v>-</v>
      </c>
      <c r="AV15" s="62" t="str">
        <f>IF(転記作業用!$AY15=0,"-",転記作業用!AX15)</f>
        <v>-</v>
      </c>
      <c r="AW15" s="62" t="str">
        <f>IF(転記作業用!$BK15=0,"-",転記作業用!AZ15)</f>
        <v>-</v>
      </c>
      <c r="AX15" s="62" t="str">
        <f>IF(転記作業用!$BK15=0,"-",転記作業用!BA15)</f>
        <v>-</v>
      </c>
      <c r="AY15" s="62" t="str">
        <f>IF(転記作業用!$BK15=0,"-",転記作業用!BB15)</f>
        <v>-</v>
      </c>
      <c r="AZ15" s="62" t="str">
        <f>IF(転記作業用!$BK15=0,"-",転記作業用!BC15)</f>
        <v>-</v>
      </c>
      <c r="BA15" s="62" t="str">
        <f>IF(転記作業用!$BK15=0,"-",転記作業用!BD15)</f>
        <v>-</v>
      </c>
      <c r="BB15" s="62" t="str">
        <f>IF(転記作業用!$BK15=0,"-",転記作業用!BE15)</f>
        <v>-</v>
      </c>
      <c r="BC15" s="62" t="str">
        <f>IF(転記作業用!$BK15=0,"-",転記作業用!BF15)</f>
        <v>-</v>
      </c>
      <c r="BD15" s="62" t="str">
        <f>IF(転記作業用!$BK15=0,"-",転記作業用!BG15)</f>
        <v>-</v>
      </c>
      <c r="BE15" s="62" t="str">
        <f>IF(転記作業用!$BK15=0,"-",転記作業用!BH15)</f>
        <v>-</v>
      </c>
      <c r="BF15" s="62" t="str">
        <f>IF(転記作業用!$BK15=0,"-",転記作業用!BI15)</f>
        <v>-</v>
      </c>
      <c r="BG15" s="62" t="str">
        <f>IF(転記作業用!$BK15=0,"-",転記作業用!BJ15)</f>
        <v>-</v>
      </c>
      <c r="BH15" s="62" t="str">
        <f>IF(転記作業用!$CF15=0,"-",転記作業用!BL15)</f>
        <v>-</v>
      </c>
      <c r="BI15" s="62" t="str">
        <f>IF(転記作業用!$CF15=0,"-",転記作業用!BM15)</f>
        <v>-</v>
      </c>
      <c r="BJ15" s="62" t="str">
        <f>IF(転記作業用!$CF15=0,"-",転記作業用!BN15)</f>
        <v>-</v>
      </c>
      <c r="BK15" s="62" t="str">
        <f>IF(転記作業用!$CF15=0,"-",転記作業用!BO15)</f>
        <v>-</v>
      </c>
      <c r="BL15" s="62" t="str">
        <f>IF(転記作業用!$CF15=0,"-",転記作業用!BP15)</f>
        <v>-</v>
      </c>
      <c r="BM15" s="62" t="str">
        <f>IF(転記作業用!$CF15=0,"-",転記作業用!BQ15)</f>
        <v>-</v>
      </c>
      <c r="BN15" s="62" t="str">
        <f>IF(転記作業用!$CF15=0,"-",転記作業用!BR15)</f>
        <v>-</v>
      </c>
      <c r="BO15" s="62" t="str">
        <f>IF(転記作業用!$CF15=0,"-",転記作業用!BS15)</f>
        <v>-</v>
      </c>
      <c r="BP15" s="62" t="str">
        <f>IF(転記作業用!$CF15=0,"-",転記作業用!BT15)</f>
        <v>-</v>
      </c>
      <c r="BQ15" s="62" t="str">
        <f>IF(転記作業用!$CF15=0,"-",転記作業用!BU15)</f>
        <v>-</v>
      </c>
      <c r="BR15" s="62" t="str">
        <f>IF(転記作業用!$CF15=0,"-",転記作業用!BV15)</f>
        <v>-</v>
      </c>
      <c r="BS15" s="62" t="str">
        <f>IF(転記作業用!$CF15=0,"-",転記作業用!BW15)</f>
        <v>-</v>
      </c>
      <c r="BT15" s="62" t="str">
        <f>IF(転記作業用!$CF15=0,"-",転記作業用!BX15)</f>
        <v>-</v>
      </c>
      <c r="BU15" s="62" t="str">
        <f>IF(転記作業用!$CF15=0,"-",転記作業用!BY15)</f>
        <v>-</v>
      </c>
      <c r="BV15" s="62" t="str">
        <f>IF(転記作業用!$CF15=0,"-",転記作業用!BZ15)</f>
        <v>-</v>
      </c>
      <c r="BW15" s="62" t="str">
        <f>IF(転記作業用!$CF15=0,"-",転記作業用!CA15)</f>
        <v>-</v>
      </c>
      <c r="BX15" s="62" t="str">
        <f>IF(転記作業用!$CF15=0,"-",転記作業用!CB15)</f>
        <v>-</v>
      </c>
      <c r="BY15" s="62" t="str">
        <f>IF(転記作業用!$CF15=0,"-",転記作業用!CC15)</f>
        <v>-</v>
      </c>
      <c r="BZ15" s="62" t="str">
        <f>IF(転記作業用!$CF15=0,"-",転記作業用!CD15)</f>
        <v>-</v>
      </c>
      <c r="CA15" s="62" t="str">
        <f>IF(転記作業用!$CF15=0,"-",転記作業用!CE15)</f>
        <v>-</v>
      </c>
      <c r="CB15" s="62" t="str">
        <f>IF(転記作業用!CG15&lt;1,"*",IF(AND(転記作業用!CG15&gt;=1,'在宅生活改善調査（利用者票）'!CO24=""),"-",'在宅生活改善調査（利用者票）'!CO24))</f>
        <v>*</v>
      </c>
      <c r="CC15" s="62" t="str">
        <f>IF(転記作業用!CH15&lt;1,"*",IF(AND(転記作業用!CH15&gt;=1,'在宅生活改善調査（利用者票）'!CP24=""),"-",'在宅生活改善調査（利用者票）'!CP24))</f>
        <v>*</v>
      </c>
      <c r="CD15" s="62" t="str">
        <f>IF($BZ15&lt;&gt;1,"*",IF(AND($BZ15=1,'在宅生活改善調査（利用者票）'!CQ24=""),"-",'在宅生活改善調査（利用者票）'!CQ24))</f>
        <v>*</v>
      </c>
      <c r="CE15" t="str">
        <f>IF(OR('在宅生活改善調査（利用者票）'!CS24&lt;&gt;"",'在宅生活改善調査（利用者票）'!CT24&lt;&gt;"",'在宅生活改善調査（利用者票）'!CU24&lt;&gt;"",'在宅生活改善調査（利用者票）'!CV24&lt;&gt;"",'在宅生活改善調査（利用者票）'!CX24&lt;&gt;"",'在宅生活改善調査（利用者票）'!CY24&lt;&gt;"",'在宅生活改善調査（利用者票）'!CZ24&lt;&gt;"",'在宅生活改善調査（利用者票）'!DA24&lt;&gt;"",'在宅生活改善調査（利用者票）'!DB24&lt;&gt;""),"回答エラーが残っています","")</f>
        <v/>
      </c>
      <c r="CF15" s="129" t="str">
        <f>IF('在宅生活改善調査（利用者票）'!H24="","-",'在宅生活改善調査（利用者票）'!H24)</f>
        <v>-</v>
      </c>
      <c r="CG15" s="129" t="str">
        <f>IF('在宅生活改善調査（利用者票）'!I24="","-",'在宅生活改善調査（利用者票）'!I24)</f>
        <v>-</v>
      </c>
      <c r="CH15" s="129" t="str">
        <f>IF('在宅生活改善調査（利用者票）'!J24="","-",'在宅生活改善調査（利用者票）'!J24)</f>
        <v>-</v>
      </c>
      <c r="CI15" s="129" t="str">
        <f>IF('在宅生活改善調査（利用者票）'!K24="","-",'在宅生活改善調査（利用者票）'!K24)</f>
        <v>-</v>
      </c>
      <c r="CJ15" s="129" t="str">
        <f>IF('在宅生活改善調査（利用者票）'!L24="","-",'在宅生活改善調査（利用者票）'!L24)</f>
        <v>-</v>
      </c>
      <c r="CK15" s="129" t="str">
        <f>IF('在宅生活改善調査（利用者票）'!M24="","-",'在宅生活改善調査（利用者票）'!M24)</f>
        <v>-</v>
      </c>
      <c r="CL15" s="129" t="str">
        <f>IF('在宅生活改善調査（利用者票）'!N24="","-",'在宅生活改善調査（利用者票）'!N24)</f>
        <v>-</v>
      </c>
      <c r="CM15" s="129" t="str">
        <f>IF('在宅生活改善調査（利用者票）'!O24="","-",'在宅生活改善調査（利用者票）'!O24)</f>
        <v>-</v>
      </c>
      <c r="CN15" s="129" t="str">
        <f>IF('在宅生活改善調査（利用者票）'!P24="","-",'在宅生活改善調査（利用者票）'!P24)</f>
        <v>-</v>
      </c>
      <c r="CO15" s="129" t="str">
        <f>IF('在宅生活改善調査（利用者票）'!Q24="","-",'在宅生活改善調査（利用者票）'!Q24)</f>
        <v>-</v>
      </c>
      <c r="CP15" s="129" t="str">
        <f>IF('在宅生活改善調査（利用者票）'!R24="","-",'在宅生活改善調査（利用者票）'!R24)</f>
        <v>-</v>
      </c>
      <c r="CQ15" s="129" t="str">
        <f>IF('在宅生活改善調査（利用者票）'!S24="","-",'在宅生活改善調査（利用者票）'!S24)</f>
        <v>-</v>
      </c>
      <c r="CR15" s="129" t="str">
        <f>IF('在宅生活改善調査（利用者票）'!T24="","-",'在宅生活改善調査（利用者票）'!T24)</f>
        <v>-</v>
      </c>
    </row>
    <row r="16" spans="1:96">
      <c r="A16" s="63" t="str">
        <f>IF(SUM(B16:CD16)=0,"",12)</f>
        <v/>
      </c>
      <c r="B16" s="62" t="str">
        <f>IF('在宅生活改善調査（利用者票）'!B25="","-",'在宅生活改善調査（利用者票）'!B25)</f>
        <v>-</v>
      </c>
      <c r="C16" s="62" t="str">
        <f>IF('在宅生活改善調査（利用者票）'!C25="","-",'在宅生活改善調査（利用者票）'!C25)</f>
        <v>-</v>
      </c>
      <c r="D16" s="62" t="str">
        <f>IF('在宅生活改善調査（利用者票）'!D25="","-",'在宅生活改善調査（利用者票）'!D25)</f>
        <v>-</v>
      </c>
      <c r="E16" s="62" t="str">
        <f>IF('在宅生活改善調査（利用者票）'!E25="","-",'在宅生活改善調査（利用者票）'!E25)</f>
        <v>-</v>
      </c>
      <c r="F16" s="62" t="str">
        <f>IF('在宅生活改善調査（利用者票）'!F25="","-",'在宅生活改善調査（利用者票）'!F25)</f>
        <v>-</v>
      </c>
      <c r="G16" s="62" t="str">
        <f>IF('在宅生活改善調査（利用者票）'!G25="","-",'在宅生活改善調査（利用者票）'!G25)</f>
        <v>-</v>
      </c>
      <c r="H16" s="62" t="str">
        <f>IF('在宅生活改善調査（利用者票）'!U25="","-",'在宅生活改善調査（利用者票）'!U25)</f>
        <v>-</v>
      </c>
      <c r="I16" s="62" t="str">
        <f>IF('在宅生活改善調査（利用者票）'!$U25=10,"*",IF(AND('在宅生活改善調査（利用者票）'!U25&lt;&gt;10,'在宅生活改善調査（利用者票）'!V25=""),"-",'在宅生活改善調査（利用者票）'!V25))</f>
        <v>-</v>
      </c>
      <c r="J16" s="62" t="str">
        <f>IF('在宅生活改善調査（利用者票）'!$U25=10,"*",IF(AND('在宅生活改善調査（利用者票）'!U25&lt;&gt;10,転記作業用!$Z16=0),"-",転記作業用!I16))</f>
        <v>-</v>
      </c>
      <c r="K16" s="62" t="str">
        <f>IF('在宅生活改善調査（利用者票）'!$U25=10,"*",IF(AND('在宅生活改善調査（利用者票）'!V25&lt;&gt;10,転記作業用!$Z16=0),"-",転記作業用!J16))</f>
        <v>-</v>
      </c>
      <c r="L16" s="62" t="str">
        <f>IF('在宅生活改善調査（利用者票）'!$U25=10,"*",IF(AND('在宅生活改善調査（利用者票）'!W25&lt;&gt;10,転記作業用!$Z16=0),"-",転記作業用!K16))</f>
        <v>-</v>
      </c>
      <c r="M16" s="62" t="str">
        <f>IF('在宅生活改善調査（利用者票）'!$U25=10,"*",IF(AND('在宅生活改善調査（利用者票）'!X25&lt;&gt;10,転記作業用!$Z16=0),"-",転記作業用!L16))</f>
        <v>-</v>
      </c>
      <c r="N16" s="62" t="str">
        <f>IF('在宅生活改善調査（利用者票）'!$U25=10,"*",IF(AND('在宅生活改善調査（利用者票）'!Y25&lt;&gt;10,転記作業用!$Z16=0),"-",転記作業用!M16))</f>
        <v>-</v>
      </c>
      <c r="O16" s="62" t="str">
        <f>IF('在宅生活改善調査（利用者票）'!$U25=10,"*",IF(AND('在宅生活改善調査（利用者票）'!Z25&lt;&gt;10,転記作業用!$Z16=0),"-",転記作業用!N16))</f>
        <v>-</v>
      </c>
      <c r="P16" s="62" t="str">
        <f>IF('在宅生活改善調査（利用者票）'!$U25=10,"*",IF(AND('在宅生活改善調査（利用者票）'!AA25&lt;&gt;10,転記作業用!$Z16=0),"-",転記作業用!O16))</f>
        <v>-</v>
      </c>
      <c r="Q16" s="62" t="str">
        <f>IF('在宅生活改善調査（利用者票）'!$U25=10,"*",IF(AND('在宅生活改善調査（利用者票）'!AB25&lt;&gt;10,転記作業用!$Z16=0),"-",転記作業用!P16))</f>
        <v>-</v>
      </c>
      <c r="R16" s="62" t="str">
        <f>IF('在宅生活改善調査（利用者票）'!$U25=10,"*",IF(AND('在宅生活改善調査（利用者票）'!AC25&lt;&gt;10,転記作業用!$Z16=0),"-",転記作業用!Q16))</f>
        <v>-</v>
      </c>
      <c r="S16" s="62" t="str">
        <f>IF('在宅生活改善調査（利用者票）'!$U25=10,"*",IF(AND('在宅生活改善調査（利用者票）'!AD25&lt;&gt;10,転記作業用!$Z16=0),"-",転記作業用!R16))</f>
        <v>-</v>
      </c>
      <c r="T16" s="62" t="str">
        <f>IF('在宅生活改善調査（利用者票）'!$U25=10,"*",IF(AND('在宅生活改善調査（利用者票）'!AE25&lt;&gt;10,転記作業用!$Z16=0),"-",転記作業用!S16))</f>
        <v>-</v>
      </c>
      <c r="U16" s="62" t="str">
        <f>IF('在宅生活改善調査（利用者票）'!$U25=10,"*",IF(AND('在宅生活改善調査（利用者票）'!AF25&lt;&gt;10,転記作業用!$Z16=0),"-",転記作業用!T16))</f>
        <v>-</v>
      </c>
      <c r="V16" s="62" t="str">
        <f>IF('在宅生活改善調査（利用者票）'!$U25=10,"*",IF(AND('在宅生活改善調査（利用者票）'!AG25&lt;&gt;10,転記作業用!$Z16=0),"-",転記作業用!U16))</f>
        <v>-</v>
      </c>
      <c r="W16" s="62" t="str">
        <f>IF('在宅生活改善調査（利用者票）'!$U25=10,"*",IF(AND('在宅生活改善調査（利用者票）'!AH25&lt;&gt;10,転記作業用!$Z16=0),"-",転記作業用!V16))</f>
        <v>-</v>
      </c>
      <c r="X16" s="62" t="str">
        <f>IF('在宅生活改善調査（利用者票）'!$U25=10,"*",IF(AND('在宅生活改善調査（利用者票）'!AI25&lt;&gt;10,転記作業用!$Z16=0),"-",転記作業用!W16))</f>
        <v>-</v>
      </c>
      <c r="Y16" s="62" t="str">
        <f>IF('在宅生活改善調査（利用者票）'!$U25=10,"*",IF(AND('在宅生活改善調査（利用者票）'!AJ25&lt;&gt;10,転記作業用!$Z16=0),"-",転記作業用!X16))</f>
        <v>-</v>
      </c>
      <c r="Z16" s="62" t="str">
        <f>IF('在宅生活改善調査（利用者票）'!$U25=10,"*",IF(AND('在宅生活改善調査（利用者票）'!AK25&lt;&gt;10,転記作業用!$Z16=0),"-",転記作業用!Y16))</f>
        <v>-</v>
      </c>
      <c r="AA16" s="62" t="str">
        <f>IF(転記作業用!$AH16=0,"-",転記作業用!AA16)</f>
        <v>-</v>
      </c>
      <c r="AB16" s="62" t="str">
        <f>IF(転記作業用!$AH16=0,"-",転記作業用!AB16)</f>
        <v>-</v>
      </c>
      <c r="AC16" s="62" t="str">
        <f>IF(転記作業用!$AH16=0,"-",転記作業用!AC16)</f>
        <v>-</v>
      </c>
      <c r="AD16" s="62" t="str">
        <f>IF(転記作業用!$AH16=0,"-",転記作業用!AD16)</f>
        <v>-</v>
      </c>
      <c r="AE16" s="62" t="str">
        <f>IF(転記作業用!$AH16=0,"-",転記作業用!AE16)</f>
        <v>-</v>
      </c>
      <c r="AF16" s="62" t="str">
        <f>IF(転記作業用!$AH16=0,"-",転記作業用!AF16)</f>
        <v>-</v>
      </c>
      <c r="AG16" s="62" t="str">
        <f>IF(転記作業用!$AH16=0,"-",転記作業用!AG16)</f>
        <v>-</v>
      </c>
      <c r="AH16" s="62" t="str">
        <f>IF(転記作業用!$AP16=0,"-",転記作業用!AI16)</f>
        <v>-</v>
      </c>
      <c r="AI16" s="62" t="str">
        <f>IF(転記作業用!$AP16=0,"-",転記作業用!AJ16)</f>
        <v>-</v>
      </c>
      <c r="AJ16" s="62" t="str">
        <f>IF(転記作業用!$AP16=0,"-",転記作業用!AK16)</f>
        <v>-</v>
      </c>
      <c r="AK16" s="62" t="str">
        <f>IF(転記作業用!$AP16=0,"-",転記作業用!AL16)</f>
        <v>-</v>
      </c>
      <c r="AL16" s="62" t="str">
        <f>IF(転記作業用!$AP16=0,"-",転記作業用!AM16)</f>
        <v>-</v>
      </c>
      <c r="AM16" s="62" t="str">
        <f>IF(転記作業用!$AP16=0,"-",転記作業用!AN16)</f>
        <v>-</v>
      </c>
      <c r="AN16" s="62" t="str">
        <f>IF(転記作業用!$AP16=0,"-",転記作業用!AO16)</f>
        <v>-</v>
      </c>
      <c r="AO16" s="62" t="str">
        <f>IF(転記作業用!$AY16=0,"-",転記作業用!AQ16)</f>
        <v>-</v>
      </c>
      <c r="AP16" s="62" t="str">
        <f>IF(転記作業用!$AY16=0,"-",転記作業用!AR16)</f>
        <v>-</v>
      </c>
      <c r="AQ16" s="62" t="str">
        <f>IF(転記作業用!$AY16=0,"-",転記作業用!AS16)</f>
        <v>-</v>
      </c>
      <c r="AR16" s="62" t="str">
        <f>IF(転記作業用!$AY16=0,"-",転記作業用!AT16)</f>
        <v>-</v>
      </c>
      <c r="AS16" s="62" t="str">
        <f>IF(転記作業用!$AY16=0,"-",転記作業用!AU16)</f>
        <v>-</v>
      </c>
      <c r="AT16" s="62" t="str">
        <f>IF(転記作業用!$AY16=0,"-",転記作業用!AV16)</f>
        <v>-</v>
      </c>
      <c r="AU16" s="62" t="str">
        <f>IF(転記作業用!$AY16=0,"-",転記作業用!AW16)</f>
        <v>-</v>
      </c>
      <c r="AV16" s="62" t="str">
        <f>IF(転記作業用!$AY16=0,"-",転記作業用!AX16)</f>
        <v>-</v>
      </c>
      <c r="AW16" s="62" t="str">
        <f>IF(転記作業用!$BK16=0,"-",転記作業用!AZ16)</f>
        <v>-</v>
      </c>
      <c r="AX16" s="62" t="str">
        <f>IF(転記作業用!$BK16=0,"-",転記作業用!BA16)</f>
        <v>-</v>
      </c>
      <c r="AY16" s="62" t="str">
        <f>IF(転記作業用!$BK16=0,"-",転記作業用!BB16)</f>
        <v>-</v>
      </c>
      <c r="AZ16" s="62" t="str">
        <f>IF(転記作業用!$BK16=0,"-",転記作業用!BC16)</f>
        <v>-</v>
      </c>
      <c r="BA16" s="62" t="str">
        <f>IF(転記作業用!$BK16=0,"-",転記作業用!BD16)</f>
        <v>-</v>
      </c>
      <c r="BB16" s="62" t="str">
        <f>IF(転記作業用!$BK16=0,"-",転記作業用!BE16)</f>
        <v>-</v>
      </c>
      <c r="BC16" s="62" t="str">
        <f>IF(転記作業用!$BK16=0,"-",転記作業用!BF16)</f>
        <v>-</v>
      </c>
      <c r="BD16" s="62" t="str">
        <f>IF(転記作業用!$BK16=0,"-",転記作業用!BG16)</f>
        <v>-</v>
      </c>
      <c r="BE16" s="62" t="str">
        <f>IF(転記作業用!$BK16=0,"-",転記作業用!BH16)</f>
        <v>-</v>
      </c>
      <c r="BF16" s="62" t="str">
        <f>IF(転記作業用!$BK16=0,"-",転記作業用!BI16)</f>
        <v>-</v>
      </c>
      <c r="BG16" s="62" t="str">
        <f>IF(転記作業用!$BK16=0,"-",転記作業用!BJ16)</f>
        <v>-</v>
      </c>
      <c r="BH16" s="62" t="str">
        <f>IF(転記作業用!$CF16=0,"-",転記作業用!BL16)</f>
        <v>-</v>
      </c>
      <c r="BI16" s="62" t="str">
        <f>IF(転記作業用!$CF16=0,"-",転記作業用!BM16)</f>
        <v>-</v>
      </c>
      <c r="BJ16" s="62" t="str">
        <f>IF(転記作業用!$CF16=0,"-",転記作業用!BN16)</f>
        <v>-</v>
      </c>
      <c r="BK16" s="62" t="str">
        <f>IF(転記作業用!$CF16=0,"-",転記作業用!BO16)</f>
        <v>-</v>
      </c>
      <c r="BL16" s="62" t="str">
        <f>IF(転記作業用!$CF16=0,"-",転記作業用!BP16)</f>
        <v>-</v>
      </c>
      <c r="BM16" s="62" t="str">
        <f>IF(転記作業用!$CF16=0,"-",転記作業用!BQ16)</f>
        <v>-</v>
      </c>
      <c r="BN16" s="62" t="str">
        <f>IF(転記作業用!$CF16=0,"-",転記作業用!BR16)</f>
        <v>-</v>
      </c>
      <c r="BO16" s="62" t="str">
        <f>IF(転記作業用!$CF16=0,"-",転記作業用!BS16)</f>
        <v>-</v>
      </c>
      <c r="BP16" s="62" t="str">
        <f>IF(転記作業用!$CF16=0,"-",転記作業用!BT16)</f>
        <v>-</v>
      </c>
      <c r="BQ16" s="62" t="str">
        <f>IF(転記作業用!$CF16=0,"-",転記作業用!BU16)</f>
        <v>-</v>
      </c>
      <c r="BR16" s="62" t="str">
        <f>IF(転記作業用!$CF16=0,"-",転記作業用!BV16)</f>
        <v>-</v>
      </c>
      <c r="BS16" s="62" t="str">
        <f>IF(転記作業用!$CF16=0,"-",転記作業用!BW16)</f>
        <v>-</v>
      </c>
      <c r="BT16" s="62" t="str">
        <f>IF(転記作業用!$CF16=0,"-",転記作業用!BX16)</f>
        <v>-</v>
      </c>
      <c r="BU16" s="62" t="str">
        <f>IF(転記作業用!$CF16=0,"-",転記作業用!BY16)</f>
        <v>-</v>
      </c>
      <c r="BV16" s="62" t="str">
        <f>IF(転記作業用!$CF16=0,"-",転記作業用!BZ16)</f>
        <v>-</v>
      </c>
      <c r="BW16" s="62" t="str">
        <f>IF(転記作業用!$CF16=0,"-",転記作業用!CA16)</f>
        <v>-</v>
      </c>
      <c r="BX16" s="62" t="str">
        <f>IF(転記作業用!$CF16=0,"-",転記作業用!CB16)</f>
        <v>-</v>
      </c>
      <c r="BY16" s="62" t="str">
        <f>IF(転記作業用!$CF16=0,"-",転記作業用!CC16)</f>
        <v>-</v>
      </c>
      <c r="BZ16" s="62" t="str">
        <f>IF(転記作業用!$CF16=0,"-",転記作業用!CD16)</f>
        <v>-</v>
      </c>
      <c r="CA16" s="62" t="str">
        <f>IF(転記作業用!$CF16=0,"-",転記作業用!CE16)</f>
        <v>-</v>
      </c>
      <c r="CB16" s="62" t="str">
        <f>IF(転記作業用!CG16&lt;1,"*",IF(AND(転記作業用!CG16&gt;=1,'在宅生活改善調査（利用者票）'!CO25=""),"-",'在宅生活改善調査（利用者票）'!CO25))</f>
        <v>*</v>
      </c>
      <c r="CC16" s="62" t="str">
        <f>IF(転記作業用!CH16&lt;1,"*",IF(AND(転記作業用!CH16&gt;=1,'在宅生活改善調査（利用者票）'!CP25=""),"-",'在宅生活改善調査（利用者票）'!CP25))</f>
        <v>*</v>
      </c>
      <c r="CD16" s="62" t="str">
        <f>IF($BZ16&lt;&gt;1,"*",IF(AND($BZ16=1,'在宅生活改善調査（利用者票）'!CQ25=""),"-",'在宅生活改善調査（利用者票）'!CQ25))</f>
        <v>*</v>
      </c>
      <c r="CE16" t="str">
        <f>IF(OR('在宅生活改善調査（利用者票）'!CS25&lt;&gt;"",'在宅生活改善調査（利用者票）'!CT25&lt;&gt;"",'在宅生活改善調査（利用者票）'!CU25&lt;&gt;"",'在宅生活改善調査（利用者票）'!CV25&lt;&gt;"",'在宅生活改善調査（利用者票）'!CX25&lt;&gt;"",'在宅生活改善調査（利用者票）'!CY25&lt;&gt;"",'在宅生活改善調査（利用者票）'!CZ25&lt;&gt;"",'在宅生活改善調査（利用者票）'!DA25&lt;&gt;"",'在宅生活改善調査（利用者票）'!DB25&lt;&gt;""),"回答エラーが残っています","")</f>
        <v/>
      </c>
      <c r="CF16" s="129" t="str">
        <f>IF('在宅生活改善調査（利用者票）'!H25="","-",'在宅生活改善調査（利用者票）'!H25)</f>
        <v>-</v>
      </c>
      <c r="CG16" s="129" t="str">
        <f>IF('在宅生活改善調査（利用者票）'!I25="","-",'在宅生活改善調査（利用者票）'!I25)</f>
        <v>-</v>
      </c>
      <c r="CH16" s="129" t="str">
        <f>IF('在宅生活改善調査（利用者票）'!J25="","-",'在宅生活改善調査（利用者票）'!J25)</f>
        <v>-</v>
      </c>
      <c r="CI16" s="129" t="str">
        <f>IF('在宅生活改善調査（利用者票）'!K25="","-",'在宅生活改善調査（利用者票）'!K25)</f>
        <v>-</v>
      </c>
      <c r="CJ16" s="129" t="str">
        <f>IF('在宅生活改善調査（利用者票）'!L25="","-",'在宅生活改善調査（利用者票）'!L25)</f>
        <v>-</v>
      </c>
      <c r="CK16" s="129" t="str">
        <f>IF('在宅生活改善調査（利用者票）'!M25="","-",'在宅生活改善調査（利用者票）'!M25)</f>
        <v>-</v>
      </c>
      <c r="CL16" s="129" t="str">
        <f>IF('在宅生活改善調査（利用者票）'!N25="","-",'在宅生活改善調査（利用者票）'!N25)</f>
        <v>-</v>
      </c>
      <c r="CM16" s="129" t="str">
        <f>IF('在宅生活改善調査（利用者票）'!O25="","-",'在宅生活改善調査（利用者票）'!O25)</f>
        <v>-</v>
      </c>
      <c r="CN16" s="129" t="str">
        <f>IF('在宅生活改善調査（利用者票）'!P25="","-",'在宅生活改善調査（利用者票）'!P25)</f>
        <v>-</v>
      </c>
      <c r="CO16" s="129" t="str">
        <f>IF('在宅生活改善調査（利用者票）'!Q25="","-",'在宅生活改善調査（利用者票）'!Q25)</f>
        <v>-</v>
      </c>
      <c r="CP16" s="129" t="str">
        <f>IF('在宅生活改善調査（利用者票）'!R25="","-",'在宅生活改善調査（利用者票）'!R25)</f>
        <v>-</v>
      </c>
      <c r="CQ16" s="129" t="str">
        <f>IF('在宅生活改善調査（利用者票）'!S25="","-",'在宅生活改善調査（利用者票）'!S25)</f>
        <v>-</v>
      </c>
      <c r="CR16" s="129" t="str">
        <f>IF('在宅生活改善調査（利用者票）'!T25="","-",'在宅生活改善調査（利用者票）'!T25)</f>
        <v>-</v>
      </c>
    </row>
    <row r="17" spans="1:96">
      <c r="A17" s="63" t="str">
        <f>IF(SUM(B17:CD17)=0,"",13)</f>
        <v/>
      </c>
      <c r="B17" s="62" t="str">
        <f>IF('在宅生活改善調査（利用者票）'!B26="","-",'在宅生活改善調査（利用者票）'!B26)</f>
        <v>-</v>
      </c>
      <c r="C17" s="62" t="str">
        <f>IF('在宅生活改善調査（利用者票）'!C26="","-",'在宅生活改善調査（利用者票）'!C26)</f>
        <v>-</v>
      </c>
      <c r="D17" s="62" t="str">
        <f>IF('在宅生活改善調査（利用者票）'!D26="","-",'在宅生活改善調査（利用者票）'!D26)</f>
        <v>-</v>
      </c>
      <c r="E17" s="62" t="str">
        <f>IF('在宅生活改善調査（利用者票）'!E26="","-",'在宅生活改善調査（利用者票）'!E26)</f>
        <v>-</v>
      </c>
      <c r="F17" s="62" t="str">
        <f>IF('在宅生活改善調査（利用者票）'!F26="","-",'在宅生活改善調査（利用者票）'!F26)</f>
        <v>-</v>
      </c>
      <c r="G17" s="62" t="str">
        <f>IF('在宅生活改善調査（利用者票）'!G26="","-",'在宅生活改善調査（利用者票）'!G26)</f>
        <v>-</v>
      </c>
      <c r="H17" s="62" t="str">
        <f>IF('在宅生活改善調査（利用者票）'!U26="","-",'在宅生活改善調査（利用者票）'!U26)</f>
        <v>-</v>
      </c>
      <c r="I17" s="62" t="str">
        <f>IF('在宅生活改善調査（利用者票）'!$U26=10,"*",IF(AND('在宅生活改善調査（利用者票）'!U26&lt;&gt;10,'在宅生活改善調査（利用者票）'!V26=""),"-",'在宅生活改善調査（利用者票）'!V26))</f>
        <v>-</v>
      </c>
      <c r="J17" s="62" t="str">
        <f>IF('在宅生活改善調査（利用者票）'!$U26=10,"*",IF(AND('在宅生活改善調査（利用者票）'!U26&lt;&gt;10,転記作業用!$Z17=0),"-",転記作業用!I17))</f>
        <v>-</v>
      </c>
      <c r="K17" s="62" t="str">
        <f>IF('在宅生活改善調査（利用者票）'!$U26=10,"*",IF(AND('在宅生活改善調査（利用者票）'!V26&lt;&gt;10,転記作業用!$Z17=0),"-",転記作業用!J17))</f>
        <v>-</v>
      </c>
      <c r="L17" s="62" t="str">
        <f>IF('在宅生活改善調査（利用者票）'!$U26=10,"*",IF(AND('在宅生活改善調査（利用者票）'!W26&lt;&gt;10,転記作業用!$Z17=0),"-",転記作業用!K17))</f>
        <v>-</v>
      </c>
      <c r="M17" s="62" t="str">
        <f>IF('在宅生活改善調査（利用者票）'!$U26=10,"*",IF(AND('在宅生活改善調査（利用者票）'!X26&lt;&gt;10,転記作業用!$Z17=0),"-",転記作業用!L17))</f>
        <v>-</v>
      </c>
      <c r="N17" s="62" t="str">
        <f>IF('在宅生活改善調査（利用者票）'!$U26=10,"*",IF(AND('在宅生活改善調査（利用者票）'!Y26&lt;&gt;10,転記作業用!$Z17=0),"-",転記作業用!M17))</f>
        <v>-</v>
      </c>
      <c r="O17" s="62" t="str">
        <f>IF('在宅生活改善調査（利用者票）'!$U26=10,"*",IF(AND('在宅生活改善調査（利用者票）'!Z26&lt;&gt;10,転記作業用!$Z17=0),"-",転記作業用!N17))</f>
        <v>-</v>
      </c>
      <c r="P17" s="62" t="str">
        <f>IF('在宅生活改善調査（利用者票）'!$U26=10,"*",IF(AND('在宅生活改善調査（利用者票）'!AA26&lt;&gt;10,転記作業用!$Z17=0),"-",転記作業用!O17))</f>
        <v>-</v>
      </c>
      <c r="Q17" s="62" t="str">
        <f>IF('在宅生活改善調査（利用者票）'!$U26=10,"*",IF(AND('在宅生活改善調査（利用者票）'!AB26&lt;&gt;10,転記作業用!$Z17=0),"-",転記作業用!P17))</f>
        <v>-</v>
      </c>
      <c r="R17" s="62" t="str">
        <f>IF('在宅生活改善調査（利用者票）'!$U26=10,"*",IF(AND('在宅生活改善調査（利用者票）'!AC26&lt;&gt;10,転記作業用!$Z17=0),"-",転記作業用!Q17))</f>
        <v>-</v>
      </c>
      <c r="S17" s="62" t="str">
        <f>IF('在宅生活改善調査（利用者票）'!$U26=10,"*",IF(AND('在宅生活改善調査（利用者票）'!AD26&lt;&gt;10,転記作業用!$Z17=0),"-",転記作業用!R17))</f>
        <v>-</v>
      </c>
      <c r="T17" s="62" t="str">
        <f>IF('在宅生活改善調査（利用者票）'!$U26=10,"*",IF(AND('在宅生活改善調査（利用者票）'!AE26&lt;&gt;10,転記作業用!$Z17=0),"-",転記作業用!S17))</f>
        <v>-</v>
      </c>
      <c r="U17" s="62" t="str">
        <f>IF('在宅生活改善調査（利用者票）'!$U26=10,"*",IF(AND('在宅生活改善調査（利用者票）'!AF26&lt;&gt;10,転記作業用!$Z17=0),"-",転記作業用!T17))</f>
        <v>-</v>
      </c>
      <c r="V17" s="62" t="str">
        <f>IF('在宅生活改善調査（利用者票）'!$U26=10,"*",IF(AND('在宅生活改善調査（利用者票）'!AG26&lt;&gt;10,転記作業用!$Z17=0),"-",転記作業用!U17))</f>
        <v>-</v>
      </c>
      <c r="W17" s="62" t="str">
        <f>IF('在宅生活改善調査（利用者票）'!$U26=10,"*",IF(AND('在宅生活改善調査（利用者票）'!AH26&lt;&gt;10,転記作業用!$Z17=0),"-",転記作業用!V17))</f>
        <v>-</v>
      </c>
      <c r="X17" s="62" t="str">
        <f>IF('在宅生活改善調査（利用者票）'!$U26=10,"*",IF(AND('在宅生活改善調査（利用者票）'!AI26&lt;&gt;10,転記作業用!$Z17=0),"-",転記作業用!W17))</f>
        <v>-</v>
      </c>
      <c r="Y17" s="62" t="str">
        <f>IF('在宅生活改善調査（利用者票）'!$U26=10,"*",IF(AND('在宅生活改善調査（利用者票）'!AJ26&lt;&gt;10,転記作業用!$Z17=0),"-",転記作業用!X17))</f>
        <v>-</v>
      </c>
      <c r="Z17" s="62" t="str">
        <f>IF('在宅生活改善調査（利用者票）'!$U26=10,"*",IF(AND('在宅生活改善調査（利用者票）'!AK26&lt;&gt;10,転記作業用!$Z17=0),"-",転記作業用!Y17))</f>
        <v>-</v>
      </c>
      <c r="AA17" s="62" t="str">
        <f>IF(転記作業用!$AH17=0,"-",転記作業用!AA17)</f>
        <v>-</v>
      </c>
      <c r="AB17" s="62" t="str">
        <f>IF(転記作業用!$AH17=0,"-",転記作業用!AB17)</f>
        <v>-</v>
      </c>
      <c r="AC17" s="62" t="str">
        <f>IF(転記作業用!$AH17=0,"-",転記作業用!AC17)</f>
        <v>-</v>
      </c>
      <c r="AD17" s="62" t="str">
        <f>IF(転記作業用!$AH17=0,"-",転記作業用!AD17)</f>
        <v>-</v>
      </c>
      <c r="AE17" s="62" t="str">
        <f>IF(転記作業用!$AH17=0,"-",転記作業用!AE17)</f>
        <v>-</v>
      </c>
      <c r="AF17" s="62" t="str">
        <f>IF(転記作業用!$AH17=0,"-",転記作業用!AF17)</f>
        <v>-</v>
      </c>
      <c r="AG17" s="62" t="str">
        <f>IF(転記作業用!$AH17=0,"-",転記作業用!AG17)</f>
        <v>-</v>
      </c>
      <c r="AH17" s="62" t="str">
        <f>IF(転記作業用!$AP17=0,"-",転記作業用!AI17)</f>
        <v>-</v>
      </c>
      <c r="AI17" s="62" t="str">
        <f>IF(転記作業用!$AP17=0,"-",転記作業用!AJ17)</f>
        <v>-</v>
      </c>
      <c r="AJ17" s="62" t="str">
        <f>IF(転記作業用!$AP17=0,"-",転記作業用!AK17)</f>
        <v>-</v>
      </c>
      <c r="AK17" s="62" t="str">
        <f>IF(転記作業用!$AP17=0,"-",転記作業用!AL17)</f>
        <v>-</v>
      </c>
      <c r="AL17" s="62" t="str">
        <f>IF(転記作業用!$AP17=0,"-",転記作業用!AM17)</f>
        <v>-</v>
      </c>
      <c r="AM17" s="62" t="str">
        <f>IF(転記作業用!$AP17=0,"-",転記作業用!AN17)</f>
        <v>-</v>
      </c>
      <c r="AN17" s="62" t="str">
        <f>IF(転記作業用!$AP17=0,"-",転記作業用!AO17)</f>
        <v>-</v>
      </c>
      <c r="AO17" s="62" t="str">
        <f>IF(転記作業用!$AY17=0,"-",転記作業用!AQ17)</f>
        <v>-</v>
      </c>
      <c r="AP17" s="62" t="str">
        <f>IF(転記作業用!$AY17=0,"-",転記作業用!AR17)</f>
        <v>-</v>
      </c>
      <c r="AQ17" s="62" t="str">
        <f>IF(転記作業用!$AY17=0,"-",転記作業用!AS17)</f>
        <v>-</v>
      </c>
      <c r="AR17" s="62" t="str">
        <f>IF(転記作業用!$AY17=0,"-",転記作業用!AT17)</f>
        <v>-</v>
      </c>
      <c r="AS17" s="62" t="str">
        <f>IF(転記作業用!$AY17=0,"-",転記作業用!AU17)</f>
        <v>-</v>
      </c>
      <c r="AT17" s="62" t="str">
        <f>IF(転記作業用!$AY17=0,"-",転記作業用!AV17)</f>
        <v>-</v>
      </c>
      <c r="AU17" s="62" t="str">
        <f>IF(転記作業用!$AY17=0,"-",転記作業用!AW17)</f>
        <v>-</v>
      </c>
      <c r="AV17" s="62" t="str">
        <f>IF(転記作業用!$AY17=0,"-",転記作業用!AX17)</f>
        <v>-</v>
      </c>
      <c r="AW17" s="62" t="str">
        <f>IF(転記作業用!$BK17=0,"-",転記作業用!AZ17)</f>
        <v>-</v>
      </c>
      <c r="AX17" s="62" t="str">
        <f>IF(転記作業用!$BK17=0,"-",転記作業用!BA17)</f>
        <v>-</v>
      </c>
      <c r="AY17" s="62" t="str">
        <f>IF(転記作業用!$BK17=0,"-",転記作業用!BB17)</f>
        <v>-</v>
      </c>
      <c r="AZ17" s="62" t="str">
        <f>IF(転記作業用!$BK17=0,"-",転記作業用!BC17)</f>
        <v>-</v>
      </c>
      <c r="BA17" s="62" t="str">
        <f>IF(転記作業用!$BK17=0,"-",転記作業用!BD17)</f>
        <v>-</v>
      </c>
      <c r="BB17" s="62" t="str">
        <f>IF(転記作業用!$BK17=0,"-",転記作業用!BE17)</f>
        <v>-</v>
      </c>
      <c r="BC17" s="62" t="str">
        <f>IF(転記作業用!$BK17=0,"-",転記作業用!BF17)</f>
        <v>-</v>
      </c>
      <c r="BD17" s="62" t="str">
        <f>IF(転記作業用!$BK17=0,"-",転記作業用!BG17)</f>
        <v>-</v>
      </c>
      <c r="BE17" s="62" t="str">
        <f>IF(転記作業用!$BK17=0,"-",転記作業用!BH17)</f>
        <v>-</v>
      </c>
      <c r="BF17" s="62" t="str">
        <f>IF(転記作業用!$BK17=0,"-",転記作業用!BI17)</f>
        <v>-</v>
      </c>
      <c r="BG17" s="62" t="str">
        <f>IF(転記作業用!$BK17=0,"-",転記作業用!BJ17)</f>
        <v>-</v>
      </c>
      <c r="BH17" s="62" t="str">
        <f>IF(転記作業用!$CF17=0,"-",転記作業用!BL17)</f>
        <v>-</v>
      </c>
      <c r="BI17" s="62" t="str">
        <f>IF(転記作業用!$CF17=0,"-",転記作業用!BM17)</f>
        <v>-</v>
      </c>
      <c r="BJ17" s="62" t="str">
        <f>IF(転記作業用!$CF17=0,"-",転記作業用!BN17)</f>
        <v>-</v>
      </c>
      <c r="BK17" s="62" t="str">
        <f>IF(転記作業用!$CF17=0,"-",転記作業用!BO17)</f>
        <v>-</v>
      </c>
      <c r="BL17" s="62" t="str">
        <f>IF(転記作業用!$CF17=0,"-",転記作業用!BP17)</f>
        <v>-</v>
      </c>
      <c r="BM17" s="62" t="str">
        <f>IF(転記作業用!$CF17=0,"-",転記作業用!BQ17)</f>
        <v>-</v>
      </c>
      <c r="BN17" s="62" t="str">
        <f>IF(転記作業用!$CF17=0,"-",転記作業用!BR17)</f>
        <v>-</v>
      </c>
      <c r="BO17" s="62" t="str">
        <f>IF(転記作業用!$CF17=0,"-",転記作業用!BS17)</f>
        <v>-</v>
      </c>
      <c r="BP17" s="62" t="str">
        <f>IF(転記作業用!$CF17=0,"-",転記作業用!BT17)</f>
        <v>-</v>
      </c>
      <c r="BQ17" s="62" t="str">
        <f>IF(転記作業用!$CF17=0,"-",転記作業用!BU17)</f>
        <v>-</v>
      </c>
      <c r="BR17" s="62" t="str">
        <f>IF(転記作業用!$CF17=0,"-",転記作業用!BV17)</f>
        <v>-</v>
      </c>
      <c r="BS17" s="62" t="str">
        <f>IF(転記作業用!$CF17=0,"-",転記作業用!BW17)</f>
        <v>-</v>
      </c>
      <c r="BT17" s="62" t="str">
        <f>IF(転記作業用!$CF17=0,"-",転記作業用!BX17)</f>
        <v>-</v>
      </c>
      <c r="BU17" s="62" t="str">
        <f>IF(転記作業用!$CF17=0,"-",転記作業用!BY17)</f>
        <v>-</v>
      </c>
      <c r="BV17" s="62" t="str">
        <f>IF(転記作業用!$CF17=0,"-",転記作業用!BZ17)</f>
        <v>-</v>
      </c>
      <c r="BW17" s="62" t="str">
        <f>IF(転記作業用!$CF17=0,"-",転記作業用!CA17)</f>
        <v>-</v>
      </c>
      <c r="BX17" s="62" t="str">
        <f>IF(転記作業用!$CF17=0,"-",転記作業用!CB17)</f>
        <v>-</v>
      </c>
      <c r="BY17" s="62" t="str">
        <f>IF(転記作業用!$CF17=0,"-",転記作業用!CC17)</f>
        <v>-</v>
      </c>
      <c r="BZ17" s="62" t="str">
        <f>IF(転記作業用!$CF17=0,"-",転記作業用!CD17)</f>
        <v>-</v>
      </c>
      <c r="CA17" s="62" t="str">
        <f>IF(転記作業用!$CF17=0,"-",転記作業用!CE17)</f>
        <v>-</v>
      </c>
      <c r="CB17" s="62" t="str">
        <f>IF(転記作業用!CG17&lt;1,"*",IF(AND(転記作業用!CG17&gt;=1,'在宅生活改善調査（利用者票）'!CO26=""),"-",'在宅生活改善調査（利用者票）'!CO26))</f>
        <v>*</v>
      </c>
      <c r="CC17" s="62" t="str">
        <f>IF(転記作業用!CH17&lt;1,"*",IF(AND(転記作業用!CH17&gt;=1,'在宅生活改善調査（利用者票）'!CP26=""),"-",'在宅生活改善調査（利用者票）'!CP26))</f>
        <v>*</v>
      </c>
      <c r="CD17" s="62" t="str">
        <f>IF($BZ17&lt;&gt;1,"*",IF(AND($BZ17=1,'在宅生活改善調査（利用者票）'!CQ26=""),"-",'在宅生活改善調査（利用者票）'!CQ26))</f>
        <v>*</v>
      </c>
      <c r="CE17" t="str">
        <f>IF(OR('在宅生活改善調査（利用者票）'!CS26&lt;&gt;"",'在宅生活改善調査（利用者票）'!CT26&lt;&gt;"",'在宅生活改善調査（利用者票）'!CU26&lt;&gt;"",'在宅生活改善調査（利用者票）'!CV26&lt;&gt;"",'在宅生活改善調査（利用者票）'!CX26&lt;&gt;"",'在宅生活改善調査（利用者票）'!CY26&lt;&gt;"",'在宅生活改善調査（利用者票）'!CZ26&lt;&gt;"",'在宅生活改善調査（利用者票）'!DA26&lt;&gt;"",'在宅生活改善調査（利用者票）'!DB26&lt;&gt;""),"回答エラーが残っています","")</f>
        <v/>
      </c>
      <c r="CF17" s="129" t="str">
        <f>IF('在宅生活改善調査（利用者票）'!H26="","-",'在宅生活改善調査（利用者票）'!H26)</f>
        <v>-</v>
      </c>
      <c r="CG17" s="129" t="str">
        <f>IF('在宅生活改善調査（利用者票）'!I26="","-",'在宅生活改善調査（利用者票）'!I26)</f>
        <v>-</v>
      </c>
      <c r="CH17" s="129" t="str">
        <f>IF('在宅生活改善調査（利用者票）'!J26="","-",'在宅生活改善調査（利用者票）'!J26)</f>
        <v>-</v>
      </c>
      <c r="CI17" s="129" t="str">
        <f>IF('在宅生活改善調査（利用者票）'!K26="","-",'在宅生活改善調査（利用者票）'!K26)</f>
        <v>-</v>
      </c>
      <c r="CJ17" s="129" t="str">
        <f>IF('在宅生活改善調査（利用者票）'!L26="","-",'在宅生活改善調査（利用者票）'!L26)</f>
        <v>-</v>
      </c>
      <c r="CK17" s="129" t="str">
        <f>IF('在宅生活改善調査（利用者票）'!M26="","-",'在宅生活改善調査（利用者票）'!M26)</f>
        <v>-</v>
      </c>
      <c r="CL17" s="129" t="str">
        <f>IF('在宅生活改善調査（利用者票）'!N26="","-",'在宅生活改善調査（利用者票）'!N26)</f>
        <v>-</v>
      </c>
      <c r="CM17" s="129" t="str">
        <f>IF('在宅生活改善調査（利用者票）'!O26="","-",'在宅生活改善調査（利用者票）'!O26)</f>
        <v>-</v>
      </c>
      <c r="CN17" s="129" t="str">
        <f>IF('在宅生活改善調査（利用者票）'!P26="","-",'在宅生活改善調査（利用者票）'!P26)</f>
        <v>-</v>
      </c>
      <c r="CO17" s="129" t="str">
        <f>IF('在宅生活改善調査（利用者票）'!Q26="","-",'在宅生活改善調査（利用者票）'!Q26)</f>
        <v>-</v>
      </c>
      <c r="CP17" s="129" t="str">
        <f>IF('在宅生活改善調査（利用者票）'!R26="","-",'在宅生活改善調査（利用者票）'!R26)</f>
        <v>-</v>
      </c>
      <c r="CQ17" s="129" t="str">
        <f>IF('在宅生活改善調査（利用者票）'!S26="","-",'在宅生活改善調査（利用者票）'!S26)</f>
        <v>-</v>
      </c>
      <c r="CR17" s="129" t="str">
        <f>IF('在宅生活改善調査（利用者票）'!T26="","-",'在宅生活改善調査（利用者票）'!T26)</f>
        <v>-</v>
      </c>
    </row>
    <row r="18" spans="1:96">
      <c r="A18" s="63" t="str">
        <f>IF(SUM(B18:CD18)=0,"",14)</f>
        <v/>
      </c>
      <c r="B18" s="62" t="str">
        <f>IF('在宅生活改善調査（利用者票）'!B27="","-",'在宅生活改善調査（利用者票）'!B27)</f>
        <v>-</v>
      </c>
      <c r="C18" s="62" t="str">
        <f>IF('在宅生活改善調査（利用者票）'!C27="","-",'在宅生活改善調査（利用者票）'!C27)</f>
        <v>-</v>
      </c>
      <c r="D18" s="62" t="str">
        <f>IF('在宅生活改善調査（利用者票）'!D27="","-",'在宅生活改善調査（利用者票）'!D27)</f>
        <v>-</v>
      </c>
      <c r="E18" s="62" t="str">
        <f>IF('在宅生活改善調査（利用者票）'!E27="","-",'在宅生活改善調査（利用者票）'!E27)</f>
        <v>-</v>
      </c>
      <c r="F18" s="62" t="str">
        <f>IF('在宅生活改善調査（利用者票）'!F27="","-",'在宅生活改善調査（利用者票）'!F27)</f>
        <v>-</v>
      </c>
      <c r="G18" s="62" t="str">
        <f>IF('在宅生活改善調査（利用者票）'!G27="","-",'在宅生活改善調査（利用者票）'!G27)</f>
        <v>-</v>
      </c>
      <c r="H18" s="62" t="str">
        <f>IF('在宅生活改善調査（利用者票）'!U27="","-",'在宅生活改善調査（利用者票）'!U27)</f>
        <v>-</v>
      </c>
      <c r="I18" s="62" t="str">
        <f>IF('在宅生活改善調査（利用者票）'!$U27=10,"*",IF(AND('在宅生活改善調査（利用者票）'!U27&lt;&gt;10,'在宅生活改善調査（利用者票）'!V27=""),"-",'在宅生活改善調査（利用者票）'!V27))</f>
        <v>-</v>
      </c>
      <c r="J18" s="62" t="str">
        <f>IF('在宅生活改善調査（利用者票）'!$U27=10,"*",IF(AND('在宅生活改善調査（利用者票）'!U27&lt;&gt;10,転記作業用!$Z18=0),"-",転記作業用!I18))</f>
        <v>-</v>
      </c>
      <c r="K18" s="62" t="str">
        <f>IF('在宅生活改善調査（利用者票）'!$U27=10,"*",IF(AND('在宅生活改善調査（利用者票）'!V27&lt;&gt;10,転記作業用!$Z18=0),"-",転記作業用!J18))</f>
        <v>-</v>
      </c>
      <c r="L18" s="62" t="str">
        <f>IF('在宅生活改善調査（利用者票）'!$U27=10,"*",IF(AND('在宅生活改善調査（利用者票）'!W27&lt;&gt;10,転記作業用!$Z18=0),"-",転記作業用!K18))</f>
        <v>-</v>
      </c>
      <c r="M18" s="62" t="str">
        <f>IF('在宅生活改善調査（利用者票）'!$U27=10,"*",IF(AND('在宅生活改善調査（利用者票）'!X27&lt;&gt;10,転記作業用!$Z18=0),"-",転記作業用!L18))</f>
        <v>-</v>
      </c>
      <c r="N18" s="62" t="str">
        <f>IF('在宅生活改善調査（利用者票）'!$U27=10,"*",IF(AND('在宅生活改善調査（利用者票）'!Y27&lt;&gt;10,転記作業用!$Z18=0),"-",転記作業用!M18))</f>
        <v>-</v>
      </c>
      <c r="O18" s="62" t="str">
        <f>IF('在宅生活改善調査（利用者票）'!$U27=10,"*",IF(AND('在宅生活改善調査（利用者票）'!Z27&lt;&gt;10,転記作業用!$Z18=0),"-",転記作業用!N18))</f>
        <v>-</v>
      </c>
      <c r="P18" s="62" t="str">
        <f>IF('在宅生活改善調査（利用者票）'!$U27=10,"*",IF(AND('在宅生活改善調査（利用者票）'!AA27&lt;&gt;10,転記作業用!$Z18=0),"-",転記作業用!O18))</f>
        <v>-</v>
      </c>
      <c r="Q18" s="62" t="str">
        <f>IF('在宅生活改善調査（利用者票）'!$U27=10,"*",IF(AND('在宅生活改善調査（利用者票）'!AB27&lt;&gt;10,転記作業用!$Z18=0),"-",転記作業用!P18))</f>
        <v>-</v>
      </c>
      <c r="R18" s="62" t="str">
        <f>IF('在宅生活改善調査（利用者票）'!$U27=10,"*",IF(AND('在宅生活改善調査（利用者票）'!AC27&lt;&gt;10,転記作業用!$Z18=0),"-",転記作業用!Q18))</f>
        <v>-</v>
      </c>
      <c r="S18" s="62" t="str">
        <f>IF('在宅生活改善調査（利用者票）'!$U27=10,"*",IF(AND('在宅生活改善調査（利用者票）'!AD27&lt;&gt;10,転記作業用!$Z18=0),"-",転記作業用!R18))</f>
        <v>-</v>
      </c>
      <c r="T18" s="62" t="str">
        <f>IF('在宅生活改善調査（利用者票）'!$U27=10,"*",IF(AND('在宅生活改善調査（利用者票）'!AE27&lt;&gt;10,転記作業用!$Z18=0),"-",転記作業用!S18))</f>
        <v>-</v>
      </c>
      <c r="U18" s="62" t="str">
        <f>IF('在宅生活改善調査（利用者票）'!$U27=10,"*",IF(AND('在宅生活改善調査（利用者票）'!AF27&lt;&gt;10,転記作業用!$Z18=0),"-",転記作業用!T18))</f>
        <v>-</v>
      </c>
      <c r="V18" s="62" t="str">
        <f>IF('在宅生活改善調査（利用者票）'!$U27=10,"*",IF(AND('在宅生活改善調査（利用者票）'!AG27&lt;&gt;10,転記作業用!$Z18=0),"-",転記作業用!U18))</f>
        <v>-</v>
      </c>
      <c r="W18" s="62" t="str">
        <f>IF('在宅生活改善調査（利用者票）'!$U27=10,"*",IF(AND('在宅生活改善調査（利用者票）'!AH27&lt;&gt;10,転記作業用!$Z18=0),"-",転記作業用!V18))</f>
        <v>-</v>
      </c>
      <c r="X18" s="62" t="str">
        <f>IF('在宅生活改善調査（利用者票）'!$U27=10,"*",IF(AND('在宅生活改善調査（利用者票）'!AI27&lt;&gt;10,転記作業用!$Z18=0),"-",転記作業用!W18))</f>
        <v>-</v>
      </c>
      <c r="Y18" s="62" t="str">
        <f>IF('在宅生活改善調査（利用者票）'!$U27=10,"*",IF(AND('在宅生活改善調査（利用者票）'!AJ27&lt;&gt;10,転記作業用!$Z18=0),"-",転記作業用!X18))</f>
        <v>-</v>
      </c>
      <c r="Z18" s="62" t="str">
        <f>IF('在宅生活改善調査（利用者票）'!$U27=10,"*",IF(AND('在宅生活改善調査（利用者票）'!AK27&lt;&gt;10,転記作業用!$Z18=0),"-",転記作業用!Y18))</f>
        <v>-</v>
      </c>
      <c r="AA18" s="62" t="str">
        <f>IF(転記作業用!$AH18=0,"-",転記作業用!AA18)</f>
        <v>-</v>
      </c>
      <c r="AB18" s="62" t="str">
        <f>IF(転記作業用!$AH18=0,"-",転記作業用!AB18)</f>
        <v>-</v>
      </c>
      <c r="AC18" s="62" t="str">
        <f>IF(転記作業用!$AH18=0,"-",転記作業用!AC18)</f>
        <v>-</v>
      </c>
      <c r="AD18" s="62" t="str">
        <f>IF(転記作業用!$AH18=0,"-",転記作業用!AD18)</f>
        <v>-</v>
      </c>
      <c r="AE18" s="62" t="str">
        <f>IF(転記作業用!$AH18=0,"-",転記作業用!AE18)</f>
        <v>-</v>
      </c>
      <c r="AF18" s="62" t="str">
        <f>IF(転記作業用!$AH18=0,"-",転記作業用!AF18)</f>
        <v>-</v>
      </c>
      <c r="AG18" s="62" t="str">
        <f>IF(転記作業用!$AH18=0,"-",転記作業用!AG18)</f>
        <v>-</v>
      </c>
      <c r="AH18" s="62" t="str">
        <f>IF(転記作業用!$AP18=0,"-",転記作業用!AI18)</f>
        <v>-</v>
      </c>
      <c r="AI18" s="62" t="str">
        <f>IF(転記作業用!$AP18=0,"-",転記作業用!AJ18)</f>
        <v>-</v>
      </c>
      <c r="AJ18" s="62" t="str">
        <f>IF(転記作業用!$AP18=0,"-",転記作業用!AK18)</f>
        <v>-</v>
      </c>
      <c r="AK18" s="62" t="str">
        <f>IF(転記作業用!$AP18=0,"-",転記作業用!AL18)</f>
        <v>-</v>
      </c>
      <c r="AL18" s="62" t="str">
        <f>IF(転記作業用!$AP18=0,"-",転記作業用!AM18)</f>
        <v>-</v>
      </c>
      <c r="AM18" s="62" t="str">
        <f>IF(転記作業用!$AP18=0,"-",転記作業用!AN18)</f>
        <v>-</v>
      </c>
      <c r="AN18" s="62" t="str">
        <f>IF(転記作業用!$AP18=0,"-",転記作業用!AO18)</f>
        <v>-</v>
      </c>
      <c r="AO18" s="62" t="str">
        <f>IF(転記作業用!$AY18=0,"-",転記作業用!AQ18)</f>
        <v>-</v>
      </c>
      <c r="AP18" s="62" t="str">
        <f>IF(転記作業用!$AY18=0,"-",転記作業用!AR18)</f>
        <v>-</v>
      </c>
      <c r="AQ18" s="62" t="str">
        <f>IF(転記作業用!$AY18=0,"-",転記作業用!AS18)</f>
        <v>-</v>
      </c>
      <c r="AR18" s="62" t="str">
        <f>IF(転記作業用!$AY18=0,"-",転記作業用!AT18)</f>
        <v>-</v>
      </c>
      <c r="AS18" s="62" t="str">
        <f>IF(転記作業用!$AY18=0,"-",転記作業用!AU18)</f>
        <v>-</v>
      </c>
      <c r="AT18" s="62" t="str">
        <f>IF(転記作業用!$AY18=0,"-",転記作業用!AV18)</f>
        <v>-</v>
      </c>
      <c r="AU18" s="62" t="str">
        <f>IF(転記作業用!$AY18=0,"-",転記作業用!AW18)</f>
        <v>-</v>
      </c>
      <c r="AV18" s="62" t="str">
        <f>IF(転記作業用!$AY18=0,"-",転記作業用!AX18)</f>
        <v>-</v>
      </c>
      <c r="AW18" s="62" t="str">
        <f>IF(転記作業用!$BK18=0,"-",転記作業用!AZ18)</f>
        <v>-</v>
      </c>
      <c r="AX18" s="62" t="str">
        <f>IF(転記作業用!$BK18=0,"-",転記作業用!BA18)</f>
        <v>-</v>
      </c>
      <c r="AY18" s="62" t="str">
        <f>IF(転記作業用!$BK18=0,"-",転記作業用!BB18)</f>
        <v>-</v>
      </c>
      <c r="AZ18" s="62" t="str">
        <f>IF(転記作業用!$BK18=0,"-",転記作業用!BC18)</f>
        <v>-</v>
      </c>
      <c r="BA18" s="62" t="str">
        <f>IF(転記作業用!$BK18=0,"-",転記作業用!BD18)</f>
        <v>-</v>
      </c>
      <c r="BB18" s="62" t="str">
        <f>IF(転記作業用!$BK18=0,"-",転記作業用!BE18)</f>
        <v>-</v>
      </c>
      <c r="BC18" s="62" t="str">
        <f>IF(転記作業用!$BK18=0,"-",転記作業用!BF18)</f>
        <v>-</v>
      </c>
      <c r="BD18" s="62" t="str">
        <f>IF(転記作業用!$BK18=0,"-",転記作業用!BG18)</f>
        <v>-</v>
      </c>
      <c r="BE18" s="62" t="str">
        <f>IF(転記作業用!$BK18=0,"-",転記作業用!BH18)</f>
        <v>-</v>
      </c>
      <c r="BF18" s="62" t="str">
        <f>IF(転記作業用!$BK18=0,"-",転記作業用!BI18)</f>
        <v>-</v>
      </c>
      <c r="BG18" s="62" t="str">
        <f>IF(転記作業用!$BK18=0,"-",転記作業用!BJ18)</f>
        <v>-</v>
      </c>
      <c r="BH18" s="62" t="str">
        <f>IF(転記作業用!$CF18=0,"-",転記作業用!BL18)</f>
        <v>-</v>
      </c>
      <c r="BI18" s="62" t="str">
        <f>IF(転記作業用!$CF18=0,"-",転記作業用!BM18)</f>
        <v>-</v>
      </c>
      <c r="BJ18" s="62" t="str">
        <f>IF(転記作業用!$CF18=0,"-",転記作業用!BN18)</f>
        <v>-</v>
      </c>
      <c r="BK18" s="62" t="str">
        <f>IF(転記作業用!$CF18=0,"-",転記作業用!BO18)</f>
        <v>-</v>
      </c>
      <c r="BL18" s="62" t="str">
        <f>IF(転記作業用!$CF18=0,"-",転記作業用!BP18)</f>
        <v>-</v>
      </c>
      <c r="BM18" s="62" t="str">
        <f>IF(転記作業用!$CF18=0,"-",転記作業用!BQ18)</f>
        <v>-</v>
      </c>
      <c r="BN18" s="62" t="str">
        <f>IF(転記作業用!$CF18=0,"-",転記作業用!BR18)</f>
        <v>-</v>
      </c>
      <c r="BO18" s="62" t="str">
        <f>IF(転記作業用!$CF18=0,"-",転記作業用!BS18)</f>
        <v>-</v>
      </c>
      <c r="BP18" s="62" t="str">
        <f>IF(転記作業用!$CF18=0,"-",転記作業用!BT18)</f>
        <v>-</v>
      </c>
      <c r="BQ18" s="62" t="str">
        <f>IF(転記作業用!$CF18=0,"-",転記作業用!BU18)</f>
        <v>-</v>
      </c>
      <c r="BR18" s="62" t="str">
        <f>IF(転記作業用!$CF18=0,"-",転記作業用!BV18)</f>
        <v>-</v>
      </c>
      <c r="BS18" s="62" t="str">
        <f>IF(転記作業用!$CF18=0,"-",転記作業用!BW18)</f>
        <v>-</v>
      </c>
      <c r="BT18" s="62" t="str">
        <f>IF(転記作業用!$CF18=0,"-",転記作業用!BX18)</f>
        <v>-</v>
      </c>
      <c r="BU18" s="62" t="str">
        <f>IF(転記作業用!$CF18=0,"-",転記作業用!BY18)</f>
        <v>-</v>
      </c>
      <c r="BV18" s="62" t="str">
        <f>IF(転記作業用!$CF18=0,"-",転記作業用!BZ18)</f>
        <v>-</v>
      </c>
      <c r="BW18" s="62" t="str">
        <f>IF(転記作業用!$CF18=0,"-",転記作業用!CA18)</f>
        <v>-</v>
      </c>
      <c r="BX18" s="62" t="str">
        <f>IF(転記作業用!$CF18=0,"-",転記作業用!CB18)</f>
        <v>-</v>
      </c>
      <c r="BY18" s="62" t="str">
        <f>IF(転記作業用!$CF18=0,"-",転記作業用!CC18)</f>
        <v>-</v>
      </c>
      <c r="BZ18" s="62" t="str">
        <f>IF(転記作業用!$CF18=0,"-",転記作業用!CD18)</f>
        <v>-</v>
      </c>
      <c r="CA18" s="62" t="str">
        <f>IF(転記作業用!$CF18=0,"-",転記作業用!CE18)</f>
        <v>-</v>
      </c>
      <c r="CB18" s="62" t="str">
        <f>IF(転記作業用!CG18&lt;1,"*",IF(AND(転記作業用!CG18&gt;=1,'在宅生活改善調査（利用者票）'!CO27=""),"-",'在宅生活改善調査（利用者票）'!CO27))</f>
        <v>*</v>
      </c>
      <c r="CC18" s="62" t="str">
        <f>IF(転記作業用!CH18&lt;1,"*",IF(AND(転記作業用!CH18&gt;=1,'在宅生活改善調査（利用者票）'!CP27=""),"-",'在宅生活改善調査（利用者票）'!CP27))</f>
        <v>*</v>
      </c>
      <c r="CD18" s="62" t="str">
        <f>IF($BZ18&lt;&gt;1,"*",IF(AND($BZ18=1,'在宅生活改善調査（利用者票）'!CQ27=""),"-",'在宅生活改善調査（利用者票）'!CQ27))</f>
        <v>*</v>
      </c>
      <c r="CE18" t="str">
        <f>IF(OR('在宅生活改善調査（利用者票）'!CS27&lt;&gt;"",'在宅生活改善調査（利用者票）'!CT27&lt;&gt;"",'在宅生活改善調査（利用者票）'!CU27&lt;&gt;"",'在宅生活改善調査（利用者票）'!CV27&lt;&gt;"",'在宅生活改善調査（利用者票）'!CX27&lt;&gt;"",'在宅生活改善調査（利用者票）'!CY27&lt;&gt;"",'在宅生活改善調査（利用者票）'!CZ27&lt;&gt;"",'在宅生活改善調査（利用者票）'!DA27&lt;&gt;"",'在宅生活改善調査（利用者票）'!DB27&lt;&gt;""),"回答エラーが残っています","")</f>
        <v/>
      </c>
      <c r="CF18" s="129" t="str">
        <f>IF('在宅生活改善調査（利用者票）'!H27="","-",'在宅生活改善調査（利用者票）'!H27)</f>
        <v>-</v>
      </c>
      <c r="CG18" s="129" t="str">
        <f>IF('在宅生活改善調査（利用者票）'!I27="","-",'在宅生活改善調査（利用者票）'!I27)</f>
        <v>-</v>
      </c>
      <c r="CH18" s="129" t="str">
        <f>IF('在宅生活改善調査（利用者票）'!J27="","-",'在宅生活改善調査（利用者票）'!J27)</f>
        <v>-</v>
      </c>
      <c r="CI18" s="129" t="str">
        <f>IF('在宅生活改善調査（利用者票）'!K27="","-",'在宅生活改善調査（利用者票）'!K27)</f>
        <v>-</v>
      </c>
      <c r="CJ18" s="129" t="str">
        <f>IF('在宅生活改善調査（利用者票）'!L27="","-",'在宅生活改善調査（利用者票）'!L27)</f>
        <v>-</v>
      </c>
      <c r="CK18" s="129" t="str">
        <f>IF('在宅生活改善調査（利用者票）'!M27="","-",'在宅生活改善調査（利用者票）'!M27)</f>
        <v>-</v>
      </c>
      <c r="CL18" s="129" t="str">
        <f>IF('在宅生活改善調査（利用者票）'!N27="","-",'在宅生活改善調査（利用者票）'!N27)</f>
        <v>-</v>
      </c>
      <c r="CM18" s="129" t="str">
        <f>IF('在宅生活改善調査（利用者票）'!O27="","-",'在宅生活改善調査（利用者票）'!O27)</f>
        <v>-</v>
      </c>
      <c r="CN18" s="129" t="str">
        <f>IF('在宅生活改善調査（利用者票）'!P27="","-",'在宅生活改善調査（利用者票）'!P27)</f>
        <v>-</v>
      </c>
      <c r="CO18" s="129" t="str">
        <f>IF('在宅生活改善調査（利用者票）'!Q27="","-",'在宅生活改善調査（利用者票）'!Q27)</f>
        <v>-</v>
      </c>
      <c r="CP18" s="129" t="str">
        <f>IF('在宅生活改善調査（利用者票）'!R27="","-",'在宅生活改善調査（利用者票）'!R27)</f>
        <v>-</v>
      </c>
      <c r="CQ18" s="129" t="str">
        <f>IF('在宅生活改善調査（利用者票）'!S27="","-",'在宅生活改善調査（利用者票）'!S27)</f>
        <v>-</v>
      </c>
      <c r="CR18" s="129" t="str">
        <f>IF('在宅生活改善調査（利用者票）'!T27="","-",'在宅生活改善調査（利用者票）'!T27)</f>
        <v>-</v>
      </c>
    </row>
    <row r="19" spans="1:96">
      <c r="A19" s="63" t="str">
        <f>IF(SUM(B19:CD19)=0,"",15)</f>
        <v/>
      </c>
      <c r="B19" s="62" t="str">
        <f>IF('在宅生活改善調査（利用者票）'!B28="","-",'在宅生活改善調査（利用者票）'!B28)</f>
        <v>-</v>
      </c>
      <c r="C19" s="62" t="str">
        <f>IF('在宅生活改善調査（利用者票）'!C28="","-",'在宅生活改善調査（利用者票）'!C28)</f>
        <v>-</v>
      </c>
      <c r="D19" s="62" t="str">
        <f>IF('在宅生活改善調査（利用者票）'!D28="","-",'在宅生活改善調査（利用者票）'!D28)</f>
        <v>-</v>
      </c>
      <c r="E19" s="62" t="str">
        <f>IF('在宅生活改善調査（利用者票）'!E28="","-",'在宅生活改善調査（利用者票）'!E28)</f>
        <v>-</v>
      </c>
      <c r="F19" s="62" t="str">
        <f>IF('在宅生活改善調査（利用者票）'!F28="","-",'在宅生活改善調査（利用者票）'!F28)</f>
        <v>-</v>
      </c>
      <c r="G19" s="62" t="str">
        <f>IF('在宅生活改善調査（利用者票）'!G28="","-",'在宅生活改善調査（利用者票）'!G28)</f>
        <v>-</v>
      </c>
      <c r="H19" s="62" t="str">
        <f>IF('在宅生活改善調査（利用者票）'!U28="","-",'在宅生活改善調査（利用者票）'!U28)</f>
        <v>-</v>
      </c>
      <c r="I19" s="62" t="str">
        <f>IF('在宅生活改善調査（利用者票）'!$U28=10,"*",IF(AND('在宅生活改善調査（利用者票）'!U28&lt;&gt;10,'在宅生活改善調査（利用者票）'!V28=""),"-",'在宅生活改善調査（利用者票）'!V28))</f>
        <v>-</v>
      </c>
      <c r="J19" s="62" t="str">
        <f>IF('在宅生活改善調査（利用者票）'!$U28=10,"*",IF(AND('在宅生活改善調査（利用者票）'!U28&lt;&gt;10,転記作業用!$Z19=0),"-",転記作業用!I19))</f>
        <v>-</v>
      </c>
      <c r="K19" s="62" t="str">
        <f>IF('在宅生活改善調査（利用者票）'!$U28=10,"*",IF(AND('在宅生活改善調査（利用者票）'!V28&lt;&gt;10,転記作業用!$Z19=0),"-",転記作業用!J19))</f>
        <v>-</v>
      </c>
      <c r="L19" s="62" t="str">
        <f>IF('在宅生活改善調査（利用者票）'!$U28=10,"*",IF(AND('在宅生活改善調査（利用者票）'!W28&lt;&gt;10,転記作業用!$Z19=0),"-",転記作業用!K19))</f>
        <v>-</v>
      </c>
      <c r="M19" s="62" t="str">
        <f>IF('在宅生活改善調査（利用者票）'!$U28=10,"*",IF(AND('在宅生活改善調査（利用者票）'!X28&lt;&gt;10,転記作業用!$Z19=0),"-",転記作業用!L19))</f>
        <v>-</v>
      </c>
      <c r="N19" s="62" t="str">
        <f>IF('在宅生活改善調査（利用者票）'!$U28=10,"*",IF(AND('在宅生活改善調査（利用者票）'!Y28&lt;&gt;10,転記作業用!$Z19=0),"-",転記作業用!M19))</f>
        <v>-</v>
      </c>
      <c r="O19" s="62" t="str">
        <f>IF('在宅生活改善調査（利用者票）'!$U28=10,"*",IF(AND('在宅生活改善調査（利用者票）'!Z28&lt;&gt;10,転記作業用!$Z19=0),"-",転記作業用!N19))</f>
        <v>-</v>
      </c>
      <c r="P19" s="62" t="str">
        <f>IF('在宅生活改善調査（利用者票）'!$U28=10,"*",IF(AND('在宅生活改善調査（利用者票）'!AA28&lt;&gt;10,転記作業用!$Z19=0),"-",転記作業用!O19))</f>
        <v>-</v>
      </c>
      <c r="Q19" s="62" t="str">
        <f>IF('在宅生活改善調査（利用者票）'!$U28=10,"*",IF(AND('在宅生活改善調査（利用者票）'!AB28&lt;&gt;10,転記作業用!$Z19=0),"-",転記作業用!P19))</f>
        <v>-</v>
      </c>
      <c r="R19" s="62" t="str">
        <f>IF('在宅生活改善調査（利用者票）'!$U28=10,"*",IF(AND('在宅生活改善調査（利用者票）'!AC28&lt;&gt;10,転記作業用!$Z19=0),"-",転記作業用!Q19))</f>
        <v>-</v>
      </c>
      <c r="S19" s="62" t="str">
        <f>IF('在宅生活改善調査（利用者票）'!$U28=10,"*",IF(AND('在宅生活改善調査（利用者票）'!AD28&lt;&gt;10,転記作業用!$Z19=0),"-",転記作業用!R19))</f>
        <v>-</v>
      </c>
      <c r="T19" s="62" t="str">
        <f>IF('在宅生活改善調査（利用者票）'!$U28=10,"*",IF(AND('在宅生活改善調査（利用者票）'!AE28&lt;&gt;10,転記作業用!$Z19=0),"-",転記作業用!S19))</f>
        <v>-</v>
      </c>
      <c r="U19" s="62" t="str">
        <f>IF('在宅生活改善調査（利用者票）'!$U28=10,"*",IF(AND('在宅生活改善調査（利用者票）'!AF28&lt;&gt;10,転記作業用!$Z19=0),"-",転記作業用!T19))</f>
        <v>-</v>
      </c>
      <c r="V19" s="62" t="str">
        <f>IF('在宅生活改善調査（利用者票）'!$U28=10,"*",IF(AND('在宅生活改善調査（利用者票）'!AG28&lt;&gt;10,転記作業用!$Z19=0),"-",転記作業用!U19))</f>
        <v>-</v>
      </c>
      <c r="W19" s="62" t="str">
        <f>IF('在宅生活改善調査（利用者票）'!$U28=10,"*",IF(AND('在宅生活改善調査（利用者票）'!AH28&lt;&gt;10,転記作業用!$Z19=0),"-",転記作業用!V19))</f>
        <v>-</v>
      </c>
      <c r="X19" s="62" t="str">
        <f>IF('在宅生活改善調査（利用者票）'!$U28=10,"*",IF(AND('在宅生活改善調査（利用者票）'!AI28&lt;&gt;10,転記作業用!$Z19=0),"-",転記作業用!W19))</f>
        <v>-</v>
      </c>
      <c r="Y19" s="62" t="str">
        <f>IF('在宅生活改善調査（利用者票）'!$U28=10,"*",IF(AND('在宅生活改善調査（利用者票）'!AJ28&lt;&gt;10,転記作業用!$Z19=0),"-",転記作業用!X19))</f>
        <v>-</v>
      </c>
      <c r="Z19" s="62" t="str">
        <f>IF('在宅生活改善調査（利用者票）'!$U28=10,"*",IF(AND('在宅生活改善調査（利用者票）'!AK28&lt;&gt;10,転記作業用!$Z19=0),"-",転記作業用!Y19))</f>
        <v>-</v>
      </c>
      <c r="AA19" s="62" t="str">
        <f>IF(転記作業用!$AH19=0,"-",転記作業用!AA19)</f>
        <v>-</v>
      </c>
      <c r="AB19" s="62" t="str">
        <f>IF(転記作業用!$AH19=0,"-",転記作業用!AB19)</f>
        <v>-</v>
      </c>
      <c r="AC19" s="62" t="str">
        <f>IF(転記作業用!$AH19=0,"-",転記作業用!AC19)</f>
        <v>-</v>
      </c>
      <c r="AD19" s="62" t="str">
        <f>IF(転記作業用!$AH19=0,"-",転記作業用!AD19)</f>
        <v>-</v>
      </c>
      <c r="AE19" s="62" t="str">
        <f>IF(転記作業用!$AH19=0,"-",転記作業用!AE19)</f>
        <v>-</v>
      </c>
      <c r="AF19" s="62" t="str">
        <f>IF(転記作業用!$AH19=0,"-",転記作業用!AF19)</f>
        <v>-</v>
      </c>
      <c r="AG19" s="62" t="str">
        <f>IF(転記作業用!$AH19=0,"-",転記作業用!AG19)</f>
        <v>-</v>
      </c>
      <c r="AH19" s="62" t="str">
        <f>IF(転記作業用!$AP19=0,"-",転記作業用!AI19)</f>
        <v>-</v>
      </c>
      <c r="AI19" s="62" t="str">
        <f>IF(転記作業用!$AP19=0,"-",転記作業用!AJ19)</f>
        <v>-</v>
      </c>
      <c r="AJ19" s="62" t="str">
        <f>IF(転記作業用!$AP19=0,"-",転記作業用!AK19)</f>
        <v>-</v>
      </c>
      <c r="AK19" s="62" t="str">
        <f>IF(転記作業用!$AP19=0,"-",転記作業用!AL19)</f>
        <v>-</v>
      </c>
      <c r="AL19" s="62" t="str">
        <f>IF(転記作業用!$AP19=0,"-",転記作業用!AM19)</f>
        <v>-</v>
      </c>
      <c r="AM19" s="62" t="str">
        <f>IF(転記作業用!$AP19=0,"-",転記作業用!AN19)</f>
        <v>-</v>
      </c>
      <c r="AN19" s="62" t="str">
        <f>IF(転記作業用!$AP19=0,"-",転記作業用!AO19)</f>
        <v>-</v>
      </c>
      <c r="AO19" s="62" t="str">
        <f>IF(転記作業用!$AY19=0,"-",転記作業用!AQ19)</f>
        <v>-</v>
      </c>
      <c r="AP19" s="62" t="str">
        <f>IF(転記作業用!$AY19=0,"-",転記作業用!AR19)</f>
        <v>-</v>
      </c>
      <c r="AQ19" s="62" t="str">
        <f>IF(転記作業用!$AY19=0,"-",転記作業用!AS19)</f>
        <v>-</v>
      </c>
      <c r="AR19" s="62" t="str">
        <f>IF(転記作業用!$AY19=0,"-",転記作業用!AT19)</f>
        <v>-</v>
      </c>
      <c r="AS19" s="62" t="str">
        <f>IF(転記作業用!$AY19=0,"-",転記作業用!AU19)</f>
        <v>-</v>
      </c>
      <c r="AT19" s="62" t="str">
        <f>IF(転記作業用!$AY19=0,"-",転記作業用!AV19)</f>
        <v>-</v>
      </c>
      <c r="AU19" s="62" t="str">
        <f>IF(転記作業用!$AY19=0,"-",転記作業用!AW19)</f>
        <v>-</v>
      </c>
      <c r="AV19" s="62" t="str">
        <f>IF(転記作業用!$AY19=0,"-",転記作業用!AX19)</f>
        <v>-</v>
      </c>
      <c r="AW19" s="62" t="str">
        <f>IF(転記作業用!$BK19=0,"-",転記作業用!AZ19)</f>
        <v>-</v>
      </c>
      <c r="AX19" s="62" t="str">
        <f>IF(転記作業用!$BK19=0,"-",転記作業用!BA19)</f>
        <v>-</v>
      </c>
      <c r="AY19" s="62" t="str">
        <f>IF(転記作業用!$BK19=0,"-",転記作業用!BB19)</f>
        <v>-</v>
      </c>
      <c r="AZ19" s="62" t="str">
        <f>IF(転記作業用!$BK19=0,"-",転記作業用!BC19)</f>
        <v>-</v>
      </c>
      <c r="BA19" s="62" t="str">
        <f>IF(転記作業用!$BK19=0,"-",転記作業用!BD19)</f>
        <v>-</v>
      </c>
      <c r="BB19" s="62" t="str">
        <f>IF(転記作業用!$BK19=0,"-",転記作業用!BE19)</f>
        <v>-</v>
      </c>
      <c r="BC19" s="62" t="str">
        <f>IF(転記作業用!$BK19=0,"-",転記作業用!BF19)</f>
        <v>-</v>
      </c>
      <c r="BD19" s="62" t="str">
        <f>IF(転記作業用!$BK19=0,"-",転記作業用!BG19)</f>
        <v>-</v>
      </c>
      <c r="BE19" s="62" t="str">
        <f>IF(転記作業用!$BK19=0,"-",転記作業用!BH19)</f>
        <v>-</v>
      </c>
      <c r="BF19" s="62" t="str">
        <f>IF(転記作業用!$BK19=0,"-",転記作業用!BI19)</f>
        <v>-</v>
      </c>
      <c r="BG19" s="62" t="str">
        <f>IF(転記作業用!$BK19=0,"-",転記作業用!BJ19)</f>
        <v>-</v>
      </c>
      <c r="BH19" s="62" t="str">
        <f>IF(転記作業用!$CF19=0,"-",転記作業用!BL19)</f>
        <v>-</v>
      </c>
      <c r="BI19" s="62" t="str">
        <f>IF(転記作業用!$CF19=0,"-",転記作業用!BM19)</f>
        <v>-</v>
      </c>
      <c r="BJ19" s="62" t="str">
        <f>IF(転記作業用!$CF19=0,"-",転記作業用!BN19)</f>
        <v>-</v>
      </c>
      <c r="BK19" s="62" t="str">
        <f>IF(転記作業用!$CF19=0,"-",転記作業用!BO19)</f>
        <v>-</v>
      </c>
      <c r="BL19" s="62" t="str">
        <f>IF(転記作業用!$CF19=0,"-",転記作業用!BP19)</f>
        <v>-</v>
      </c>
      <c r="BM19" s="62" t="str">
        <f>IF(転記作業用!$CF19=0,"-",転記作業用!BQ19)</f>
        <v>-</v>
      </c>
      <c r="BN19" s="62" t="str">
        <f>IF(転記作業用!$CF19=0,"-",転記作業用!BR19)</f>
        <v>-</v>
      </c>
      <c r="BO19" s="62" t="str">
        <f>IF(転記作業用!$CF19=0,"-",転記作業用!BS19)</f>
        <v>-</v>
      </c>
      <c r="BP19" s="62" t="str">
        <f>IF(転記作業用!$CF19=0,"-",転記作業用!BT19)</f>
        <v>-</v>
      </c>
      <c r="BQ19" s="62" t="str">
        <f>IF(転記作業用!$CF19=0,"-",転記作業用!BU19)</f>
        <v>-</v>
      </c>
      <c r="BR19" s="62" t="str">
        <f>IF(転記作業用!$CF19=0,"-",転記作業用!BV19)</f>
        <v>-</v>
      </c>
      <c r="BS19" s="62" t="str">
        <f>IF(転記作業用!$CF19=0,"-",転記作業用!BW19)</f>
        <v>-</v>
      </c>
      <c r="BT19" s="62" t="str">
        <f>IF(転記作業用!$CF19=0,"-",転記作業用!BX19)</f>
        <v>-</v>
      </c>
      <c r="BU19" s="62" t="str">
        <f>IF(転記作業用!$CF19=0,"-",転記作業用!BY19)</f>
        <v>-</v>
      </c>
      <c r="BV19" s="62" t="str">
        <f>IF(転記作業用!$CF19=0,"-",転記作業用!BZ19)</f>
        <v>-</v>
      </c>
      <c r="BW19" s="62" t="str">
        <f>IF(転記作業用!$CF19=0,"-",転記作業用!CA19)</f>
        <v>-</v>
      </c>
      <c r="BX19" s="62" t="str">
        <f>IF(転記作業用!$CF19=0,"-",転記作業用!CB19)</f>
        <v>-</v>
      </c>
      <c r="BY19" s="62" t="str">
        <f>IF(転記作業用!$CF19=0,"-",転記作業用!CC19)</f>
        <v>-</v>
      </c>
      <c r="BZ19" s="62" t="str">
        <f>IF(転記作業用!$CF19=0,"-",転記作業用!CD19)</f>
        <v>-</v>
      </c>
      <c r="CA19" s="62" t="str">
        <f>IF(転記作業用!$CF19=0,"-",転記作業用!CE19)</f>
        <v>-</v>
      </c>
      <c r="CB19" s="62" t="str">
        <f>IF(転記作業用!CG19&lt;1,"*",IF(AND(転記作業用!CG19&gt;=1,'在宅生活改善調査（利用者票）'!CO28=""),"-",'在宅生活改善調査（利用者票）'!CO28))</f>
        <v>*</v>
      </c>
      <c r="CC19" s="62" t="str">
        <f>IF(転記作業用!CH19&lt;1,"*",IF(AND(転記作業用!CH19&gt;=1,'在宅生活改善調査（利用者票）'!CP28=""),"-",'在宅生活改善調査（利用者票）'!CP28))</f>
        <v>*</v>
      </c>
      <c r="CD19" s="62" t="str">
        <f>IF($BZ19&lt;&gt;1,"*",IF(AND($BZ19=1,'在宅生活改善調査（利用者票）'!CQ28=""),"-",'在宅生活改善調査（利用者票）'!CQ28))</f>
        <v>*</v>
      </c>
      <c r="CE19" t="str">
        <f>IF(OR('在宅生活改善調査（利用者票）'!CS28&lt;&gt;"",'在宅生活改善調査（利用者票）'!CT28&lt;&gt;"",'在宅生活改善調査（利用者票）'!CU28&lt;&gt;"",'在宅生活改善調査（利用者票）'!CV28&lt;&gt;"",'在宅生活改善調査（利用者票）'!CX28&lt;&gt;"",'在宅生活改善調査（利用者票）'!CY28&lt;&gt;"",'在宅生活改善調査（利用者票）'!CZ28&lt;&gt;"",'在宅生活改善調査（利用者票）'!DA28&lt;&gt;"",'在宅生活改善調査（利用者票）'!DB28&lt;&gt;""),"回答エラーが残っています","")</f>
        <v/>
      </c>
      <c r="CF19" s="129" t="str">
        <f>IF('在宅生活改善調査（利用者票）'!H28="","-",'在宅生活改善調査（利用者票）'!H28)</f>
        <v>-</v>
      </c>
      <c r="CG19" s="129" t="str">
        <f>IF('在宅生活改善調査（利用者票）'!I28="","-",'在宅生活改善調査（利用者票）'!I28)</f>
        <v>-</v>
      </c>
      <c r="CH19" s="129" t="str">
        <f>IF('在宅生活改善調査（利用者票）'!J28="","-",'在宅生活改善調査（利用者票）'!J28)</f>
        <v>-</v>
      </c>
      <c r="CI19" s="129" t="str">
        <f>IF('在宅生活改善調査（利用者票）'!K28="","-",'在宅生活改善調査（利用者票）'!K28)</f>
        <v>-</v>
      </c>
      <c r="CJ19" s="129" t="str">
        <f>IF('在宅生活改善調査（利用者票）'!L28="","-",'在宅生活改善調査（利用者票）'!L28)</f>
        <v>-</v>
      </c>
      <c r="CK19" s="129" t="str">
        <f>IF('在宅生活改善調査（利用者票）'!M28="","-",'在宅生活改善調査（利用者票）'!M28)</f>
        <v>-</v>
      </c>
      <c r="CL19" s="129" t="str">
        <f>IF('在宅生活改善調査（利用者票）'!N28="","-",'在宅生活改善調査（利用者票）'!N28)</f>
        <v>-</v>
      </c>
      <c r="CM19" s="129" t="str">
        <f>IF('在宅生活改善調査（利用者票）'!O28="","-",'在宅生活改善調査（利用者票）'!O28)</f>
        <v>-</v>
      </c>
      <c r="CN19" s="129" t="str">
        <f>IF('在宅生活改善調査（利用者票）'!P28="","-",'在宅生活改善調査（利用者票）'!P28)</f>
        <v>-</v>
      </c>
      <c r="CO19" s="129" t="str">
        <f>IF('在宅生活改善調査（利用者票）'!Q28="","-",'在宅生活改善調査（利用者票）'!Q28)</f>
        <v>-</v>
      </c>
      <c r="CP19" s="129" t="str">
        <f>IF('在宅生活改善調査（利用者票）'!R28="","-",'在宅生活改善調査（利用者票）'!R28)</f>
        <v>-</v>
      </c>
      <c r="CQ19" s="129" t="str">
        <f>IF('在宅生活改善調査（利用者票）'!S28="","-",'在宅生活改善調査（利用者票）'!S28)</f>
        <v>-</v>
      </c>
      <c r="CR19" s="129" t="str">
        <f>IF('在宅生活改善調査（利用者票）'!T28="","-",'在宅生活改善調査（利用者票）'!T28)</f>
        <v>-</v>
      </c>
    </row>
    <row r="20" spans="1:96">
      <c r="A20" s="63" t="str">
        <f>IF(SUM(B20:CD20)=0,"",16)</f>
        <v/>
      </c>
      <c r="B20" s="62" t="str">
        <f>IF('在宅生活改善調査（利用者票）'!B29="","-",'在宅生活改善調査（利用者票）'!B29)</f>
        <v>-</v>
      </c>
      <c r="C20" s="62" t="str">
        <f>IF('在宅生活改善調査（利用者票）'!C29="","-",'在宅生活改善調査（利用者票）'!C29)</f>
        <v>-</v>
      </c>
      <c r="D20" s="62" t="str">
        <f>IF('在宅生活改善調査（利用者票）'!D29="","-",'在宅生活改善調査（利用者票）'!D29)</f>
        <v>-</v>
      </c>
      <c r="E20" s="62" t="str">
        <f>IF('在宅生活改善調査（利用者票）'!E29="","-",'在宅生活改善調査（利用者票）'!E29)</f>
        <v>-</v>
      </c>
      <c r="F20" s="62" t="str">
        <f>IF('在宅生活改善調査（利用者票）'!F29="","-",'在宅生活改善調査（利用者票）'!F29)</f>
        <v>-</v>
      </c>
      <c r="G20" s="62" t="str">
        <f>IF('在宅生活改善調査（利用者票）'!G29="","-",'在宅生活改善調査（利用者票）'!G29)</f>
        <v>-</v>
      </c>
      <c r="H20" s="62" t="str">
        <f>IF('在宅生活改善調査（利用者票）'!U29="","-",'在宅生活改善調査（利用者票）'!U29)</f>
        <v>-</v>
      </c>
      <c r="I20" s="62" t="str">
        <f>IF('在宅生活改善調査（利用者票）'!$U29=10,"*",IF(AND('在宅生活改善調査（利用者票）'!U29&lt;&gt;10,'在宅生活改善調査（利用者票）'!V29=""),"-",'在宅生活改善調査（利用者票）'!V29))</f>
        <v>-</v>
      </c>
      <c r="J20" s="62" t="str">
        <f>IF('在宅生活改善調査（利用者票）'!$U29=10,"*",IF(AND('在宅生活改善調査（利用者票）'!U29&lt;&gt;10,転記作業用!$Z20=0),"-",転記作業用!I20))</f>
        <v>-</v>
      </c>
      <c r="K20" s="62" t="str">
        <f>IF('在宅生活改善調査（利用者票）'!$U29=10,"*",IF(AND('在宅生活改善調査（利用者票）'!V29&lt;&gt;10,転記作業用!$Z20=0),"-",転記作業用!J20))</f>
        <v>-</v>
      </c>
      <c r="L20" s="62" t="str">
        <f>IF('在宅生活改善調査（利用者票）'!$U29=10,"*",IF(AND('在宅生活改善調査（利用者票）'!W29&lt;&gt;10,転記作業用!$Z20=0),"-",転記作業用!K20))</f>
        <v>-</v>
      </c>
      <c r="M20" s="62" t="str">
        <f>IF('在宅生活改善調査（利用者票）'!$U29=10,"*",IF(AND('在宅生活改善調査（利用者票）'!X29&lt;&gt;10,転記作業用!$Z20=0),"-",転記作業用!L20))</f>
        <v>-</v>
      </c>
      <c r="N20" s="62" t="str">
        <f>IF('在宅生活改善調査（利用者票）'!$U29=10,"*",IF(AND('在宅生活改善調査（利用者票）'!Y29&lt;&gt;10,転記作業用!$Z20=0),"-",転記作業用!M20))</f>
        <v>-</v>
      </c>
      <c r="O20" s="62" t="str">
        <f>IF('在宅生活改善調査（利用者票）'!$U29=10,"*",IF(AND('在宅生活改善調査（利用者票）'!Z29&lt;&gt;10,転記作業用!$Z20=0),"-",転記作業用!N20))</f>
        <v>-</v>
      </c>
      <c r="P20" s="62" t="str">
        <f>IF('在宅生活改善調査（利用者票）'!$U29=10,"*",IF(AND('在宅生活改善調査（利用者票）'!AA29&lt;&gt;10,転記作業用!$Z20=0),"-",転記作業用!O20))</f>
        <v>-</v>
      </c>
      <c r="Q20" s="62" t="str">
        <f>IF('在宅生活改善調査（利用者票）'!$U29=10,"*",IF(AND('在宅生活改善調査（利用者票）'!AB29&lt;&gt;10,転記作業用!$Z20=0),"-",転記作業用!P20))</f>
        <v>-</v>
      </c>
      <c r="R20" s="62" t="str">
        <f>IF('在宅生活改善調査（利用者票）'!$U29=10,"*",IF(AND('在宅生活改善調査（利用者票）'!AC29&lt;&gt;10,転記作業用!$Z20=0),"-",転記作業用!Q20))</f>
        <v>-</v>
      </c>
      <c r="S20" s="62" t="str">
        <f>IF('在宅生活改善調査（利用者票）'!$U29=10,"*",IF(AND('在宅生活改善調査（利用者票）'!AD29&lt;&gt;10,転記作業用!$Z20=0),"-",転記作業用!R20))</f>
        <v>-</v>
      </c>
      <c r="T20" s="62" t="str">
        <f>IF('在宅生活改善調査（利用者票）'!$U29=10,"*",IF(AND('在宅生活改善調査（利用者票）'!AE29&lt;&gt;10,転記作業用!$Z20=0),"-",転記作業用!S20))</f>
        <v>-</v>
      </c>
      <c r="U20" s="62" t="str">
        <f>IF('在宅生活改善調査（利用者票）'!$U29=10,"*",IF(AND('在宅生活改善調査（利用者票）'!AF29&lt;&gt;10,転記作業用!$Z20=0),"-",転記作業用!T20))</f>
        <v>-</v>
      </c>
      <c r="V20" s="62" t="str">
        <f>IF('在宅生活改善調査（利用者票）'!$U29=10,"*",IF(AND('在宅生活改善調査（利用者票）'!AG29&lt;&gt;10,転記作業用!$Z20=0),"-",転記作業用!U20))</f>
        <v>-</v>
      </c>
      <c r="W20" s="62" t="str">
        <f>IF('在宅生活改善調査（利用者票）'!$U29=10,"*",IF(AND('在宅生活改善調査（利用者票）'!AH29&lt;&gt;10,転記作業用!$Z20=0),"-",転記作業用!V20))</f>
        <v>-</v>
      </c>
      <c r="X20" s="62" t="str">
        <f>IF('在宅生活改善調査（利用者票）'!$U29=10,"*",IF(AND('在宅生活改善調査（利用者票）'!AI29&lt;&gt;10,転記作業用!$Z20=0),"-",転記作業用!W20))</f>
        <v>-</v>
      </c>
      <c r="Y20" s="62" t="str">
        <f>IF('在宅生活改善調査（利用者票）'!$U29=10,"*",IF(AND('在宅生活改善調査（利用者票）'!AJ29&lt;&gt;10,転記作業用!$Z20=0),"-",転記作業用!X20))</f>
        <v>-</v>
      </c>
      <c r="Z20" s="62" t="str">
        <f>IF('在宅生活改善調査（利用者票）'!$U29=10,"*",IF(AND('在宅生活改善調査（利用者票）'!AK29&lt;&gt;10,転記作業用!$Z20=0),"-",転記作業用!Y20))</f>
        <v>-</v>
      </c>
      <c r="AA20" s="62" t="str">
        <f>IF(転記作業用!$AH20=0,"-",転記作業用!AA20)</f>
        <v>-</v>
      </c>
      <c r="AB20" s="62" t="str">
        <f>IF(転記作業用!$AH20=0,"-",転記作業用!AB20)</f>
        <v>-</v>
      </c>
      <c r="AC20" s="62" t="str">
        <f>IF(転記作業用!$AH20=0,"-",転記作業用!AC20)</f>
        <v>-</v>
      </c>
      <c r="AD20" s="62" t="str">
        <f>IF(転記作業用!$AH20=0,"-",転記作業用!AD20)</f>
        <v>-</v>
      </c>
      <c r="AE20" s="62" t="str">
        <f>IF(転記作業用!$AH20=0,"-",転記作業用!AE20)</f>
        <v>-</v>
      </c>
      <c r="AF20" s="62" t="str">
        <f>IF(転記作業用!$AH20=0,"-",転記作業用!AF20)</f>
        <v>-</v>
      </c>
      <c r="AG20" s="62" t="str">
        <f>IF(転記作業用!$AH20=0,"-",転記作業用!AG20)</f>
        <v>-</v>
      </c>
      <c r="AH20" s="62" t="str">
        <f>IF(転記作業用!$AP20=0,"-",転記作業用!AI20)</f>
        <v>-</v>
      </c>
      <c r="AI20" s="62" t="str">
        <f>IF(転記作業用!$AP20=0,"-",転記作業用!AJ20)</f>
        <v>-</v>
      </c>
      <c r="AJ20" s="62" t="str">
        <f>IF(転記作業用!$AP20=0,"-",転記作業用!AK20)</f>
        <v>-</v>
      </c>
      <c r="AK20" s="62" t="str">
        <f>IF(転記作業用!$AP20=0,"-",転記作業用!AL20)</f>
        <v>-</v>
      </c>
      <c r="AL20" s="62" t="str">
        <f>IF(転記作業用!$AP20=0,"-",転記作業用!AM20)</f>
        <v>-</v>
      </c>
      <c r="AM20" s="62" t="str">
        <f>IF(転記作業用!$AP20=0,"-",転記作業用!AN20)</f>
        <v>-</v>
      </c>
      <c r="AN20" s="62" t="str">
        <f>IF(転記作業用!$AP20=0,"-",転記作業用!AO20)</f>
        <v>-</v>
      </c>
      <c r="AO20" s="62" t="str">
        <f>IF(転記作業用!$AY20=0,"-",転記作業用!AQ20)</f>
        <v>-</v>
      </c>
      <c r="AP20" s="62" t="str">
        <f>IF(転記作業用!$AY20=0,"-",転記作業用!AR20)</f>
        <v>-</v>
      </c>
      <c r="AQ20" s="62" t="str">
        <f>IF(転記作業用!$AY20=0,"-",転記作業用!AS20)</f>
        <v>-</v>
      </c>
      <c r="AR20" s="62" t="str">
        <f>IF(転記作業用!$AY20=0,"-",転記作業用!AT20)</f>
        <v>-</v>
      </c>
      <c r="AS20" s="62" t="str">
        <f>IF(転記作業用!$AY20=0,"-",転記作業用!AU20)</f>
        <v>-</v>
      </c>
      <c r="AT20" s="62" t="str">
        <f>IF(転記作業用!$AY20=0,"-",転記作業用!AV20)</f>
        <v>-</v>
      </c>
      <c r="AU20" s="62" t="str">
        <f>IF(転記作業用!$AY20=0,"-",転記作業用!AW20)</f>
        <v>-</v>
      </c>
      <c r="AV20" s="62" t="str">
        <f>IF(転記作業用!$AY20=0,"-",転記作業用!AX20)</f>
        <v>-</v>
      </c>
      <c r="AW20" s="62" t="str">
        <f>IF(転記作業用!$BK20=0,"-",転記作業用!AZ20)</f>
        <v>-</v>
      </c>
      <c r="AX20" s="62" t="str">
        <f>IF(転記作業用!$BK20=0,"-",転記作業用!BA20)</f>
        <v>-</v>
      </c>
      <c r="AY20" s="62" t="str">
        <f>IF(転記作業用!$BK20=0,"-",転記作業用!BB20)</f>
        <v>-</v>
      </c>
      <c r="AZ20" s="62" t="str">
        <f>IF(転記作業用!$BK20=0,"-",転記作業用!BC20)</f>
        <v>-</v>
      </c>
      <c r="BA20" s="62" t="str">
        <f>IF(転記作業用!$BK20=0,"-",転記作業用!BD20)</f>
        <v>-</v>
      </c>
      <c r="BB20" s="62" t="str">
        <f>IF(転記作業用!$BK20=0,"-",転記作業用!BE20)</f>
        <v>-</v>
      </c>
      <c r="BC20" s="62" t="str">
        <f>IF(転記作業用!$BK20=0,"-",転記作業用!BF20)</f>
        <v>-</v>
      </c>
      <c r="BD20" s="62" t="str">
        <f>IF(転記作業用!$BK20=0,"-",転記作業用!BG20)</f>
        <v>-</v>
      </c>
      <c r="BE20" s="62" t="str">
        <f>IF(転記作業用!$BK20=0,"-",転記作業用!BH20)</f>
        <v>-</v>
      </c>
      <c r="BF20" s="62" t="str">
        <f>IF(転記作業用!$BK20=0,"-",転記作業用!BI20)</f>
        <v>-</v>
      </c>
      <c r="BG20" s="62" t="str">
        <f>IF(転記作業用!$BK20=0,"-",転記作業用!BJ20)</f>
        <v>-</v>
      </c>
      <c r="BH20" s="62" t="str">
        <f>IF(転記作業用!$CF20=0,"-",転記作業用!BL20)</f>
        <v>-</v>
      </c>
      <c r="BI20" s="62" t="str">
        <f>IF(転記作業用!$CF20=0,"-",転記作業用!BM20)</f>
        <v>-</v>
      </c>
      <c r="BJ20" s="62" t="str">
        <f>IF(転記作業用!$CF20=0,"-",転記作業用!BN20)</f>
        <v>-</v>
      </c>
      <c r="BK20" s="62" t="str">
        <f>IF(転記作業用!$CF20=0,"-",転記作業用!BO20)</f>
        <v>-</v>
      </c>
      <c r="BL20" s="62" t="str">
        <f>IF(転記作業用!$CF20=0,"-",転記作業用!BP20)</f>
        <v>-</v>
      </c>
      <c r="BM20" s="62" t="str">
        <f>IF(転記作業用!$CF20=0,"-",転記作業用!BQ20)</f>
        <v>-</v>
      </c>
      <c r="BN20" s="62" t="str">
        <f>IF(転記作業用!$CF20=0,"-",転記作業用!BR20)</f>
        <v>-</v>
      </c>
      <c r="BO20" s="62" t="str">
        <f>IF(転記作業用!$CF20=0,"-",転記作業用!BS20)</f>
        <v>-</v>
      </c>
      <c r="BP20" s="62" t="str">
        <f>IF(転記作業用!$CF20=0,"-",転記作業用!BT20)</f>
        <v>-</v>
      </c>
      <c r="BQ20" s="62" t="str">
        <f>IF(転記作業用!$CF20=0,"-",転記作業用!BU20)</f>
        <v>-</v>
      </c>
      <c r="BR20" s="62" t="str">
        <f>IF(転記作業用!$CF20=0,"-",転記作業用!BV20)</f>
        <v>-</v>
      </c>
      <c r="BS20" s="62" t="str">
        <f>IF(転記作業用!$CF20=0,"-",転記作業用!BW20)</f>
        <v>-</v>
      </c>
      <c r="BT20" s="62" t="str">
        <f>IF(転記作業用!$CF20=0,"-",転記作業用!BX20)</f>
        <v>-</v>
      </c>
      <c r="BU20" s="62" t="str">
        <f>IF(転記作業用!$CF20=0,"-",転記作業用!BY20)</f>
        <v>-</v>
      </c>
      <c r="BV20" s="62" t="str">
        <f>IF(転記作業用!$CF20=0,"-",転記作業用!BZ20)</f>
        <v>-</v>
      </c>
      <c r="BW20" s="62" t="str">
        <f>IF(転記作業用!$CF20=0,"-",転記作業用!CA20)</f>
        <v>-</v>
      </c>
      <c r="BX20" s="62" t="str">
        <f>IF(転記作業用!$CF20=0,"-",転記作業用!CB20)</f>
        <v>-</v>
      </c>
      <c r="BY20" s="62" t="str">
        <f>IF(転記作業用!$CF20=0,"-",転記作業用!CC20)</f>
        <v>-</v>
      </c>
      <c r="BZ20" s="62" t="str">
        <f>IF(転記作業用!$CF20=0,"-",転記作業用!CD20)</f>
        <v>-</v>
      </c>
      <c r="CA20" s="62" t="str">
        <f>IF(転記作業用!$CF20=0,"-",転記作業用!CE20)</f>
        <v>-</v>
      </c>
      <c r="CB20" s="62" t="str">
        <f>IF(転記作業用!CG20&lt;1,"*",IF(AND(転記作業用!CG20&gt;=1,'在宅生活改善調査（利用者票）'!CO29=""),"-",'在宅生活改善調査（利用者票）'!CO29))</f>
        <v>*</v>
      </c>
      <c r="CC20" s="62" t="str">
        <f>IF(転記作業用!CH20&lt;1,"*",IF(AND(転記作業用!CH20&gt;=1,'在宅生活改善調査（利用者票）'!CP29=""),"-",'在宅生活改善調査（利用者票）'!CP29))</f>
        <v>*</v>
      </c>
      <c r="CD20" s="62" t="str">
        <f>IF($BZ20&lt;&gt;1,"*",IF(AND($BZ20=1,'在宅生活改善調査（利用者票）'!CQ29=""),"-",'在宅生活改善調査（利用者票）'!CQ29))</f>
        <v>*</v>
      </c>
      <c r="CE20" t="str">
        <f>IF(OR('在宅生活改善調査（利用者票）'!CS29&lt;&gt;"",'在宅生活改善調査（利用者票）'!CT29&lt;&gt;"",'在宅生活改善調査（利用者票）'!CU29&lt;&gt;"",'在宅生活改善調査（利用者票）'!CV29&lt;&gt;"",'在宅生活改善調査（利用者票）'!CX29&lt;&gt;"",'在宅生活改善調査（利用者票）'!CY29&lt;&gt;"",'在宅生活改善調査（利用者票）'!CZ29&lt;&gt;"",'在宅生活改善調査（利用者票）'!DA29&lt;&gt;"",'在宅生活改善調査（利用者票）'!DB29&lt;&gt;""),"回答エラーが残っています","")</f>
        <v/>
      </c>
      <c r="CF20" s="129" t="str">
        <f>IF('在宅生活改善調査（利用者票）'!H29="","-",'在宅生活改善調査（利用者票）'!H29)</f>
        <v>-</v>
      </c>
      <c r="CG20" s="129" t="str">
        <f>IF('在宅生活改善調査（利用者票）'!I29="","-",'在宅生活改善調査（利用者票）'!I29)</f>
        <v>-</v>
      </c>
      <c r="CH20" s="129" t="str">
        <f>IF('在宅生活改善調査（利用者票）'!J29="","-",'在宅生活改善調査（利用者票）'!J29)</f>
        <v>-</v>
      </c>
      <c r="CI20" s="129" t="str">
        <f>IF('在宅生活改善調査（利用者票）'!K29="","-",'在宅生活改善調査（利用者票）'!K29)</f>
        <v>-</v>
      </c>
      <c r="CJ20" s="129" t="str">
        <f>IF('在宅生活改善調査（利用者票）'!L29="","-",'在宅生活改善調査（利用者票）'!L29)</f>
        <v>-</v>
      </c>
      <c r="CK20" s="129" t="str">
        <f>IF('在宅生活改善調査（利用者票）'!M29="","-",'在宅生活改善調査（利用者票）'!M29)</f>
        <v>-</v>
      </c>
      <c r="CL20" s="129" t="str">
        <f>IF('在宅生活改善調査（利用者票）'!N29="","-",'在宅生活改善調査（利用者票）'!N29)</f>
        <v>-</v>
      </c>
      <c r="CM20" s="129" t="str">
        <f>IF('在宅生活改善調査（利用者票）'!O29="","-",'在宅生活改善調査（利用者票）'!O29)</f>
        <v>-</v>
      </c>
      <c r="CN20" s="129" t="str">
        <f>IF('在宅生活改善調査（利用者票）'!P29="","-",'在宅生活改善調査（利用者票）'!P29)</f>
        <v>-</v>
      </c>
      <c r="CO20" s="129" t="str">
        <f>IF('在宅生活改善調査（利用者票）'!Q29="","-",'在宅生活改善調査（利用者票）'!Q29)</f>
        <v>-</v>
      </c>
      <c r="CP20" s="129" t="str">
        <f>IF('在宅生活改善調査（利用者票）'!R29="","-",'在宅生活改善調査（利用者票）'!R29)</f>
        <v>-</v>
      </c>
      <c r="CQ20" s="129" t="str">
        <f>IF('在宅生活改善調査（利用者票）'!S29="","-",'在宅生活改善調査（利用者票）'!S29)</f>
        <v>-</v>
      </c>
      <c r="CR20" s="129" t="str">
        <f>IF('在宅生活改善調査（利用者票）'!T29="","-",'在宅生活改善調査（利用者票）'!T29)</f>
        <v>-</v>
      </c>
    </row>
    <row r="21" spans="1:96">
      <c r="A21" s="63" t="str">
        <f>IF(SUM(B21:CD21)=0,"",17)</f>
        <v/>
      </c>
      <c r="B21" s="62" t="str">
        <f>IF('在宅生活改善調査（利用者票）'!B30="","-",'在宅生活改善調査（利用者票）'!B30)</f>
        <v>-</v>
      </c>
      <c r="C21" s="62" t="str">
        <f>IF('在宅生活改善調査（利用者票）'!C30="","-",'在宅生活改善調査（利用者票）'!C30)</f>
        <v>-</v>
      </c>
      <c r="D21" s="62" t="str">
        <f>IF('在宅生活改善調査（利用者票）'!D30="","-",'在宅生活改善調査（利用者票）'!D30)</f>
        <v>-</v>
      </c>
      <c r="E21" s="62" t="str">
        <f>IF('在宅生活改善調査（利用者票）'!E30="","-",'在宅生活改善調査（利用者票）'!E30)</f>
        <v>-</v>
      </c>
      <c r="F21" s="62" t="str">
        <f>IF('在宅生活改善調査（利用者票）'!F30="","-",'在宅生活改善調査（利用者票）'!F30)</f>
        <v>-</v>
      </c>
      <c r="G21" s="62" t="str">
        <f>IF('在宅生活改善調査（利用者票）'!G30="","-",'在宅生活改善調査（利用者票）'!G30)</f>
        <v>-</v>
      </c>
      <c r="H21" s="62" t="str">
        <f>IF('在宅生活改善調査（利用者票）'!U30="","-",'在宅生活改善調査（利用者票）'!U30)</f>
        <v>-</v>
      </c>
      <c r="I21" s="62" t="str">
        <f>IF('在宅生活改善調査（利用者票）'!$U30=10,"*",IF(AND('在宅生活改善調査（利用者票）'!U30&lt;&gt;10,'在宅生活改善調査（利用者票）'!V30=""),"-",'在宅生活改善調査（利用者票）'!V30))</f>
        <v>-</v>
      </c>
      <c r="J21" s="62" t="str">
        <f>IF('在宅生活改善調査（利用者票）'!$U30=10,"*",IF(AND('在宅生活改善調査（利用者票）'!U30&lt;&gt;10,転記作業用!$Z21=0),"-",転記作業用!I21))</f>
        <v>-</v>
      </c>
      <c r="K21" s="62" t="str">
        <f>IF('在宅生活改善調査（利用者票）'!$U30=10,"*",IF(AND('在宅生活改善調査（利用者票）'!V30&lt;&gt;10,転記作業用!$Z21=0),"-",転記作業用!J21))</f>
        <v>-</v>
      </c>
      <c r="L21" s="62" t="str">
        <f>IF('在宅生活改善調査（利用者票）'!$U30=10,"*",IF(AND('在宅生活改善調査（利用者票）'!W30&lt;&gt;10,転記作業用!$Z21=0),"-",転記作業用!K21))</f>
        <v>-</v>
      </c>
      <c r="M21" s="62" t="str">
        <f>IF('在宅生活改善調査（利用者票）'!$U30=10,"*",IF(AND('在宅生活改善調査（利用者票）'!X30&lt;&gt;10,転記作業用!$Z21=0),"-",転記作業用!L21))</f>
        <v>-</v>
      </c>
      <c r="N21" s="62" t="str">
        <f>IF('在宅生活改善調査（利用者票）'!$U30=10,"*",IF(AND('在宅生活改善調査（利用者票）'!Y30&lt;&gt;10,転記作業用!$Z21=0),"-",転記作業用!M21))</f>
        <v>-</v>
      </c>
      <c r="O21" s="62" t="str">
        <f>IF('在宅生活改善調査（利用者票）'!$U30=10,"*",IF(AND('在宅生活改善調査（利用者票）'!Z30&lt;&gt;10,転記作業用!$Z21=0),"-",転記作業用!N21))</f>
        <v>-</v>
      </c>
      <c r="P21" s="62" t="str">
        <f>IF('在宅生活改善調査（利用者票）'!$U30=10,"*",IF(AND('在宅生活改善調査（利用者票）'!AA30&lt;&gt;10,転記作業用!$Z21=0),"-",転記作業用!O21))</f>
        <v>-</v>
      </c>
      <c r="Q21" s="62" t="str">
        <f>IF('在宅生活改善調査（利用者票）'!$U30=10,"*",IF(AND('在宅生活改善調査（利用者票）'!AB30&lt;&gt;10,転記作業用!$Z21=0),"-",転記作業用!P21))</f>
        <v>-</v>
      </c>
      <c r="R21" s="62" t="str">
        <f>IF('在宅生活改善調査（利用者票）'!$U30=10,"*",IF(AND('在宅生活改善調査（利用者票）'!AC30&lt;&gt;10,転記作業用!$Z21=0),"-",転記作業用!Q21))</f>
        <v>-</v>
      </c>
      <c r="S21" s="62" t="str">
        <f>IF('在宅生活改善調査（利用者票）'!$U30=10,"*",IF(AND('在宅生活改善調査（利用者票）'!AD30&lt;&gt;10,転記作業用!$Z21=0),"-",転記作業用!R21))</f>
        <v>-</v>
      </c>
      <c r="T21" s="62" t="str">
        <f>IF('在宅生活改善調査（利用者票）'!$U30=10,"*",IF(AND('在宅生活改善調査（利用者票）'!AE30&lt;&gt;10,転記作業用!$Z21=0),"-",転記作業用!S21))</f>
        <v>-</v>
      </c>
      <c r="U21" s="62" t="str">
        <f>IF('在宅生活改善調査（利用者票）'!$U30=10,"*",IF(AND('在宅生活改善調査（利用者票）'!AF30&lt;&gt;10,転記作業用!$Z21=0),"-",転記作業用!T21))</f>
        <v>-</v>
      </c>
      <c r="V21" s="62" t="str">
        <f>IF('在宅生活改善調査（利用者票）'!$U30=10,"*",IF(AND('在宅生活改善調査（利用者票）'!AG30&lt;&gt;10,転記作業用!$Z21=0),"-",転記作業用!U21))</f>
        <v>-</v>
      </c>
      <c r="W21" s="62" t="str">
        <f>IF('在宅生活改善調査（利用者票）'!$U30=10,"*",IF(AND('在宅生活改善調査（利用者票）'!AH30&lt;&gt;10,転記作業用!$Z21=0),"-",転記作業用!V21))</f>
        <v>-</v>
      </c>
      <c r="X21" s="62" t="str">
        <f>IF('在宅生活改善調査（利用者票）'!$U30=10,"*",IF(AND('在宅生活改善調査（利用者票）'!AI30&lt;&gt;10,転記作業用!$Z21=0),"-",転記作業用!W21))</f>
        <v>-</v>
      </c>
      <c r="Y21" s="62" t="str">
        <f>IF('在宅生活改善調査（利用者票）'!$U30=10,"*",IF(AND('在宅生活改善調査（利用者票）'!AJ30&lt;&gt;10,転記作業用!$Z21=0),"-",転記作業用!X21))</f>
        <v>-</v>
      </c>
      <c r="Z21" s="62" t="str">
        <f>IF('在宅生活改善調査（利用者票）'!$U30=10,"*",IF(AND('在宅生活改善調査（利用者票）'!AK30&lt;&gt;10,転記作業用!$Z21=0),"-",転記作業用!Y21))</f>
        <v>-</v>
      </c>
      <c r="AA21" s="62" t="str">
        <f>IF(転記作業用!$AH21=0,"-",転記作業用!AA21)</f>
        <v>-</v>
      </c>
      <c r="AB21" s="62" t="str">
        <f>IF(転記作業用!$AH21=0,"-",転記作業用!AB21)</f>
        <v>-</v>
      </c>
      <c r="AC21" s="62" t="str">
        <f>IF(転記作業用!$AH21=0,"-",転記作業用!AC21)</f>
        <v>-</v>
      </c>
      <c r="AD21" s="62" t="str">
        <f>IF(転記作業用!$AH21=0,"-",転記作業用!AD21)</f>
        <v>-</v>
      </c>
      <c r="AE21" s="62" t="str">
        <f>IF(転記作業用!$AH21=0,"-",転記作業用!AE21)</f>
        <v>-</v>
      </c>
      <c r="AF21" s="62" t="str">
        <f>IF(転記作業用!$AH21=0,"-",転記作業用!AF21)</f>
        <v>-</v>
      </c>
      <c r="AG21" s="62" t="str">
        <f>IF(転記作業用!$AH21=0,"-",転記作業用!AG21)</f>
        <v>-</v>
      </c>
      <c r="AH21" s="62" t="str">
        <f>IF(転記作業用!$AP21=0,"-",転記作業用!AI21)</f>
        <v>-</v>
      </c>
      <c r="AI21" s="62" t="str">
        <f>IF(転記作業用!$AP21=0,"-",転記作業用!AJ21)</f>
        <v>-</v>
      </c>
      <c r="AJ21" s="62" t="str">
        <f>IF(転記作業用!$AP21=0,"-",転記作業用!AK21)</f>
        <v>-</v>
      </c>
      <c r="AK21" s="62" t="str">
        <f>IF(転記作業用!$AP21=0,"-",転記作業用!AL21)</f>
        <v>-</v>
      </c>
      <c r="AL21" s="62" t="str">
        <f>IF(転記作業用!$AP21=0,"-",転記作業用!AM21)</f>
        <v>-</v>
      </c>
      <c r="AM21" s="62" t="str">
        <f>IF(転記作業用!$AP21=0,"-",転記作業用!AN21)</f>
        <v>-</v>
      </c>
      <c r="AN21" s="62" t="str">
        <f>IF(転記作業用!$AP21=0,"-",転記作業用!AO21)</f>
        <v>-</v>
      </c>
      <c r="AO21" s="62" t="str">
        <f>IF(転記作業用!$AY21=0,"-",転記作業用!AQ21)</f>
        <v>-</v>
      </c>
      <c r="AP21" s="62" t="str">
        <f>IF(転記作業用!$AY21=0,"-",転記作業用!AR21)</f>
        <v>-</v>
      </c>
      <c r="AQ21" s="62" t="str">
        <f>IF(転記作業用!$AY21=0,"-",転記作業用!AS21)</f>
        <v>-</v>
      </c>
      <c r="AR21" s="62" t="str">
        <f>IF(転記作業用!$AY21=0,"-",転記作業用!AT21)</f>
        <v>-</v>
      </c>
      <c r="AS21" s="62" t="str">
        <f>IF(転記作業用!$AY21=0,"-",転記作業用!AU21)</f>
        <v>-</v>
      </c>
      <c r="AT21" s="62" t="str">
        <f>IF(転記作業用!$AY21=0,"-",転記作業用!AV21)</f>
        <v>-</v>
      </c>
      <c r="AU21" s="62" t="str">
        <f>IF(転記作業用!$AY21=0,"-",転記作業用!AW21)</f>
        <v>-</v>
      </c>
      <c r="AV21" s="62" t="str">
        <f>IF(転記作業用!$AY21=0,"-",転記作業用!AX21)</f>
        <v>-</v>
      </c>
      <c r="AW21" s="62" t="str">
        <f>IF(転記作業用!$BK21=0,"-",転記作業用!AZ21)</f>
        <v>-</v>
      </c>
      <c r="AX21" s="62" t="str">
        <f>IF(転記作業用!$BK21=0,"-",転記作業用!BA21)</f>
        <v>-</v>
      </c>
      <c r="AY21" s="62" t="str">
        <f>IF(転記作業用!$BK21=0,"-",転記作業用!BB21)</f>
        <v>-</v>
      </c>
      <c r="AZ21" s="62" t="str">
        <f>IF(転記作業用!$BK21=0,"-",転記作業用!BC21)</f>
        <v>-</v>
      </c>
      <c r="BA21" s="62" t="str">
        <f>IF(転記作業用!$BK21=0,"-",転記作業用!BD21)</f>
        <v>-</v>
      </c>
      <c r="BB21" s="62" t="str">
        <f>IF(転記作業用!$BK21=0,"-",転記作業用!BE21)</f>
        <v>-</v>
      </c>
      <c r="BC21" s="62" t="str">
        <f>IF(転記作業用!$BK21=0,"-",転記作業用!BF21)</f>
        <v>-</v>
      </c>
      <c r="BD21" s="62" t="str">
        <f>IF(転記作業用!$BK21=0,"-",転記作業用!BG21)</f>
        <v>-</v>
      </c>
      <c r="BE21" s="62" t="str">
        <f>IF(転記作業用!$BK21=0,"-",転記作業用!BH21)</f>
        <v>-</v>
      </c>
      <c r="BF21" s="62" t="str">
        <f>IF(転記作業用!$BK21=0,"-",転記作業用!BI21)</f>
        <v>-</v>
      </c>
      <c r="BG21" s="62" t="str">
        <f>IF(転記作業用!$BK21=0,"-",転記作業用!BJ21)</f>
        <v>-</v>
      </c>
      <c r="BH21" s="62" t="str">
        <f>IF(転記作業用!$CF21=0,"-",転記作業用!BL21)</f>
        <v>-</v>
      </c>
      <c r="BI21" s="62" t="str">
        <f>IF(転記作業用!$CF21=0,"-",転記作業用!BM21)</f>
        <v>-</v>
      </c>
      <c r="BJ21" s="62" t="str">
        <f>IF(転記作業用!$CF21=0,"-",転記作業用!BN21)</f>
        <v>-</v>
      </c>
      <c r="BK21" s="62" t="str">
        <f>IF(転記作業用!$CF21=0,"-",転記作業用!BO21)</f>
        <v>-</v>
      </c>
      <c r="BL21" s="62" t="str">
        <f>IF(転記作業用!$CF21=0,"-",転記作業用!BP21)</f>
        <v>-</v>
      </c>
      <c r="BM21" s="62" t="str">
        <f>IF(転記作業用!$CF21=0,"-",転記作業用!BQ21)</f>
        <v>-</v>
      </c>
      <c r="BN21" s="62" t="str">
        <f>IF(転記作業用!$CF21=0,"-",転記作業用!BR21)</f>
        <v>-</v>
      </c>
      <c r="BO21" s="62" t="str">
        <f>IF(転記作業用!$CF21=0,"-",転記作業用!BS21)</f>
        <v>-</v>
      </c>
      <c r="BP21" s="62" t="str">
        <f>IF(転記作業用!$CF21=0,"-",転記作業用!BT21)</f>
        <v>-</v>
      </c>
      <c r="BQ21" s="62" t="str">
        <f>IF(転記作業用!$CF21=0,"-",転記作業用!BU21)</f>
        <v>-</v>
      </c>
      <c r="BR21" s="62" t="str">
        <f>IF(転記作業用!$CF21=0,"-",転記作業用!BV21)</f>
        <v>-</v>
      </c>
      <c r="BS21" s="62" t="str">
        <f>IF(転記作業用!$CF21=0,"-",転記作業用!BW21)</f>
        <v>-</v>
      </c>
      <c r="BT21" s="62" t="str">
        <f>IF(転記作業用!$CF21=0,"-",転記作業用!BX21)</f>
        <v>-</v>
      </c>
      <c r="BU21" s="62" t="str">
        <f>IF(転記作業用!$CF21=0,"-",転記作業用!BY21)</f>
        <v>-</v>
      </c>
      <c r="BV21" s="62" t="str">
        <f>IF(転記作業用!$CF21=0,"-",転記作業用!BZ21)</f>
        <v>-</v>
      </c>
      <c r="BW21" s="62" t="str">
        <f>IF(転記作業用!$CF21=0,"-",転記作業用!CA21)</f>
        <v>-</v>
      </c>
      <c r="BX21" s="62" t="str">
        <f>IF(転記作業用!$CF21=0,"-",転記作業用!CB21)</f>
        <v>-</v>
      </c>
      <c r="BY21" s="62" t="str">
        <f>IF(転記作業用!$CF21=0,"-",転記作業用!CC21)</f>
        <v>-</v>
      </c>
      <c r="BZ21" s="62" t="str">
        <f>IF(転記作業用!$CF21=0,"-",転記作業用!CD21)</f>
        <v>-</v>
      </c>
      <c r="CA21" s="62" t="str">
        <f>IF(転記作業用!$CF21=0,"-",転記作業用!CE21)</f>
        <v>-</v>
      </c>
      <c r="CB21" s="62" t="str">
        <f>IF(転記作業用!CG21&lt;1,"*",IF(AND(転記作業用!CG21&gt;=1,'在宅生活改善調査（利用者票）'!CO30=""),"-",'在宅生活改善調査（利用者票）'!CO30))</f>
        <v>*</v>
      </c>
      <c r="CC21" s="62" t="str">
        <f>IF(転記作業用!CH21&lt;1,"*",IF(AND(転記作業用!CH21&gt;=1,'在宅生活改善調査（利用者票）'!CP30=""),"-",'在宅生活改善調査（利用者票）'!CP30))</f>
        <v>*</v>
      </c>
      <c r="CD21" s="62" t="str">
        <f>IF($BZ21&lt;&gt;1,"*",IF(AND($BZ21=1,'在宅生活改善調査（利用者票）'!CQ30=""),"-",'在宅生活改善調査（利用者票）'!CQ30))</f>
        <v>*</v>
      </c>
      <c r="CE21" t="str">
        <f>IF(OR('在宅生活改善調査（利用者票）'!CS30&lt;&gt;"",'在宅生活改善調査（利用者票）'!CT30&lt;&gt;"",'在宅生活改善調査（利用者票）'!CU30&lt;&gt;"",'在宅生活改善調査（利用者票）'!CV30&lt;&gt;"",'在宅生活改善調査（利用者票）'!CX30&lt;&gt;"",'在宅生活改善調査（利用者票）'!CY30&lt;&gt;"",'在宅生活改善調査（利用者票）'!CZ30&lt;&gt;"",'在宅生活改善調査（利用者票）'!DA30&lt;&gt;"",'在宅生活改善調査（利用者票）'!DB30&lt;&gt;""),"回答エラーが残っています","")</f>
        <v/>
      </c>
      <c r="CF21" s="129" t="str">
        <f>IF('在宅生活改善調査（利用者票）'!H30="","-",'在宅生活改善調査（利用者票）'!H30)</f>
        <v>-</v>
      </c>
      <c r="CG21" s="129" t="str">
        <f>IF('在宅生活改善調査（利用者票）'!I30="","-",'在宅生活改善調査（利用者票）'!I30)</f>
        <v>-</v>
      </c>
      <c r="CH21" s="129" t="str">
        <f>IF('在宅生活改善調査（利用者票）'!J30="","-",'在宅生活改善調査（利用者票）'!J30)</f>
        <v>-</v>
      </c>
      <c r="CI21" s="129" t="str">
        <f>IF('在宅生活改善調査（利用者票）'!K30="","-",'在宅生活改善調査（利用者票）'!K30)</f>
        <v>-</v>
      </c>
      <c r="CJ21" s="129" t="str">
        <f>IF('在宅生活改善調査（利用者票）'!L30="","-",'在宅生活改善調査（利用者票）'!L30)</f>
        <v>-</v>
      </c>
      <c r="CK21" s="129" t="str">
        <f>IF('在宅生活改善調査（利用者票）'!M30="","-",'在宅生活改善調査（利用者票）'!M30)</f>
        <v>-</v>
      </c>
      <c r="CL21" s="129" t="str">
        <f>IF('在宅生活改善調査（利用者票）'!N30="","-",'在宅生活改善調査（利用者票）'!N30)</f>
        <v>-</v>
      </c>
      <c r="CM21" s="129" t="str">
        <f>IF('在宅生活改善調査（利用者票）'!O30="","-",'在宅生活改善調査（利用者票）'!O30)</f>
        <v>-</v>
      </c>
      <c r="CN21" s="129" t="str">
        <f>IF('在宅生活改善調査（利用者票）'!P30="","-",'在宅生活改善調査（利用者票）'!P30)</f>
        <v>-</v>
      </c>
      <c r="CO21" s="129" t="str">
        <f>IF('在宅生活改善調査（利用者票）'!Q30="","-",'在宅生活改善調査（利用者票）'!Q30)</f>
        <v>-</v>
      </c>
      <c r="CP21" s="129" t="str">
        <f>IF('在宅生活改善調査（利用者票）'!R30="","-",'在宅生活改善調査（利用者票）'!R30)</f>
        <v>-</v>
      </c>
      <c r="CQ21" s="129" t="str">
        <f>IF('在宅生活改善調査（利用者票）'!S30="","-",'在宅生活改善調査（利用者票）'!S30)</f>
        <v>-</v>
      </c>
      <c r="CR21" s="129" t="str">
        <f>IF('在宅生活改善調査（利用者票）'!T30="","-",'在宅生活改善調査（利用者票）'!T30)</f>
        <v>-</v>
      </c>
    </row>
    <row r="22" spans="1:96">
      <c r="A22" s="63" t="str">
        <f>IF(SUM(B22:CD22)=0,"",18)</f>
        <v/>
      </c>
      <c r="B22" s="62" t="str">
        <f>IF('在宅生活改善調査（利用者票）'!B31="","-",'在宅生活改善調査（利用者票）'!B31)</f>
        <v>-</v>
      </c>
      <c r="C22" s="62" t="str">
        <f>IF('在宅生活改善調査（利用者票）'!C31="","-",'在宅生活改善調査（利用者票）'!C31)</f>
        <v>-</v>
      </c>
      <c r="D22" s="62" t="str">
        <f>IF('在宅生活改善調査（利用者票）'!D31="","-",'在宅生活改善調査（利用者票）'!D31)</f>
        <v>-</v>
      </c>
      <c r="E22" s="62" t="str">
        <f>IF('在宅生活改善調査（利用者票）'!E31="","-",'在宅生活改善調査（利用者票）'!E31)</f>
        <v>-</v>
      </c>
      <c r="F22" s="62" t="str">
        <f>IF('在宅生活改善調査（利用者票）'!F31="","-",'在宅生活改善調査（利用者票）'!F31)</f>
        <v>-</v>
      </c>
      <c r="G22" s="62" t="str">
        <f>IF('在宅生活改善調査（利用者票）'!G31="","-",'在宅生活改善調査（利用者票）'!G31)</f>
        <v>-</v>
      </c>
      <c r="H22" s="62" t="str">
        <f>IF('在宅生活改善調査（利用者票）'!U31="","-",'在宅生活改善調査（利用者票）'!U31)</f>
        <v>-</v>
      </c>
      <c r="I22" s="62" t="str">
        <f>IF('在宅生活改善調査（利用者票）'!$U31=10,"*",IF(AND('在宅生活改善調査（利用者票）'!U31&lt;&gt;10,'在宅生活改善調査（利用者票）'!V31=""),"-",'在宅生活改善調査（利用者票）'!V31))</f>
        <v>-</v>
      </c>
      <c r="J22" s="62" t="str">
        <f>IF('在宅生活改善調査（利用者票）'!$U31=10,"*",IF(AND('在宅生活改善調査（利用者票）'!U31&lt;&gt;10,転記作業用!$Z22=0),"-",転記作業用!I22))</f>
        <v>-</v>
      </c>
      <c r="K22" s="62" t="str">
        <f>IF('在宅生活改善調査（利用者票）'!$U31=10,"*",IF(AND('在宅生活改善調査（利用者票）'!V31&lt;&gt;10,転記作業用!$Z22=0),"-",転記作業用!J22))</f>
        <v>-</v>
      </c>
      <c r="L22" s="62" t="str">
        <f>IF('在宅生活改善調査（利用者票）'!$U31=10,"*",IF(AND('在宅生活改善調査（利用者票）'!W31&lt;&gt;10,転記作業用!$Z22=0),"-",転記作業用!K22))</f>
        <v>-</v>
      </c>
      <c r="M22" s="62" t="str">
        <f>IF('在宅生活改善調査（利用者票）'!$U31=10,"*",IF(AND('在宅生活改善調査（利用者票）'!X31&lt;&gt;10,転記作業用!$Z22=0),"-",転記作業用!L22))</f>
        <v>-</v>
      </c>
      <c r="N22" s="62" t="str">
        <f>IF('在宅生活改善調査（利用者票）'!$U31=10,"*",IF(AND('在宅生活改善調査（利用者票）'!Y31&lt;&gt;10,転記作業用!$Z22=0),"-",転記作業用!M22))</f>
        <v>-</v>
      </c>
      <c r="O22" s="62" t="str">
        <f>IF('在宅生活改善調査（利用者票）'!$U31=10,"*",IF(AND('在宅生活改善調査（利用者票）'!Z31&lt;&gt;10,転記作業用!$Z22=0),"-",転記作業用!N22))</f>
        <v>-</v>
      </c>
      <c r="P22" s="62" t="str">
        <f>IF('在宅生活改善調査（利用者票）'!$U31=10,"*",IF(AND('在宅生活改善調査（利用者票）'!AA31&lt;&gt;10,転記作業用!$Z22=0),"-",転記作業用!O22))</f>
        <v>-</v>
      </c>
      <c r="Q22" s="62" t="str">
        <f>IF('在宅生活改善調査（利用者票）'!$U31=10,"*",IF(AND('在宅生活改善調査（利用者票）'!AB31&lt;&gt;10,転記作業用!$Z22=0),"-",転記作業用!P22))</f>
        <v>-</v>
      </c>
      <c r="R22" s="62" t="str">
        <f>IF('在宅生活改善調査（利用者票）'!$U31=10,"*",IF(AND('在宅生活改善調査（利用者票）'!AC31&lt;&gt;10,転記作業用!$Z22=0),"-",転記作業用!Q22))</f>
        <v>-</v>
      </c>
      <c r="S22" s="62" t="str">
        <f>IF('在宅生活改善調査（利用者票）'!$U31=10,"*",IF(AND('在宅生活改善調査（利用者票）'!AD31&lt;&gt;10,転記作業用!$Z22=0),"-",転記作業用!R22))</f>
        <v>-</v>
      </c>
      <c r="T22" s="62" t="str">
        <f>IF('在宅生活改善調査（利用者票）'!$U31=10,"*",IF(AND('在宅生活改善調査（利用者票）'!AE31&lt;&gt;10,転記作業用!$Z22=0),"-",転記作業用!S22))</f>
        <v>-</v>
      </c>
      <c r="U22" s="62" t="str">
        <f>IF('在宅生活改善調査（利用者票）'!$U31=10,"*",IF(AND('在宅生活改善調査（利用者票）'!AF31&lt;&gt;10,転記作業用!$Z22=0),"-",転記作業用!T22))</f>
        <v>-</v>
      </c>
      <c r="V22" s="62" t="str">
        <f>IF('在宅生活改善調査（利用者票）'!$U31=10,"*",IF(AND('在宅生活改善調査（利用者票）'!AG31&lt;&gt;10,転記作業用!$Z22=0),"-",転記作業用!U22))</f>
        <v>-</v>
      </c>
      <c r="W22" s="62" t="str">
        <f>IF('在宅生活改善調査（利用者票）'!$U31=10,"*",IF(AND('在宅生活改善調査（利用者票）'!AH31&lt;&gt;10,転記作業用!$Z22=0),"-",転記作業用!V22))</f>
        <v>-</v>
      </c>
      <c r="X22" s="62" t="str">
        <f>IF('在宅生活改善調査（利用者票）'!$U31=10,"*",IF(AND('在宅生活改善調査（利用者票）'!AI31&lt;&gt;10,転記作業用!$Z22=0),"-",転記作業用!W22))</f>
        <v>-</v>
      </c>
      <c r="Y22" s="62" t="str">
        <f>IF('在宅生活改善調査（利用者票）'!$U31=10,"*",IF(AND('在宅生活改善調査（利用者票）'!AJ31&lt;&gt;10,転記作業用!$Z22=0),"-",転記作業用!X22))</f>
        <v>-</v>
      </c>
      <c r="Z22" s="62" t="str">
        <f>IF('在宅生活改善調査（利用者票）'!$U31=10,"*",IF(AND('在宅生活改善調査（利用者票）'!AK31&lt;&gt;10,転記作業用!$Z22=0),"-",転記作業用!Y22))</f>
        <v>-</v>
      </c>
      <c r="AA22" s="62" t="str">
        <f>IF(転記作業用!$AH22=0,"-",転記作業用!AA22)</f>
        <v>-</v>
      </c>
      <c r="AB22" s="62" t="str">
        <f>IF(転記作業用!$AH22=0,"-",転記作業用!AB22)</f>
        <v>-</v>
      </c>
      <c r="AC22" s="62" t="str">
        <f>IF(転記作業用!$AH22=0,"-",転記作業用!AC22)</f>
        <v>-</v>
      </c>
      <c r="AD22" s="62" t="str">
        <f>IF(転記作業用!$AH22=0,"-",転記作業用!AD22)</f>
        <v>-</v>
      </c>
      <c r="AE22" s="62" t="str">
        <f>IF(転記作業用!$AH22=0,"-",転記作業用!AE22)</f>
        <v>-</v>
      </c>
      <c r="AF22" s="62" t="str">
        <f>IF(転記作業用!$AH22=0,"-",転記作業用!AF22)</f>
        <v>-</v>
      </c>
      <c r="AG22" s="62" t="str">
        <f>IF(転記作業用!$AH22=0,"-",転記作業用!AG22)</f>
        <v>-</v>
      </c>
      <c r="AH22" s="62" t="str">
        <f>IF(転記作業用!$AP22=0,"-",転記作業用!AI22)</f>
        <v>-</v>
      </c>
      <c r="AI22" s="62" t="str">
        <f>IF(転記作業用!$AP22=0,"-",転記作業用!AJ22)</f>
        <v>-</v>
      </c>
      <c r="AJ22" s="62" t="str">
        <f>IF(転記作業用!$AP22=0,"-",転記作業用!AK22)</f>
        <v>-</v>
      </c>
      <c r="AK22" s="62" t="str">
        <f>IF(転記作業用!$AP22=0,"-",転記作業用!AL22)</f>
        <v>-</v>
      </c>
      <c r="AL22" s="62" t="str">
        <f>IF(転記作業用!$AP22=0,"-",転記作業用!AM22)</f>
        <v>-</v>
      </c>
      <c r="AM22" s="62" t="str">
        <f>IF(転記作業用!$AP22=0,"-",転記作業用!AN22)</f>
        <v>-</v>
      </c>
      <c r="AN22" s="62" t="str">
        <f>IF(転記作業用!$AP22=0,"-",転記作業用!AO22)</f>
        <v>-</v>
      </c>
      <c r="AO22" s="62" t="str">
        <f>IF(転記作業用!$AY22=0,"-",転記作業用!AQ22)</f>
        <v>-</v>
      </c>
      <c r="AP22" s="62" t="str">
        <f>IF(転記作業用!$AY22=0,"-",転記作業用!AR22)</f>
        <v>-</v>
      </c>
      <c r="AQ22" s="62" t="str">
        <f>IF(転記作業用!$AY22=0,"-",転記作業用!AS22)</f>
        <v>-</v>
      </c>
      <c r="AR22" s="62" t="str">
        <f>IF(転記作業用!$AY22=0,"-",転記作業用!AT22)</f>
        <v>-</v>
      </c>
      <c r="AS22" s="62" t="str">
        <f>IF(転記作業用!$AY22=0,"-",転記作業用!AU22)</f>
        <v>-</v>
      </c>
      <c r="AT22" s="62" t="str">
        <f>IF(転記作業用!$AY22=0,"-",転記作業用!AV22)</f>
        <v>-</v>
      </c>
      <c r="AU22" s="62" t="str">
        <f>IF(転記作業用!$AY22=0,"-",転記作業用!AW22)</f>
        <v>-</v>
      </c>
      <c r="AV22" s="62" t="str">
        <f>IF(転記作業用!$AY22=0,"-",転記作業用!AX22)</f>
        <v>-</v>
      </c>
      <c r="AW22" s="62" t="str">
        <f>IF(転記作業用!$BK22=0,"-",転記作業用!AZ22)</f>
        <v>-</v>
      </c>
      <c r="AX22" s="62" t="str">
        <f>IF(転記作業用!$BK22=0,"-",転記作業用!BA22)</f>
        <v>-</v>
      </c>
      <c r="AY22" s="62" t="str">
        <f>IF(転記作業用!$BK22=0,"-",転記作業用!BB22)</f>
        <v>-</v>
      </c>
      <c r="AZ22" s="62" t="str">
        <f>IF(転記作業用!$BK22=0,"-",転記作業用!BC22)</f>
        <v>-</v>
      </c>
      <c r="BA22" s="62" t="str">
        <f>IF(転記作業用!$BK22=0,"-",転記作業用!BD22)</f>
        <v>-</v>
      </c>
      <c r="BB22" s="62" t="str">
        <f>IF(転記作業用!$BK22=0,"-",転記作業用!BE22)</f>
        <v>-</v>
      </c>
      <c r="BC22" s="62" t="str">
        <f>IF(転記作業用!$BK22=0,"-",転記作業用!BF22)</f>
        <v>-</v>
      </c>
      <c r="BD22" s="62" t="str">
        <f>IF(転記作業用!$BK22=0,"-",転記作業用!BG22)</f>
        <v>-</v>
      </c>
      <c r="BE22" s="62" t="str">
        <f>IF(転記作業用!$BK22=0,"-",転記作業用!BH22)</f>
        <v>-</v>
      </c>
      <c r="BF22" s="62" t="str">
        <f>IF(転記作業用!$BK22=0,"-",転記作業用!BI22)</f>
        <v>-</v>
      </c>
      <c r="BG22" s="62" t="str">
        <f>IF(転記作業用!$BK22=0,"-",転記作業用!BJ22)</f>
        <v>-</v>
      </c>
      <c r="BH22" s="62" t="str">
        <f>IF(転記作業用!$CF22=0,"-",転記作業用!BL22)</f>
        <v>-</v>
      </c>
      <c r="BI22" s="62" t="str">
        <f>IF(転記作業用!$CF22=0,"-",転記作業用!BM22)</f>
        <v>-</v>
      </c>
      <c r="BJ22" s="62" t="str">
        <f>IF(転記作業用!$CF22=0,"-",転記作業用!BN22)</f>
        <v>-</v>
      </c>
      <c r="BK22" s="62" t="str">
        <f>IF(転記作業用!$CF22=0,"-",転記作業用!BO22)</f>
        <v>-</v>
      </c>
      <c r="BL22" s="62" t="str">
        <f>IF(転記作業用!$CF22=0,"-",転記作業用!BP22)</f>
        <v>-</v>
      </c>
      <c r="BM22" s="62" t="str">
        <f>IF(転記作業用!$CF22=0,"-",転記作業用!BQ22)</f>
        <v>-</v>
      </c>
      <c r="BN22" s="62" t="str">
        <f>IF(転記作業用!$CF22=0,"-",転記作業用!BR22)</f>
        <v>-</v>
      </c>
      <c r="BO22" s="62" t="str">
        <f>IF(転記作業用!$CF22=0,"-",転記作業用!BS22)</f>
        <v>-</v>
      </c>
      <c r="BP22" s="62" t="str">
        <f>IF(転記作業用!$CF22=0,"-",転記作業用!BT22)</f>
        <v>-</v>
      </c>
      <c r="BQ22" s="62" t="str">
        <f>IF(転記作業用!$CF22=0,"-",転記作業用!BU22)</f>
        <v>-</v>
      </c>
      <c r="BR22" s="62" t="str">
        <f>IF(転記作業用!$CF22=0,"-",転記作業用!BV22)</f>
        <v>-</v>
      </c>
      <c r="BS22" s="62" t="str">
        <f>IF(転記作業用!$CF22=0,"-",転記作業用!BW22)</f>
        <v>-</v>
      </c>
      <c r="BT22" s="62" t="str">
        <f>IF(転記作業用!$CF22=0,"-",転記作業用!BX22)</f>
        <v>-</v>
      </c>
      <c r="BU22" s="62" t="str">
        <f>IF(転記作業用!$CF22=0,"-",転記作業用!BY22)</f>
        <v>-</v>
      </c>
      <c r="BV22" s="62" t="str">
        <f>IF(転記作業用!$CF22=0,"-",転記作業用!BZ22)</f>
        <v>-</v>
      </c>
      <c r="BW22" s="62" t="str">
        <f>IF(転記作業用!$CF22=0,"-",転記作業用!CA22)</f>
        <v>-</v>
      </c>
      <c r="BX22" s="62" t="str">
        <f>IF(転記作業用!$CF22=0,"-",転記作業用!CB22)</f>
        <v>-</v>
      </c>
      <c r="BY22" s="62" t="str">
        <f>IF(転記作業用!$CF22=0,"-",転記作業用!CC22)</f>
        <v>-</v>
      </c>
      <c r="BZ22" s="62" t="str">
        <f>IF(転記作業用!$CF22=0,"-",転記作業用!CD22)</f>
        <v>-</v>
      </c>
      <c r="CA22" s="62" t="str">
        <f>IF(転記作業用!$CF22=0,"-",転記作業用!CE22)</f>
        <v>-</v>
      </c>
      <c r="CB22" s="62" t="str">
        <f>IF(転記作業用!CG22&lt;1,"*",IF(AND(転記作業用!CG22&gt;=1,'在宅生活改善調査（利用者票）'!CO31=""),"-",'在宅生活改善調査（利用者票）'!CO31))</f>
        <v>*</v>
      </c>
      <c r="CC22" s="62" t="str">
        <f>IF(転記作業用!CH22&lt;1,"*",IF(AND(転記作業用!CH22&gt;=1,'在宅生活改善調査（利用者票）'!CP31=""),"-",'在宅生活改善調査（利用者票）'!CP31))</f>
        <v>*</v>
      </c>
      <c r="CD22" s="62" t="str">
        <f>IF($BZ22&lt;&gt;1,"*",IF(AND($BZ22=1,'在宅生活改善調査（利用者票）'!CQ31=""),"-",'在宅生活改善調査（利用者票）'!CQ31))</f>
        <v>*</v>
      </c>
      <c r="CE22" t="str">
        <f>IF(OR('在宅生活改善調査（利用者票）'!CS31&lt;&gt;"",'在宅生活改善調査（利用者票）'!CT31&lt;&gt;"",'在宅生活改善調査（利用者票）'!CU31&lt;&gt;"",'在宅生活改善調査（利用者票）'!CV31&lt;&gt;"",'在宅生活改善調査（利用者票）'!CX31&lt;&gt;"",'在宅生活改善調査（利用者票）'!CY31&lt;&gt;"",'在宅生活改善調査（利用者票）'!CZ31&lt;&gt;"",'在宅生活改善調査（利用者票）'!DA31&lt;&gt;"",'在宅生活改善調査（利用者票）'!DB31&lt;&gt;""),"回答エラーが残っています","")</f>
        <v/>
      </c>
      <c r="CF22" s="129" t="str">
        <f>IF('在宅生活改善調査（利用者票）'!H31="","-",'在宅生活改善調査（利用者票）'!H31)</f>
        <v>-</v>
      </c>
      <c r="CG22" s="129" t="str">
        <f>IF('在宅生活改善調査（利用者票）'!I31="","-",'在宅生活改善調査（利用者票）'!I31)</f>
        <v>-</v>
      </c>
      <c r="CH22" s="129" t="str">
        <f>IF('在宅生活改善調査（利用者票）'!J31="","-",'在宅生活改善調査（利用者票）'!J31)</f>
        <v>-</v>
      </c>
      <c r="CI22" s="129" t="str">
        <f>IF('在宅生活改善調査（利用者票）'!K31="","-",'在宅生活改善調査（利用者票）'!K31)</f>
        <v>-</v>
      </c>
      <c r="CJ22" s="129" t="str">
        <f>IF('在宅生活改善調査（利用者票）'!L31="","-",'在宅生活改善調査（利用者票）'!L31)</f>
        <v>-</v>
      </c>
      <c r="CK22" s="129" t="str">
        <f>IF('在宅生活改善調査（利用者票）'!M31="","-",'在宅生活改善調査（利用者票）'!M31)</f>
        <v>-</v>
      </c>
      <c r="CL22" s="129" t="str">
        <f>IF('在宅生活改善調査（利用者票）'!N31="","-",'在宅生活改善調査（利用者票）'!N31)</f>
        <v>-</v>
      </c>
      <c r="CM22" s="129" t="str">
        <f>IF('在宅生活改善調査（利用者票）'!O31="","-",'在宅生活改善調査（利用者票）'!O31)</f>
        <v>-</v>
      </c>
      <c r="CN22" s="129" t="str">
        <f>IF('在宅生活改善調査（利用者票）'!P31="","-",'在宅生活改善調査（利用者票）'!P31)</f>
        <v>-</v>
      </c>
      <c r="CO22" s="129" t="str">
        <f>IF('在宅生活改善調査（利用者票）'!Q31="","-",'在宅生活改善調査（利用者票）'!Q31)</f>
        <v>-</v>
      </c>
      <c r="CP22" s="129" t="str">
        <f>IF('在宅生活改善調査（利用者票）'!R31="","-",'在宅生活改善調査（利用者票）'!R31)</f>
        <v>-</v>
      </c>
      <c r="CQ22" s="129" t="str">
        <f>IF('在宅生活改善調査（利用者票）'!S31="","-",'在宅生活改善調査（利用者票）'!S31)</f>
        <v>-</v>
      </c>
      <c r="CR22" s="129" t="str">
        <f>IF('在宅生活改善調査（利用者票）'!T31="","-",'在宅生活改善調査（利用者票）'!T31)</f>
        <v>-</v>
      </c>
    </row>
    <row r="23" spans="1:96">
      <c r="A23" s="63" t="str">
        <f>IF(SUM(B23:CD23)=0,"",19)</f>
        <v/>
      </c>
      <c r="B23" s="62" t="str">
        <f>IF('在宅生活改善調査（利用者票）'!B32="","-",'在宅生活改善調査（利用者票）'!B32)</f>
        <v>-</v>
      </c>
      <c r="C23" s="62" t="str">
        <f>IF('在宅生活改善調査（利用者票）'!C32="","-",'在宅生活改善調査（利用者票）'!C32)</f>
        <v>-</v>
      </c>
      <c r="D23" s="62" t="str">
        <f>IF('在宅生活改善調査（利用者票）'!D32="","-",'在宅生活改善調査（利用者票）'!D32)</f>
        <v>-</v>
      </c>
      <c r="E23" s="62" t="str">
        <f>IF('在宅生活改善調査（利用者票）'!E32="","-",'在宅生活改善調査（利用者票）'!E32)</f>
        <v>-</v>
      </c>
      <c r="F23" s="62" t="str">
        <f>IF('在宅生活改善調査（利用者票）'!F32="","-",'在宅生活改善調査（利用者票）'!F32)</f>
        <v>-</v>
      </c>
      <c r="G23" s="62" t="str">
        <f>IF('在宅生活改善調査（利用者票）'!G32="","-",'在宅生活改善調査（利用者票）'!G32)</f>
        <v>-</v>
      </c>
      <c r="H23" s="62" t="str">
        <f>IF('在宅生活改善調査（利用者票）'!U32="","-",'在宅生活改善調査（利用者票）'!U32)</f>
        <v>-</v>
      </c>
      <c r="I23" s="62" t="str">
        <f>IF('在宅生活改善調査（利用者票）'!$U32=10,"*",IF(AND('在宅生活改善調査（利用者票）'!U32&lt;&gt;10,'在宅生活改善調査（利用者票）'!V32=""),"-",'在宅生活改善調査（利用者票）'!V32))</f>
        <v>-</v>
      </c>
      <c r="J23" s="62" t="str">
        <f>IF('在宅生活改善調査（利用者票）'!$U32=10,"*",IF(AND('在宅生活改善調査（利用者票）'!U32&lt;&gt;10,転記作業用!$Z23=0),"-",転記作業用!I23))</f>
        <v>-</v>
      </c>
      <c r="K23" s="62" t="str">
        <f>IF('在宅生活改善調査（利用者票）'!$U32=10,"*",IF(AND('在宅生活改善調査（利用者票）'!V32&lt;&gt;10,転記作業用!$Z23=0),"-",転記作業用!J23))</f>
        <v>-</v>
      </c>
      <c r="L23" s="62" t="str">
        <f>IF('在宅生活改善調査（利用者票）'!$U32=10,"*",IF(AND('在宅生活改善調査（利用者票）'!W32&lt;&gt;10,転記作業用!$Z23=0),"-",転記作業用!K23))</f>
        <v>-</v>
      </c>
      <c r="M23" s="62" t="str">
        <f>IF('在宅生活改善調査（利用者票）'!$U32=10,"*",IF(AND('在宅生活改善調査（利用者票）'!X32&lt;&gt;10,転記作業用!$Z23=0),"-",転記作業用!L23))</f>
        <v>-</v>
      </c>
      <c r="N23" s="62" t="str">
        <f>IF('在宅生活改善調査（利用者票）'!$U32=10,"*",IF(AND('在宅生活改善調査（利用者票）'!Y32&lt;&gt;10,転記作業用!$Z23=0),"-",転記作業用!M23))</f>
        <v>-</v>
      </c>
      <c r="O23" s="62" t="str">
        <f>IF('在宅生活改善調査（利用者票）'!$U32=10,"*",IF(AND('在宅生活改善調査（利用者票）'!Z32&lt;&gt;10,転記作業用!$Z23=0),"-",転記作業用!N23))</f>
        <v>-</v>
      </c>
      <c r="P23" s="62" t="str">
        <f>IF('在宅生活改善調査（利用者票）'!$U32=10,"*",IF(AND('在宅生活改善調査（利用者票）'!AA32&lt;&gt;10,転記作業用!$Z23=0),"-",転記作業用!O23))</f>
        <v>-</v>
      </c>
      <c r="Q23" s="62" t="str">
        <f>IF('在宅生活改善調査（利用者票）'!$U32=10,"*",IF(AND('在宅生活改善調査（利用者票）'!AB32&lt;&gt;10,転記作業用!$Z23=0),"-",転記作業用!P23))</f>
        <v>-</v>
      </c>
      <c r="R23" s="62" t="str">
        <f>IF('在宅生活改善調査（利用者票）'!$U32=10,"*",IF(AND('在宅生活改善調査（利用者票）'!AC32&lt;&gt;10,転記作業用!$Z23=0),"-",転記作業用!Q23))</f>
        <v>-</v>
      </c>
      <c r="S23" s="62" t="str">
        <f>IF('在宅生活改善調査（利用者票）'!$U32=10,"*",IF(AND('在宅生活改善調査（利用者票）'!AD32&lt;&gt;10,転記作業用!$Z23=0),"-",転記作業用!R23))</f>
        <v>-</v>
      </c>
      <c r="T23" s="62" t="str">
        <f>IF('在宅生活改善調査（利用者票）'!$U32=10,"*",IF(AND('在宅生活改善調査（利用者票）'!AE32&lt;&gt;10,転記作業用!$Z23=0),"-",転記作業用!S23))</f>
        <v>-</v>
      </c>
      <c r="U23" s="62" t="str">
        <f>IF('在宅生活改善調査（利用者票）'!$U32=10,"*",IF(AND('在宅生活改善調査（利用者票）'!AF32&lt;&gt;10,転記作業用!$Z23=0),"-",転記作業用!T23))</f>
        <v>-</v>
      </c>
      <c r="V23" s="62" t="str">
        <f>IF('在宅生活改善調査（利用者票）'!$U32=10,"*",IF(AND('在宅生活改善調査（利用者票）'!AG32&lt;&gt;10,転記作業用!$Z23=0),"-",転記作業用!U23))</f>
        <v>-</v>
      </c>
      <c r="W23" s="62" t="str">
        <f>IF('在宅生活改善調査（利用者票）'!$U32=10,"*",IF(AND('在宅生活改善調査（利用者票）'!AH32&lt;&gt;10,転記作業用!$Z23=0),"-",転記作業用!V23))</f>
        <v>-</v>
      </c>
      <c r="X23" s="62" t="str">
        <f>IF('在宅生活改善調査（利用者票）'!$U32=10,"*",IF(AND('在宅生活改善調査（利用者票）'!AI32&lt;&gt;10,転記作業用!$Z23=0),"-",転記作業用!W23))</f>
        <v>-</v>
      </c>
      <c r="Y23" s="62" t="str">
        <f>IF('在宅生活改善調査（利用者票）'!$U32=10,"*",IF(AND('在宅生活改善調査（利用者票）'!AJ32&lt;&gt;10,転記作業用!$Z23=0),"-",転記作業用!X23))</f>
        <v>-</v>
      </c>
      <c r="Z23" s="62" t="str">
        <f>IF('在宅生活改善調査（利用者票）'!$U32=10,"*",IF(AND('在宅生活改善調査（利用者票）'!AK32&lt;&gt;10,転記作業用!$Z23=0),"-",転記作業用!Y23))</f>
        <v>-</v>
      </c>
      <c r="AA23" s="62" t="str">
        <f>IF(転記作業用!$AH23=0,"-",転記作業用!AA23)</f>
        <v>-</v>
      </c>
      <c r="AB23" s="62" t="str">
        <f>IF(転記作業用!$AH23=0,"-",転記作業用!AB23)</f>
        <v>-</v>
      </c>
      <c r="AC23" s="62" t="str">
        <f>IF(転記作業用!$AH23=0,"-",転記作業用!AC23)</f>
        <v>-</v>
      </c>
      <c r="AD23" s="62" t="str">
        <f>IF(転記作業用!$AH23=0,"-",転記作業用!AD23)</f>
        <v>-</v>
      </c>
      <c r="AE23" s="62" t="str">
        <f>IF(転記作業用!$AH23=0,"-",転記作業用!AE23)</f>
        <v>-</v>
      </c>
      <c r="AF23" s="62" t="str">
        <f>IF(転記作業用!$AH23=0,"-",転記作業用!AF23)</f>
        <v>-</v>
      </c>
      <c r="AG23" s="62" t="str">
        <f>IF(転記作業用!$AH23=0,"-",転記作業用!AG23)</f>
        <v>-</v>
      </c>
      <c r="AH23" s="62" t="str">
        <f>IF(転記作業用!$AP23=0,"-",転記作業用!AI23)</f>
        <v>-</v>
      </c>
      <c r="AI23" s="62" t="str">
        <f>IF(転記作業用!$AP23=0,"-",転記作業用!AJ23)</f>
        <v>-</v>
      </c>
      <c r="AJ23" s="62" t="str">
        <f>IF(転記作業用!$AP23=0,"-",転記作業用!AK23)</f>
        <v>-</v>
      </c>
      <c r="AK23" s="62" t="str">
        <f>IF(転記作業用!$AP23=0,"-",転記作業用!AL23)</f>
        <v>-</v>
      </c>
      <c r="AL23" s="62" t="str">
        <f>IF(転記作業用!$AP23=0,"-",転記作業用!AM23)</f>
        <v>-</v>
      </c>
      <c r="AM23" s="62" t="str">
        <f>IF(転記作業用!$AP23=0,"-",転記作業用!AN23)</f>
        <v>-</v>
      </c>
      <c r="AN23" s="62" t="str">
        <f>IF(転記作業用!$AP23=0,"-",転記作業用!AO23)</f>
        <v>-</v>
      </c>
      <c r="AO23" s="62" t="str">
        <f>IF(転記作業用!$AY23=0,"-",転記作業用!AQ23)</f>
        <v>-</v>
      </c>
      <c r="AP23" s="62" t="str">
        <f>IF(転記作業用!$AY23=0,"-",転記作業用!AR23)</f>
        <v>-</v>
      </c>
      <c r="AQ23" s="62" t="str">
        <f>IF(転記作業用!$AY23=0,"-",転記作業用!AS23)</f>
        <v>-</v>
      </c>
      <c r="AR23" s="62" t="str">
        <f>IF(転記作業用!$AY23=0,"-",転記作業用!AT23)</f>
        <v>-</v>
      </c>
      <c r="AS23" s="62" t="str">
        <f>IF(転記作業用!$AY23=0,"-",転記作業用!AU23)</f>
        <v>-</v>
      </c>
      <c r="AT23" s="62" t="str">
        <f>IF(転記作業用!$AY23=0,"-",転記作業用!AV23)</f>
        <v>-</v>
      </c>
      <c r="AU23" s="62" t="str">
        <f>IF(転記作業用!$AY23=0,"-",転記作業用!AW23)</f>
        <v>-</v>
      </c>
      <c r="AV23" s="62" t="str">
        <f>IF(転記作業用!$AY23=0,"-",転記作業用!AX23)</f>
        <v>-</v>
      </c>
      <c r="AW23" s="62" t="str">
        <f>IF(転記作業用!$BK23=0,"-",転記作業用!AZ23)</f>
        <v>-</v>
      </c>
      <c r="AX23" s="62" t="str">
        <f>IF(転記作業用!$BK23=0,"-",転記作業用!BA23)</f>
        <v>-</v>
      </c>
      <c r="AY23" s="62" t="str">
        <f>IF(転記作業用!$BK23=0,"-",転記作業用!BB23)</f>
        <v>-</v>
      </c>
      <c r="AZ23" s="62" t="str">
        <f>IF(転記作業用!$BK23=0,"-",転記作業用!BC23)</f>
        <v>-</v>
      </c>
      <c r="BA23" s="62" t="str">
        <f>IF(転記作業用!$BK23=0,"-",転記作業用!BD23)</f>
        <v>-</v>
      </c>
      <c r="BB23" s="62" t="str">
        <f>IF(転記作業用!$BK23=0,"-",転記作業用!BE23)</f>
        <v>-</v>
      </c>
      <c r="BC23" s="62" t="str">
        <f>IF(転記作業用!$BK23=0,"-",転記作業用!BF23)</f>
        <v>-</v>
      </c>
      <c r="BD23" s="62" t="str">
        <f>IF(転記作業用!$BK23=0,"-",転記作業用!BG23)</f>
        <v>-</v>
      </c>
      <c r="BE23" s="62" t="str">
        <f>IF(転記作業用!$BK23=0,"-",転記作業用!BH23)</f>
        <v>-</v>
      </c>
      <c r="BF23" s="62" t="str">
        <f>IF(転記作業用!$BK23=0,"-",転記作業用!BI23)</f>
        <v>-</v>
      </c>
      <c r="BG23" s="62" t="str">
        <f>IF(転記作業用!$BK23=0,"-",転記作業用!BJ23)</f>
        <v>-</v>
      </c>
      <c r="BH23" s="62" t="str">
        <f>IF(転記作業用!$CF23=0,"-",転記作業用!BL23)</f>
        <v>-</v>
      </c>
      <c r="BI23" s="62" t="str">
        <f>IF(転記作業用!$CF23=0,"-",転記作業用!BM23)</f>
        <v>-</v>
      </c>
      <c r="BJ23" s="62" t="str">
        <f>IF(転記作業用!$CF23=0,"-",転記作業用!BN23)</f>
        <v>-</v>
      </c>
      <c r="BK23" s="62" t="str">
        <f>IF(転記作業用!$CF23=0,"-",転記作業用!BO23)</f>
        <v>-</v>
      </c>
      <c r="BL23" s="62" t="str">
        <f>IF(転記作業用!$CF23=0,"-",転記作業用!BP23)</f>
        <v>-</v>
      </c>
      <c r="BM23" s="62" t="str">
        <f>IF(転記作業用!$CF23=0,"-",転記作業用!BQ23)</f>
        <v>-</v>
      </c>
      <c r="BN23" s="62" t="str">
        <f>IF(転記作業用!$CF23=0,"-",転記作業用!BR23)</f>
        <v>-</v>
      </c>
      <c r="BO23" s="62" t="str">
        <f>IF(転記作業用!$CF23=0,"-",転記作業用!BS23)</f>
        <v>-</v>
      </c>
      <c r="BP23" s="62" t="str">
        <f>IF(転記作業用!$CF23=0,"-",転記作業用!BT23)</f>
        <v>-</v>
      </c>
      <c r="BQ23" s="62" t="str">
        <f>IF(転記作業用!$CF23=0,"-",転記作業用!BU23)</f>
        <v>-</v>
      </c>
      <c r="BR23" s="62" t="str">
        <f>IF(転記作業用!$CF23=0,"-",転記作業用!BV23)</f>
        <v>-</v>
      </c>
      <c r="BS23" s="62" t="str">
        <f>IF(転記作業用!$CF23=0,"-",転記作業用!BW23)</f>
        <v>-</v>
      </c>
      <c r="BT23" s="62" t="str">
        <f>IF(転記作業用!$CF23=0,"-",転記作業用!BX23)</f>
        <v>-</v>
      </c>
      <c r="BU23" s="62" t="str">
        <f>IF(転記作業用!$CF23=0,"-",転記作業用!BY23)</f>
        <v>-</v>
      </c>
      <c r="BV23" s="62" t="str">
        <f>IF(転記作業用!$CF23=0,"-",転記作業用!BZ23)</f>
        <v>-</v>
      </c>
      <c r="BW23" s="62" t="str">
        <f>IF(転記作業用!$CF23=0,"-",転記作業用!CA23)</f>
        <v>-</v>
      </c>
      <c r="BX23" s="62" t="str">
        <f>IF(転記作業用!$CF23=0,"-",転記作業用!CB23)</f>
        <v>-</v>
      </c>
      <c r="BY23" s="62" t="str">
        <f>IF(転記作業用!$CF23=0,"-",転記作業用!CC23)</f>
        <v>-</v>
      </c>
      <c r="BZ23" s="62" t="str">
        <f>IF(転記作業用!$CF23=0,"-",転記作業用!CD23)</f>
        <v>-</v>
      </c>
      <c r="CA23" s="62" t="str">
        <f>IF(転記作業用!$CF23=0,"-",転記作業用!CE23)</f>
        <v>-</v>
      </c>
      <c r="CB23" s="62" t="str">
        <f>IF(転記作業用!CG23&lt;1,"*",IF(AND(転記作業用!CG23&gt;=1,'在宅生活改善調査（利用者票）'!CO32=""),"-",'在宅生活改善調査（利用者票）'!CO32))</f>
        <v>*</v>
      </c>
      <c r="CC23" s="62" t="str">
        <f>IF(転記作業用!CH23&lt;1,"*",IF(AND(転記作業用!CH23&gt;=1,'在宅生活改善調査（利用者票）'!CP32=""),"-",'在宅生活改善調査（利用者票）'!CP32))</f>
        <v>*</v>
      </c>
      <c r="CD23" s="62" t="str">
        <f>IF($BZ23&lt;&gt;1,"*",IF(AND($BZ23=1,'在宅生活改善調査（利用者票）'!CQ32=""),"-",'在宅生活改善調査（利用者票）'!CQ32))</f>
        <v>*</v>
      </c>
      <c r="CF23" s="129" t="str">
        <f>IF('在宅生活改善調査（利用者票）'!H32="","-",'在宅生活改善調査（利用者票）'!H32)</f>
        <v>-</v>
      </c>
      <c r="CG23" s="129" t="str">
        <f>IF('在宅生活改善調査（利用者票）'!I32="","-",'在宅生活改善調査（利用者票）'!I32)</f>
        <v>-</v>
      </c>
      <c r="CH23" s="129" t="str">
        <f>IF('在宅生活改善調査（利用者票）'!J32="","-",'在宅生活改善調査（利用者票）'!J32)</f>
        <v>-</v>
      </c>
      <c r="CI23" s="129" t="str">
        <f>IF('在宅生活改善調査（利用者票）'!K32="","-",'在宅生活改善調査（利用者票）'!K32)</f>
        <v>-</v>
      </c>
      <c r="CJ23" s="129" t="str">
        <f>IF('在宅生活改善調査（利用者票）'!L32="","-",'在宅生活改善調査（利用者票）'!L32)</f>
        <v>-</v>
      </c>
      <c r="CK23" s="129" t="str">
        <f>IF('在宅生活改善調査（利用者票）'!M32="","-",'在宅生活改善調査（利用者票）'!M32)</f>
        <v>-</v>
      </c>
      <c r="CL23" s="129" t="str">
        <f>IF('在宅生活改善調査（利用者票）'!N32="","-",'在宅生活改善調査（利用者票）'!N32)</f>
        <v>-</v>
      </c>
      <c r="CM23" s="129" t="str">
        <f>IF('在宅生活改善調査（利用者票）'!O32="","-",'在宅生活改善調査（利用者票）'!O32)</f>
        <v>-</v>
      </c>
      <c r="CN23" s="129" t="str">
        <f>IF('在宅生活改善調査（利用者票）'!P32="","-",'在宅生活改善調査（利用者票）'!P32)</f>
        <v>-</v>
      </c>
      <c r="CO23" s="129" t="str">
        <f>IF('在宅生活改善調査（利用者票）'!Q32="","-",'在宅生活改善調査（利用者票）'!Q32)</f>
        <v>-</v>
      </c>
      <c r="CP23" s="129" t="str">
        <f>IF('在宅生活改善調査（利用者票）'!R32="","-",'在宅生活改善調査（利用者票）'!R32)</f>
        <v>-</v>
      </c>
      <c r="CQ23" s="129" t="str">
        <f>IF('在宅生活改善調査（利用者票）'!S32="","-",'在宅生活改善調査（利用者票）'!S32)</f>
        <v>-</v>
      </c>
      <c r="CR23" s="129" t="str">
        <f>IF('在宅生活改善調査（利用者票）'!T32="","-",'在宅生活改善調査（利用者票）'!T32)</f>
        <v>-</v>
      </c>
    </row>
    <row r="24" spans="1:96">
      <c r="A24" s="63" t="str">
        <f>IF(SUM(B24:CD24)=0,"",20)</f>
        <v/>
      </c>
      <c r="B24" s="62" t="str">
        <f>IF('在宅生活改善調査（利用者票）'!B33="","-",'在宅生活改善調査（利用者票）'!B33)</f>
        <v>-</v>
      </c>
      <c r="C24" s="62" t="str">
        <f>IF('在宅生活改善調査（利用者票）'!C33="","-",'在宅生活改善調査（利用者票）'!C33)</f>
        <v>-</v>
      </c>
      <c r="D24" s="62" t="str">
        <f>IF('在宅生活改善調査（利用者票）'!D33="","-",'在宅生活改善調査（利用者票）'!D33)</f>
        <v>-</v>
      </c>
      <c r="E24" s="62" t="str">
        <f>IF('在宅生活改善調査（利用者票）'!E33="","-",'在宅生活改善調査（利用者票）'!E33)</f>
        <v>-</v>
      </c>
      <c r="F24" s="62" t="str">
        <f>IF('在宅生活改善調査（利用者票）'!F33="","-",'在宅生活改善調査（利用者票）'!F33)</f>
        <v>-</v>
      </c>
      <c r="G24" s="62" t="str">
        <f>IF('在宅生活改善調査（利用者票）'!G33="","-",'在宅生活改善調査（利用者票）'!G33)</f>
        <v>-</v>
      </c>
      <c r="H24" s="62" t="str">
        <f>IF('在宅生活改善調査（利用者票）'!U33="","-",'在宅生活改善調査（利用者票）'!U33)</f>
        <v>-</v>
      </c>
      <c r="I24" s="62" t="str">
        <f>IF('在宅生活改善調査（利用者票）'!$U33=10,"*",IF(AND('在宅生活改善調査（利用者票）'!U33&lt;&gt;10,'在宅生活改善調査（利用者票）'!V33=""),"-",'在宅生活改善調査（利用者票）'!V33))</f>
        <v>-</v>
      </c>
      <c r="J24" s="62" t="str">
        <f>IF('在宅生活改善調査（利用者票）'!$U33=10,"*",IF(AND('在宅生活改善調査（利用者票）'!U33&lt;&gt;10,転記作業用!$Z24=0),"-",転記作業用!I24))</f>
        <v>-</v>
      </c>
      <c r="K24" s="62" t="str">
        <f>IF('在宅生活改善調査（利用者票）'!$U33=10,"*",IF(AND('在宅生活改善調査（利用者票）'!V33&lt;&gt;10,転記作業用!$Z24=0),"-",転記作業用!J24))</f>
        <v>-</v>
      </c>
      <c r="L24" s="62" t="str">
        <f>IF('在宅生活改善調査（利用者票）'!$U33=10,"*",IF(AND('在宅生活改善調査（利用者票）'!W33&lt;&gt;10,転記作業用!$Z24=0),"-",転記作業用!K24))</f>
        <v>-</v>
      </c>
      <c r="M24" s="62" t="str">
        <f>IF('在宅生活改善調査（利用者票）'!$U33=10,"*",IF(AND('在宅生活改善調査（利用者票）'!X33&lt;&gt;10,転記作業用!$Z24=0),"-",転記作業用!L24))</f>
        <v>-</v>
      </c>
      <c r="N24" s="62" t="str">
        <f>IF('在宅生活改善調査（利用者票）'!$U33=10,"*",IF(AND('在宅生活改善調査（利用者票）'!Y33&lt;&gt;10,転記作業用!$Z24=0),"-",転記作業用!M24))</f>
        <v>-</v>
      </c>
      <c r="O24" s="62" t="str">
        <f>IF('在宅生活改善調査（利用者票）'!$U33=10,"*",IF(AND('在宅生活改善調査（利用者票）'!Z33&lt;&gt;10,転記作業用!$Z24=0),"-",転記作業用!N24))</f>
        <v>-</v>
      </c>
      <c r="P24" s="62" t="str">
        <f>IF('在宅生活改善調査（利用者票）'!$U33=10,"*",IF(AND('在宅生活改善調査（利用者票）'!AA33&lt;&gt;10,転記作業用!$Z24=0),"-",転記作業用!O24))</f>
        <v>-</v>
      </c>
      <c r="Q24" s="62" t="str">
        <f>IF('在宅生活改善調査（利用者票）'!$U33=10,"*",IF(AND('在宅生活改善調査（利用者票）'!AB33&lt;&gt;10,転記作業用!$Z24=0),"-",転記作業用!P24))</f>
        <v>-</v>
      </c>
      <c r="R24" s="62" t="str">
        <f>IF('在宅生活改善調査（利用者票）'!$U33=10,"*",IF(AND('在宅生活改善調査（利用者票）'!AC33&lt;&gt;10,転記作業用!$Z24=0),"-",転記作業用!Q24))</f>
        <v>-</v>
      </c>
      <c r="S24" s="62" t="str">
        <f>IF('在宅生活改善調査（利用者票）'!$U33=10,"*",IF(AND('在宅生活改善調査（利用者票）'!AD33&lt;&gt;10,転記作業用!$Z24=0),"-",転記作業用!R24))</f>
        <v>-</v>
      </c>
      <c r="T24" s="62" t="str">
        <f>IF('在宅生活改善調査（利用者票）'!$U33=10,"*",IF(AND('在宅生活改善調査（利用者票）'!AE33&lt;&gt;10,転記作業用!$Z24=0),"-",転記作業用!S24))</f>
        <v>-</v>
      </c>
      <c r="U24" s="62" t="str">
        <f>IF('在宅生活改善調査（利用者票）'!$U33=10,"*",IF(AND('在宅生活改善調査（利用者票）'!AF33&lt;&gt;10,転記作業用!$Z24=0),"-",転記作業用!T24))</f>
        <v>-</v>
      </c>
      <c r="V24" s="62" t="str">
        <f>IF('在宅生活改善調査（利用者票）'!$U33=10,"*",IF(AND('在宅生活改善調査（利用者票）'!AG33&lt;&gt;10,転記作業用!$Z24=0),"-",転記作業用!U24))</f>
        <v>-</v>
      </c>
      <c r="W24" s="62" t="str">
        <f>IF('在宅生活改善調査（利用者票）'!$U33=10,"*",IF(AND('在宅生活改善調査（利用者票）'!AH33&lt;&gt;10,転記作業用!$Z24=0),"-",転記作業用!V24))</f>
        <v>-</v>
      </c>
      <c r="X24" s="62" t="str">
        <f>IF('在宅生活改善調査（利用者票）'!$U33=10,"*",IF(AND('在宅生活改善調査（利用者票）'!AI33&lt;&gt;10,転記作業用!$Z24=0),"-",転記作業用!W24))</f>
        <v>-</v>
      </c>
      <c r="Y24" s="62" t="str">
        <f>IF('在宅生活改善調査（利用者票）'!$U33=10,"*",IF(AND('在宅生活改善調査（利用者票）'!AJ33&lt;&gt;10,転記作業用!$Z24=0),"-",転記作業用!X24))</f>
        <v>-</v>
      </c>
      <c r="Z24" s="62" t="str">
        <f>IF('在宅生活改善調査（利用者票）'!$U33=10,"*",IF(AND('在宅生活改善調査（利用者票）'!AK33&lt;&gt;10,転記作業用!$Z24=0),"-",転記作業用!Y24))</f>
        <v>-</v>
      </c>
      <c r="AA24" s="62" t="str">
        <f>IF(転記作業用!$AH24=0,"-",転記作業用!AA24)</f>
        <v>-</v>
      </c>
      <c r="AB24" s="62" t="str">
        <f>IF(転記作業用!$AH24=0,"-",転記作業用!AB24)</f>
        <v>-</v>
      </c>
      <c r="AC24" s="62" t="str">
        <f>IF(転記作業用!$AH24=0,"-",転記作業用!AC24)</f>
        <v>-</v>
      </c>
      <c r="AD24" s="62" t="str">
        <f>IF(転記作業用!$AH24=0,"-",転記作業用!AD24)</f>
        <v>-</v>
      </c>
      <c r="AE24" s="62" t="str">
        <f>IF(転記作業用!$AH24=0,"-",転記作業用!AE24)</f>
        <v>-</v>
      </c>
      <c r="AF24" s="62" t="str">
        <f>IF(転記作業用!$AH24=0,"-",転記作業用!AF24)</f>
        <v>-</v>
      </c>
      <c r="AG24" s="62" t="str">
        <f>IF(転記作業用!$AH24=0,"-",転記作業用!AG24)</f>
        <v>-</v>
      </c>
      <c r="AH24" s="62" t="str">
        <f>IF(転記作業用!$AP24=0,"-",転記作業用!AI24)</f>
        <v>-</v>
      </c>
      <c r="AI24" s="62" t="str">
        <f>IF(転記作業用!$AP24=0,"-",転記作業用!AJ24)</f>
        <v>-</v>
      </c>
      <c r="AJ24" s="62" t="str">
        <f>IF(転記作業用!$AP24=0,"-",転記作業用!AK24)</f>
        <v>-</v>
      </c>
      <c r="AK24" s="62" t="str">
        <f>IF(転記作業用!$AP24=0,"-",転記作業用!AL24)</f>
        <v>-</v>
      </c>
      <c r="AL24" s="62" t="str">
        <f>IF(転記作業用!$AP24=0,"-",転記作業用!AM24)</f>
        <v>-</v>
      </c>
      <c r="AM24" s="62" t="str">
        <f>IF(転記作業用!$AP24=0,"-",転記作業用!AN24)</f>
        <v>-</v>
      </c>
      <c r="AN24" s="62" t="str">
        <f>IF(転記作業用!$AP24=0,"-",転記作業用!AO24)</f>
        <v>-</v>
      </c>
      <c r="AO24" s="62" t="str">
        <f>IF(転記作業用!$AY24=0,"-",転記作業用!AQ24)</f>
        <v>-</v>
      </c>
      <c r="AP24" s="62" t="str">
        <f>IF(転記作業用!$AY24=0,"-",転記作業用!AR24)</f>
        <v>-</v>
      </c>
      <c r="AQ24" s="62" t="str">
        <f>IF(転記作業用!$AY24=0,"-",転記作業用!AS24)</f>
        <v>-</v>
      </c>
      <c r="AR24" s="62" t="str">
        <f>IF(転記作業用!$AY24=0,"-",転記作業用!AT24)</f>
        <v>-</v>
      </c>
      <c r="AS24" s="62" t="str">
        <f>IF(転記作業用!$AY24=0,"-",転記作業用!AU24)</f>
        <v>-</v>
      </c>
      <c r="AT24" s="62" t="str">
        <f>IF(転記作業用!$AY24=0,"-",転記作業用!AV24)</f>
        <v>-</v>
      </c>
      <c r="AU24" s="62" t="str">
        <f>IF(転記作業用!$AY24=0,"-",転記作業用!AW24)</f>
        <v>-</v>
      </c>
      <c r="AV24" s="62" t="str">
        <f>IF(転記作業用!$AY24=0,"-",転記作業用!AX24)</f>
        <v>-</v>
      </c>
      <c r="AW24" s="62" t="str">
        <f>IF(転記作業用!$BK24=0,"-",転記作業用!AZ24)</f>
        <v>-</v>
      </c>
      <c r="AX24" s="62" t="str">
        <f>IF(転記作業用!$BK24=0,"-",転記作業用!BA24)</f>
        <v>-</v>
      </c>
      <c r="AY24" s="62" t="str">
        <f>IF(転記作業用!$BK24=0,"-",転記作業用!BB24)</f>
        <v>-</v>
      </c>
      <c r="AZ24" s="62" t="str">
        <f>IF(転記作業用!$BK24=0,"-",転記作業用!BC24)</f>
        <v>-</v>
      </c>
      <c r="BA24" s="62" t="str">
        <f>IF(転記作業用!$BK24=0,"-",転記作業用!BD24)</f>
        <v>-</v>
      </c>
      <c r="BB24" s="62" t="str">
        <f>IF(転記作業用!$BK24=0,"-",転記作業用!BE24)</f>
        <v>-</v>
      </c>
      <c r="BC24" s="62" t="str">
        <f>IF(転記作業用!$BK24=0,"-",転記作業用!BF24)</f>
        <v>-</v>
      </c>
      <c r="BD24" s="62" t="str">
        <f>IF(転記作業用!$BK24=0,"-",転記作業用!BG24)</f>
        <v>-</v>
      </c>
      <c r="BE24" s="62" t="str">
        <f>IF(転記作業用!$BK24=0,"-",転記作業用!BH24)</f>
        <v>-</v>
      </c>
      <c r="BF24" s="62" t="str">
        <f>IF(転記作業用!$BK24=0,"-",転記作業用!BI24)</f>
        <v>-</v>
      </c>
      <c r="BG24" s="62" t="str">
        <f>IF(転記作業用!$BK24=0,"-",転記作業用!BJ24)</f>
        <v>-</v>
      </c>
      <c r="BH24" s="62" t="str">
        <f>IF(転記作業用!$CF24=0,"-",転記作業用!BL24)</f>
        <v>-</v>
      </c>
      <c r="BI24" s="62" t="str">
        <f>IF(転記作業用!$CF24=0,"-",転記作業用!BM24)</f>
        <v>-</v>
      </c>
      <c r="BJ24" s="62" t="str">
        <f>IF(転記作業用!$CF24=0,"-",転記作業用!BN24)</f>
        <v>-</v>
      </c>
      <c r="BK24" s="62" t="str">
        <f>IF(転記作業用!$CF24=0,"-",転記作業用!BO24)</f>
        <v>-</v>
      </c>
      <c r="BL24" s="62" t="str">
        <f>IF(転記作業用!$CF24=0,"-",転記作業用!BP24)</f>
        <v>-</v>
      </c>
      <c r="BM24" s="62" t="str">
        <f>IF(転記作業用!$CF24=0,"-",転記作業用!BQ24)</f>
        <v>-</v>
      </c>
      <c r="BN24" s="62" t="str">
        <f>IF(転記作業用!$CF24=0,"-",転記作業用!BR24)</f>
        <v>-</v>
      </c>
      <c r="BO24" s="62" t="str">
        <f>IF(転記作業用!$CF24=0,"-",転記作業用!BS24)</f>
        <v>-</v>
      </c>
      <c r="BP24" s="62" t="str">
        <f>IF(転記作業用!$CF24=0,"-",転記作業用!BT24)</f>
        <v>-</v>
      </c>
      <c r="BQ24" s="62" t="str">
        <f>IF(転記作業用!$CF24=0,"-",転記作業用!BU24)</f>
        <v>-</v>
      </c>
      <c r="BR24" s="62" t="str">
        <f>IF(転記作業用!$CF24=0,"-",転記作業用!BV24)</f>
        <v>-</v>
      </c>
      <c r="BS24" s="62" t="str">
        <f>IF(転記作業用!$CF24=0,"-",転記作業用!BW24)</f>
        <v>-</v>
      </c>
      <c r="BT24" s="62" t="str">
        <f>IF(転記作業用!$CF24=0,"-",転記作業用!BX24)</f>
        <v>-</v>
      </c>
      <c r="BU24" s="62" t="str">
        <f>IF(転記作業用!$CF24=0,"-",転記作業用!BY24)</f>
        <v>-</v>
      </c>
      <c r="BV24" s="62" t="str">
        <f>IF(転記作業用!$CF24=0,"-",転記作業用!BZ24)</f>
        <v>-</v>
      </c>
      <c r="BW24" s="62" t="str">
        <f>IF(転記作業用!$CF24=0,"-",転記作業用!CA24)</f>
        <v>-</v>
      </c>
      <c r="BX24" s="62" t="str">
        <f>IF(転記作業用!$CF24=0,"-",転記作業用!CB24)</f>
        <v>-</v>
      </c>
      <c r="BY24" s="62" t="str">
        <f>IF(転記作業用!$CF24=0,"-",転記作業用!CC24)</f>
        <v>-</v>
      </c>
      <c r="BZ24" s="62" t="str">
        <f>IF(転記作業用!$CF24=0,"-",転記作業用!CD24)</f>
        <v>-</v>
      </c>
      <c r="CA24" s="62" t="str">
        <f>IF(転記作業用!$CF24=0,"-",転記作業用!CE24)</f>
        <v>-</v>
      </c>
      <c r="CB24" s="62" t="str">
        <f>IF(転記作業用!CG24&lt;1,"*",IF(AND(転記作業用!CG24&gt;=1,'在宅生活改善調査（利用者票）'!CO33=""),"-",'在宅生活改善調査（利用者票）'!CO33))</f>
        <v>*</v>
      </c>
      <c r="CC24" s="62" t="str">
        <f>IF(転記作業用!CH24&lt;1,"*",IF(AND(転記作業用!CH24&gt;=1,'在宅生活改善調査（利用者票）'!CP33=""),"-",'在宅生活改善調査（利用者票）'!CP33))</f>
        <v>*</v>
      </c>
      <c r="CD24" s="62" t="str">
        <f>IF($BZ24&lt;&gt;1,"*",IF(AND($BZ24=1,'在宅生活改善調査（利用者票）'!CQ33=""),"-",'在宅生活改善調査（利用者票）'!CQ33))</f>
        <v>*</v>
      </c>
      <c r="CF24" s="129" t="str">
        <f>IF('在宅生活改善調査（利用者票）'!H33="","-",'在宅生活改善調査（利用者票）'!H33)</f>
        <v>-</v>
      </c>
      <c r="CG24" s="129" t="str">
        <f>IF('在宅生活改善調査（利用者票）'!I33="","-",'在宅生活改善調査（利用者票）'!I33)</f>
        <v>-</v>
      </c>
      <c r="CH24" s="129" t="str">
        <f>IF('在宅生活改善調査（利用者票）'!J33="","-",'在宅生活改善調査（利用者票）'!J33)</f>
        <v>-</v>
      </c>
      <c r="CI24" s="129" t="str">
        <f>IF('在宅生活改善調査（利用者票）'!K33="","-",'在宅生活改善調査（利用者票）'!K33)</f>
        <v>-</v>
      </c>
      <c r="CJ24" s="129" t="str">
        <f>IF('在宅生活改善調査（利用者票）'!L33="","-",'在宅生活改善調査（利用者票）'!L33)</f>
        <v>-</v>
      </c>
      <c r="CK24" s="129" t="str">
        <f>IF('在宅生活改善調査（利用者票）'!M33="","-",'在宅生活改善調査（利用者票）'!M33)</f>
        <v>-</v>
      </c>
      <c r="CL24" s="129" t="str">
        <f>IF('在宅生活改善調査（利用者票）'!N33="","-",'在宅生活改善調査（利用者票）'!N33)</f>
        <v>-</v>
      </c>
      <c r="CM24" s="129" t="str">
        <f>IF('在宅生活改善調査（利用者票）'!O33="","-",'在宅生活改善調査（利用者票）'!O33)</f>
        <v>-</v>
      </c>
      <c r="CN24" s="129" t="str">
        <f>IF('在宅生活改善調査（利用者票）'!P33="","-",'在宅生活改善調査（利用者票）'!P33)</f>
        <v>-</v>
      </c>
      <c r="CO24" s="129" t="str">
        <f>IF('在宅生活改善調査（利用者票）'!Q33="","-",'在宅生活改善調査（利用者票）'!Q33)</f>
        <v>-</v>
      </c>
      <c r="CP24" s="129" t="str">
        <f>IF('在宅生活改善調査（利用者票）'!R33="","-",'在宅生活改善調査（利用者票）'!R33)</f>
        <v>-</v>
      </c>
      <c r="CQ24" s="129" t="str">
        <f>IF('在宅生活改善調査（利用者票）'!S33="","-",'在宅生活改善調査（利用者票）'!S33)</f>
        <v>-</v>
      </c>
      <c r="CR24" s="129" t="str">
        <f>IF('在宅生活改善調査（利用者票）'!T33="","-",'在宅生活改善調査（利用者票）'!T33)</f>
        <v>-</v>
      </c>
    </row>
    <row r="25" spans="1:96">
      <c r="A25" s="63" t="str">
        <f>IF(SUM(B25:CD25)=0,"",21)</f>
        <v/>
      </c>
      <c r="B25" s="62" t="str">
        <f>IF('在宅生活改善調査（利用者票）'!B34="","-",'在宅生活改善調査（利用者票）'!B34)</f>
        <v>-</v>
      </c>
      <c r="C25" s="62" t="str">
        <f>IF('在宅生活改善調査（利用者票）'!C34="","-",'在宅生活改善調査（利用者票）'!C34)</f>
        <v>-</v>
      </c>
      <c r="D25" s="62" t="str">
        <f>IF('在宅生活改善調査（利用者票）'!D34="","-",'在宅生活改善調査（利用者票）'!D34)</f>
        <v>-</v>
      </c>
      <c r="E25" s="62" t="str">
        <f>IF('在宅生活改善調査（利用者票）'!E34="","-",'在宅生活改善調査（利用者票）'!E34)</f>
        <v>-</v>
      </c>
      <c r="F25" s="62" t="str">
        <f>IF('在宅生活改善調査（利用者票）'!F34="","-",'在宅生活改善調査（利用者票）'!F34)</f>
        <v>-</v>
      </c>
      <c r="G25" s="62" t="str">
        <f>IF('在宅生活改善調査（利用者票）'!G34="","-",'在宅生活改善調査（利用者票）'!G34)</f>
        <v>-</v>
      </c>
      <c r="H25" s="62" t="str">
        <f>IF('在宅生活改善調査（利用者票）'!U34="","-",'在宅生活改善調査（利用者票）'!U34)</f>
        <v>-</v>
      </c>
      <c r="I25" s="62" t="str">
        <f>IF('在宅生活改善調査（利用者票）'!$U34=10,"*",IF(AND('在宅生活改善調査（利用者票）'!U34&lt;&gt;10,'在宅生活改善調査（利用者票）'!V34=""),"-",'在宅生活改善調査（利用者票）'!V34))</f>
        <v>-</v>
      </c>
      <c r="J25" s="62" t="str">
        <f>IF('在宅生活改善調査（利用者票）'!$U34=10,"*",IF(AND('在宅生活改善調査（利用者票）'!U34&lt;&gt;10,転記作業用!$Z25=0),"-",転記作業用!I25))</f>
        <v>-</v>
      </c>
      <c r="K25" s="62" t="str">
        <f>IF('在宅生活改善調査（利用者票）'!$U34=10,"*",IF(AND('在宅生活改善調査（利用者票）'!V34&lt;&gt;10,転記作業用!$Z25=0),"-",転記作業用!J25))</f>
        <v>-</v>
      </c>
      <c r="L25" s="62" t="str">
        <f>IF('在宅生活改善調査（利用者票）'!$U34=10,"*",IF(AND('在宅生活改善調査（利用者票）'!W34&lt;&gt;10,転記作業用!$Z25=0),"-",転記作業用!K25))</f>
        <v>-</v>
      </c>
      <c r="M25" s="62" t="str">
        <f>IF('在宅生活改善調査（利用者票）'!$U34=10,"*",IF(AND('在宅生活改善調査（利用者票）'!X34&lt;&gt;10,転記作業用!$Z25=0),"-",転記作業用!L25))</f>
        <v>-</v>
      </c>
      <c r="N25" s="62" t="str">
        <f>IF('在宅生活改善調査（利用者票）'!$U34=10,"*",IF(AND('在宅生活改善調査（利用者票）'!Y34&lt;&gt;10,転記作業用!$Z25=0),"-",転記作業用!M25))</f>
        <v>-</v>
      </c>
      <c r="O25" s="62" t="str">
        <f>IF('在宅生活改善調査（利用者票）'!$U34=10,"*",IF(AND('在宅生活改善調査（利用者票）'!Z34&lt;&gt;10,転記作業用!$Z25=0),"-",転記作業用!N25))</f>
        <v>-</v>
      </c>
      <c r="P25" s="62" t="str">
        <f>IF('在宅生活改善調査（利用者票）'!$U34=10,"*",IF(AND('在宅生活改善調査（利用者票）'!AA34&lt;&gt;10,転記作業用!$Z25=0),"-",転記作業用!O25))</f>
        <v>-</v>
      </c>
      <c r="Q25" s="62" t="str">
        <f>IF('在宅生活改善調査（利用者票）'!$U34=10,"*",IF(AND('在宅生活改善調査（利用者票）'!AB34&lt;&gt;10,転記作業用!$Z25=0),"-",転記作業用!P25))</f>
        <v>-</v>
      </c>
      <c r="R25" s="62" t="str">
        <f>IF('在宅生活改善調査（利用者票）'!$U34=10,"*",IF(AND('在宅生活改善調査（利用者票）'!AC34&lt;&gt;10,転記作業用!$Z25=0),"-",転記作業用!Q25))</f>
        <v>-</v>
      </c>
      <c r="S25" s="62" t="str">
        <f>IF('在宅生活改善調査（利用者票）'!$U34=10,"*",IF(AND('在宅生活改善調査（利用者票）'!AD34&lt;&gt;10,転記作業用!$Z25=0),"-",転記作業用!R25))</f>
        <v>-</v>
      </c>
      <c r="T25" s="62" t="str">
        <f>IF('在宅生活改善調査（利用者票）'!$U34=10,"*",IF(AND('在宅生活改善調査（利用者票）'!AE34&lt;&gt;10,転記作業用!$Z25=0),"-",転記作業用!S25))</f>
        <v>-</v>
      </c>
      <c r="U25" s="62" t="str">
        <f>IF('在宅生活改善調査（利用者票）'!$U34=10,"*",IF(AND('在宅生活改善調査（利用者票）'!AF34&lt;&gt;10,転記作業用!$Z25=0),"-",転記作業用!T25))</f>
        <v>-</v>
      </c>
      <c r="V25" s="62" t="str">
        <f>IF('在宅生活改善調査（利用者票）'!$U34=10,"*",IF(AND('在宅生活改善調査（利用者票）'!AG34&lt;&gt;10,転記作業用!$Z25=0),"-",転記作業用!U25))</f>
        <v>-</v>
      </c>
      <c r="W25" s="62" t="str">
        <f>IF('在宅生活改善調査（利用者票）'!$U34=10,"*",IF(AND('在宅生活改善調査（利用者票）'!AH34&lt;&gt;10,転記作業用!$Z25=0),"-",転記作業用!V25))</f>
        <v>-</v>
      </c>
      <c r="X25" s="62" t="str">
        <f>IF('在宅生活改善調査（利用者票）'!$U34=10,"*",IF(AND('在宅生活改善調査（利用者票）'!AI34&lt;&gt;10,転記作業用!$Z25=0),"-",転記作業用!W25))</f>
        <v>-</v>
      </c>
      <c r="Y25" s="62" t="str">
        <f>IF('在宅生活改善調査（利用者票）'!$U34=10,"*",IF(AND('在宅生活改善調査（利用者票）'!AJ34&lt;&gt;10,転記作業用!$Z25=0),"-",転記作業用!X25))</f>
        <v>-</v>
      </c>
      <c r="Z25" s="62" t="str">
        <f>IF('在宅生活改善調査（利用者票）'!$U34=10,"*",IF(AND('在宅生活改善調査（利用者票）'!AK34&lt;&gt;10,転記作業用!$Z25=0),"-",転記作業用!Y25))</f>
        <v>-</v>
      </c>
      <c r="AA25" s="62" t="str">
        <f>IF(転記作業用!$AH25=0,"-",転記作業用!AA25)</f>
        <v>-</v>
      </c>
      <c r="AB25" s="62" t="str">
        <f>IF(転記作業用!$AH25=0,"-",転記作業用!AB25)</f>
        <v>-</v>
      </c>
      <c r="AC25" s="62" t="str">
        <f>IF(転記作業用!$AH25=0,"-",転記作業用!AC25)</f>
        <v>-</v>
      </c>
      <c r="AD25" s="62" t="str">
        <f>IF(転記作業用!$AH25=0,"-",転記作業用!AD25)</f>
        <v>-</v>
      </c>
      <c r="AE25" s="62" t="str">
        <f>IF(転記作業用!$AH25=0,"-",転記作業用!AE25)</f>
        <v>-</v>
      </c>
      <c r="AF25" s="62" t="str">
        <f>IF(転記作業用!$AH25=0,"-",転記作業用!AF25)</f>
        <v>-</v>
      </c>
      <c r="AG25" s="62" t="str">
        <f>IF(転記作業用!$AH25=0,"-",転記作業用!AG25)</f>
        <v>-</v>
      </c>
      <c r="AH25" s="62" t="str">
        <f>IF(転記作業用!$AP25=0,"-",転記作業用!AI25)</f>
        <v>-</v>
      </c>
      <c r="AI25" s="62" t="str">
        <f>IF(転記作業用!$AP25=0,"-",転記作業用!AJ25)</f>
        <v>-</v>
      </c>
      <c r="AJ25" s="62" t="str">
        <f>IF(転記作業用!$AP25=0,"-",転記作業用!AK25)</f>
        <v>-</v>
      </c>
      <c r="AK25" s="62" t="str">
        <f>IF(転記作業用!$AP25=0,"-",転記作業用!AL25)</f>
        <v>-</v>
      </c>
      <c r="AL25" s="62" t="str">
        <f>IF(転記作業用!$AP25=0,"-",転記作業用!AM25)</f>
        <v>-</v>
      </c>
      <c r="AM25" s="62" t="str">
        <f>IF(転記作業用!$AP25=0,"-",転記作業用!AN25)</f>
        <v>-</v>
      </c>
      <c r="AN25" s="62" t="str">
        <f>IF(転記作業用!$AP25=0,"-",転記作業用!AO25)</f>
        <v>-</v>
      </c>
      <c r="AO25" s="62" t="str">
        <f>IF(転記作業用!$AY25=0,"-",転記作業用!AQ25)</f>
        <v>-</v>
      </c>
      <c r="AP25" s="62" t="str">
        <f>IF(転記作業用!$AY25=0,"-",転記作業用!AR25)</f>
        <v>-</v>
      </c>
      <c r="AQ25" s="62" t="str">
        <f>IF(転記作業用!$AY25=0,"-",転記作業用!AS25)</f>
        <v>-</v>
      </c>
      <c r="AR25" s="62" t="str">
        <f>IF(転記作業用!$AY25=0,"-",転記作業用!AT25)</f>
        <v>-</v>
      </c>
      <c r="AS25" s="62" t="str">
        <f>IF(転記作業用!$AY25=0,"-",転記作業用!AU25)</f>
        <v>-</v>
      </c>
      <c r="AT25" s="62" t="str">
        <f>IF(転記作業用!$AY25=0,"-",転記作業用!AV25)</f>
        <v>-</v>
      </c>
      <c r="AU25" s="62" t="str">
        <f>IF(転記作業用!$AY25=0,"-",転記作業用!AW25)</f>
        <v>-</v>
      </c>
      <c r="AV25" s="62" t="str">
        <f>IF(転記作業用!$AY25=0,"-",転記作業用!AX25)</f>
        <v>-</v>
      </c>
      <c r="AW25" s="62" t="str">
        <f>IF(転記作業用!$BK25=0,"-",転記作業用!AZ25)</f>
        <v>-</v>
      </c>
      <c r="AX25" s="62" t="str">
        <f>IF(転記作業用!$BK25=0,"-",転記作業用!BA25)</f>
        <v>-</v>
      </c>
      <c r="AY25" s="62" t="str">
        <f>IF(転記作業用!$BK25=0,"-",転記作業用!BB25)</f>
        <v>-</v>
      </c>
      <c r="AZ25" s="62" t="str">
        <f>IF(転記作業用!$BK25=0,"-",転記作業用!BC25)</f>
        <v>-</v>
      </c>
      <c r="BA25" s="62" t="str">
        <f>IF(転記作業用!$BK25=0,"-",転記作業用!BD25)</f>
        <v>-</v>
      </c>
      <c r="BB25" s="62" t="str">
        <f>IF(転記作業用!$BK25=0,"-",転記作業用!BE25)</f>
        <v>-</v>
      </c>
      <c r="BC25" s="62" t="str">
        <f>IF(転記作業用!$BK25=0,"-",転記作業用!BF25)</f>
        <v>-</v>
      </c>
      <c r="BD25" s="62" t="str">
        <f>IF(転記作業用!$BK25=0,"-",転記作業用!BG25)</f>
        <v>-</v>
      </c>
      <c r="BE25" s="62" t="str">
        <f>IF(転記作業用!$BK25=0,"-",転記作業用!BH25)</f>
        <v>-</v>
      </c>
      <c r="BF25" s="62" t="str">
        <f>IF(転記作業用!$BK25=0,"-",転記作業用!BI25)</f>
        <v>-</v>
      </c>
      <c r="BG25" s="62" t="str">
        <f>IF(転記作業用!$BK25=0,"-",転記作業用!BJ25)</f>
        <v>-</v>
      </c>
      <c r="BH25" s="62" t="str">
        <f>IF(転記作業用!$CF25=0,"-",転記作業用!BL25)</f>
        <v>-</v>
      </c>
      <c r="BI25" s="62" t="str">
        <f>IF(転記作業用!$CF25=0,"-",転記作業用!BM25)</f>
        <v>-</v>
      </c>
      <c r="BJ25" s="62" t="str">
        <f>IF(転記作業用!$CF25=0,"-",転記作業用!BN25)</f>
        <v>-</v>
      </c>
      <c r="BK25" s="62" t="str">
        <f>IF(転記作業用!$CF25=0,"-",転記作業用!BO25)</f>
        <v>-</v>
      </c>
      <c r="BL25" s="62" t="str">
        <f>IF(転記作業用!$CF25=0,"-",転記作業用!BP25)</f>
        <v>-</v>
      </c>
      <c r="BM25" s="62" t="str">
        <f>IF(転記作業用!$CF25=0,"-",転記作業用!BQ25)</f>
        <v>-</v>
      </c>
      <c r="BN25" s="62" t="str">
        <f>IF(転記作業用!$CF25=0,"-",転記作業用!BR25)</f>
        <v>-</v>
      </c>
      <c r="BO25" s="62" t="str">
        <f>IF(転記作業用!$CF25=0,"-",転記作業用!BS25)</f>
        <v>-</v>
      </c>
      <c r="BP25" s="62" t="str">
        <f>IF(転記作業用!$CF25=0,"-",転記作業用!BT25)</f>
        <v>-</v>
      </c>
      <c r="BQ25" s="62" t="str">
        <f>IF(転記作業用!$CF25=0,"-",転記作業用!BU25)</f>
        <v>-</v>
      </c>
      <c r="BR25" s="62" t="str">
        <f>IF(転記作業用!$CF25=0,"-",転記作業用!BV25)</f>
        <v>-</v>
      </c>
      <c r="BS25" s="62" t="str">
        <f>IF(転記作業用!$CF25=0,"-",転記作業用!BW25)</f>
        <v>-</v>
      </c>
      <c r="BT25" s="62" t="str">
        <f>IF(転記作業用!$CF25=0,"-",転記作業用!BX25)</f>
        <v>-</v>
      </c>
      <c r="BU25" s="62" t="str">
        <f>IF(転記作業用!$CF25=0,"-",転記作業用!BY25)</f>
        <v>-</v>
      </c>
      <c r="BV25" s="62" t="str">
        <f>IF(転記作業用!$CF25=0,"-",転記作業用!BZ25)</f>
        <v>-</v>
      </c>
      <c r="BW25" s="62" t="str">
        <f>IF(転記作業用!$CF25=0,"-",転記作業用!CA25)</f>
        <v>-</v>
      </c>
      <c r="BX25" s="62" t="str">
        <f>IF(転記作業用!$CF25=0,"-",転記作業用!CB25)</f>
        <v>-</v>
      </c>
      <c r="BY25" s="62" t="str">
        <f>IF(転記作業用!$CF25=0,"-",転記作業用!CC25)</f>
        <v>-</v>
      </c>
      <c r="BZ25" s="62" t="str">
        <f>IF(転記作業用!$CF25=0,"-",転記作業用!CD25)</f>
        <v>-</v>
      </c>
      <c r="CA25" s="62" t="str">
        <f>IF(転記作業用!$CF25=0,"-",転記作業用!CE25)</f>
        <v>-</v>
      </c>
      <c r="CB25" s="62" t="str">
        <f>IF(転記作業用!CG25&lt;1,"*",IF(AND(転記作業用!CG25&gt;=1,'在宅生活改善調査（利用者票）'!CO34=""),"-",'在宅生活改善調査（利用者票）'!CO34))</f>
        <v>*</v>
      </c>
      <c r="CC25" s="62" t="str">
        <f>IF(転記作業用!CH25&lt;1,"*",IF(AND(転記作業用!CH25&gt;=1,'在宅生活改善調査（利用者票）'!CP34=""),"-",'在宅生活改善調査（利用者票）'!CP34))</f>
        <v>*</v>
      </c>
      <c r="CD25" s="62" t="str">
        <f>IF($BZ25&lt;&gt;1,"*",IF(AND($BZ25=1,'在宅生活改善調査（利用者票）'!CQ34=""),"-",'在宅生活改善調査（利用者票）'!CQ34))</f>
        <v>*</v>
      </c>
      <c r="CF25" s="129" t="str">
        <f>IF('在宅生活改善調査（利用者票）'!H34="","-",'在宅生活改善調査（利用者票）'!H34)</f>
        <v>-</v>
      </c>
      <c r="CG25" s="129" t="str">
        <f>IF('在宅生活改善調査（利用者票）'!I34="","-",'在宅生活改善調査（利用者票）'!I34)</f>
        <v>-</v>
      </c>
      <c r="CH25" s="129" t="str">
        <f>IF('在宅生活改善調査（利用者票）'!J34="","-",'在宅生活改善調査（利用者票）'!J34)</f>
        <v>-</v>
      </c>
      <c r="CI25" s="129" t="str">
        <f>IF('在宅生活改善調査（利用者票）'!K34="","-",'在宅生活改善調査（利用者票）'!K34)</f>
        <v>-</v>
      </c>
      <c r="CJ25" s="129" t="str">
        <f>IF('在宅生活改善調査（利用者票）'!L34="","-",'在宅生活改善調査（利用者票）'!L34)</f>
        <v>-</v>
      </c>
      <c r="CK25" s="129" t="str">
        <f>IF('在宅生活改善調査（利用者票）'!M34="","-",'在宅生活改善調査（利用者票）'!M34)</f>
        <v>-</v>
      </c>
      <c r="CL25" s="129" t="str">
        <f>IF('在宅生活改善調査（利用者票）'!N34="","-",'在宅生活改善調査（利用者票）'!N34)</f>
        <v>-</v>
      </c>
      <c r="CM25" s="129" t="str">
        <f>IF('在宅生活改善調査（利用者票）'!O34="","-",'在宅生活改善調査（利用者票）'!O34)</f>
        <v>-</v>
      </c>
      <c r="CN25" s="129" t="str">
        <f>IF('在宅生活改善調査（利用者票）'!P34="","-",'在宅生活改善調査（利用者票）'!P34)</f>
        <v>-</v>
      </c>
      <c r="CO25" s="129" t="str">
        <f>IF('在宅生活改善調査（利用者票）'!Q34="","-",'在宅生活改善調査（利用者票）'!Q34)</f>
        <v>-</v>
      </c>
      <c r="CP25" s="129" t="str">
        <f>IF('在宅生活改善調査（利用者票）'!R34="","-",'在宅生活改善調査（利用者票）'!R34)</f>
        <v>-</v>
      </c>
      <c r="CQ25" s="129" t="str">
        <f>IF('在宅生活改善調査（利用者票）'!S34="","-",'在宅生活改善調査（利用者票）'!S34)</f>
        <v>-</v>
      </c>
      <c r="CR25" s="129" t="str">
        <f>IF('在宅生活改善調査（利用者票）'!T34="","-",'在宅生活改善調査（利用者票）'!T34)</f>
        <v>-</v>
      </c>
    </row>
    <row r="26" spans="1:96">
      <c r="A26" s="63" t="str">
        <f>IF(SUM(B26:CD26)=0,"",22)</f>
        <v/>
      </c>
      <c r="B26" s="62" t="str">
        <f>IF('在宅生活改善調査（利用者票）'!B35="","-",'在宅生活改善調査（利用者票）'!B35)</f>
        <v>-</v>
      </c>
      <c r="C26" s="62" t="str">
        <f>IF('在宅生活改善調査（利用者票）'!C35="","-",'在宅生活改善調査（利用者票）'!C35)</f>
        <v>-</v>
      </c>
      <c r="D26" s="62" t="str">
        <f>IF('在宅生活改善調査（利用者票）'!D35="","-",'在宅生活改善調査（利用者票）'!D35)</f>
        <v>-</v>
      </c>
      <c r="E26" s="62" t="str">
        <f>IF('在宅生活改善調査（利用者票）'!E35="","-",'在宅生活改善調査（利用者票）'!E35)</f>
        <v>-</v>
      </c>
      <c r="F26" s="62" t="str">
        <f>IF('在宅生活改善調査（利用者票）'!F35="","-",'在宅生活改善調査（利用者票）'!F35)</f>
        <v>-</v>
      </c>
      <c r="G26" s="62" t="str">
        <f>IF('在宅生活改善調査（利用者票）'!G35="","-",'在宅生活改善調査（利用者票）'!G35)</f>
        <v>-</v>
      </c>
      <c r="H26" s="62" t="str">
        <f>IF('在宅生活改善調査（利用者票）'!U35="","-",'在宅生活改善調査（利用者票）'!U35)</f>
        <v>-</v>
      </c>
      <c r="I26" s="62" t="str">
        <f>IF('在宅生活改善調査（利用者票）'!$U35=10,"*",IF(AND('在宅生活改善調査（利用者票）'!U35&lt;&gt;10,'在宅生活改善調査（利用者票）'!V35=""),"-",'在宅生活改善調査（利用者票）'!V35))</f>
        <v>-</v>
      </c>
      <c r="J26" s="62" t="str">
        <f>IF('在宅生活改善調査（利用者票）'!$U35=10,"*",IF(AND('在宅生活改善調査（利用者票）'!U35&lt;&gt;10,転記作業用!$Z26=0),"-",転記作業用!I26))</f>
        <v>-</v>
      </c>
      <c r="K26" s="62" t="str">
        <f>IF('在宅生活改善調査（利用者票）'!$U35=10,"*",IF(AND('在宅生活改善調査（利用者票）'!V35&lt;&gt;10,転記作業用!$Z26=0),"-",転記作業用!J26))</f>
        <v>-</v>
      </c>
      <c r="L26" s="62" t="str">
        <f>IF('在宅生活改善調査（利用者票）'!$U35=10,"*",IF(AND('在宅生活改善調査（利用者票）'!W35&lt;&gt;10,転記作業用!$Z26=0),"-",転記作業用!K26))</f>
        <v>-</v>
      </c>
      <c r="M26" s="62" t="str">
        <f>IF('在宅生活改善調査（利用者票）'!$U35=10,"*",IF(AND('在宅生活改善調査（利用者票）'!X35&lt;&gt;10,転記作業用!$Z26=0),"-",転記作業用!L26))</f>
        <v>-</v>
      </c>
      <c r="N26" s="62" t="str">
        <f>IF('在宅生活改善調査（利用者票）'!$U35=10,"*",IF(AND('在宅生活改善調査（利用者票）'!Y35&lt;&gt;10,転記作業用!$Z26=0),"-",転記作業用!M26))</f>
        <v>-</v>
      </c>
      <c r="O26" s="62" t="str">
        <f>IF('在宅生活改善調査（利用者票）'!$U35=10,"*",IF(AND('在宅生活改善調査（利用者票）'!Z35&lt;&gt;10,転記作業用!$Z26=0),"-",転記作業用!N26))</f>
        <v>-</v>
      </c>
      <c r="P26" s="62" t="str">
        <f>IF('在宅生活改善調査（利用者票）'!$U35=10,"*",IF(AND('在宅生活改善調査（利用者票）'!AA35&lt;&gt;10,転記作業用!$Z26=0),"-",転記作業用!O26))</f>
        <v>-</v>
      </c>
      <c r="Q26" s="62" t="str">
        <f>IF('在宅生活改善調査（利用者票）'!$U35=10,"*",IF(AND('在宅生活改善調査（利用者票）'!AB35&lt;&gt;10,転記作業用!$Z26=0),"-",転記作業用!P26))</f>
        <v>-</v>
      </c>
      <c r="R26" s="62" t="str">
        <f>IF('在宅生活改善調査（利用者票）'!$U35=10,"*",IF(AND('在宅生活改善調査（利用者票）'!AC35&lt;&gt;10,転記作業用!$Z26=0),"-",転記作業用!Q26))</f>
        <v>-</v>
      </c>
      <c r="S26" s="62" t="str">
        <f>IF('在宅生活改善調査（利用者票）'!$U35=10,"*",IF(AND('在宅生活改善調査（利用者票）'!AD35&lt;&gt;10,転記作業用!$Z26=0),"-",転記作業用!R26))</f>
        <v>-</v>
      </c>
      <c r="T26" s="62" t="str">
        <f>IF('在宅生活改善調査（利用者票）'!$U35=10,"*",IF(AND('在宅生活改善調査（利用者票）'!AE35&lt;&gt;10,転記作業用!$Z26=0),"-",転記作業用!S26))</f>
        <v>-</v>
      </c>
      <c r="U26" s="62" t="str">
        <f>IF('在宅生活改善調査（利用者票）'!$U35=10,"*",IF(AND('在宅生活改善調査（利用者票）'!AF35&lt;&gt;10,転記作業用!$Z26=0),"-",転記作業用!T26))</f>
        <v>-</v>
      </c>
      <c r="V26" s="62" t="str">
        <f>IF('在宅生活改善調査（利用者票）'!$U35=10,"*",IF(AND('在宅生活改善調査（利用者票）'!AG35&lt;&gt;10,転記作業用!$Z26=0),"-",転記作業用!U26))</f>
        <v>-</v>
      </c>
      <c r="W26" s="62" t="str">
        <f>IF('在宅生活改善調査（利用者票）'!$U35=10,"*",IF(AND('在宅生活改善調査（利用者票）'!AH35&lt;&gt;10,転記作業用!$Z26=0),"-",転記作業用!V26))</f>
        <v>-</v>
      </c>
      <c r="X26" s="62" t="str">
        <f>IF('在宅生活改善調査（利用者票）'!$U35=10,"*",IF(AND('在宅生活改善調査（利用者票）'!AI35&lt;&gt;10,転記作業用!$Z26=0),"-",転記作業用!W26))</f>
        <v>-</v>
      </c>
      <c r="Y26" s="62" t="str">
        <f>IF('在宅生活改善調査（利用者票）'!$U35=10,"*",IF(AND('在宅生活改善調査（利用者票）'!AJ35&lt;&gt;10,転記作業用!$Z26=0),"-",転記作業用!X26))</f>
        <v>-</v>
      </c>
      <c r="Z26" s="62" t="str">
        <f>IF('在宅生活改善調査（利用者票）'!$U35=10,"*",IF(AND('在宅生活改善調査（利用者票）'!AK35&lt;&gt;10,転記作業用!$Z26=0),"-",転記作業用!Y26))</f>
        <v>-</v>
      </c>
      <c r="AA26" s="62" t="str">
        <f>IF(転記作業用!$AH26=0,"-",転記作業用!AA26)</f>
        <v>-</v>
      </c>
      <c r="AB26" s="62" t="str">
        <f>IF(転記作業用!$AH26=0,"-",転記作業用!AB26)</f>
        <v>-</v>
      </c>
      <c r="AC26" s="62" t="str">
        <f>IF(転記作業用!$AH26=0,"-",転記作業用!AC26)</f>
        <v>-</v>
      </c>
      <c r="AD26" s="62" t="str">
        <f>IF(転記作業用!$AH26=0,"-",転記作業用!AD26)</f>
        <v>-</v>
      </c>
      <c r="AE26" s="62" t="str">
        <f>IF(転記作業用!$AH26=0,"-",転記作業用!AE26)</f>
        <v>-</v>
      </c>
      <c r="AF26" s="62" t="str">
        <f>IF(転記作業用!$AH26=0,"-",転記作業用!AF26)</f>
        <v>-</v>
      </c>
      <c r="AG26" s="62" t="str">
        <f>IF(転記作業用!$AH26=0,"-",転記作業用!AG26)</f>
        <v>-</v>
      </c>
      <c r="AH26" s="62" t="str">
        <f>IF(転記作業用!$AP26=0,"-",転記作業用!AI26)</f>
        <v>-</v>
      </c>
      <c r="AI26" s="62" t="str">
        <f>IF(転記作業用!$AP26=0,"-",転記作業用!AJ26)</f>
        <v>-</v>
      </c>
      <c r="AJ26" s="62" t="str">
        <f>IF(転記作業用!$AP26=0,"-",転記作業用!AK26)</f>
        <v>-</v>
      </c>
      <c r="AK26" s="62" t="str">
        <f>IF(転記作業用!$AP26=0,"-",転記作業用!AL26)</f>
        <v>-</v>
      </c>
      <c r="AL26" s="62" t="str">
        <f>IF(転記作業用!$AP26=0,"-",転記作業用!AM26)</f>
        <v>-</v>
      </c>
      <c r="AM26" s="62" t="str">
        <f>IF(転記作業用!$AP26=0,"-",転記作業用!AN26)</f>
        <v>-</v>
      </c>
      <c r="AN26" s="62" t="str">
        <f>IF(転記作業用!$AP26=0,"-",転記作業用!AO26)</f>
        <v>-</v>
      </c>
      <c r="AO26" s="62" t="str">
        <f>IF(転記作業用!$AY26=0,"-",転記作業用!AQ26)</f>
        <v>-</v>
      </c>
      <c r="AP26" s="62" t="str">
        <f>IF(転記作業用!$AY26=0,"-",転記作業用!AR26)</f>
        <v>-</v>
      </c>
      <c r="AQ26" s="62" t="str">
        <f>IF(転記作業用!$AY26=0,"-",転記作業用!AS26)</f>
        <v>-</v>
      </c>
      <c r="AR26" s="62" t="str">
        <f>IF(転記作業用!$AY26=0,"-",転記作業用!AT26)</f>
        <v>-</v>
      </c>
      <c r="AS26" s="62" t="str">
        <f>IF(転記作業用!$AY26=0,"-",転記作業用!AU26)</f>
        <v>-</v>
      </c>
      <c r="AT26" s="62" t="str">
        <f>IF(転記作業用!$AY26=0,"-",転記作業用!AV26)</f>
        <v>-</v>
      </c>
      <c r="AU26" s="62" t="str">
        <f>IF(転記作業用!$AY26=0,"-",転記作業用!AW26)</f>
        <v>-</v>
      </c>
      <c r="AV26" s="62" t="str">
        <f>IF(転記作業用!$AY26=0,"-",転記作業用!AX26)</f>
        <v>-</v>
      </c>
      <c r="AW26" s="62" t="str">
        <f>IF(転記作業用!$BK26=0,"-",転記作業用!AZ26)</f>
        <v>-</v>
      </c>
      <c r="AX26" s="62" t="str">
        <f>IF(転記作業用!$BK26=0,"-",転記作業用!BA26)</f>
        <v>-</v>
      </c>
      <c r="AY26" s="62" t="str">
        <f>IF(転記作業用!$BK26=0,"-",転記作業用!BB26)</f>
        <v>-</v>
      </c>
      <c r="AZ26" s="62" t="str">
        <f>IF(転記作業用!$BK26=0,"-",転記作業用!BC26)</f>
        <v>-</v>
      </c>
      <c r="BA26" s="62" t="str">
        <f>IF(転記作業用!$BK26=0,"-",転記作業用!BD26)</f>
        <v>-</v>
      </c>
      <c r="BB26" s="62" t="str">
        <f>IF(転記作業用!$BK26=0,"-",転記作業用!BE26)</f>
        <v>-</v>
      </c>
      <c r="BC26" s="62" t="str">
        <f>IF(転記作業用!$BK26=0,"-",転記作業用!BF26)</f>
        <v>-</v>
      </c>
      <c r="BD26" s="62" t="str">
        <f>IF(転記作業用!$BK26=0,"-",転記作業用!BG26)</f>
        <v>-</v>
      </c>
      <c r="BE26" s="62" t="str">
        <f>IF(転記作業用!$BK26=0,"-",転記作業用!BH26)</f>
        <v>-</v>
      </c>
      <c r="BF26" s="62" t="str">
        <f>IF(転記作業用!$BK26=0,"-",転記作業用!BI26)</f>
        <v>-</v>
      </c>
      <c r="BG26" s="62" t="str">
        <f>IF(転記作業用!$BK26=0,"-",転記作業用!BJ26)</f>
        <v>-</v>
      </c>
      <c r="BH26" s="62" t="str">
        <f>IF(転記作業用!$CF26=0,"-",転記作業用!BL26)</f>
        <v>-</v>
      </c>
      <c r="BI26" s="62" t="str">
        <f>IF(転記作業用!$CF26=0,"-",転記作業用!BM26)</f>
        <v>-</v>
      </c>
      <c r="BJ26" s="62" t="str">
        <f>IF(転記作業用!$CF26=0,"-",転記作業用!BN26)</f>
        <v>-</v>
      </c>
      <c r="BK26" s="62" t="str">
        <f>IF(転記作業用!$CF26=0,"-",転記作業用!BO26)</f>
        <v>-</v>
      </c>
      <c r="BL26" s="62" t="str">
        <f>IF(転記作業用!$CF26=0,"-",転記作業用!BP26)</f>
        <v>-</v>
      </c>
      <c r="BM26" s="62" t="str">
        <f>IF(転記作業用!$CF26=0,"-",転記作業用!BQ26)</f>
        <v>-</v>
      </c>
      <c r="BN26" s="62" t="str">
        <f>IF(転記作業用!$CF26=0,"-",転記作業用!BR26)</f>
        <v>-</v>
      </c>
      <c r="BO26" s="62" t="str">
        <f>IF(転記作業用!$CF26=0,"-",転記作業用!BS26)</f>
        <v>-</v>
      </c>
      <c r="BP26" s="62" t="str">
        <f>IF(転記作業用!$CF26=0,"-",転記作業用!BT26)</f>
        <v>-</v>
      </c>
      <c r="BQ26" s="62" t="str">
        <f>IF(転記作業用!$CF26=0,"-",転記作業用!BU26)</f>
        <v>-</v>
      </c>
      <c r="BR26" s="62" t="str">
        <f>IF(転記作業用!$CF26=0,"-",転記作業用!BV26)</f>
        <v>-</v>
      </c>
      <c r="BS26" s="62" t="str">
        <f>IF(転記作業用!$CF26=0,"-",転記作業用!BW26)</f>
        <v>-</v>
      </c>
      <c r="BT26" s="62" t="str">
        <f>IF(転記作業用!$CF26=0,"-",転記作業用!BX26)</f>
        <v>-</v>
      </c>
      <c r="BU26" s="62" t="str">
        <f>IF(転記作業用!$CF26=0,"-",転記作業用!BY26)</f>
        <v>-</v>
      </c>
      <c r="BV26" s="62" t="str">
        <f>IF(転記作業用!$CF26=0,"-",転記作業用!BZ26)</f>
        <v>-</v>
      </c>
      <c r="BW26" s="62" t="str">
        <f>IF(転記作業用!$CF26=0,"-",転記作業用!CA26)</f>
        <v>-</v>
      </c>
      <c r="BX26" s="62" t="str">
        <f>IF(転記作業用!$CF26=0,"-",転記作業用!CB26)</f>
        <v>-</v>
      </c>
      <c r="BY26" s="62" t="str">
        <f>IF(転記作業用!$CF26=0,"-",転記作業用!CC26)</f>
        <v>-</v>
      </c>
      <c r="BZ26" s="62" t="str">
        <f>IF(転記作業用!$CF26=0,"-",転記作業用!CD26)</f>
        <v>-</v>
      </c>
      <c r="CA26" s="62" t="str">
        <f>IF(転記作業用!$CF26=0,"-",転記作業用!CE26)</f>
        <v>-</v>
      </c>
      <c r="CB26" s="62" t="str">
        <f>IF(転記作業用!CG26&lt;1,"*",IF(AND(転記作業用!CG26&gt;=1,'在宅生活改善調査（利用者票）'!CO35=""),"-",'在宅生活改善調査（利用者票）'!CO35))</f>
        <v>*</v>
      </c>
      <c r="CC26" s="62" t="str">
        <f>IF(転記作業用!CH26&lt;1,"*",IF(AND(転記作業用!CH26&gt;=1,'在宅生活改善調査（利用者票）'!CP35=""),"-",'在宅生活改善調査（利用者票）'!CP35))</f>
        <v>*</v>
      </c>
      <c r="CD26" s="62" t="str">
        <f>IF($BZ26&lt;&gt;1,"*",IF(AND($BZ26=1,'在宅生活改善調査（利用者票）'!CQ35=""),"-",'在宅生活改善調査（利用者票）'!CQ35))</f>
        <v>*</v>
      </c>
      <c r="CF26" s="129" t="str">
        <f>IF('在宅生活改善調査（利用者票）'!H35="","-",'在宅生活改善調査（利用者票）'!H35)</f>
        <v>-</v>
      </c>
      <c r="CG26" s="129" t="str">
        <f>IF('在宅生活改善調査（利用者票）'!I35="","-",'在宅生活改善調査（利用者票）'!I35)</f>
        <v>-</v>
      </c>
      <c r="CH26" s="129" t="str">
        <f>IF('在宅生活改善調査（利用者票）'!J35="","-",'在宅生活改善調査（利用者票）'!J35)</f>
        <v>-</v>
      </c>
      <c r="CI26" s="129" t="str">
        <f>IF('在宅生活改善調査（利用者票）'!K35="","-",'在宅生活改善調査（利用者票）'!K35)</f>
        <v>-</v>
      </c>
      <c r="CJ26" s="129" t="str">
        <f>IF('在宅生活改善調査（利用者票）'!L35="","-",'在宅生活改善調査（利用者票）'!L35)</f>
        <v>-</v>
      </c>
      <c r="CK26" s="129" t="str">
        <f>IF('在宅生活改善調査（利用者票）'!M35="","-",'在宅生活改善調査（利用者票）'!M35)</f>
        <v>-</v>
      </c>
      <c r="CL26" s="129" t="str">
        <f>IF('在宅生活改善調査（利用者票）'!N35="","-",'在宅生活改善調査（利用者票）'!N35)</f>
        <v>-</v>
      </c>
      <c r="CM26" s="129" t="str">
        <f>IF('在宅生活改善調査（利用者票）'!O35="","-",'在宅生活改善調査（利用者票）'!O35)</f>
        <v>-</v>
      </c>
      <c r="CN26" s="129" t="str">
        <f>IF('在宅生活改善調査（利用者票）'!P35="","-",'在宅生活改善調査（利用者票）'!P35)</f>
        <v>-</v>
      </c>
      <c r="CO26" s="129" t="str">
        <f>IF('在宅生活改善調査（利用者票）'!Q35="","-",'在宅生活改善調査（利用者票）'!Q35)</f>
        <v>-</v>
      </c>
      <c r="CP26" s="129" t="str">
        <f>IF('在宅生活改善調査（利用者票）'!R35="","-",'在宅生活改善調査（利用者票）'!R35)</f>
        <v>-</v>
      </c>
      <c r="CQ26" s="129" t="str">
        <f>IF('在宅生活改善調査（利用者票）'!S35="","-",'在宅生活改善調査（利用者票）'!S35)</f>
        <v>-</v>
      </c>
      <c r="CR26" s="129" t="str">
        <f>IF('在宅生活改善調査（利用者票）'!T35="","-",'在宅生活改善調査（利用者票）'!T35)</f>
        <v>-</v>
      </c>
    </row>
    <row r="27" spans="1:96">
      <c r="A27" s="63" t="str">
        <f>IF(SUM(B27:CD27)=0,"",23)</f>
        <v/>
      </c>
      <c r="B27" s="62" t="str">
        <f>IF('在宅生活改善調査（利用者票）'!B36="","-",'在宅生活改善調査（利用者票）'!B36)</f>
        <v>-</v>
      </c>
      <c r="C27" s="62" t="str">
        <f>IF('在宅生活改善調査（利用者票）'!C36="","-",'在宅生活改善調査（利用者票）'!C36)</f>
        <v>-</v>
      </c>
      <c r="D27" s="62" t="str">
        <f>IF('在宅生活改善調査（利用者票）'!D36="","-",'在宅生活改善調査（利用者票）'!D36)</f>
        <v>-</v>
      </c>
      <c r="E27" s="62" t="str">
        <f>IF('在宅生活改善調査（利用者票）'!E36="","-",'在宅生活改善調査（利用者票）'!E36)</f>
        <v>-</v>
      </c>
      <c r="F27" s="62" t="str">
        <f>IF('在宅生活改善調査（利用者票）'!F36="","-",'在宅生活改善調査（利用者票）'!F36)</f>
        <v>-</v>
      </c>
      <c r="G27" s="62" t="str">
        <f>IF('在宅生活改善調査（利用者票）'!G36="","-",'在宅生活改善調査（利用者票）'!G36)</f>
        <v>-</v>
      </c>
      <c r="H27" s="62" t="str">
        <f>IF('在宅生活改善調査（利用者票）'!U36="","-",'在宅生活改善調査（利用者票）'!U36)</f>
        <v>-</v>
      </c>
      <c r="I27" s="62" t="str">
        <f>IF('在宅生活改善調査（利用者票）'!$U36=10,"*",IF(AND('在宅生活改善調査（利用者票）'!U36&lt;&gt;10,'在宅生活改善調査（利用者票）'!V36=""),"-",'在宅生活改善調査（利用者票）'!V36))</f>
        <v>-</v>
      </c>
      <c r="J27" s="62" t="str">
        <f>IF('在宅生活改善調査（利用者票）'!$U36=10,"*",IF(AND('在宅生活改善調査（利用者票）'!U36&lt;&gt;10,転記作業用!$Z27=0),"-",転記作業用!I27))</f>
        <v>-</v>
      </c>
      <c r="K27" s="62" t="str">
        <f>IF('在宅生活改善調査（利用者票）'!$U36=10,"*",IF(AND('在宅生活改善調査（利用者票）'!V36&lt;&gt;10,転記作業用!$Z27=0),"-",転記作業用!J27))</f>
        <v>-</v>
      </c>
      <c r="L27" s="62" t="str">
        <f>IF('在宅生活改善調査（利用者票）'!$U36=10,"*",IF(AND('在宅生活改善調査（利用者票）'!W36&lt;&gt;10,転記作業用!$Z27=0),"-",転記作業用!K27))</f>
        <v>-</v>
      </c>
      <c r="M27" s="62" t="str">
        <f>IF('在宅生活改善調査（利用者票）'!$U36=10,"*",IF(AND('在宅生活改善調査（利用者票）'!X36&lt;&gt;10,転記作業用!$Z27=0),"-",転記作業用!L27))</f>
        <v>-</v>
      </c>
      <c r="N27" s="62" t="str">
        <f>IF('在宅生活改善調査（利用者票）'!$U36=10,"*",IF(AND('在宅生活改善調査（利用者票）'!Y36&lt;&gt;10,転記作業用!$Z27=0),"-",転記作業用!M27))</f>
        <v>-</v>
      </c>
      <c r="O27" s="62" t="str">
        <f>IF('在宅生活改善調査（利用者票）'!$U36=10,"*",IF(AND('在宅生活改善調査（利用者票）'!Z36&lt;&gt;10,転記作業用!$Z27=0),"-",転記作業用!N27))</f>
        <v>-</v>
      </c>
      <c r="P27" s="62" t="str">
        <f>IF('在宅生活改善調査（利用者票）'!$U36=10,"*",IF(AND('在宅生活改善調査（利用者票）'!AA36&lt;&gt;10,転記作業用!$Z27=0),"-",転記作業用!O27))</f>
        <v>-</v>
      </c>
      <c r="Q27" s="62" t="str">
        <f>IF('在宅生活改善調査（利用者票）'!$U36=10,"*",IF(AND('在宅生活改善調査（利用者票）'!AB36&lt;&gt;10,転記作業用!$Z27=0),"-",転記作業用!P27))</f>
        <v>-</v>
      </c>
      <c r="R27" s="62" t="str">
        <f>IF('在宅生活改善調査（利用者票）'!$U36=10,"*",IF(AND('在宅生活改善調査（利用者票）'!AC36&lt;&gt;10,転記作業用!$Z27=0),"-",転記作業用!Q27))</f>
        <v>-</v>
      </c>
      <c r="S27" s="62" t="str">
        <f>IF('在宅生活改善調査（利用者票）'!$U36=10,"*",IF(AND('在宅生活改善調査（利用者票）'!AD36&lt;&gt;10,転記作業用!$Z27=0),"-",転記作業用!R27))</f>
        <v>-</v>
      </c>
      <c r="T27" s="62" t="str">
        <f>IF('在宅生活改善調査（利用者票）'!$U36=10,"*",IF(AND('在宅生活改善調査（利用者票）'!AE36&lt;&gt;10,転記作業用!$Z27=0),"-",転記作業用!S27))</f>
        <v>-</v>
      </c>
      <c r="U27" s="62" t="str">
        <f>IF('在宅生活改善調査（利用者票）'!$U36=10,"*",IF(AND('在宅生活改善調査（利用者票）'!AF36&lt;&gt;10,転記作業用!$Z27=0),"-",転記作業用!T27))</f>
        <v>-</v>
      </c>
      <c r="V27" s="62" t="str">
        <f>IF('在宅生活改善調査（利用者票）'!$U36=10,"*",IF(AND('在宅生活改善調査（利用者票）'!AG36&lt;&gt;10,転記作業用!$Z27=0),"-",転記作業用!U27))</f>
        <v>-</v>
      </c>
      <c r="W27" s="62" t="str">
        <f>IF('在宅生活改善調査（利用者票）'!$U36=10,"*",IF(AND('在宅生活改善調査（利用者票）'!AH36&lt;&gt;10,転記作業用!$Z27=0),"-",転記作業用!V27))</f>
        <v>-</v>
      </c>
      <c r="X27" s="62" t="str">
        <f>IF('在宅生活改善調査（利用者票）'!$U36=10,"*",IF(AND('在宅生活改善調査（利用者票）'!AI36&lt;&gt;10,転記作業用!$Z27=0),"-",転記作業用!W27))</f>
        <v>-</v>
      </c>
      <c r="Y27" s="62" t="str">
        <f>IF('在宅生活改善調査（利用者票）'!$U36=10,"*",IF(AND('在宅生活改善調査（利用者票）'!AJ36&lt;&gt;10,転記作業用!$Z27=0),"-",転記作業用!X27))</f>
        <v>-</v>
      </c>
      <c r="Z27" s="62" t="str">
        <f>IF('在宅生活改善調査（利用者票）'!$U36=10,"*",IF(AND('在宅生活改善調査（利用者票）'!AK36&lt;&gt;10,転記作業用!$Z27=0),"-",転記作業用!Y27))</f>
        <v>-</v>
      </c>
      <c r="AA27" s="62" t="str">
        <f>IF(転記作業用!$AH27=0,"-",転記作業用!AA27)</f>
        <v>-</v>
      </c>
      <c r="AB27" s="62" t="str">
        <f>IF(転記作業用!$AH27=0,"-",転記作業用!AB27)</f>
        <v>-</v>
      </c>
      <c r="AC27" s="62" t="str">
        <f>IF(転記作業用!$AH27=0,"-",転記作業用!AC27)</f>
        <v>-</v>
      </c>
      <c r="AD27" s="62" t="str">
        <f>IF(転記作業用!$AH27=0,"-",転記作業用!AD27)</f>
        <v>-</v>
      </c>
      <c r="AE27" s="62" t="str">
        <f>IF(転記作業用!$AH27=0,"-",転記作業用!AE27)</f>
        <v>-</v>
      </c>
      <c r="AF27" s="62" t="str">
        <f>IF(転記作業用!$AH27=0,"-",転記作業用!AF27)</f>
        <v>-</v>
      </c>
      <c r="AG27" s="62" t="str">
        <f>IF(転記作業用!$AH27=0,"-",転記作業用!AG27)</f>
        <v>-</v>
      </c>
      <c r="AH27" s="62" t="str">
        <f>IF(転記作業用!$AP27=0,"-",転記作業用!AI27)</f>
        <v>-</v>
      </c>
      <c r="AI27" s="62" t="str">
        <f>IF(転記作業用!$AP27=0,"-",転記作業用!AJ27)</f>
        <v>-</v>
      </c>
      <c r="AJ27" s="62" t="str">
        <f>IF(転記作業用!$AP27=0,"-",転記作業用!AK27)</f>
        <v>-</v>
      </c>
      <c r="AK27" s="62" t="str">
        <f>IF(転記作業用!$AP27=0,"-",転記作業用!AL27)</f>
        <v>-</v>
      </c>
      <c r="AL27" s="62" t="str">
        <f>IF(転記作業用!$AP27=0,"-",転記作業用!AM27)</f>
        <v>-</v>
      </c>
      <c r="AM27" s="62" t="str">
        <f>IF(転記作業用!$AP27=0,"-",転記作業用!AN27)</f>
        <v>-</v>
      </c>
      <c r="AN27" s="62" t="str">
        <f>IF(転記作業用!$AP27=0,"-",転記作業用!AO27)</f>
        <v>-</v>
      </c>
      <c r="AO27" s="62" t="str">
        <f>IF(転記作業用!$AY27=0,"-",転記作業用!AQ27)</f>
        <v>-</v>
      </c>
      <c r="AP27" s="62" t="str">
        <f>IF(転記作業用!$AY27=0,"-",転記作業用!AR27)</f>
        <v>-</v>
      </c>
      <c r="AQ27" s="62" t="str">
        <f>IF(転記作業用!$AY27=0,"-",転記作業用!AS27)</f>
        <v>-</v>
      </c>
      <c r="AR27" s="62" t="str">
        <f>IF(転記作業用!$AY27=0,"-",転記作業用!AT27)</f>
        <v>-</v>
      </c>
      <c r="AS27" s="62" t="str">
        <f>IF(転記作業用!$AY27=0,"-",転記作業用!AU27)</f>
        <v>-</v>
      </c>
      <c r="AT27" s="62" t="str">
        <f>IF(転記作業用!$AY27=0,"-",転記作業用!AV27)</f>
        <v>-</v>
      </c>
      <c r="AU27" s="62" t="str">
        <f>IF(転記作業用!$AY27=0,"-",転記作業用!AW27)</f>
        <v>-</v>
      </c>
      <c r="AV27" s="62" t="str">
        <f>IF(転記作業用!$AY27=0,"-",転記作業用!AX27)</f>
        <v>-</v>
      </c>
      <c r="AW27" s="62" t="str">
        <f>IF(転記作業用!$BK27=0,"-",転記作業用!AZ27)</f>
        <v>-</v>
      </c>
      <c r="AX27" s="62" t="str">
        <f>IF(転記作業用!$BK27=0,"-",転記作業用!BA27)</f>
        <v>-</v>
      </c>
      <c r="AY27" s="62" t="str">
        <f>IF(転記作業用!$BK27=0,"-",転記作業用!BB27)</f>
        <v>-</v>
      </c>
      <c r="AZ27" s="62" t="str">
        <f>IF(転記作業用!$BK27=0,"-",転記作業用!BC27)</f>
        <v>-</v>
      </c>
      <c r="BA27" s="62" t="str">
        <f>IF(転記作業用!$BK27=0,"-",転記作業用!BD27)</f>
        <v>-</v>
      </c>
      <c r="BB27" s="62" t="str">
        <f>IF(転記作業用!$BK27=0,"-",転記作業用!BE27)</f>
        <v>-</v>
      </c>
      <c r="BC27" s="62" t="str">
        <f>IF(転記作業用!$BK27=0,"-",転記作業用!BF27)</f>
        <v>-</v>
      </c>
      <c r="BD27" s="62" t="str">
        <f>IF(転記作業用!$BK27=0,"-",転記作業用!BG27)</f>
        <v>-</v>
      </c>
      <c r="BE27" s="62" t="str">
        <f>IF(転記作業用!$BK27=0,"-",転記作業用!BH27)</f>
        <v>-</v>
      </c>
      <c r="BF27" s="62" t="str">
        <f>IF(転記作業用!$BK27=0,"-",転記作業用!BI27)</f>
        <v>-</v>
      </c>
      <c r="BG27" s="62" t="str">
        <f>IF(転記作業用!$BK27=0,"-",転記作業用!BJ27)</f>
        <v>-</v>
      </c>
      <c r="BH27" s="62" t="str">
        <f>IF(転記作業用!$CF27=0,"-",転記作業用!BL27)</f>
        <v>-</v>
      </c>
      <c r="BI27" s="62" t="str">
        <f>IF(転記作業用!$CF27=0,"-",転記作業用!BM27)</f>
        <v>-</v>
      </c>
      <c r="BJ27" s="62" t="str">
        <f>IF(転記作業用!$CF27=0,"-",転記作業用!BN27)</f>
        <v>-</v>
      </c>
      <c r="BK27" s="62" t="str">
        <f>IF(転記作業用!$CF27=0,"-",転記作業用!BO27)</f>
        <v>-</v>
      </c>
      <c r="BL27" s="62" t="str">
        <f>IF(転記作業用!$CF27=0,"-",転記作業用!BP27)</f>
        <v>-</v>
      </c>
      <c r="BM27" s="62" t="str">
        <f>IF(転記作業用!$CF27=0,"-",転記作業用!BQ27)</f>
        <v>-</v>
      </c>
      <c r="BN27" s="62" t="str">
        <f>IF(転記作業用!$CF27=0,"-",転記作業用!BR27)</f>
        <v>-</v>
      </c>
      <c r="BO27" s="62" t="str">
        <f>IF(転記作業用!$CF27=0,"-",転記作業用!BS27)</f>
        <v>-</v>
      </c>
      <c r="BP27" s="62" t="str">
        <f>IF(転記作業用!$CF27=0,"-",転記作業用!BT27)</f>
        <v>-</v>
      </c>
      <c r="BQ27" s="62" t="str">
        <f>IF(転記作業用!$CF27=0,"-",転記作業用!BU27)</f>
        <v>-</v>
      </c>
      <c r="BR27" s="62" t="str">
        <f>IF(転記作業用!$CF27=0,"-",転記作業用!BV27)</f>
        <v>-</v>
      </c>
      <c r="BS27" s="62" t="str">
        <f>IF(転記作業用!$CF27=0,"-",転記作業用!BW27)</f>
        <v>-</v>
      </c>
      <c r="BT27" s="62" t="str">
        <f>IF(転記作業用!$CF27=0,"-",転記作業用!BX27)</f>
        <v>-</v>
      </c>
      <c r="BU27" s="62" t="str">
        <f>IF(転記作業用!$CF27=0,"-",転記作業用!BY27)</f>
        <v>-</v>
      </c>
      <c r="BV27" s="62" t="str">
        <f>IF(転記作業用!$CF27=0,"-",転記作業用!BZ27)</f>
        <v>-</v>
      </c>
      <c r="BW27" s="62" t="str">
        <f>IF(転記作業用!$CF27=0,"-",転記作業用!CA27)</f>
        <v>-</v>
      </c>
      <c r="BX27" s="62" t="str">
        <f>IF(転記作業用!$CF27=0,"-",転記作業用!CB27)</f>
        <v>-</v>
      </c>
      <c r="BY27" s="62" t="str">
        <f>IF(転記作業用!$CF27=0,"-",転記作業用!CC27)</f>
        <v>-</v>
      </c>
      <c r="BZ27" s="62" t="str">
        <f>IF(転記作業用!$CF27=0,"-",転記作業用!CD27)</f>
        <v>-</v>
      </c>
      <c r="CA27" s="62" t="str">
        <f>IF(転記作業用!$CF27=0,"-",転記作業用!CE27)</f>
        <v>-</v>
      </c>
      <c r="CB27" s="62" t="str">
        <f>IF(転記作業用!CG27&lt;1,"*",IF(AND(転記作業用!CG27&gt;=1,'在宅生活改善調査（利用者票）'!CO36=""),"-",'在宅生活改善調査（利用者票）'!CO36))</f>
        <v>*</v>
      </c>
      <c r="CC27" s="62" t="str">
        <f>IF(転記作業用!CH27&lt;1,"*",IF(AND(転記作業用!CH27&gt;=1,'在宅生活改善調査（利用者票）'!CP36=""),"-",'在宅生活改善調査（利用者票）'!CP36))</f>
        <v>*</v>
      </c>
      <c r="CD27" s="62" t="str">
        <f>IF($BZ27&lt;&gt;1,"*",IF(AND($BZ27=1,'在宅生活改善調査（利用者票）'!CQ36=""),"-",'在宅生活改善調査（利用者票）'!CQ36))</f>
        <v>*</v>
      </c>
      <c r="CF27" s="129" t="str">
        <f>IF('在宅生活改善調査（利用者票）'!H36="","-",'在宅生活改善調査（利用者票）'!H36)</f>
        <v>-</v>
      </c>
      <c r="CG27" s="129" t="str">
        <f>IF('在宅生活改善調査（利用者票）'!I36="","-",'在宅生活改善調査（利用者票）'!I36)</f>
        <v>-</v>
      </c>
      <c r="CH27" s="129" t="str">
        <f>IF('在宅生活改善調査（利用者票）'!J36="","-",'在宅生活改善調査（利用者票）'!J36)</f>
        <v>-</v>
      </c>
      <c r="CI27" s="129" t="str">
        <f>IF('在宅生活改善調査（利用者票）'!K36="","-",'在宅生活改善調査（利用者票）'!K36)</f>
        <v>-</v>
      </c>
      <c r="CJ27" s="129" t="str">
        <f>IF('在宅生活改善調査（利用者票）'!L36="","-",'在宅生活改善調査（利用者票）'!L36)</f>
        <v>-</v>
      </c>
      <c r="CK27" s="129" t="str">
        <f>IF('在宅生活改善調査（利用者票）'!M36="","-",'在宅生活改善調査（利用者票）'!M36)</f>
        <v>-</v>
      </c>
      <c r="CL27" s="129" t="str">
        <f>IF('在宅生活改善調査（利用者票）'!N36="","-",'在宅生活改善調査（利用者票）'!N36)</f>
        <v>-</v>
      </c>
      <c r="CM27" s="129" t="str">
        <f>IF('在宅生活改善調査（利用者票）'!O36="","-",'在宅生活改善調査（利用者票）'!O36)</f>
        <v>-</v>
      </c>
      <c r="CN27" s="129" t="str">
        <f>IF('在宅生活改善調査（利用者票）'!P36="","-",'在宅生活改善調査（利用者票）'!P36)</f>
        <v>-</v>
      </c>
      <c r="CO27" s="129" t="str">
        <f>IF('在宅生活改善調査（利用者票）'!Q36="","-",'在宅生活改善調査（利用者票）'!Q36)</f>
        <v>-</v>
      </c>
      <c r="CP27" s="129" t="str">
        <f>IF('在宅生活改善調査（利用者票）'!R36="","-",'在宅生活改善調査（利用者票）'!R36)</f>
        <v>-</v>
      </c>
      <c r="CQ27" s="129" t="str">
        <f>IF('在宅生活改善調査（利用者票）'!S36="","-",'在宅生活改善調査（利用者票）'!S36)</f>
        <v>-</v>
      </c>
      <c r="CR27" s="129" t="str">
        <f>IF('在宅生活改善調査（利用者票）'!T36="","-",'在宅生活改善調査（利用者票）'!T36)</f>
        <v>-</v>
      </c>
    </row>
    <row r="28" spans="1:96">
      <c r="A28" s="63" t="str">
        <f>IF(SUM(B28:CD28)=0,"",24)</f>
        <v/>
      </c>
      <c r="B28" s="62" t="str">
        <f>IF('在宅生活改善調査（利用者票）'!B37="","-",'在宅生活改善調査（利用者票）'!B37)</f>
        <v>-</v>
      </c>
      <c r="C28" s="62" t="str">
        <f>IF('在宅生活改善調査（利用者票）'!C37="","-",'在宅生活改善調査（利用者票）'!C37)</f>
        <v>-</v>
      </c>
      <c r="D28" s="62" t="str">
        <f>IF('在宅生活改善調査（利用者票）'!D37="","-",'在宅生活改善調査（利用者票）'!D37)</f>
        <v>-</v>
      </c>
      <c r="E28" s="62" t="str">
        <f>IF('在宅生活改善調査（利用者票）'!E37="","-",'在宅生活改善調査（利用者票）'!E37)</f>
        <v>-</v>
      </c>
      <c r="F28" s="62" t="str">
        <f>IF('在宅生活改善調査（利用者票）'!F37="","-",'在宅生活改善調査（利用者票）'!F37)</f>
        <v>-</v>
      </c>
      <c r="G28" s="62" t="str">
        <f>IF('在宅生活改善調査（利用者票）'!G37="","-",'在宅生活改善調査（利用者票）'!G37)</f>
        <v>-</v>
      </c>
      <c r="H28" s="62" t="str">
        <f>IF('在宅生活改善調査（利用者票）'!U37="","-",'在宅生活改善調査（利用者票）'!U37)</f>
        <v>-</v>
      </c>
      <c r="I28" s="62" t="str">
        <f>IF('在宅生活改善調査（利用者票）'!$U37=10,"*",IF(AND('在宅生活改善調査（利用者票）'!U37&lt;&gt;10,'在宅生活改善調査（利用者票）'!V37=""),"-",'在宅生活改善調査（利用者票）'!V37))</f>
        <v>-</v>
      </c>
      <c r="J28" s="62" t="str">
        <f>IF('在宅生活改善調査（利用者票）'!$U37=10,"*",IF(AND('在宅生活改善調査（利用者票）'!U37&lt;&gt;10,転記作業用!$Z28=0),"-",転記作業用!I28))</f>
        <v>-</v>
      </c>
      <c r="K28" s="62" t="str">
        <f>IF('在宅生活改善調査（利用者票）'!$U37=10,"*",IF(AND('在宅生活改善調査（利用者票）'!V37&lt;&gt;10,転記作業用!$Z28=0),"-",転記作業用!J28))</f>
        <v>-</v>
      </c>
      <c r="L28" s="62" t="str">
        <f>IF('在宅生活改善調査（利用者票）'!$U37=10,"*",IF(AND('在宅生活改善調査（利用者票）'!W37&lt;&gt;10,転記作業用!$Z28=0),"-",転記作業用!K28))</f>
        <v>-</v>
      </c>
      <c r="M28" s="62" t="str">
        <f>IF('在宅生活改善調査（利用者票）'!$U37=10,"*",IF(AND('在宅生活改善調査（利用者票）'!X37&lt;&gt;10,転記作業用!$Z28=0),"-",転記作業用!L28))</f>
        <v>-</v>
      </c>
      <c r="N28" s="62" t="str">
        <f>IF('在宅生活改善調査（利用者票）'!$U37=10,"*",IF(AND('在宅生活改善調査（利用者票）'!Y37&lt;&gt;10,転記作業用!$Z28=0),"-",転記作業用!M28))</f>
        <v>-</v>
      </c>
      <c r="O28" s="62" t="str">
        <f>IF('在宅生活改善調査（利用者票）'!$U37=10,"*",IF(AND('在宅生活改善調査（利用者票）'!Z37&lt;&gt;10,転記作業用!$Z28=0),"-",転記作業用!N28))</f>
        <v>-</v>
      </c>
      <c r="P28" s="62" t="str">
        <f>IF('在宅生活改善調査（利用者票）'!$U37=10,"*",IF(AND('在宅生活改善調査（利用者票）'!AA37&lt;&gt;10,転記作業用!$Z28=0),"-",転記作業用!O28))</f>
        <v>-</v>
      </c>
      <c r="Q28" s="62" t="str">
        <f>IF('在宅生活改善調査（利用者票）'!$U37=10,"*",IF(AND('在宅生活改善調査（利用者票）'!AB37&lt;&gt;10,転記作業用!$Z28=0),"-",転記作業用!P28))</f>
        <v>-</v>
      </c>
      <c r="R28" s="62" t="str">
        <f>IF('在宅生活改善調査（利用者票）'!$U37=10,"*",IF(AND('在宅生活改善調査（利用者票）'!AC37&lt;&gt;10,転記作業用!$Z28=0),"-",転記作業用!Q28))</f>
        <v>-</v>
      </c>
      <c r="S28" s="62" t="str">
        <f>IF('在宅生活改善調査（利用者票）'!$U37=10,"*",IF(AND('在宅生活改善調査（利用者票）'!AD37&lt;&gt;10,転記作業用!$Z28=0),"-",転記作業用!R28))</f>
        <v>-</v>
      </c>
      <c r="T28" s="62" t="str">
        <f>IF('在宅生活改善調査（利用者票）'!$U37=10,"*",IF(AND('在宅生活改善調査（利用者票）'!AE37&lt;&gt;10,転記作業用!$Z28=0),"-",転記作業用!S28))</f>
        <v>-</v>
      </c>
      <c r="U28" s="62" t="str">
        <f>IF('在宅生活改善調査（利用者票）'!$U37=10,"*",IF(AND('在宅生活改善調査（利用者票）'!AF37&lt;&gt;10,転記作業用!$Z28=0),"-",転記作業用!T28))</f>
        <v>-</v>
      </c>
      <c r="V28" s="62" t="str">
        <f>IF('在宅生活改善調査（利用者票）'!$U37=10,"*",IF(AND('在宅生活改善調査（利用者票）'!AG37&lt;&gt;10,転記作業用!$Z28=0),"-",転記作業用!U28))</f>
        <v>-</v>
      </c>
      <c r="W28" s="62" t="str">
        <f>IF('在宅生活改善調査（利用者票）'!$U37=10,"*",IF(AND('在宅生活改善調査（利用者票）'!AH37&lt;&gt;10,転記作業用!$Z28=0),"-",転記作業用!V28))</f>
        <v>-</v>
      </c>
      <c r="X28" s="62" t="str">
        <f>IF('在宅生活改善調査（利用者票）'!$U37=10,"*",IF(AND('在宅生活改善調査（利用者票）'!AI37&lt;&gt;10,転記作業用!$Z28=0),"-",転記作業用!W28))</f>
        <v>-</v>
      </c>
      <c r="Y28" s="62" t="str">
        <f>IF('在宅生活改善調査（利用者票）'!$U37=10,"*",IF(AND('在宅生活改善調査（利用者票）'!AJ37&lt;&gt;10,転記作業用!$Z28=0),"-",転記作業用!X28))</f>
        <v>-</v>
      </c>
      <c r="Z28" s="62" t="str">
        <f>IF('在宅生活改善調査（利用者票）'!$U37=10,"*",IF(AND('在宅生活改善調査（利用者票）'!AK37&lt;&gt;10,転記作業用!$Z28=0),"-",転記作業用!Y28))</f>
        <v>-</v>
      </c>
      <c r="AA28" s="62" t="str">
        <f>IF(転記作業用!$AH28=0,"-",転記作業用!AA28)</f>
        <v>-</v>
      </c>
      <c r="AB28" s="62" t="str">
        <f>IF(転記作業用!$AH28=0,"-",転記作業用!AB28)</f>
        <v>-</v>
      </c>
      <c r="AC28" s="62" t="str">
        <f>IF(転記作業用!$AH28=0,"-",転記作業用!AC28)</f>
        <v>-</v>
      </c>
      <c r="AD28" s="62" t="str">
        <f>IF(転記作業用!$AH28=0,"-",転記作業用!AD28)</f>
        <v>-</v>
      </c>
      <c r="AE28" s="62" t="str">
        <f>IF(転記作業用!$AH28=0,"-",転記作業用!AE28)</f>
        <v>-</v>
      </c>
      <c r="AF28" s="62" t="str">
        <f>IF(転記作業用!$AH28=0,"-",転記作業用!AF28)</f>
        <v>-</v>
      </c>
      <c r="AG28" s="62" t="str">
        <f>IF(転記作業用!$AH28=0,"-",転記作業用!AG28)</f>
        <v>-</v>
      </c>
      <c r="AH28" s="62" t="str">
        <f>IF(転記作業用!$AP28=0,"-",転記作業用!AI28)</f>
        <v>-</v>
      </c>
      <c r="AI28" s="62" t="str">
        <f>IF(転記作業用!$AP28=0,"-",転記作業用!AJ28)</f>
        <v>-</v>
      </c>
      <c r="AJ28" s="62" t="str">
        <f>IF(転記作業用!$AP28=0,"-",転記作業用!AK28)</f>
        <v>-</v>
      </c>
      <c r="AK28" s="62" t="str">
        <f>IF(転記作業用!$AP28=0,"-",転記作業用!AL28)</f>
        <v>-</v>
      </c>
      <c r="AL28" s="62" t="str">
        <f>IF(転記作業用!$AP28=0,"-",転記作業用!AM28)</f>
        <v>-</v>
      </c>
      <c r="AM28" s="62" t="str">
        <f>IF(転記作業用!$AP28=0,"-",転記作業用!AN28)</f>
        <v>-</v>
      </c>
      <c r="AN28" s="62" t="str">
        <f>IF(転記作業用!$AP28=0,"-",転記作業用!AO28)</f>
        <v>-</v>
      </c>
      <c r="AO28" s="62" t="str">
        <f>IF(転記作業用!$AY28=0,"-",転記作業用!AQ28)</f>
        <v>-</v>
      </c>
      <c r="AP28" s="62" t="str">
        <f>IF(転記作業用!$AY28=0,"-",転記作業用!AR28)</f>
        <v>-</v>
      </c>
      <c r="AQ28" s="62" t="str">
        <f>IF(転記作業用!$AY28=0,"-",転記作業用!AS28)</f>
        <v>-</v>
      </c>
      <c r="AR28" s="62" t="str">
        <f>IF(転記作業用!$AY28=0,"-",転記作業用!AT28)</f>
        <v>-</v>
      </c>
      <c r="AS28" s="62" t="str">
        <f>IF(転記作業用!$AY28=0,"-",転記作業用!AU28)</f>
        <v>-</v>
      </c>
      <c r="AT28" s="62" t="str">
        <f>IF(転記作業用!$AY28=0,"-",転記作業用!AV28)</f>
        <v>-</v>
      </c>
      <c r="AU28" s="62" t="str">
        <f>IF(転記作業用!$AY28=0,"-",転記作業用!AW28)</f>
        <v>-</v>
      </c>
      <c r="AV28" s="62" t="str">
        <f>IF(転記作業用!$AY28=0,"-",転記作業用!AX28)</f>
        <v>-</v>
      </c>
      <c r="AW28" s="62" t="str">
        <f>IF(転記作業用!$BK28=0,"-",転記作業用!AZ28)</f>
        <v>-</v>
      </c>
      <c r="AX28" s="62" t="str">
        <f>IF(転記作業用!$BK28=0,"-",転記作業用!BA28)</f>
        <v>-</v>
      </c>
      <c r="AY28" s="62" t="str">
        <f>IF(転記作業用!$BK28=0,"-",転記作業用!BB28)</f>
        <v>-</v>
      </c>
      <c r="AZ28" s="62" t="str">
        <f>IF(転記作業用!$BK28=0,"-",転記作業用!BC28)</f>
        <v>-</v>
      </c>
      <c r="BA28" s="62" t="str">
        <f>IF(転記作業用!$BK28=0,"-",転記作業用!BD28)</f>
        <v>-</v>
      </c>
      <c r="BB28" s="62" t="str">
        <f>IF(転記作業用!$BK28=0,"-",転記作業用!BE28)</f>
        <v>-</v>
      </c>
      <c r="BC28" s="62" t="str">
        <f>IF(転記作業用!$BK28=0,"-",転記作業用!BF28)</f>
        <v>-</v>
      </c>
      <c r="BD28" s="62" t="str">
        <f>IF(転記作業用!$BK28=0,"-",転記作業用!BG28)</f>
        <v>-</v>
      </c>
      <c r="BE28" s="62" t="str">
        <f>IF(転記作業用!$BK28=0,"-",転記作業用!BH28)</f>
        <v>-</v>
      </c>
      <c r="BF28" s="62" t="str">
        <f>IF(転記作業用!$BK28=0,"-",転記作業用!BI28)</f>
        <v>-</v>
      </c>
      <c r="BG28" s="62" t="str">
        <f>IF(転記作業用!$BK28=0,"-",転記作業用!BJ28)</f>
        <v>-</v>
      </c>
      <c r="BH28" s="62" t="str">
        <f>IF(転記作業用!$CF28=0,"-",転記作業用!BL28)</f>
        <v>-</v>
      </c>
      <c r="BI28" s="62" t="str">
        <f>IF(転記作業用!$CF28=0,"-",転記作業用!BM28)</f>
        <v>-</v>
      </c>
      <c r="BJ28" s="62" t="str">
        <f>IF(転記作業用!$CF28=0,"-",転記作業用!BN28)</f>
        <v>-</v>
      </c>
      <c r="BK28" s="62" t="str">
        <f>IF(転記作業用!$CF28=0,"-",転記作業用!BO28)</f>
        <v>-</v>
      </c>
      <c r="BL28" s="62" t="str">
        <f>IF(転記作業用!$CF28=0,"-",転記作業用!BP28)</f>
        <v>-</v>
      </c>
      <c r="BM28" s="62" t="str">
        <f>IF(転記作業用!$CF28=0,"-",転記作業用!BQ28)</f>
        <v>-</v>
      </c>
      <c r="BN28" s="62" t="str">
        <f>IF(転記作業用!$CF28=0,"-",転記作業用!BR28)</f>
        <v>-</v>
      </c>
      <c r="BO28" s="62" t="str">
        <f>IF(転記作業用!$CF28=0,"-",転記作業用!BS28)</f>
        <v>-</v>
      </c>
      <c r="BP28" s="62" t="str">
        <f>IF(転記作業用!$CF28=0,"-",転記作業用!BT28)</f>
        <v>-</v>
      </c>
      <c r="BQ28" s="62" t="str">
        <f>IF(転記作業用!$CF28=0,"-",転記作業用!BU28)</f>
        <v>-</v>
      </c>
      <c r="BR28" s="62" t="str">
        <f>IF(転記作業用!$CF28=0,"-",転記作業用!BV28)</f>
        <v>-</v>
      </c>
      <c r="BS28" s="62" t="str">
        <f>IF(転記作業用!$CF28=0,"-",転記作業用!BW28)</f>
        <v>-</v>
      </c>
      <c r="BT28" s="62" t="str">
        <f>IF(転記作業用!$CF28=0,"-",転記作業用!BX28)</f>
        <v>-</v>
      </c>
      <c r="BU28" s="62" t="str">
        <f>IF(転記作業用!$CF28=0,"-",転記作業用!BY28)</f>
        <v>-</v>
      </c>
      <c r="BV28" s="62" t="str">
        <f>IF(転記作業用!$CF28=0,"-",転記作業用!BZ28)</f>
        <v>-</v>
      </c>
      <c r="BW28" s="62" t="str">
        <f>IF(転記作業用!$CF28=0,"-",転記作業用!CA28)</f>
        <v>-</v>
      </c>
      <c r="BX28" s="62" t="str">
        <f>IF(転記作業用!$CF28=0,"-",転記作業用!CB28)</f>
        <v>-</v>
      </c>
      <c r="BY28" s="62" t="str">
        <f>IF(転記作業用!$CF28=0,"-",転記作業用!CC28)</f>
        <v>-</v>
      </c>
      <c r="BZ28" s="62" t="str">
        <f>IF(転記作業用!$CF28=0,"-",転記作業用!CD28)</f>
        <v>-</v>
      </c>
      <c r="CA28" s="62" t="str">
        <f>IF(転記作業用!$CF28=0,"-",転記作業用!CE28)</f>
        <v>-</v>
      </c>
      <c r="CB28" s="62" t="str">
        <f>IF(転記作業用!CG28&lt;1,"*",IF(AND(転記作業用!CG28&gt;=1,'在宅生活改善調査（利用者票）'!CO37=""),"-",'在宅生活改善調査（利用者票）'!CO37))</f>
        <v>*</v>
      </c>
      <c r="CC28" s="62" t="str">
        <f>IF(転記作業用!CH28&lt;1,"*",IF(AND(転記作業用!CH28&gt;=1,'在宅生活改善調査（利用者票）'!CP37=""),"-",'在宅生活改善調査（利用者票）'!CP37))</f>
        <v>*</v>
      </c>
      <c r="CD28" s="62" t="str">
        <f>IF($BZ28&lt;&gt;1,"*",IF(AND($BZ28=1,'在宅生活改善調査（利用者票）'!CQ37=""),"-",'在宅生活改善調査（利用者票）'!CQ37))</f>
        <v>*</v>
      </c>
      <c r="CF28" s="129" t="str">
        <f>IF('在宅生活改善調査（利用者票）'!H37="","-",'在宅生活改善調査（利用者票）'!H37)</f>
        <v>-</v>
      </c>
      <c r="CG28" s="129" t="str">
        <f>IF('在宅生活改善調査（利用者票）'!I37="","-",'在宅生活改善調査（利用者票）'!I37)</f>
        <v>-</v>
      </c>
      <c r="CH28" s="129" t="str">
        <f>IF('在宅生活改善調査（利用者票）'!J37="","-",'在宅生活改善調査（利用者票）'!J37)</f>
        <v>-</v>
      </c>
      <c r="CI28" s="129" t="str">
        <f>IF('在宅生活改善調査（利用者票）'!K37="","-",'在宅生活改善調査（利用者票）'!K37)</f>
        <v>-</v>
      </c>
      <c r="CJ28" s="129" t="str">
        <f>IF('在宅生活改善調査（利用者票）'!L37="","-",'在宅生活改善調査（利用者票）'!L37)</f>
        <v>-</v>
      </c>
      <c r="CK28" s="129" t="str">
        <f>IF('在宅生活改善調査（利用者票）'!M37="","-",'在宅生活改善調査（利用者票）'!M37)</f>
        <v>-</v>
      </c>
      <c r="CL28" s="129" t="str">
        <f>IF('在宅生活改善調査（利用者票）'!N37="","-",'在宅生活改善調査（利用者票）'!N37)</f>
        <v>-</v>
      </c>
      <c r="CM28" s="129" t="str">
        <f>IF('在宅生活改善調査（利用者票）'!O37="","-",'在宅生活改善調査（利用者票）'!O37)</f>
        <v>-</v>
      </c>
      <c r="CN28" s="129" t="str">
        <f>IF('在宅生活改善調査（利用者票）'!P37="","-",'在宅生活改善調査（利用者票）'!P37)</f>
        <v>-</v>
      </c>
      <c r="CO28" s="129" t="str">
        <f>IF('在宅生活改善調査（利用者票）'!Q37="","-",'在宅生活改善調査（利用者票）'!Q37)</f>
        <v>-</v>
      </c>
      <c r="CP28" s="129" t="str">
        <f>IF('在宅生活改善調査（利用者票）'!R37="","-",'在宅生活改善調査（利用者票）'!R37)</f>
        <v>-</v>
      </c>
      <c r="CQ28" s="129" t="str">
        <f>IF('在宅生活改善調査（利用者票）'!S37="","-",'在宅生活改善調査（利用者票）'!S37)</f>
        <v>-</v>
      </c>
      <c r="CR28" s="129" t="str">
        <f>IF('在宅生活改善調査（利用者票）'!T37="","-",'在宅生活改善調査（利用者票）'!T37)</f>
        <v>-</v>
      </c>
    </row>
    <row r="29" spans="1:96">
      <c r="A29" s="63" t="str">
        <f>IF(SUM(B29:CD29)=0,"",25)</f>
        <v/>
      </c>
      <c r="B29" s="62" t="str">
        <f>IF('在宅生活改善調査（利用者票）'!B38="","-",'在宅生活改善調査（利用者票）'!B38)</f>
        <v>-</v>
      </c>
      <c r="C29" s="62" t="str">
        <f>IF('在宅生活改善調査（利用者票）'!C38="","-",'在宅生活改善調査（利用者票）'!C38)</f>
        <v>-</v>
      </c>
      <c r="D29" s="62" t="str">
        <f>IF('在宅生活改善調査（利用者票）'!D38="","-",'在宅生活改善調査（利用者票）'!D38)</f>
        <v>-</v>
      </c>
      <c r="E29" s="62" t="str">
        <f>IF('在宅生活改善調査（利用者票）'!E38="","-",'在宅生活改善調査（利用者票）'!E38)</f>
        <v>-</v>
      </c>
      <c r="F29" s="62" t="str">
        <f>IF('在宅生活改善調査（利用者票）'!F38="","-",'在宅生活改善調査（利用者票）'!F38)</f>
        <v>-</v>
      </c>
      <c r="G29" s="62" t="str">
        <f>IF('在宅生活改善調査（利用者票）'!G38="","-",'在宅生活改善調査（利用者票）'!G38)</f>
        <v>-</v>
      </c>
      <c r="H29" s="62" t="str">
        <f>IF('在宅生活改善調査（利用者票）'!U38="","-",'在宅生活改善調査（利用者票）'!U38)</f>
        <v>-</v>
      </c>
      <c r="I29" s="62" t="str">
        <f>IF('在宅生活改善調査（利用者票）'!$U38=10,"*",IF(AND('在宅生活改善調査（利用者票）'!U38&lt;&gt;10,'在宅生活改善調査（利用者票）'!V38=""),"-",'在宅生活改善調査（利用者票）'!V38))</f>
        <v>-</v>
      </c>
      <c r="J29" s="62" t="str">
        <f>IF('在宅生活改善調査（利用者票）'!$U38=10,"*",IF(AND('在宅生活改善調査（利用者票）'!U38&lt;&gt;10,転記作業用!$Z29=0),"-",転記作業用!I29))</f>
        <v>-</v>
      </c>
      <c r="K29" s="62" t="str">
        <f>IF('在宅生活改善調査（利用者票）'!$U38=10,"*",IF(AND('在宅生活改善調査（利用者票）'!V38&lt;&gt;10,転記作業用!$Z29=0),"-",転記作業用!J29))</f>
        <v>-</v>
      </c>
      <c r="L29" s="62" t="str">
        <f>IF('在宅生活改善調査（利用者票）'!$U38=10,"*",IF(AND('在宅生活改善調査（利用者票）'!W38&lt;&gt;10,転記作業用!$Z29=0),"-",転記作業用!K29))</f>
        <v>-</v>
      </c>
      <c r="M29" s="62" t="str">
        <f>IF('在宅生活改善調査（利用者票）'!$U38=10,"*",IF(AND('在宅生活改善調査（利用者票）'!X38&lt;&gt;10,転記作業用!$Z29=0),"-",転記作業用!L29))</f>
        <v>-</v>
      </c>
      <c r="N29" s="62" t="str">
        <f>IF('在宅生活改善調査（利用者票）'!$U38=10,"*",IF(AND('在宅生活改善調査（利用者票）'!Y38&lt;&gt;10,転記作業用!$Z29=0),"-",転記作業用!M29))</f>
        <v>-</v>
      </c>
      <c r="O29" s="62" t="str">
        <f>IF('在宅生活改善調査（利用者票）'!$U38=10,"*",IF(AND('在宅生活改善調査（利用者票）'!Z38&lt;&gt;10,転記作業用!$Z29=0),"-",転記作業用!N29))</f>
        <v>-</v>
      </c>
      <c r="P29" s="62" t="str">
        <f>IF('在宅生活改善調査（利用者票）'!$U38=10,"*",IF(AND('在宅生活改善調査（利用者票）'!AA38&lt;&gt;10,転記作業用!$Z29=0),"-",転記作業用!O29))</f>
        <v>-</v>
      </c>
      <c r="Q29" s="62" t="str">
        <f>IF('在宅生活改善調査（利用者票）'!$U38=10,"*",IF(AND('在宅生活改善調査（利用者票）'!AB38&lt;&gt;10,転記作業用!$Z29=0),"-",転記作業用!P29))</f>
        <v>-</v>
      </c>
      <c r="R29" s="62" t="str">
        <f>IF('在宅生活改善調査（利用者票）'!$U38=10,"*",IF(AND('在宅生活改善調査（利用者票）'!AC38&lt;&gt;10,転記作業用!$Z29=0),"-",転記作業用!Q29))</f>
        <v>-</v>
      </c>
      <c r="S29" s="62" t="str">
        <f>IF('在宅生活改善調査（利用者票）'!$U38=10,"*",IF(AND('在宅生活改善調査（利用者票）'!AD38&lt;&gt;10,転記作業用!$Z29=0),"-",転記作業用!R29))</f>
        <v>-</v>
      </c>
      <c r="T29" s="62" t="str">
        <f>IF('在宅生活改善調査（利用者票）'!$U38=10,"*",IF(AND('在宅生活改善調査（利用者票）'!AE38&lt;&gt;10,転記作業用!$Z29=0),"-",転記作業用!S29))</f>
        <v>-</v>
      </c>
      <c r="U29" s="62" t="str">
        <f>IF('在宅生活改善調査（利用者票）'!$U38=10,"*",IF(AND('在宅生活改善調査（利用者票）'!AF38&lt;&gt;10,転記作業用!$Z29=0),"-",転記作業用!T29))</f>
        <v>-</v>
      </c>
      <c r="V29" s="62" t="str">
        <f>IF('在宅生活改善調査（利用者票）'!$U38=10,"*",IF(AND('在宅生活改善調査（利用者票）'!AG38&lt;&gt;10,転記作業用!$Z29=0),"-",転記作業用!U29))</f>
        <v>-</v>
      </c>
      <c r="W29" s="62" t="str">
        <f>IF('在宅生活改善調査（利用者票）'!$U38=10,"*",IF(AND('在宅生活改善調査（利用者票）'!AH38&lt;&gt;10,転記作業用!$Z29=0),"-",転記作業用!V29))</f>
        <v>-</v>
      </c>
      <c r="X29" s="62" t="str">
        <f>IF('在宅生活改善調査（利用者票）'!$U38=10,"*",IF(AND('在宅生活改善調査（利用者票）'!AI38&lt;&gt;10,転記作業用!$Z29=0),"-",転記作業用!W29))</f>
        <v>-</v>
      </c>
      <c r="Y29" s="62" t="str">
        <f>IF('在宅生活改善調査（利用者票）'!$U38=10,"*",IF(AND('在宅生活改善調査（利用者票）'!AJ38&lt;&gt;10,転記作業用!$Z29=0),"-",転記作業用!X29))</f>
        <v>-</v>
      </c>
      <c r="Z29" s="62" t="str">
        <f>IF('在宅生活改善調査（利用者票）'!$U38=10,"*",IF(AND('在宅生活改善調査（利用者票）'!AK38&lt;&gt;10,転記作業用!$Z29=0),"-",転記作業用!Y29))</f>
        <v>-</v>
      </c>
      <c r="AA29" s="62" t="str">
        <f>IF(転記作業用!$AH29=0,"-",転記作業用!AA29)</f>
        <v>-</v>
      </c>
      <c r="AB29" s="62" t="str">
        <f>IF(転記作業用!$AH29=0,"-",転記作業用!AB29)</f>
        <v>-</v>
      </c>
      <c r="AC29" s="62" t="str">
        <f>IF(転記作業用!$AH29=0,"-",転記作業用!AC29)</f>
        <v>-</v>
      </c>
      <c r="AD29" s="62" t="str">
        <f>IF(転記作業用!$AH29=0,"-",転記作業用!AD29)</f>
        <v>-</v>
      </c>
      <c r="AE29" s="62" t="str">
        <f>IF(転記作業用!$AH29=0,"-",転記作業用!AE29)</f>
        <v>-</v>
      </c>
      <c r="AF29" s="62" t="str">
        <f>IF(転記作業用!$AH29=0,"-",転記作業用!AF29)</f>
        <v>-</v>
      </c>
      <c r="AG29" s="62" t="str">
        <f>IF(転記作業用!$AH29=0,"-",転記作業用!AG29)</f>
        <v>-</v>
      </c>
      <c r="AH29" s="62" t="str">
        <f>IF(転記作業用!$AP29=0,"-",転記作業用!AI29)</f>
        <v>-</v>
      </c>
      <c r="AI29" s="62" t="str">
        <f>IF(転記作業用!$AP29=0,"-",転記作業用!AJ29)</f>
        <v>-</v>
      </c>
      <c r="AJ29" s="62" t="str">
        <f>IF(転記作業用!$AP29=0,"-",転記作業用!AK29)</f>
        <v>-</v>
      </c>
      <c r="AK29" s="62" t="str">
        <f>IF(転記作業用!$AP29=0,"-",転記作業用!AL29)</f>
        <v>-</v>
      </c>
      <c r="AL29" s="62" t="str">
        <f>IF(転記作業用!$AP29=0,"-",転記作業用!AM29)</f>
        <v>-</v>
      </c>
      <c r="AM29" s="62" t="str">
        <f>IF(転記作業用!$AP29=0,"-",転記作業用!AN29)</f>
        <v>-</v>
      </c>
      <c r="AN29" s="62" t="str">
        <f>IF(転記作業用!$AP29=0,"-",転記作業用!AO29)</f>
        <v>-</v>
      </c>
      <c r="AO29" s="62" t="str">
        <f>IF(転記作業用!$AY29=0,"-",転記作業用!AQ29)</f>
        <v>-</v>
      </c>
      <c r="AP29" s="62" t="str">
        <f>IF(転記作業用!$AY29=0,"-",転記作業用!AR29)</f>
        <v>-</v>
      </c>
      <c r="AQ29" s="62" t="str">
        <f>IF(転記作業用!$AY29=0,"-",転記作業用!AS29)</f>
        <v>-</v>
      </c>
      <c r="AR29" s="62" t="str">
        <f>IF(転記作業用!$AY29=0,"-",転記作業用!AT29)</f>
        <v>-</v>
      </c>
      <c r="AS29" s="62" t="str">
        <f>IF(転記作業用!$AY29=0,"-",転記作業用!AU29)</f>
        <v>-</v>
      </c>
      <c r="AT29" s="62" t="str">
        <f>IF(転記作業用!$AY29=0,"-",転記作業用!AV29)</f>
        <v>-</v>
      </c>
      <c r="AU29" s="62" t="str">
        <f>IF(転記作業用!$AY29=0,"-",転記作業用!AW29)</f>
        <v>-</v>
      </c>
      <c r="AV29" s="62" t="str">
        <f>IF(転記作業用!$AY29=0,"-",転記作業用!AX29)</f>
        <v>-</v>
      </c>
      <c r="AW29" s="62" t="str">
        <f>IF(転記作業用!$BK29=0,"-",転記作業用!AZ29)</f>
        <v>-</v>
      </c>
      <c r="AX29" s="62" t="str">
        <f>IF(転記作業用!$BK29=0,"-",転記作業用!BA29)</f>
        <v>-</v>
      </c>
      <c r="AY29" s="62" t="str">
        <f>IF(転記作業用!$BK29=0,"-",転記作業用!BB29)</f>
        <v>-</v>
      </c>
      <c r="AZ29" s="62" t="str">
        <f>IF(転記作業用!$BK29=0,"-",転記作業用!BC29)</f>
        <v>-</v>
      </c>
      <c r="BA29" s="62" t="str">
        <f>IF(転記作業用!$BK29=0,"-",転記作業用!BD29)</f>
        <v>-</v>
      </c>
      <c r="BB29" s="62" t="str">
        <f>IF(転記作業用!$BK29=0,"-",転記作業用!BE29)</f>
        <v>-</v>
      </c>
      <c r="BC29" s="62" t="str">
        <f>IF(転記作業用!$BK29=0,"-",転記作業用!BF29)</f>
        <v>-</v>
      </c>
      <c r="BD29" s="62" t="str">
        <f>IF(転記作業用!$BK29=0,"-",転記作業用!BG29)</f>
        <v>-</v>
      </c>
      <c r="BE29" s="62" t="str">
        <f>IF(転記作業用!$BK29=0,"-",転記作業用!BH29)</f>
        <v>-</v>
      </c>
      <c r="BF29" s="62" t="str">
        <f>IF(転記作業用!$BK29=0,"-",転記作業用!BI29)</f>
        <v>-</v>
      </c>
      <c r="BG29" s="62" t="str">
        <f>IF(転記作業用!$BK29=0,"-",転記作業用!BJ29)</f>
        <v>-</v>
      </c>
      <c r="BH29" s="62" t="str">
        <f>IF(転記作業用!$CF29=0,"-",転記作業用!BL29)</f>
        <v>-</v>
      </c>
      <c r="BI29" s="62" t="str">
        <f>IF(転記作業用!$CF29=0,"-",転記作業用!BM29)</f>
        <v>-</v>
      </c>
      <c r="BJ29" s="62" t="str">
        <f>IF(転記作業用!$CF29=0,"-",転記作業用!BN29)</f>
        <v>-</v>
      </c>
      <c r="BK29" s="62" t="str">
        <f>IF(転記作業用!$CF29=0,"-",転記作業用!BO29)</f>
        <v>-</v>
      </c>
      <c r="BL29" s="62" t="str">
        <f>IF(転記作業用!$CF29=0,"-",転記作業用!BP29)</f>
        <v>-</v>
      </c>
      <c r="BM29" s="62" t="str">
        <f>IF(転記作業用!$CF29=0,"-",転記作業用!BQ29)</f>
        <v>-</v>
      </c>
      <c r="BN29" s="62" t="str">
        <f>IF(転記作業用!$CF29=0,"-",転記作業用!BR29)</f>
        <v>-</v>
      </c>
      <c r="BO29" s="62" t="str">
        <f>IF(転記作業用!$CF29=0,"-",転記作業用!BS29)</f>
        <v>-</v>
      </c>
      <c r="BP29" s="62" t="str">
        <f>IF(転記作業用!$CF29=0,"-",転記作業用!BT29)</f>
        <v>-</v>
      </c>
      <c r="BQ29" s="62" t="str">
        <f>IF(転記作業用!$CF29=0,"-",転記作業用!BU29)</f>
        <v>-</v>
      </c>
      <c r="BR29" s="62" t="str">
        <f>IF(転記作業用!$CF29=0,"-",転記作業用!BV29)</f>
        <v>-</v>
      </c>
      <c r="BS29" s="62" t="str">
        <f>IF(転記作業用!$CF29=0,"-",転記作業用!BW29)</f>
        <v>-</v>
      </c>
      <c r="BT29" s="62" t="str">
        <f>IF(転記作業用!$CF29=0,"-",転記作業用!BX29)</f>
        <v>-</v>
      </c>
      <c r="BU29" s="62" t="str">
        <f>IF(転記作業用!$CF29=0,"-",転記作業用!BY29)</f>
        <v>-</v>
      </c>
      <c r="BV29" s="62" t="str">
        <f>IF(転記作業用!$CF29=0,"-",転記作業用!BZ29)</f>
        <v>-</v>
      </c>
      <c r="BW29" s="62" t="str">
        <f>IF(転記作業用!$CF29=0,"-",転記作業用!CA29)</f>
        <v>-</v>
      </c>
      <c r="BX29" s="62" t="str">
        <f>IF(転記作業用!$CF29=0,"-",転記作業用!CB29)</f>
        <v>-</v>
      </c>
      <c r="BY29" s="62" t="str">
        <f>IF(転記作業用!$CF29=0,"-",転記作業用!CC29)</f>
        <v>-</v>
      </c>
      <c r="BZ29" s="62" t="str">
        <f>IF(転記作業用!$CF29=0,"-",転記作業用!CD29)</f>
        <v>-</v>
      </c>
      <c r="CA29" s="62" t="str">
        <f>IF(転記作業用!$CF29=0,"-",転記作業用!CE29)</f>
        <v>-</v>
      </c>
      <c r="CB29" s="62" t="str">
        <f>IF(転記作業用!CG29&lt;1,"*",IF(AND(転記作業用!CG29&gt;=1,'在宅生活改善調査（利用者票）'!CO38=""),"-",'在宅生活改善調査（利用者票）'!CO38))</f>
        <v>*</v>
      </c>
      <c r="CC29" s="62" t="str">
        <f>IF(転記作業用!CH29&lt;1,"*",IF(AND(転記作業用!CH29&gt;=1,'在宅生活改善調査（利用者票）'!CP38=""),"-",'在宅生活改善調査（利用者票）'!CP38))</f>
        <v>*</v>
      </c>
      <c r="CD29" s="62" t="str">
        <f>IF($BZ29&lt;&gt;1,"*",IF(AND($BZ29=1,'在宅生活改善調査（利用者票）'!CQ38=""),"-",'在宅生活改善調査（利用者票）'!CQ38))</f>
        <v>*</v>
      </c>
      <c r="CF29" s="129" t="str">
        <f>IF('在宅生活改善調査（利用者票）'!H38="","-",'在宅生活改善調査（利用者票）'!H38)</f>
        <v>-</v>
      </c>
      <c r="CG29" s="129" t="str">
        <f>IF('在宅生活改善調査（利用者票）'!I38="","-",'在宅生活改善調査（利用者票）'!I38)</f>
        <v>-</v>
      </c>
      <c r="CH29" s="129" t="str">
        <f>IF('在宅生活改善調査（利用者票）'!J38="","-",'在宅生活改善調査（利用者票）'!J38)</f>
        <v>-</v>
      </c>
      <c r="CI29" s="129" t="str">
        <f>IF('在宅生活改善調査（利用者票）'!K38="","-",'在宅生活改善調査（利用者票）'!K38)</f>
        <v>-</v>
      </c>
      <c r="CJ29" s="129" t="str">
        <f>IF('在宅生活改善調査（利用者票）'!L38="","-",'在宅生活改善調査（利用者票）'!L38)</f>
        <v>-</v>
      </c>
      <c r="CK29" s="129" t="str">
        <f>IF('在宅生活改善調査（利用者票）'!M38="","-",'在宅生活改善調査（利用者票）'!M38)</f>
        <v>-</v>
      </c>
      <c r="CL29" s="129" t="str">
        <f>IF('在宅生活改善調査（利用者票）'!N38="","-",'在宅生活改善調査（利用者票）'!N38)</f>
        <v>-</v>
      </c>
      <c r="CM29" s="129" t="str">
        <f>IF('在宅生活改善調査（利用者票）'!O38="","-",'在宅生活改善調査（利用者票）'!O38)</f>
        <v>-</v>
      </c>
      <c r="CN29" s="129" t="str">
        <f>IF('在宅生活改善調査（利用者票）'!P38="","-",'在宅生活改善調査（利用者票）'!P38)</f>
        <v>-</v>
      </c>
      <c r="CO29" s="129" t="str">
        <f>IF('在宅生活改善調査（利用者票）'!Q38="","-",'在宅生活改善調査（利用者票）'!Q38)</f>
        <v>-</v>
      </c>
      <c r="CP29" s="129" t="str">
        <f>IF('在宅生活改善調査（利用者票）'!R38="","-",'在宅生活改善調査（利用者票）'!R38)</f>
        <v>-</v>
      </c>
      <c r="CQ29" s="129" t="str">
        <f>IF('在宅生活改善調査（利用者票）'!S38="","-",'在宅生活改善調査（利用者票）'!S38)</f>
        <v>-</v>
      </c>
      <c r="CR29" s="129" t="str">
        <f>IF('在宅生活改善調査（利用者票）'!T38="","-",'在宅生活改善調査（利用者票）'!T38)</f>
        <v>-</v>
      </c>
    </row>
    <row r="30" spans="1:96">
      <c r="A30" s="63" t="str">
        <f>IF(SUM(B30:CD30)=0,"",26)</f>
        <v/>
      </c>
      <c r="B30" s="62" t="str">
        <f>IF('在宅生活改善調査（利用者票）'!B39="","-",'在宅生活改善調査（利用者票）'!B39)</f>
        <v>-</v>
      </c>
      <c r="C30" s="62" t="str">
        <f>IF('在宅生活改善調査（利用者票）'!C39="","-",'在宅生活改善調査（利用者票）'!C39)</f>
        <v>-</v>
      </c>
      <c r="D30" s="62" t="str">
        <f>IF('在宅生活改善調査（利用者票）'!D39="","-",'在宅生活改善調査（利用者票）'!D39)</f>
        <v>-</v>
      </c>
      <c r="E30" s="62" t="str">
        <f>IF('在宅生活改善調査（利用者票）'!E39="","-",'在宅生活改善調査（利用者票）'!E39)</f>
        <v>-</v>
      </c>
      <c r="F30" s="62" t="str">
        <f>IF('在宅生活改善調査（利用者票）'!F39="","-",'在宅生活改善調査（利用者票）'!F39)</f>
        <v>-</v>
      </c>
      <c r="G30" s="62" t="str">
        <f>IF('在宅生活改善調査（利用者票）'!G39="","-",'在宅生活改善調査（利用者票）'!G39)</f>
        <v>-</v>
      </c>
      <c r="H30" s="62" t="str">
        <f>IF('在宅生活改善調査（利用者票）'!U39="","-",'在宅生活改善調査（利用者票）'!U39)</f>
        <v>-</v>
      </c>
      <c r="I30" s="62" t="str">
        <f>IF('在宅生活改善調査（利用者票）'!$U39=10,"*",IF(AND('在宅生活改善調査（利用者票）'!U39&lt;&gt;10,'在宅生活改善調査（利用者票）'!V39=""),"-",'在宅生活改善調査（利用者票）'!V39))</f>
        <v>-</v>
      </c>
      <c r="J30" s="62" t="str">
        <f>IF('在宅生活改善調査（利用者票）'!$U39=10,"*",IF(AND('在宅生活改善調査（利用者票）'!U39&lt;&gt;10,転記作業用!$Z30=0),"-",転記作業用!I30))</f>
        <v>-</v>
      </c>
      <c r="K30" s="62" t="str">
        <f>IF('在宅生活改善調査（利用者票）'!$U39=10,"*",IF(AND('在宅生活改善調査（利用者票）'!V39&lt;&gt;10,転記作業用!$Z30=0),"-",転記作業用!J30))</f>
        <v>-</v>
      </c>
      <c r="L30" s="62" t="str">
        <f>IF('在宅生活改善調査（利用者票）'!$U39=10,"*",IF(AND('在宅生活改善調査（利用者票）'!W39&lt;&gt;10,転記作業用!$Z30=0),"-",転記作業用!K30))</f>
        <v>-</v>
      </c>
      <c r="M30" s="62" t="str">
        <f>IF('在宅生活改善調査（利用者票）'!$U39=10,"*",IF(AND('在宅生活改善調査（利用者票）'!X39&lt;&gt;10,転記作業用!$Z30=0),"-",転記作業用!L30))</f>
        <v>-</v>
      </c>
      <c r="N30" s="62" t="str">
        <f>IF('在宅生活改善調査（利用者票）'!$U39=10,"*",IF(AND('在宅生活改善調査（利用者票）'!Y39&lt;&gt;10,転記作業用!$Z30=0),"-",転記作業用!M30))</f>
        <v>-</v>
      </c>
      <c r="O30" s="62" t="str">
        <f>IF('在宅生活改善調査（利用者票）'!$U39=10,"*",IF(AND('在宅生活改善調査（利用者票）'!Z39&lt;&gt;10,転記作業用!$Z30=0),"-",転記作業用!N30))</f>
        <v>-</v>
      </c>
      <c r="P30" s="62" t="str">
        <f>IF('在宅生活改善調査（利用者票）'!$U39=10,"*",IF(AND('在宅生活改善調査（利用者票）'!AA39&lt;&gt;10,転記作業用!$Z30=0),"-",転記作業用!O30))</f>
        <v>-</v>
      </c>
      <c r="Q30" s="62" t="str">
        <f>IF('在宅生活改善調査（利用者票）'!$U39=10,"*",IF(AND('在宅生活改善調査（利用者票）'!AB39&lt;&gt;10,転記作業用!$Z30=0),"-",転記作業用!P30))</f>
        <v>-</v>
      </c>
      <c r="R30" s="62" t="str">
        <f>IF('在宅生活改善調査（利用者票）'!$U39=10,"*",IF(AND('在宅生活改善調査（利用者票）'!AC39&lt;&gt;10,転記作業用!$Z30=0),"-",転記作業用!Q30))</f>
        <v>-</v>
      </c>
      <c r="S30" s="62" t="str">
        <f>IF('在宅生活改善調査（利用者票）'!$U39=10,"*",IF(AND('在宅生活改善調査（利用者票）'!AD39&lt;&gt;10,転記作業用!$Z30=0),"-",転記作業用!R30))</f>
        <v>-</v>
      </c>
      <c r="T30" s="62" t="str">
        <f>IF('在宅生活改善調査（利用者票）'!$U39=10,"*",IF(AND('在宅生活改善調査（利用者票）'!AE39&lt;&gt;10,転記作業用!$Z30=0),"-",転記作業用!S30))</f>
        <v>-</v>
      </c>
      <c r="U30" s="62" t="str">
        <f>IF('在宅生活改善調査（利用者票）'!$U39=10,"*",IF(AND('在宅生活改善調査（利用者票）'!AF39&lt;&gt;10,転記作業用!$Z30=0),"-",転記作業用!T30))</f>
        <v>-</v>
      </c>
      <c r="V30" s="62" t="str">
        <f>IF('在宅生活改善調査（利用者票）'!$U39=10,"*",IF(AND('在宅生活改善調査（利用者票）'!AG39&lt;&gt;10,転記作業用!$Z30=0),"-",転記作業用!U30))</f>
        <v>-</v>
      </c>
      <c r="W30" s="62" t="str">
        <f>IF('在宅生活改善調査（利用者票）'!$U39=10,"*",IF(AND('在宅生活改善調査（利用者票）'!AH39&lt;&gt;10,転記作業用!$Z30=0),"-",転記作業用!V30))</f>
        <v>-</v>
      </c>
      <c r="X30" s="62" t="str">
        <f>IF('在宅生活改善調査（利用者票）'!$U39=10,"*",IF(AND('在宅生活改善調査（利用者票）'!AI39&lt;&gt;10,転記作業用!$Z30=0),"-",転記作業用!W30))</f>
        <v>-</v>
      </c>
      <c r="Y30" s="62" t="str">
        <f>IF('在宅生活改善調査（利用者票）'!$U39=10,"*",IF(AND('在宅生活改善調査（利用者票）'!AJ39&lt;&gt;10,転記作業用!$Z30=0),"-",転記作業用!X30))</f>
        <v>-</v>
      </c>
      <c r="Z30" s="62" t="str">
        <f>IF('在宅生活改善調査（利用者票）'!$U39=10,"*",IF(AND('在宅生活改善調査（利用者票）'!AK39&lt;&gt;10,転記作業用!$Z30=0),"-",転記作業用!Y30))</f>
        <v>-</v>
      </c>
      <c r="AA30" s="62" t="str">
        <f>IF(転記作業用!$AH30=0,"-",転記作業用!AA30)</f>
        <v>-</v>
      </c>
      <c r="AB30" s="62" t="str">
        <f>IF(転記作業用!$AH30=0,"-",転記作業用!AB30)</f>
        <v>-</v>
      </c>
      <c r="AC30" s="62" t="str">
        <f>IF(転記作業用!$AH30=0,"-",転記作業用!AC30)</f>
        <v>-</v>
      </c>
      <c r="AD30" s="62" t="str">
        <f>IF(転記作業用!$AH30=0,"-",転記作業用!AD30)</f>
        <v>-</v>
      </c>
      <c r="AE30" s="62" t="str">
        <f>IF(転記作業用!$AH30=0,"-",転記作業用!AE30)</f>
        <v>-</v>
      </c>
      <c r="AF30" s="62" t="str">
        <f>IF(転記作業用!$AH30=0,"-",転記作業用!AF30)</f>
        <v>-</v>
      </c>
      <c r="AG30" s="62" t="str">
        <f>IF(転記作業用!$AH30=0,"-",転記作業用!AG30)</f>
        <v>-</v>
      </c>
      <c r="AH30" s="62" t="str">
        <f>IF(転記作業用!$AP30=0,"-",転記作業用!AI30)</f>
        <v>-</v>
      </c>
      <c r="AI30" s="62" t="str">
        <f>IF(転記作業用!$AP30=0,"-",転記作業用!AJ30)</f>
        <v>-</v>
      </c>
      <c r="AJ30" s="62" t="str">
        <f>IF(転記作業用!$AP30=0,"-",転記作業用!AK30)</f>
        <v>-</v>
      </c>
      <c r="AK30" s="62" t="str">
        <f>IF(転記作業用!$AP30=0,"-",転記作業用!AL30)</f>
        <v>-</v>
      </c>
      <c r="AL30" s="62" t="str">
        <f>IF(転記作業用!$AP30=0,"-",転記作業用!AM30)</f>
        <v>-</v>
      </c>
      <c r="AM30" s="62" t="str">
        <f>IF(転記作業用!$AP30=0,"-",転記作業用!AN30)</f>
        <v>-</v>
      </c>
      <c r="AN30" s="62" t="str">
        <f>IF(転記作業用!$AP30=0,"-",転記作業用!AO30)</f>
        <v>-</v>
      </c>
      <c r="AO30" s="62" t="str">
        <f>IF(転記作業用!$AY30=0,"-",転記作業用!AQ30)</f>
        <v>-</v>
      </c>
      <c r="AP30" s="62" t="str">
        <f>IF(転記作業用!$AY30=0,"-",転記作業用!AR30)</f>
        <v>-</v>
      </c>
      <c r="AQ30" s="62" t="str">
        <f>IF(転記作業用!$AY30=0,"-",転記作業用!AS30)</f>
        <v>-</v>
      </c>
      <c r="AR30" s="62" t="str">
        <f>IF(転記作業用!$AY30=0,"-",転記作業用!AT30)</f>
        <v>-</v>
      </c>
      <c r="AS30" s="62" t="str">
        <f>IF(転記作業用!$AY30=0,"-",転記作業用!AU30)</f>
        <v>-</v>
      </c>
      <c r="AT30" s="62" t="str">
        <f>IF(転記作業用!$AY30=0,"-",転記作業用!AV30)</f>
        <v>-</v>
      </c>
      <c r="AU30" s="62" t="str">
        <f>IF(転記作業用!$AY30=0,"-",転記作業用!AW30)</f>
        <v>-</v>
      </c>
      <c r="AV30" s="62" t="str">
        <f>IF(転記作業用!$AY30=0,"-",転記作業用!AX30)</f>
        <v>-</v>
      </c>
      <c r="AW30" s="62" t="str">
        <f>IF(転記作業用!$BK30=0,"-",転記作業用!AZ30)</f>
        <v>-</v>
      </c>
      <c r="AX30" s="62" t="str">
        <f>IF(転記作業用!$BK30=0,"-",転記作業用!BA30)</f>
        <v>-</v>
      </c>
      <c r="AY30" s="62" t="str">
        <f>IF(転記作業用!$BK30=0,"-",転記作業用!BB30)</f>
        <v>-</v>
      </c>
      <c r="AZ30" s="62" t="str">
        <f>IF(転記作業用!$BK30=0,"-",転記作業用!BC30)</f>
        <v>-</v>
      </c>
      <c r="BA30" s="62" t="str">
        <f>IF(転記作業用!$BK30=0,"-",転記作業用!BD30)</f>
        <v>-</v>
      </c>
      <c r="BB30" s="62" t="str">
        <f>IF(転記作業用!$BK30=0,"-",転記作業用!BE30)</f>
        <v>-</v>
      </c>
      <c r="BC30" s="62" t="str">
        <f>IF(転記作業用!$BK30=0,"-",転記作業用!BF30)</f>
        <v>-</v>
      </c>
      <c r="BD30" s="62" t="str">
        <f>IF(転記作業用!$BK30=0,"-",転記作業用!BG30)</f>
        <v>-</v>
      </c>
      <c r="BE30" s="62" t="str">
        <f>IF(転記作業用!$BK30=0,"-",転記作業用!BH30)</f>
        <v>-</v>
      </c>
      <c r="BF30" s="62" t="str">
        <f>IF(転記作業用!$BK30=0,"-",転記作業用!BI30)</f>
        <v>-</v>
      </c>
      <c r="BG30" s="62" t="str">
        <f>IF(転記作業用!$BK30=0,"-",転記作業用!BJ30)</f>
        <v>-</v>
      </c>
      <c r="BH30" s="62" t="str">
        <f>IF(転記作業用!$CF30=0,"-",転記作業用!BL30)</f>
        <v>-</v>
      </c>
      <c r="BI30" s="62" t="str">
        <f>IF(転記作業用!$CF30=0,"-",転記作業用!BM30)</f>
        <v>-</v>
      </c>
      <c r="BJ30" s="62" t="str">
        <f>IF(転記作業用!$CF30=0,"-",転記作業用!BN30)</f>
        <v>-</v>
      </c>
      <c r="BK30" s="62" t="str">
        <f>IF(転記作業用!$CF30=0,"-",転記作業用!BO30)</f>
        <v>-</v>
      </c>
      <c r="BL30" s="62" t="str">
        <f>IF(転記作業用!$CF30=0,"-",転記作業用!BP30)</f>
        <v>-</v>
      </c>
      <c r="BM30" s="62" t="str">
        <f>IF(転記作業用!$CF30=0,"-",転記作業用!BQ30)</f>
        <v>-</v>
      </c>
      <c r="BN30" s="62" t="str">
        <f>IF(転記作業用!$CF30=0,"-",転記作業用!BR30)</f>
        <v>-</v>
      </c>
      <c r="BO30" s="62" t="str">
        <f>IF(転記作業用!$CF30=0,"-",転記作業用!BS30)</f>
        <v>-</v>
      </c>
      <c r="BP30" s="62" t="str">
        <f>IF(転記作業用!$CF30=0,"-",転記作業用!BT30)</f>
        <v>-</v>
      </c>
      <c r="BQ30" s="62" t="str">
        <f>IF(転記作業用!$CF30=0,"-",転記作業用!BU30)</f>
        <v>-</v>
      </c>
      <c r="BR30" s="62" t="str">
        <f>IF(転記作業用!$CF30=0,"-",転記作業用!BV30)</f>
        <v>-</v>
      </c>
      <c r="BS30" s="62" t="str">
        <f>IF(転記作業用!$CF30=0,"-",転記作業用!BW30)</f>
        <v>-</v>
      </c>
      <c r="BT30" s="62" t="str">
        <f>IF(転記作業用!$CF30=0,"-",転記作業用!BX30)</f>
        <v>-</v>
      </c>
      <c r="BU30" s="62" t="str">
        <f>IF(転記作業用!$CF30=0,"-",転記作業用!BY30)</f>
        <v>-</v>
      </c>
      <c r="BV30" s="62" t="str">
        <f>IF(転記作業用!$CF30=0,"-",転記作業用!BZ30)</f>
        <v>-</v>
      </c>
      <c r="BW30" s="62" t="str">
        <f>IF(転記作業用!$CF30=0,"-",転記作業用!CA30)</f>
        <v>-</v>
      </c>
      <c r="BX30" s="62" t="str">
        <f>IF(転記作業用!$CF30=0,"-",転記作業用!CB30)</f>
        <v>-</v>
      </c>
      <c r="BY30" s="62" t="str">
        <f>IF(転記作業用!$CF30=0,"-",転記作業用!CC30)</f>
        <v>-</v>
      </c>
      <c r="BZ30" s="62" t="str">
        <f>IF(転記作業用!$CF30=0,"-",転記作業用!CD30)</f>
        <v>-</v>
      </c>
      <c r="CA30" s="62" t="str">
        <f>IF(転記作業用!$CF30=0,"-",転記作業用!CE30)</f>
        <v>-</v>
      </c>
      <c r="CB30" s="62" t="str">
        <f>IF(転記作業用!CG30&lt;1,"*",IF(AND(転記作業用!CG30&gt;=1,'在宅生活改善調査（利用者票）'!CO39=""),"-",'在宅生活改善調査（利用者票）'!CO39))</f>
        <v>*</v>
      </c>
      <c r="CC30" s="62" t="str">
        <f>IF(転記作業用!CH30&lt;1,"*",IF(AND(転記作業用!CH30&gt;=1,'在宅生活改善調査（利用者票）'!CP39=""),"-",'在宅生活改善調査（利用者票）'!CP39))</f>
        <v>*</v>
      </c>
      <c r="CD30" s="62" t="str">
        <f>IF($BZ30&lt;&gt;1,"*",IF(AND($BZ30=1,'在宅生活改善調査（利用者票）'!CQ39=""),"-",'在宅生活改善調査（利用者票）'!CQ39))</f>
        <v>*</v>
      </c>
      <c r="CF30" s="129" t="str">
        <f>IF('在宅生活改善調査（利用者票）'!H39="","-",'在宅生活改善調査（利用者票）'!H39)</f>
        <v>-</v>
      </c>
      <c r="CG30" s="129" t="str">
        <f>IF('在宅生活改善調査（利用者票）'!I39="","-",'在宅生活改善調査（利用者票）'!I39)</f>
        <v>-</v>
      </c>
      <c r="CH30" s="129" t="str">
        <f>IF('在宅生活改善調査（利用者票）'!J39="","-",'在宅生活改善調査（利用者票）'!J39)</f>
        <v>-</v>
      </c>
      <c r="CI30" s="129" t="str">
        <f>IF('在宅生活改善調査（利用者票）'!K39="","-",'在宅生活改善調査（利用者票）'!K39)</f>
        <v>-</v>
      </c>
      <c r="CJ30" s="129" t="str">
        <f>IF('在宅生活改善調査（利用者票）'!L39="","-",'在宅生活改善調査（利用者票）'!L39)</f>
        <v>-</v>
      </c>
      <c r="CK30" s="129" t="str">
        <f>IF('在宅生活改善調査（利用者票）'!M39="","-",'在宅生活改善調査（利用者票）'!M39)</f>
        <v>-</v>
      </c>
      <c r="CL30" s="129" t="str">
        <f>IF('在宅生活改善調査（利用者票）'!N39="","-",'在宅生活改善調査（利用者票）'!N39)</f>
        <v>-</v>
      </c>
      <c r="CM30" s="129" t="str">
        <f>IF('在宅生活改善調査（利用者票）'!O39="","-",'在宅生活改善調査（利用者票）'!O39)</f>
        <v>-</v>
      </c>
      <c r="CN30" s="129" t="str">
        <f>IF('在宅生活改善調査（利用者票）'!P39="","-",'在宅生活改善調査（利用者票）'!P39)</f>
        <v>-</v>
      </c>
      <c r="CO30" s="129" t="str">
        <f>IF('在宅生活改善調査（利用者票）'!Q39="","-",'在宅生活改善調査（利用者票）'!Q39)</f>
        <v>-</v>
      </c>
      <c r="CP30" s="129" t="str">
        <f>IF('在宅生活改善調査（利用者票）'!R39="","-",'在宅生活改善調査（利用者票）'!R39)</f>
        <v>-</v>
      </c>
      <c r="CQ30" s="129" t="str">
        <f>IF('在宅生活改善調査（利用者票）'!S39="","-",'在宅生活改善調査（利用者票）'!S39)</f>
        <v>-</v>
      </c>
      <c r="CR30" s="129" t="str">
        <f>IF('在宅生活改善調査（利用者票）'!T39="","-",'在宅生活改善調査（利用者票）'!T39)</f>
        <v>-</v>
      </c>
    </row>
    <row r="31" spans="1:96">
      <c r="A31" s="63" t="str">
        <f>IF(SUM(B31:CD31)=0,"",27)</f>
        <v/>
      </c>
      <c r="B31" s="62" t="str">
        <f>IF('在宅生活改善調査（利用者票）'!B40="","-",'在宅生活改善調査（利用者票）'!B40)</f>
        <v>-</v>
      </c>
      <c r="C31" s="62" t="str">
        <f>IF('在宅生活改善調査（利用者票）'!C40="","-",'在宅生活改善調査（利用者票）'!C40)</f>
        <v>-</v>
      </c>
      <c r="D31" s="62" t="str">
        <f>IF('在宅生活改善調査（利用者票）'!D40="","-",'在宅生活改善調査（利用者票）'!D40)</f>
        <v>-</v>
      </c>
      <c r="E31" s="62" t="str">
        <f>IF('在宅生活改善調査（利用者票）'!E40="","-",'在宅生活改善調査（利用者票）'!E40)</f>
        <v>-</v>
      </c>
      <c r="F31" s="62" t="str">
        <f>IF('在宅生活改善調査（利用者票）'!F40="","-",'在宅生活改善調査（利用者票）'!F40)</f>
        <v>-</v>
      </c>
      <c r="G31" s="62" t="str">
        <f>IF('在宅生活改善調査（利用者票）'!G40="","-",'在宅生活改善調査（利用者票）'!G40)</f>
        <v>-</v>
      </c>
      <c r="H31" s="62" t="str">
        <f>IF('在宅生活改善調査（利用者票）'!U40="","-",'在宅生活改善調査（利用者票）'!U40)</f>
        <v>-</v>
      </c>
      <c r="I31" s="62" t="str">
        <f>IF('在宅生活改善調査（利用者票）'!$U40=10,"*",IF(AND('在宅生活改善調査（利用者票）'!U40&lt;&gt;10,'在宅生活改善調査（利用者票）'!V40=""),"-",'在宅生活改善調査（利用者票）'!V40))</f>
        <v>-</v>
      </c>
      <c r="J31" s="62" t="str">
        <f>IF('在宅生活改善調査（利用者票）'!$U40=10,"*",IF(AND('在宅生活改善調査（利用者票）'!U40&lt;&gt;10,転記作業用!$Z31=0),"-",転記作業用!I31))</f>
        <v>-</v>
      </c>
      <c r="K31" s="62" t="str">
        <f>IF('在宅生活改善調査（利用者票）'!$U40=10,"*",IF(AND('在宅生活改善調査（利用者票）'!V40&lt;&gt;10,転記作業用!$Z31=0),"-",転記作業用!J31))</f>
        <v>-</v>
      </c>
      <c r="L31" s="62" t="str">
        <f>IF('在宅生活改善調査（利用者票）'!$U40=10,"*",IF(AND('在宅生活改善調査（利用者票）'!W40&lt;&gt;10,転記作業用!$Z31=0),"-",転記作業用!K31))</f>
        <v>-</v>
      </c>
      <c r="M31" s="62" t="str">
        <f>IF('在宅生活改善調査（利用者票）'!$U40=10,"*",IF(AND('在宅生活改善調査（利用者票）'!X40&lt;&gt;10,転記作業用!$Z31=0),"-",転記作業用!L31))</f>
        <v>-</v>
      </c>
      <c r="N31" s="62" t="str">
        <f>IF('在宅生活改善調査（利用者票）'!$U40=10,"*",IF(AND('在宅生活改善調査（利用者票）'!Y40&lt;&gt;10,転記作業用!$Z31=0),"-",転記作業用!M31))</f>
        <v>-</v>
      </c>
      <c r="O31" s="62" t="str">
        <f>IF('在宅生活改善調査（利用者票）'!$U40=10,"*",IF(AND('在宅生活改善調査（利用者票）'!Z40&lt;&gt;10,転記作業用!$Z31=0),"-",転記作業用!N31))</f>
        <v>-</v>
      </c>
      <c r="P31" s="62" t="str">
        <f>IF('在宅生活改善調査（利用者票）'!$U40=10,"*",IF(AND('在宅生活改善調査（利用者票）'!AA40&lt;&gt;10,転記作業用!$Z31=0),"-",転記作業用!O31))</f>
        <v>-</v>
      </c>
      <c r="Q31" s="62" t="str">
        <f>IF('在宅生活改善調査（利用者票）'!$U40=10,"*",IF(AND('在宅生活改善調査（利用者票）'!AB40&lt;&gt;10,転記作業用!$Z31=0),"-",転記作業用!P31))</f>
        <v>-</v>
      </c>
      <c r="R31" s="62" t="str">
        <f>IF('在宅生活改善調査（利用者票）'!$U40=10,"*",IF(AND('在宅生活改善調査（利用者票）'!AC40&lt;&gt;10,転記作業用!$Z31=0),"-",転記作業用!Q31))</f>
        <v>-</v>
      </c>
      <c r="S31" s="62" t="str">
        <f>IF('在宅生活改善調査（利用者票）'!$U40=10,"*",IF(AND('在宅生活改善調査（利用者票）'!AD40&lt;&gt;10,転記作業用!$Z31=0),"-",転記作業用!R31))</f>
        <v>-</v>
      </c>
      <c r="T31" s="62" t="str">
        <f>IF('在宅生活改善調査（利用者票）'!$U40=10,"*",IF(AND('在宅生活改善調査（利用者票）'!AE40&lt;&gt;10,転記作業用!$Z31=0),"-",転記作業用!S31))</f>
        <v>-</v>
      </c>
      <c r="U31" s="62" t="str">
        <f>IF('在宅生活改善調査（利用者票）'!$U40=10,"*",IF(AND('在宅生活改善調査（利用者票）'!AF40&lt;&gt;10,転記作業用!$Z31=0),"-",転記作業用!T31))</f>
        <v>-</v>
      </c>
      <c r="V31" s="62" t="str">
        <f>IF('在宅生活改善調査（利用者票）'!$U40=10,"*",IF(AND('在宅生活改善調査（利用者票）'!AG40&lt;&gt;10,転記作業用!$Z31=0),"-",転記作業用!U31))</f>
        <v>-</v>
      </c>
      <c r="W31" s="62" t="str">
        <f>IF('在宅生活改善調査（利用者票）'!$U40=10,"*",IF(AND('在宅生活改善調査（利用者票）'!AH40&lt;&gt;10,転記作業用!$Z31=0),"-",転記作業用!V31))</f>
        <v>-</v>
      </c>
      <c r="X31" s="62" t="str">
        <f>IF('在宅生活改善調査（利用者票）'!$U40=10,"*",IF(AND('在宅生活改善調査（利用者票）'!AI40&lt;&gt;10,転記作業用!$Z31=0),"-",転記作業用!W31))</f>
        <v>-</v>
      </c>
      <c r="Y31" s="62" t="str">
        <f>IF('在宅生活改善調査（利用者票）'!$U40=10,"*",IF(AND('在宅生活改善調査（利用者票）'!AJ40&lt;&gt;10,転記作業用!$Z31=0),"-",転記作業用!X31))</f>
        <v>-</v>
      </c>
      <c r="Z31" s="62" t="str">
        <f>IF('在宅生活改善調査（利用者票）'!$U40=10,"*",IF(AND('在宅生活改善調査（利用者票）'!AK40&lt;&gt;10,転記作業用!$Z31=0),"-",転記作業用!Y31))</f>
        <v>-</v>
      </c>
      <c r="AA31" s="62" t="str">
        <f>IF(転記作業用!$AH31=0,"-",転記作業用!AA31)</f>
        <v>-</v>
      </c>
      <c r="AB31" s="62" t="str">
        <f>IF(転記作業用!$AH31=0,"-",転記作業用!AB31)</f>
        <v>-</v>
      </c>
      <c r="AC31" s="62" t="str">
        <f>IF(転記作業用!$AH31=0,"-",転記作業用!AC31)</f>
        <v>-</v>
      </c>
      <c r="AD31" s="62" t="str">
        <f>IF(転記作業用!$AH31=0,"-",転記作業用!AD31)</f>
        <v>-</v>
      </c>
      <c r="AE31" s="62" t="str">
        <f>IF(転記作業用!$AH31=0,"-",転記作業用!AE31)</f>
        <v>-</v>
      </c>
      <c r="AF31" s="62" t="str">
        <f>IF(転記作業用!$AH31=0,"-",転記作業用!AF31)</f>
        <v>-</v>
      </c>
      <c r="AG31" s="62" t="str">
        <f>IF(転記作業用!$AH31=0,"-",転記作業用!AG31)</f>
        <v>-</v>
      </c>
      <c r="AH31" s="62" t="str">
        <f>IF(転記作業用!$AP31=0,"-",転記作業用!AI31)</f>
        <v>-</v>
      </c>
      <c r="AI31" s="62" t="str">
        <f>IF(転記作業用!$AP31=0,"-",転記作業用!AJ31)</f>
        <v>-</v>
      </c>
      <c r="AJ31" s="62" t="str">
        <f>IF(転記作業用!$AP31=0,"-",転記作業用!AK31)</f>
        <v>-</v>
      </c>
      <c r="AK31" s="62" t="str">
        <f>IF(転記作業用!$AP31=0,"-",転記作業用!AL31)</f>
        <v>-</v>
      </c>
      <c r="AL31" s="62" t="str">
        <f>IF(転記作業用!$AP31=0,"-",転記作業用!AM31)</f>
        <v>-</v>
      </c>
      <c r="AM31" s="62" t="str">
        <f>IF(転記作業用!$AP31=0,"-",転記作業用!AN31)</f>
        <v>-</v>
      </c>
      <c r="AN31" s="62" t="str">
        <f>IF(転記作業用!$AP31=0,"-",転記作業用!AO31)</f>
        <v>-</v>
      </c>
      <c r="AO31" s="62" t="str">
        <f>IF(転記作業用!$AY31=0,"-",転記作業用!AQ31)</f>
        <v>-</v>
      </c>
      <c r="AP31" s="62" t="str">
        <f>IF(転記作業用!$AY31=0,"-",転記作業用!AR31)</f>
        <v>-</v>
      </c>
      <c r="AQ31" s="62" t="str">
        <f>IF(転記作業用!$AY31=0,"-",転記作業用!AS31)</f>
        <v>-</v>
      </c>
      <c r="AR31" s="62" t="str">
        <f>IF(転記作業用!$AY31=0,"-",転記作業用!AT31)</f>
        <v>-</v>
      </c>
      <c r="AS31" s="62" t="str">
        <f>IF(転記作業用!$AY31=0,"-",転記作業用!AU31)</f>
        <v>-</v>
      </c>
      <c r="AT31" s="62" t="str">
        <f>IF(転記作業用!$AY31=0,"-",転記作業用!AV31)</f>
        <v>-</v>
      </c>
      <c r="AU31" s="62" t="str">
        <f>IF(転記作業用!$AY31=0,"-",転記作業用!AW31)</f>
        <v>-</v>
      </c>
      <c r="AV31" s="62" t="str">
        <f>IF(転記作業用!$AY31=0,"-",転記作業用!AX31)</f>
        <v>-</v>
      </c>
      <c r="AW31" s="62" t="str">
        <f>IF(転記作業用!$BK31=0,"-",転記作業用!AZ31)</f>
        <v>-</v>
      </c>
      <c r="AX31" s="62" t="str">
        <f>IF(転記作業用!$BK31=0,"-",転記作業用!BA31)</f>
        <v>-</v>
      </c>
      <c r="AY31" s="62" t="str">
        <f>IF(転記作業用!$BK31=0,"-",転記作業用!BB31)</f>
        <v>-</v>
      </c>
      <c r="AZ31" s="62" t="str">
        <f>IF(転記作業用!$BK31=0,"-",転記作業用!BC31)</f>
        <v>-</v>
      </c>
      <c r="BA31" s="62" t="str">
        <f>IF(転記作業用!$BK31=0,"-",転記作業用!BD31)</f>
        <v>-</v>
      </c>
      <c r="BB31" s="62" t="str">
        <f>IF(転記作業用!$BK31=0,"-",転記作業用!BE31)</f>
        <v>-</v>
      </c>
      <c r="BC31" s="62" t="str">
        <f>IF(転記作業用!$BK31=0,"-",転記作業用!BF31)</f>
        <v>-</v>
      </c>
      <c r="BD31" s="62" t="str">
        <f>IF(転記作業用!$BK31=0,"-",転記作業用!BG31)</f>
        <v>-</v>
      </c>
      <c r="BE31" s="62" t="str">
        <f>IF(転記作業用!$BK31=0,"-",転記作業用!BH31)</f>
        <v>-</v>
      </c>
      <c r="BF31" s="62" t="str">
        <f>IF(転記作業用!$BK31=0,"-",転記作業用!BI31)</f>
        <v>-</v>
      </c>
      <c r="BG31" s="62" t="str">
        <f>IF(転記作業用!$BK31=0,"-",転記作業用!BJ31)</f>
        <v>-</v>
      </c>
      <c r="BH31" s="62" t="str">
        <f>IF(転記作業用!$CF31=0,"-",転記作業用!BL31)</f>
        <v>-</v>
      </c>
      <c r="BI31" s="62" t="str">
        <f>IF(転記作業用!$CF31=0,"-",転記作業用!BM31)</f>
        <v>-</v>
      </c>
      <c r="BJ31" s="62" t="str">
        <f>IF(転記作業用!$CF31=0,"-",転記作業用!BN31)</f>
        <v>-</v>
      </c>
      <c r="BK31" s="62" t="str">
        <f>IF(転記作業用!$CF31=0,"-",転記作業用!BO31)</f>
        <v>-</v>
      </c>
      <c r="BL31" s="62" t="str">
        <f>IF(転記作業用!$CF31=0,"-",転記作業用!BP31)</f>
        <v>-</v>
      </c>
      <c r="BM31" s="62" t="str">
        <f>IF(転記作業用!$CF31=0,"-",転記作業用!BQ31)</f>
        <v>-</v>
      </c>
      <c r="BN31" s="62" t="str">
        <f>IF(転記作業用!$CF31=0,"-",転記作業用!BR31)</f>
        <v>-</v>
      </c>
      <c r="BO31" s="62" t="str">
        <f>IF(転記作業用!$CF31=0,"-",転記作業用!BS31)</f>
        <v>-</v>
      </c>
      <c r="BP31" s="62" t="str">
        <f>IF(転記作業用!$CF31=0,"-",転記作業用!BT31)</f>
        <v>-</v>
      </c>
      <c r="BQ31" s="62" t="str">
        <f>IF(転記作業用!$CF31=0,"-",転記作業用!BU31)</f>
        <v>-</v>
      </c>
      <c r="BR31" s="62" t="str">
        <f>IF(転記作業用!$CF31=0,"-",転記作業用!BV31)</f>
        <v>-</v>
      </c>
      <c r="BS31" s="62" t="str">
        <f>IF(転記作業用!$CF31=0,"-",転記作業用!BW31)</f>
        <v>-</v>
      </c>
      <c r="BT31" s="62" t="str">
        <f>IF(転記作業用!$CF31=0,"-",転記作業用!BX31)</f>
        <v>-</v>
      </c>
      <c r="BU31" s="62" t="str">
        <f>IF(転記作業用!$CF31=0,"-",転記作業用!BY31)</f>
        <v>-</v>
      </c>
      <c r="BV31" s="62" t="str">
        <f>IF(転記作業用!$CF31=0,"-",転記作業用!BZ31)</f>
        <v>-</v>
      </c>
      <c r="BW31" s="62" t="str">
        <f>IF(転記作業用!$CF31=0,"-",転記作業用!CA31)</f>
        <v>-</v>
      </c>
      <c r="BX31" s="62" t="str">
        <f>IF(転記作業用!$CF31=0,"-",転記作業用!CB31)</f>
        <v>-</v>
      </c>
      <c r="BY31" s="62" t="str">
        <f>IF(転記作業用!$CF31=0,"-",転記作業用!CC31)</f>
        <v>-</v>
      </c>
      <c r="BZ31" s="62" t="str">
        <f>IF(転記作業用!$CF31=0,"-",転記作業用!CD31)</f>
        <v>-</v>
      </c>
      <c r="CA31" s="62" t="str">
        <f>IF(転記作業用!$CF31=0,"-",転記作業用!CE31)</f>
        <v>-</v>
      </c>
      <c r="CB31" s="62" t="str">
        <f>IF(転記作業用!CG31&lt;1,"*",IF(AND(転記作業用!CG31&gt;=1,'在宅生活改善調査（利用者票）'!CO40=""),"-",'在宅生活改善調査（利用者票）'!CO40))</f>
        <v>*</v>
      </c>
      <c r="CC31" s="62" t="str">
        <f>IF(転記作業用!CH31&lt;1,"*",IF(AND(転記作業用!CH31&gt;=1,'在宅生活改善調査（利用者票）'!CP40=""),"-",'在宅生活改善調査（利用者票）'!CP40))</f>
        <v>*</v>
      </c>
      <c r="CD31" s="62" t="str">
        <f>IF($BZ31&lt;&gt;1,"*",IF(AND($BZ31=1,'在宅生活改善調査（利用者票）'!CQ40=""),"-",'在宅生活改善調査（利用者票）'!CQ40))</f>
        <v>*</v>
      </c>
      <c r="CF31" s="129" t="str">
        <f>IF('在宅生活改善調査（利用者票）'!H40="","-",'在宅生活改善調査（利用者票）'!H40)</f>
        <v>-</v>
      </c>
      <c r="CG31" s="129" t="str">
        <f>IF('在宅生活改善調査（利用者票）'!I40="","-",'在宅生活改善調査（利用者票）'!I40)</f>
        <v>-</v>
      </c>
      <c r="CH31" s="129" t="str">
        <f>IF('在宅生活改善調査（利用者票）'!J40="","-",'在宅生活改善調査（利用者票）'!J40)</f>
        <v>-</v>
      </c>
      <c r="CI31" s="129" t="str">
        <f>IF('在宅生活改善調査（利用者票）'!K40="","-",'在宅生活改善調査（利用者票）'!K40)</f>
        <v>-</v>
      </c>
      <c r="CJ31" s="129" t="str">
        <f>IF('在宅生活改善調査（利用者票）'!L40="","-",'在宅生活改善調査（利用者票）'!L40)</f>
        <v>-</v>
      </c>
      <c r="CK31" s="129" t="str">
        <f>IF('在宅生活改善調査（利用者票）'!M40="","-",'在宅生活改善調査（利用者票）'!M40)</f>
        <v>-</v>
      </c>
      <c r="CL31" s="129" t="str">
        <f>IF('在宅生活改善調査（利用者票）'!N40="","-",'在宅生活改善調査（利用者票）'!N40)</f>
        <v>-</v>
      </c>
      <c r="CM31" s="129" t="str">
        <f>IF('在宅生活改善調査（利用者票）'!O40="","-",'在宅生活改善調査（利用者票）'!O40)</f>
        <v>-</v>
      </c>
      <c r="CN31" s="129" t="str">
        <f>IF('在宅生活改善調査（利用者票）'!P40="","-",'在宅生活改善調査（利用者票）'!P40)</f>
        <v>-</v>
      </c>
      <c r="CO31" s="129" t="str">
        <f>IF('在宅生活改善調査（利用者票）'!Q40="","-",'在宅生活改善調査（利用者票）'!Q40)</f>
        <v>-</v>
      </c>
      <c r="CP31" s="129" t="str">
        <f>IF('在宅生活改善調査（利用者票）'!R40="","-",'在宅生活改善調査（利用者票）'!R40)</f>
        <v>-</v>
      </c>
      <c r="CQ31" s="129" t="str">
        <f>IF('在宅生活改善調査（利用者票）'!S40="","-",'在宅生活改善調査（利用者票）'!S40)</f>
        <v>-</v>
      </c>
      <c r="CR31" s="129" t="str">
        <f>IF('在宅生活改善調査（利用者票）'!T40="","-",'在宅生活改善調査（利用者票）'!T40)</f>
        <v>-</v>
      </c>
    </row>
    <row r="32" spans="1:96">
      <c r="A32" s="63" t="str">
        <f>IF(SUM(B32:CD32)=0,"",28)</f>
        <v/>
      </c>
      <c r="B32" s="62" t="str">
        <f>IF('在宅生活改善調査（利用者票）'!B41="","-",'在宅生活改善調査（利用者票）'!B41)</f>
        <v>-</v>
      </c>
      <c r="C32" s="62" t="str">
        <f>IF('在宅生活改善調査（利用者票）'!C41="","-",'在宅生活改善調査（利用者票）'!C41)</f>
        <v>-</v>
      </c>
      <c r="D32" s="62" t="str">
        <f>IF('在宅生活改善調査（利用者票）'!D41="","-",'在宅生活改善調査（利用者票）'!D41)</f>
        <v>-</v>
      </c>
      <c r="E32" s="62" t="str">
        <f>IF('在宅生活改善調査（利用者票）'!E41="","-",'在宅生活改善調査（利用者票）'!E41)</f>
        <v>-</v>
      </c>
      <c r="F32" s="62" t="str">
        <f>IF('在宅生活改善調査（利用者票）'!F41="","-",'在宅生活改善調査（利用者票）'!F41)</f>
        <v>-</v>
      </c>
      <c r="G32" s="62" t="str">
        <f>IF('在宅生活改善調査（利用者票）'!G41="","-",'在宅生活改善調査（利用者票）'!G41)</f>
        <v>-</v>
      </c>
      <c r="H32" s="62" t="str">
        <f>IF('在宅生活改善調査（利用者票）'!U41="","-",'在宅生活改善調査（利用者票）'!U41)</f>
        <v>-</v>
      </c>
      <c r="I32" s="62" t="str">
        <f>IF('在宅生活改善調査（利用者票）'!$U41=10,"*",IF(AND('在宅生活改善調査（利用者票）'!U41&lt;&gt;10,'在宅生活改善調査（利用者票）'!V41=""),"-",'在宅生活改善調査（利用者票）'!V41))</f>
        <v>-</v>
      </c>
      <c r="J32" s="62" t="str">
        <f>IF('在宅生活改善調査（利用者票）'!$U41=10,"*",IF(AND('在宅生活改善調査（利用者票）'!U41&lt;&gt;10,転記作業用!$Z32=0),"-",転記作業用!I32))</f>
        <v>-</v>
      </c>
      <c r="K32" s="62" t="str">
        <f>IF('在宅生活改善調査（利用者票）'!$U41=10,"*",IF(AND('在宅生活改善調査（利用者票）'!V41&lt;&gt;10,転記作業用!$Z32=0),"-",転記作業用!J32))</f>
        <v>-</v>
      </c>
      <c r="L32" s="62" t="str">
        <f>IF('在宅生活改善調査（利用者票）'!$U41=10,"*",IF(AND('在宅生活改善調査（利用者票）'!W41&lt;&gt;10,転記作業用!$Z32=0),"-",転記作業用!K32))</f>
        <v>-</v>
      </c>
      <c r="M32" s="62" t="str">
        <f>IF('在宅生活改善調査（利用者票）'!$U41=10,"*",IF(AND('在宅生活改善調査（利用者票）'!X41&lt;&gt;10,転記作業用!$Z32=0),"-",転記作業用!L32))</f>
        <v>-</v>
      </c>
      <c r="N32" s="62" t="str">
        <f>IF('在宅生活改善調査（利用者票）'!$U41=10,"*",IF(AND('在宅生活改善調査（利用者票）'!Y41&lt;&gt;10,転記作業用!$Z32=0),"-",転記作業用!M32))</f>
        <v>-</v>
      </c>
      <c r="O32" s="62" t="str">
        <f>IF('在宅生活改善調査（利用者票）'!$U41=10,"*",IF(AND('在宅生活改善調査（利用者票）'!Z41&lt;&gt;10,転記作業用!$Z32=0),"-",転記作業用!N32))</f>
        <v>-</v>
      </c>
      <c r="P32" s="62" t="str">
        <f>IF('在宅生活改善調査（利用者票）'!$U41=10,"*",IF(AND('在宅生活改善調査（利用者票）'!AA41&lt;&gt;10,転記作業用!$Z32=0),"-",転記作業用!O32))</f>
        <v>-</v>
      </c>
      <c r="Q32" s="62" t="str">
        <f>IF('在宅生活改善調査（利用者票）'!$U41=10,"*",IF(AND('在宅生活改善調査（利用者票）'!AB41&lt;&gt;10,転記作業用!$Z32=0),"-",転記作業用!P32))</f>
        <v>-</v>
      </c>
      <c r="R32" s="62" t="str">
        <f>IF('在宅生活改善調査（利用者票）'!$U41=10,"*",IF(AND('在宅生活改善調査（利用者票）'!AC41&lt;&gt;10,転記作業用!$Z32=0),"-",転記作業用!Q32))</f>
        <v>-</v>
      </c>
      <c r="S32" s="62" t="str">
        <f>IF('在宅生活改善調査（利用者票）'!$U41=10,"*",IF(AND('在宅生活改善調査（利用者票）'!AD41&lt;&gt;10,転記作業用!$Z32=0),"-",転記作業用!R32))</f>
        <v>-</v>
      </c>
      <c r="T32" s="62" t="str">
        <f>IF('在宅生活改善調査（利用者票）'!$U41=10,"*",IF(AND('在宅生活改善調査（利用者票）'!AE41&lt;&gt;10,転記作業用!$Z32=0),"-",転記作業用!S32))</f>
        <v>-</v>
      </c>
      <c r="U32" s="62" t="str">
        <f>IF('在宅生活改善調査（利用者票）'!$U41=10,"*",IF(AND('在宅生活改善調査（利用者票）'!AF41&lt;&gt;10,転記作業用!$Z32=0),"-",転記作業用!T32))</f>
        <v>-</v>
      </c>
      <c r="V32" s="62" t="str">
        <f>IF('在宅生活改善調査（利用者票）'!$U41=10,"*",IF(AND('在宅生活改善調査（利用者票）'!AG41&lt;&gt;10,転記作業用!$Z32=0),"-",転記作業用!U32))</f>
        <v>-</v>
      </c>
      <c r="W32" s="62" t="str">
        <f>IF('在宅生活改善調査（利用者票）'!$U41=10,"*",IF(AND('在宅生活改善調査（利用者票）'!AH41&lt;&gt;10,転記作業用!$Z32=0),"-",転記作業用!V32))</f>
        <v>-</v>
      </c>
      <c r="X32" s="62" t="str">
        <f>IF('在宅生活改善調査（利用者票）'!$U41=10,"*",IF(AND('在宅生活改善調査（利用者票）'!AI41&lt;&gt;10,転記作業用!$Z32=0),"-",転記作業用!W32))</f>
        <v>-</v>
      </c>
      <c r="Y32" s="62" t="str">
        <f>IF('在宅生活改善調査（利用者票）'!$U41=10,"*",IF(AND('在宅生活改善調査（利用者票）'!AJ41&lt;&gt;10,転記作業用!$Z32=0),"-",転記作業用!X32))</f>
        <v>-</v>
      </c>
      <c r="Z32" s="62" t="str">
        <f>IF('在宅生活改善調査（利用者票）'!$U41=10,"*",IF(AND('在宅生活改善調査（利用者票）'!AK41&lt;&gt;10,転記作業用!$Z32=0),"-",転記作業用!Y32))</f>
        <v>-</v>
      </c>
      <c r="AA32" s="62" t="str">
        <f>IF(転記作業用!$AH32=0,"-",転記作業用!AA32)</f>
        <v>-</v>
      </c>
      <c r="AB32" s="62" t="str">
        <f>IF(転記作業用!$AH32=0,"-",転記作業用!AB32)</f>
        <v>-</v>
      </c>
      <c r="AC32" s="62" t="str">
        <f>IF(転記作業用!$AH32=0,"-",転記作業用!AC32)</f>
        <v>-</v>
      </c>
      <c r="AD32" s="62" t="str">
        <f>IF(転記作業用!$AH32=0,"-",転記作業用!AD32)</f>
        <v>-</v>
      </c>
      <c r="AE32" s="62" t="str">
        <f>IF(転記作業用!$AH32=0,"-",転記作業用!AE32)</f>
        <v>-</v>
      </c>
      <c r="AF32" s="62" t="str">
        <f>IF(転記作業用!$AH32=0,"-",転記作業用!AF32)</f>
        <v>-</v>
      </c>
      <c r="AG32" s="62" t="str">
        <f>IF(転記作業用!$AH32=0,"-",転記作業用!AG32)</f>
        <v>-</v>
      </c>
      <c r="AH32" s="62" t="str">
        <f>IF(転記作業用!$AP32=0,"-",転記作業用!AI32)</f>
        <v>-</v>
      </c>
      <c r="AI32" s="62" t="str">
        <f>IF(転記作業用!$AP32=0,"-",転記作業用!AJ32)</f>
        <v>-</v>
      </c>
      <c r="AJ32" s="62" t="str">
        <f>IF(転記作業用!$AP32=0,"-",転記作業用!AK32)</f>
        <v>-</v>
      </c>
      <c r="AK32" s="62" t="str">
        <f>IF(転記作業用!$AP32=0,"-",転記作業用!AL32)</f>
        <v>-</v>
      </c>
      <c r="AL32" s="62" t="str">
        <f>IF(転記作業用!$AP32=0,"-",転記作業用!AM32)</f>
        <v>-</v>
      </c>
      <c r="AM32" s="62" t="str">
        <f>IF(転記作業用!$AP32=0,"-",転記作業用!AN32)</f>
        <v>-</v>
      </c>
      <c r="AN32" s="62" t="str">
        <f>IF(転記作業用!$AP32=0,"-",転記作業用!AO32)</f>
        <v>-</v>
      </c>
      <c r="AO32" s="62" t="str">
        <f>IF(転記作業用!$AY32=0,"-",転記作業用!AQ32)</f>
        <v>-</v>
      </c>
      <c r="AP32" s="62" t="str">
        <f>IF(転記作業用!$AY32=0,"-",転記作業用!AR32)</f>
        <v>-</v>
      </c>
      <c r="AQ32" s="62" t="str">
        <f>IF(転記作業用!$AY32=0,"-",転記作業用!AS32)</f>
        <v>-</v>
      </c>
      <c r="AR32" s="62" t="str">
        <f>IF(転記作業用!$AY32=0,"-",転記作業用!AT32)</f>
        <v>-</v>
      </c>
      <c r="AS32" s="62" t="str">
        <f>IF(転記作業用!$AY32=0,"-",転記作業用!AU32)</f>
        <v>-</v>
      </c>
      <c r="AT32" s="62" t="str">
        <f>IF(転記作業用!$AY32=0,"-",転記作業用!AV32)</f>
        <v>-</v>
      </c>
      <c r="AU32" s="62" t="str">
        <f>IF(転記作業用!$AY32=0,"-",転記作業用!AW32)</f>
        <v>-</v>
      </c>
      <c r="AV32" s="62" t="str">
        <f>IF(転記作業用!$AY32=0,"-",転記作業用!AX32)</f>
        <v>-</v>
      </c>
      <c r="AW32" s="62" t="str">
        <f>IF(転記作業用!$BK32=0,"-",転記作業用!AZ32)</f>
        <v>-</v>
      </c>
      <c r="AX32" s="62" t="str">
        <f>IF(転記作業用!$BK32=0,"-",転記作業用!BA32)</f>
        <v>-</v>
      </c>
      <c r="AY32" s="62" t="str">
        <f>IF(転記作業用!$BK32=0,"-",転記作業用!BB32)</f>
        <v>-</v>
      </c>
      <c r="AZ32" s="62" t="str">
        <f>IF(転記作業用!$BK32=0,"-",転記作業用!BC32)</f>
        <v>-</v>
      </c>
      <c r="BA32" s="62" t="str">
        <f>IF(転記作業用!$BK32=0,"-",転記作業用!BD32)</f>
        <v>-</v>
      </c>
      <c r="BB32" s="62" t="str">
        <f>IF(転記作業用!$BK32=0,"-",転記作業用!BE32)</f>
        <v>-</v>
      </c>
      <c r="BC32" s="62" t="str">
        <f>IF(転記作業用!$BK32=0,"-",転記作業用!BF32)</f>
        <v>-</v>
      </c>
      <c r="BD32" s="62" t="str">
        <f>IF(転記作業用!$BK32=0,"-",転記作業用!BG32)</f>
        <v>-</v>
      </c>
      <c r="BE32" s="62" t="str">
        <f>IF(転記作業用!$BK32=0,"-",転記作業用!BH32)</f>
        <v>-</v>
      </c>
      <c r="BF32" s="62" t="str">
        <f>IF(転記作業用!$BK32=0,"-",転記作業用!BI32)</f>
        <v>-</v>
      </c>
      <c r="BG32" s="62" t="str">
        <f>IF(転記作業用!$BK32=0,"-",転記作業用!BJ32)</f>
        <v>-</v>
      </c>
      <c r="BH32" s="62" t="str">
        <f>IF(転記作業用!$CF32=0,"-",転記作業用!BL32)</f>
        <v>-</v>
      </c>
      <c r="BI32" s="62" t="str">
        <f>IF(転記作業用!$CF32=0,"-",転記作業用!BM32)</f>
        <v>-</v>
      </c>
      <c r="BJ32" s="62" t="str">
        <f>IF(転記作業用!$CF32=0,"-",転記作業用!BN32)</f>
        <v>-</v>
      </c>
      <c r="BK32" s="62" t="str">
        <f>IF(転記作業用!$CF32=0,"-",転記作業用!BO32)</f>
        <v>-</v>
      </c>
      <c r="BL32" s="62" t="str">
        <f>IF(転記作業用!$CF32=0,"-",転記作業用!BP32)</f>
        <v>-</v>
      </c>
      <c r="BM32" s="62" t="str">
        <f>IF(転記作業用!$CF32=0,"-",転記作業用!BQ32)</f>
        <v>-</v>
      </c>
      <c r="BN32" s="62" t="str">
        <f>IF(転記作業用!$CF32=0,"-",転記作業用!BR32)</f>
        <v>-</v>
      </c>
      <c r="BO32" s="62" t="str">
        <f>IF(転記作業用!$CF32=0,"-",転記作業用!BS32)</f>
        <v>-</v>
      </c>
      <c r="BP32" s="62" t="str">
        <f>IF(転記作業用!$CF32=0,"-",転記作業用!BT32)</f>
        <v>-</v>
      </c>
      <c r="BQ32" s="62" t="str">
        <f>IF(転記作業用!$CF32=0,"-",転記作業用!BU32)</f>
        <v>-</v>
      </c>
      <c r="BR32" s="62" t="str">
        <f>IF(転記作業用!$CF32=0,"-",転記作業用!BV32)</f>
        <v>-</v>
      </c>
      <c r="BS32" s="62" t="str">
        <f>IF(転記作業用!$CF32=0,"-",転記作業用!BW32)</f>
        <v>-</v>
      </c>
      <c r="BT32" s="62" t="str">
        <f>IF(転記作業用!$CF32=0,"-",転記作業用!BX32)</f>
        <v>-</v>
      </c>
      <c r="BU32" s="62" t="str">
        <f>IF(転記作業用!$CF32=0,"-",転記作業用!BY32)</f>
        <v>-</v>
      </c>
      <c r="BV32" s="62" t="str">
        <f>IF(転記作業用!$CF32=0,"-",転記作業用!BZ32)</f>
        <v>-</v>
      </c>
      <c r="BW32" s="62" t="str">
        <f>IF(転記作業用!$CF32=0,"-",転記作業用!CA32)</f>
        <v>-</v>
      </c>
      <c r="BX32" s="62" t="str">
        <f>IF(転記作業用!$CF32=0,"-",転記作業用!CB32)</f>
        <v>-</v>
      </c>
      <c r="BY32" s="62" t="str">
        <f>IF(転記作業用!$CF32=0,"-",転記作業用!CC32)</f>
        <v>-</v>
      </c>
      <c r="BZ32" s="62" t="str">
        <f>IF(転記作業用!$CF32=0,"-",転記作業用!CD32)</f>
        <v>-</v>
      </c>
      <c r="CA32" s="62" t="str">
        <f>IF(転記作業用!$CF32=0,"-",転記作業用!CE32)</f>
        <v>-</v>
      </c>
      <c r="CB32" s="62" t="str">
        <f>IF(転記作業用!CG32&lt;1,"*",IF(AND(転記作業用!CG32&gt;=1,'在宅生活改善調査（利用者票）'!CO41=""),"-",'在宅生活改善調査（利用者票）'!CO41))</f>
        <v>*</v>
      </c>
      <c r="CC32" s="62" t="str">
        <f>IF(転記作業用!CH32&lt;1,"*",IF(AND(転記作業用!CH32&gt;=1,'在宅生活改善調査（利用者票）'!CP41=""),"-",'在宅生活改善調査（利用者票）'!CP41))</f>
        <v>*</v>
      </c>
      <c r="CD32" s="62" t="str">
        <f>IF($BZ32&lt;&gt;1,"*",IF(AND($BZ32=1,'在宅生活改善調査（利用者票）'!CQ41=""),"-",'在宅生活改善調査（利用者票）'!CQ41))</f>
        <v>*</v>
      </c>
      <c r="CF32" s="129" t="str">
        <f>IF('在宅生活改善調査（利用者票）'!H41="","-",'在宅生活改善調査（利用者票）'!H41)</f>
        <v>-</v>
      </c>
      <c r="CG32" s="129" t="str">
        <f>IF('在宅生活改善調査（利用者票）'!I41="","-",'在宅生活改善調査（利用者票）'!I41)</f>
        <v>-</v>
      </c>
      <c r="CH32" s="129" t="str">
        <f>IF('在宅生活改善調査（利用者票）'!J41="","-",'在宅生活改善調査（利用者票）'!J41)</f>
        <v>-</v>
      </c>
      <c r="CI32" s="129" t="str">
        <f>IF('在宅生活改善調査（利用者票）'!K41="","-",'在宅生活改善調査（利用者票）'!K41)</f>
        <v>-</v>
      </c>
      <c r="CJ32" s="129" t="str">
        <f>IF('在宅生活改善調査（利用者票）'!L41="","-",'在宅生活改善調査（利用者票）'!L41)</f>
        <v>-</v>
      </c>
      <c r="CK32" s="129" t="str">
        <f>IF('在宅生活改善調査（利用者票）'!M41="","-",'在宅生活改善調査（利用者票）'!M41)</f>
        <v>-</v>
      </c>
      <c r="CL32" s="129" t="str">
        <f>IF('在宅生活改善調査（利用者票）'!N41="","-",'在宅生活改善調査（利用者票）'!N41)</f>
        <v>-</v>
      </c>
      <c r="CM32" s="129" t="str">
        <f>IF('在宅生活改善調査（利用者票）'!O41="","-",'在宅生活改善調査（利用者票）'!O41)</f>
        <v>-</v>
      </c>
      <c r="CN32" s="129" t="str">
        <f>IF('在宅生活改善調査（利用者票）'!P41="","-",'在宅生活改善調査（利用者票）'!P41)</f>
        <v>-</v>
      </c>
      <c r="CO32" s="129" t="str">
        <f>IF('在宅生活改善調査（利用者票）'!Q41="","-",'在宅生活改善調査（利用者票）'!Q41)</f>
        <v>-</v>
      </c>
      <c r="CP32" s="129" t="str">
        <f>IF('在宅生活改善調査（利用者票）'!R41="","-",'在宅生活改善調査（利用者票）'!R41)</f>
        <v>-</v>
      </c>
      <c r="CQ32" s="129" t="str">
        <f>IF('在宅生活改善調査（利用者票）'!S41="","-",'在宅生活改善調査（利用者票）'!S41)</f>
        <v>-</v>
      </c>
      <c r="CR32" s="129" t="str">
        <f>IF('在宅生活改善調査（利用者票）'!T41="","-",'在宅生活改善調査（利用者票）'!T41)</f>
        <v>-</v>
      </c>
    </row>
    <row r="33" spans="1:96">
      <c r="A33" s="63" t="str">
        <f>IF(SUM(B33:CD33)=0,"",29)</f>
        <v/>
      </c>
      <c r="B33" s="62" t="str">
        <f>IF('在宅生活改善調査（利用者票）'!B42="","-",'在宅生活改善調査（利用者票）'!B42)</f>
        <v>-</v>
      </c>
      <c r="C33" s="62" t="str">
        <f>IF('在宅生活改善調査（利用者票）'!C42="","-",'在宅生活改善調査（利用者票）'!C42)</f>
        <v>-</v>
      </c>
      <c r="D33" s="62" t="str">
        <f>IF('在宅生活改善調査（利用者票）'!D42="","-",'在宅生活改善調査（利用者票）'!D42)</f>
        <v>-</v>
      </c>
      <c r="E33" s="62" t="str">
        <f>IF('在宅生活改善調査（利用者票）'!E42="","-",'在宅生活改善調査（利用者票）'!E42)</f>
        <v>-</v>
      </c>
      <c r="F33" s="62" t="str">
        <f>IF('在宅生活改善調査（利用者票）'!F42="","-",'在宅生活改善調査（利用者票）'!F42)</f>
        <v>-</v>
      </c>
      <c r="G33" s="62" t="str">
        <f>IF('在宅生活改善調査（利用者票）'!G42="","-",'在宅生活改善調査（利用者票）'!G42)</f>
        <v>-</v>
      </c>
      <c r="H33" s="62" t="str">
        <f>IF('在宅生活改善調査（利用者票）'!U42="","-",'在宅生活改善調査（利用者票）'!U42)</f>
        <v>-</v>
      </c>
      <c r="I33" s="62" t="str">
        <f>IF('在宅生活改善調査（利用者票）'!$U42=10,"*",IF(AND('在宅生活改善調査（利用者票）'!U42&lt;&gt;10,'在宅生活改善調査（利用者票）'!V42=""),"-",'在宅生活改善調査（利用者票）'!V42))</f>
        <v>-</v>
      </c>
      <c r="J33" s="62" t="str">
        <f>IF('在宅生活改善調査（利用者票）'!$U42=10,"*",IF(AND('在宅生活改善調査（利用者票）'!U42&lt;&gt;10,転記作業用!$Z33=0),"-",転記作業用!I33))</f>
        <v>-</v>
      </c>
      <c r="K33" s="62" t="str">
        <f>IF('在宅生活改善調査（利用者票）'!$U42=10,"*",IF(AND('在宅生活改善調査（利用者票）'!V42&lt;&gt;10,転記作業用!$Z33=0),"-",転記作業用!J33))</f>
        <v>-</v>
      </c>
      <c r="L33" s="62" t="str">
        <f>IF('在宅生活改善調査（利用者票）'!$U42=10,"*",IF(AND('在宅生活改善調査（利用者票）'!W42&lt;&gt;10,転記作業用!$Z33=0),"-",転記作業用!K33))</f>
        <v>-</v>
      </c>
      <c r="M33" s="62" t="str">
        <f>IF('在宅生活改善調査（利用者票）'!$U42=10,"*",IF(AND('在宅生活改善調査（利用者票）'!X42&lt;&gt;10,転記作業用!$Z33=0),"-",転記作業用!L33))</f>
        <v>-</v>
      </c>
      <c r="N33" s="62" t="str">
        <f>IF('在宅生活改善調査（利用者票）'!$U42=10,"*",IF(AND('在宅生活改善調査（利用者票）'!Y42&lt;&gt;10,転記作業用!$Z33=0),"-",転記作業用!M33))</f>
        <v>-</v>
      </c>
      <c r="O33" s="62" t="str">
        <f>IF('在宅生活改善調査（利用者票）'!$U42=10,"*",IF(AND('在宅生活改善調査（利用者票）'!Z42&lt;&gt;10,転記作業用!$Z33=0),"-",転記作業用!N33))</f>
        <v>-</v>
      </c>
      <c r="P33" s="62" t="str">
        <f>IF('在宅生活改善調査（利用者票）'!$U42=10,"*",IF(AND('在宅生活改善調査（利用者票）'!AA42&lt;&gt;10,転記作業用!$Z33=0),"-",転記作業用!O33))</f>
        <v>-</v>
      </c>
      <c r="Q33" s="62" t="str">
        <f>IF('在宅生活改善調査（利用者票）'!$U42=10,"*",IF(AND('在宅生活改善調査（利用者票）'!AB42&lt;&gt;10,転記作業用!$Z33=0),"-",転記作業用!P33))</f>
        <v>-</v>
      </c>
      <c r="R33" s="62" t="str">
        <f>IF('在宅生活改善調査（利用者票）'!$U42=10,"*",IF(AND('在宅生活改善調査（利用者票）'!AC42&lt;&gt;10,転記作業用!$Z33=0),"-",転記作業用!Q33))</f>
        <v>-</v>
      </c>
      <c r="S33" s="62" t="str">
        <f>IF('在宅生活改善調査（利用者票）'!$U42=10,"*",IF(AND('在宅生活改善調査（利用者票）'!AD42&lt;&gt;10,転記作業用!$Z33=0),"-",転記作業用!R33))</f>
        <v>-</v>
      </c>
      <c r="T33" s="62" t="str">
        <f>IF('在宅生活改善調査（利用者票）'!$U42=10,"*",IF(AND('在宅生活改善調査（利用者票）'!AE42&lt;&gt;10,転記作業用!$Z33=0),"-",転記作業用!S33))</f>
        <v>-</v>
      </c>
      <c r="U33" s="62" t="str">
        <f>IF('在宅生活改善調査（利用者票）'!$U42=10,"*",IF(AND('在宅生活改善調査（利用者票）'!AF42&lt;&gt;10,転記作業用!$Z33=0),"-",転記作業用!T33))</f>
        <v>-</v>
      </c>
      <c r="V33" s="62" t="str">
        <f>IF('在宅生活改善調査（利用者票）'!$U42=10,"*",IF(AND('在宅生活改善調査（利用者票）'!AG42&lt;&gt;10,転記作業用!$Z33=0),"-",転記作業用!U33))</f>
        <v>-</v>
      </c>
      <c r="W33" s="62" t="str">
        <f>IF('在宅生活改善調査（利用者票）'!$U42=10,"*",IF(AND('在宅生活改善調査（利用者票）'!AH42&lt;&gt;10,転記作業用!$Z33=0),"-",転記作業用!V33))</f>
        <v>-</v>
      </c>
      <c r="X33" s="62" t="str">
        <f>IF('在宅生活改善調査（利用者票）'!$U42=10,"*",IF(AND('在宅生活改善調査（利用者票）'!AI42&lt;&gt;10,転記作業用!$Z33=0),"-",転記作業用!W33))</f>
        <v>-</v>
      </c>
      <c r="Y33" s="62" t="str">
        <f>IF('在宅生活改善調査（利用者票）'!$U42=10,"*",IF(AND('在宅生活改善調査（利用者票）'!AJ42&lt;&gt;10,転記作業用!$Z33=0),"-",転記作業用!X33))</f>
        <v>-</v>
      </c>
      <c r="Z33" s="62" t="str">
        <f>IF('在宅生活改善調査（利用者票）'!$U42=10,"*",IF(AND('在宅生活改善調査（利用者票）'!AK42&lt;&gt;10,転記作業用!$Z33=0),"-",転記作業用!Y33))</f>
        <v>-</v>
      </c>
      <c r="AA33" s="62" t="str">
        <f>IF(転記作業用!$AH33=0,"-",転記作業用!AA33)</f>
        <v>-</v>
      </c>
      <c r="AB33" s="62" t="str">
        <f>IF(転記作業用!$AH33=0,"-",転記作業用!AB33)</f>
        <v>-</v>
      </c>
      <c r="AC33" s="62" t="str">
        <f>IF(転記作業用!$AH33=0,"-",転記作業用!AC33)</f>
        <v>-</v>
      </c>
      <c r="AD33" s="62" t="str">
        <f>IF(転記作業用!$AH33=0,"-",転記作業用!AD33)</f>
        <v>-</v>
      </c>
      <c r="AE33" s="62" t="str">
        <f>IF(転記作業用!$AH33=0,"-",転記作業用!AE33)</f>
        <v>-</v>
      </c>
      <c r="AF33" s="62" t="str">
        <f>IF(転記作業用!$AH33=0,"-",転記作業用!AF33)</f>
        <v>-</v>
      </c>
      <c r="AG33" s="62" t="str">
        <f>IF(転記作業用!$AH33=0,"-",転記作業用!AG33)</f>
        <v>-</v>
      </c>
      <c r="AH33" s="62" t="str">
        <f>IF(転記作業用!$AP33=0,"-",転記作業用!AI33)</f>
        <v>-</v>
      </c>
      <c r="AI33" s="62" t="str">
        <f>IF(転記作業用!$AP33=0,"-",転記作業用!AJ33)</f>
        <v>-</v>
      </c>
      <c r="AJ33" s="62" t="str">
        <f>IF(転記作業用!$AP33=0,"-",転記作業用!AK33)</f>
        <v>-</v>
      </c>
      <c r="AK33" s="62" t="str">
        <f>IF(転記作業用!$AP33=0,"-",転記作業用!AL33)</f>
        <v>-</v>
      </c>
      <c r="AL33" s="62" t="str">
        <f>IF(転記作業用!$AP33=0,"-",転記作業用!AM33)</f>
        <v>-</v>
      </c>
      <c r="AM33" s="62" t="str">
        <f>IF(転記作業用!$AP33=0,"-",転記作業用!AN33)</f>
        <v>-</v>
      </c>
      <c r="AN33" s="62" t="str">
        <f>IF(転記作業用!$AP33=0,"-",転記作業用!AO33)</f>
        <v>-</v>
      </c>
      <c r="AO33" s="62" t="str">
        <f>IF(転記作業用!$AY33=0,"-",転記作業用!AQ33)</f>
        <v>-</v>
      </c>
      <c r="AP33" s="62" t="str">
        <f>IF(転記作業用!$AY33=0,"-",転記作業用!AR33)</f>
        <v>-</v>
      </c>
      <c r="AQ33" s="62" t="str">
        <f>IF(転記作業用!$AY33=0,"-",転記作業用!AS33)</f>
        <v>-</v>
      </c>
      <c r="AR33" s="62" t="str">
        <f>IF(転記作業用!$AY33=0,"-",転記作業用!AT33)</f>
        <v>-</v>
      </c>
      <c r="AS33" s="62" t="str">
        <f>IF(転記作業用!$AY33=0,"-",転記作業用!AU33)</f>
        <v>-</v>
      </c>
      <c r="AT33" s="62" t="str">
        <f>IF(転記作業用!$AY33=0,"-",転記作業用!AV33)</f>
        <v>-</v>
      </c>
      <c r="AU33" s="62" t="str">
        <f>IF(転記作業用!$AY33=0,"-",転記作業用!AW33)</f>
        <v>-</v>
      </c>
      <c r="AV33" s="62" t="str">
        <f>IF(転記作業用!$AY33=0,"-",転記作業用!AX33)</f>
        <v>-</v>
      </c>
      <c r="AW33" s="62" t="str">
        <f>IF(転記作業用!$BK33=0,"-",転記作業用!AZ33)</f>
        <v>-</v>
      </c>
      <c r="AX33" s="62" t="str">
        <f>IF(転記作業用!$BK33=0,"-",転記作業用!BA33)</f>
        <v>-</v>
      </c>
      <c r="AY33" s="62" t="str">
        <f>IF(転記作業用!$BK33=0,"-",転記作業用!BB33)</f>
        <v>-</v>
      </c>
      <c r="AZ33" s="62" t="str">
        <f>IF(転記作業用!$BK33=0,"-",転記作業用!BC33)</f>
        <v>-</v>
      </c>
      <c r="BA33" s="62" t="str">
        <f>IF(転記作業用!$BK33=0,"-",転記作業用!BD33)</f>
        <v>-</v>
      </c>
      <c r="BB33" s="62" t="str">
        <f>IF(転記作業用!$BK33=0,"-",転記作業用!BE33)</f>
        <v>-</v>
      </c>
      <c r="BC33" s="62" t="str">
        <f>IF(転記作業用!$BK33=0,"-",転記作業用!BF33)</f>
        <v>-</v>
      </c>
      <c r="BD33" s="62" t="str">
        <f>IF(転記作業用!$BK33=0,"-",転記作業用!BG33)</f>
        <v>-</v>
      </c>
      <c r="BE33" s="62" t="str">
        <f>IF(転記作業用!$BK33=0,"-",転記作業用!BH33)</f>
        <v>-</v>
      </c>
      <c r="BF33" s="62" t="str">
        <f>IF(転記作業用!$BK33=0,"-",転記作業用!BI33)</f>
        <v>-</v>
      </c>
      <c r="BG33" s="62" t="str">
        <f>IF(転記作業用!$BK33=0,"-",転記作業用!BJ33)</f>
        <v>-</v>
      </c>
      <c r="BH33" s="62" t="str">
        <f>IF(転記作業用!$CF33=0,"-",転記作業用!BL33)</f>
        <v>-</v>
      </c>
      <c r="BI33" s="62" t="str">
        <f>IF(転記作業用!$CF33=0,"-",転記作業用!BM33)</f>
        <v>-</v>
      </c>
      <c r="BJ33" s="62" t="str">
        <f>IF(転記作業用!$CF33=0,"-",転記作業用!BN33)</f>
        <v>-</v>
      </c>
      <c r="BK33" s="62" t="str">
        <f>IF(転記作業用!$CF33=0,"-",転記作業用!BO33)</f>
        <v>-</v>
      </c>
      <c r="BL33" s="62" t="str">
        <f>IF(転記作業用!$CF33=0,"-",転記作業用!BP33)</f>
        <v>-</v>
      </c>
      <c r="BM33" s="62" t="str">
        <f>IF(転記作業用!$CF33=0,"-",転記作業用!BQ33)</f>
        <v>-</v>
      </c>
      <c r="BN33" s="62" t="str">
        <f>IF(転記作業用!$CF33=0,"-",転記作業用!BR33)</f>
        <v>-</v>
      </c>
      <c r="BO33" s="62" t="str">
        <f>IF(転記作業用!$CF33=0,"-",転記作業用!BS33)</f>
        <v>-</v>
      </c>
      <c r="BP33" s="62" t="str">
        <f>IF(転記作業用!$CF33=0,"-",転記作業用!BT33)</f>
        <v>-</v>
      </c>
      <c r="BQ33" s="62" t="str">
        <f>IF(転記作業用!$CF33=0,"-",転記作業用!BU33)</f>
        <v>-</v>
      </c>
      <c r="BR33" s="62" t="str">
        <f>IF(転記作業用!$CF33=0,"-",転記作業用!BV33)</f>
        <v>-</v>
      </c>
      <c r="BS33" s="62" t="str">
        <f>IF(転記作業用!$CF33=0,"-",転記作業用!BW33)</f>
        <v>-</v>
      </c>
      <c r="BT33" s="62" t="str">
        <f>IF(転記作業用!$CF33=0,"-",転記作業用!BX33)</f>
        <v>-</v>
      </c>
      <c r="BU33" s="62" t="str">
        <f>IF(転記作業用!$CF33=0,"-",転記作業用!BY33)</f>
        <v>-</v>
      </c>
      <c r="BV33" s="62" t="str">
        <f>IF(転記作業用!$CF33=0,"-",転記作業用!BZ33)</f>
        <v>-</v>
      </c>
      <c r="BW33" s="62" t="str">
        <f>IF(転記作業用!$CF33=0,"-",転記作業用!CA33)</f>
        <v>-</v>
      </c>
      <c r="BX33" s="62" t="str">
        <f>IF(転記作業用!$CF33=0,"-",転記作業用!CB33)</f>
        <v>-</v>
      </c>
      <c r="BY33" s="62" t="str">
        <f>IF(転記作業用!$CF33=0,"-",転記作業用!CC33)</f>
        <v>-</v>
      </c>
      <c r="BZ33" s="62" t="str">
        <f>IF(転記作業用!$CF33=0,"-",転記作業用!CD33)</f>
        <v>-</v>
      </c>
      <c r="CA33" s="62" t="str">
        <f>IF(転記作業用!$CF33=0,"-",転記作業用!CE33)</f>
        <v>-</v>
      </c>
      <c r="CB33" s="62" t="str">
        <f>IF(転記作業用!CG33&lt;1,"*",IF(AND(転記作業用!CG33&gt;=1,'在宅生活改善調査（利用者票）'!CO42=""),"-",'在宅生活改善調査（利用者票）'!CO42))</f>
        <v>*</v>
      </c>
      <c r="CC33" s="62" t="str">
        <f>IF(転記作業用!CH33&lt;1,"*",IF(AND(転記作業用!CH33&gt;=1,'在宅生活改善調査（利用者票）'!CP42=""),"-",'在宅生活改善調査（利用者票）'!CP42))</f>
        <v>*</v>
      </c>
      <c r="CD33" s="62" t="str">
        <f>IF($BZ33&lt;&gt;1,"*",IF(AND($BZ33=1,'在宅生活改善調査（利用者票）'!CQ42=""),"-",'在宅生活改善調査（利用者票）'!CQ42))</f>
        <v>*</v>
      </c>
      <c r="CF33" s="129" t="str">
        <f>IF('在宅生活改善調査（利用者票）'!H42="","-",'在宅生活改善調査（利用者票）'!H42)</f>
        <v>-</v>
      </c>
      <c r="CG33" s="129" t="str">
        <f>IF('在宅生活改善調査（利用者票）'!I42="","-",'在宅生活改善調査（利用者票）'!I42)</f>
        <v>-</v>
      </c>
      <c r="CH33" s="129" t="str">
        <f>IF('在宅生活改善調査（利用者票）'!J42="","-",'在宅生活改善調査（利用者票）'!J42)</f>
        <v>-</v>
      </c>
      <c r="CI33" s="129" t="str">
        <f>IF('在宅生活改善調査（利用者票）'!K42="","-",'在宅生活改善調査（利用者票）'!K42)</f>
        <v>-</v>
      </c>
      <c r="CJ33" s="129" t="str">
        <f>IF('在宅生活改善調査（利用者票）'!L42="","-",'在宅生活改善調査（利用者票）'!L42)</f>
        <v>-</v>
      </c>
      <c r="CK33" s="129" t="str">
        <f>IF('在宅生活改善調査（利用者票）'!M42="","-",'在宅生活改善調査（利用者票）'!M42)</f>
        <v>-</v>
      </c>
      <c r="CL33" s="129" t="str">
        <f>IF('在宅生活改善調査（利用者票）'!N42="","-",'在宅生活改善調査（利用者票）'!N42)</f>
        <v>-</v>
      </c>
      <c r="CM33" s="129" t="str">
        <f>IF('在宅生活改善調査（利用者票）'!O42="","-",'在宅生活改善調査（利用者票）'!O42)</f>
        <v>-</v>
      </c>
      <c r="CN33" s="129" t="str">
        <f>IF('在宅生活改善調査（利用者票）'!P42="","-",'在宅生活改善調査（利用者票）'!P42)</f>
        <v>-</v>
      </c>
      <c r="CO33" s="129" t="str">
        <f>IF('在宅生活改善調査（利用者票）'!Q42="","-",'在宅生活改善調査（利用者票）'!Q42)</f>
        <v>-</v>
      </c>
      <c r="CP33" s="129" t="str">
        <f>IF('在宅生活改善調査（利用者票）'!R42="","-",'在宅生活改善調査（利用者票）'!R42)</f>
        <v>-</v>
      </c>
      <c r="CQ33" s="129" t="str">
        <f>IF('在宅生活改善調査（利用者票）'!S42="","-",'在宅生活改善調査（利用者票）'!S42)</f>
        <v>-</v>
      </c>
      <c r="CR33" s="129" t="str">
        <f>IF('在宅生活改善調査（利用者票）'!T42="","-",'在宅生活改善調査（利用者票）'!T42)</f>
        <v>-</v>
      </c>
    </row>
    <row r="34" spans="1:96">
      <c r="A34" s="63" t="str">
        <f>IF(SUM(B34:CD34)=0,"",30)</f>
        <v/>
      </c>
      <c r="B34" s="62" t="str">
        <f>IF('在宅生活改善調査（利用者票）'!B43="","-",'在宅生活改善調査（利用者票）'!B43)</f>
        <v>-</v>
      </c>
      <c r="C34" s="62" t="str">
        <f>IF('在宅生活改善調査（利用者票）'!C43="","-",'在宅生活改善調査（利用者票）'!C43)</f>
        <v>-</v>
      </c>
      <c r="D34" s="62" t="str">
        <f>IF('在宅生活改善調査（利用者票）'!D43="","-",'在宅生活改善調査（利用者票）'!D43)</f>
        <v>-</v>
      </c>
      <c r="E34" s="62" t="str">
        <f>IF('在宅生活改善調査（利用者票）'!E43="","-",'在宅生活改善調査（利用者票）'!E43)</f>
        <v>-</v>
      </c>
      <c r="F34" s="62" t="str">
        <f>IF('在宅生活改善調査（利用者票）'!F43="","-",'在宅生活改善調査（利用者票）'!F43)</f>
        <v>-</v>
      </c>
      <c r="G34" s="62" t="str">
        <f>IF('在宅生活改善調査（利用者票）'!G43="","-",'在宅生活改善調査（利用者票）'!G43)</f>
        <v>-</v>
      </c>
      <c r="H34" s="62" t="str">
        <f>IF('在宅生活改善調査（利用者票）'!U43="","-",'在宅生活改善調査（利用者票）'!U43)</f>
        <v>-</v>
      </c>
      <c r="I34" s="62" t="str">
        <f>IF('在宅生活改善調査（利用者票）'!$U43=10,"*",IF(AND('在宅生活改善調査（利用者票）'!U43&lt;&gt;10,'在宅生活改善調査（利用者票）'!V43=""),"-",'在宅生活改善調査（利用者票）'!V43))</f>
        <v>-</v>
      </c>
      <c r="J34" s="62" t="str">
        <f>IF('在宅生活改善調査（利用者票）'!$U43=10,"*",IF(AND('在宅生活改善調査（利用者票）'!U43&lt;&gt;10,転記作業用!$Z34=0),"-",転記作業用!I34))</f>
        <v>-</v>
      </c>
      <c r="K34" s="62" t="str">
        <f>IF('在宅生活改善調査（利用者票）'!$U43=10,"*",IF(AND('在宅生活改善調査（利用者票）'!V43&lt;&gt;10,転記作業用!$Z34=0),"-",転記作業用!J34))</f>
        <v>-</v>
      </c>
      <c r="L34" s="62" t="str">
        <f>IF('在宅生活改善調査（利用者票）'!$U43=10,"*",IF(AND('在宅生活改善調査（利用者票）'!W43&lt;&gt;10,転記作業用!$Z34=0),"-",転記作業用!K34))</f>
        <v>-</v>
      </c>
      <c r="M34" s="62" t="str">
        <f>IF('在宅生活改善調査（利用者票）'!$U43=10,"*",IF(AND('在宅生活改善調査（利用者票）'!X43&lt;&gt;10,転記作業用!$Z34=0),"-",転記作業用!L34))</f>
        <v>-</v>
      </c>
      <c r="N34" s="62" t="str">
        <f>IF('在宅生活改善調査（利用者票）'!$U43=10,"*",IF(AND('在宅生活改善調査（利用者票）'!Y43&lt;&gt;10,転記作業用!$Z34=0),"-",転記作業用!M34))</f>
        <v>-</v>
      </c>
      <c r="O34" s="62" t="str">
        <f>IF('在宅生活改善調査（利用者票）'!$U43=10,"*",IF(AND('在宅生活改善調査（利用者票）'!Z43&lt;&gt;10,転記作業用!$Z34=0),"-",転記作業用!N34))</f>
        <v>-</v>
      </c>
      <c r="P34" s="62" t="str">
        <f>IF('在宅生活改善調査（利用者票）'!$U43=10,"*",IF(AND('在宅生活改善調査（利用者票）'!AA43&lt;&gt;10,転記作業用!$Z34=0),"-",転記作業用!O34))</f>
        <v>-</v>
      </c>
      <c r="Q34" s="62" t="str">
        <f>IF('在宅生活改善調査（利用者票）'!$U43=10,"*",IF(AND('在宅生活改善調査（利用者票）'!AB43&lt;&gt;10,転記作業用!$Z34=0),"-",転記作業用!P34))</f>
        <v>-</v>
      </c>
      <c r="R34" s="62" t="str">
        <f>IF('在宅生活改善調査（利用者票）'!$U43=10,"*",IF(AND('在宅生活改善調査（利用者票）'!AC43&lt;&gt;10,転記作業用!$Z34=0),"-",転記作業用!Q34))</f>
        <v>-</v>
      </c>
      <c r="S34" s="62" t="str">
        <f>IF('在宅生活改善調査（利用者票）'!$U43=10,"*",IF(AND('在宅生活改善調査（利用者票）'!AD43&lt;&gt;10,転記作業用!$Z34=0),"-",転記作業用!R34))</f>
        <v>-</v>
      </c>
      <c r="T34" s="62" t="str">
        <f>IF('在宅生活改善調査（利用者票）'!$U43=10,"*",IF(AND('在宅生活改善調査（利用者票）'!AE43&lt;&gt;10,転記作業用!$Z34=0),"-",転記作業用!S34))</f>
        <v>-</v>
      </c>
      <c r="U34" s="62" t="str">
        <f>IF('在宅生活改善調査（利用者票）'!$U43=10,"*",IF(AND('在宅生活改善調査（利用者票）'!AF43&lt;&gt;10,転記作業用!$Z34=0),"-",転記作業用!T34))</f>
        <v>-</v>
      </c>
      <c r="V34" s="62" t="str">
        <f>IF('在宅生活改善調査（利用者票）'!$U43=10,"*",IF(AND('在宅生活改善調査（利用者票）'!AG43&lt;&gt;10,転記作業用!$Z34=0),"-",転記作業用!U34))</f>
        <v>-</v>
      </c>
      <c r="W34" s="62" t="str">
        <f>IF('在宅生活改善調査（利用者票）'!$U43=10,"*",IF(AND('在宅生活改善調査（利用者票）'!AH43&lt;&gt;10,転記作業用!$Z34=0),"-",転記作業用!V34))</f>
        <v>-</v>
      </c>
      <c r="X34" s="62" t="str">
        <f>IF('在宅生活改善調査（利用者票）'!$U43=10,"*",IF(AND('在宅生活改善調査（利用者票）'!AI43&lt;&gt;10,転記作業用!$Z34=0),"-",転記作業用!W34))</f>
        <v>-</v>
      </c>
      <c r="Y34" s="62" t="str">
        <f>IF('在宅生活改善調査（利用者票）'!$U43=10,"*",IF(AND('在宅生活改善調査（利用者票）'!AJ43&lt;&gt;10,転記作業用!$Z34=0),"-",転記作業用!X34))</f>
        <v>-</v>
      </c>
      <c r="Z34" s="62" t="str">
        <f>IF('在宅生活改善調査（利用者票）'!$U43=10,"*",IF(AND('在宅生活改善調査（利用者票）'!AK43&lt;&gt;10,転記作業用!$Z34=0),"-",転記作業用!Y34))</f>
        <v>-</v>
      </c>
      <c r="AA34" s="62" t="str">
        <f>IF(転記作業用!$AH34=0,"-",転記作業用!AA34)</f>
        <v>-</v>
      </c>
      <c r="AB34" s="62" t="str">
        <f>IF(転記作業用!$AH34=0,"-",転記作業用!AB34)</f>
        <v>-</v>
      </c>
      <c r="AC34" s="62" t="str">
        <f>IF(転記作業用!$AH34=0,"-",転記作業用!AC34)</f>
        <v>-</v>
      </c>
      <c r="AD34" s="62" t="str">
        <f>IF(転記作業用!$AH34=0,"-",転記作業用!AD34)</f>
        <v>-</v>
      </c>
      <c r="AE34" s="62" t="str">
        <f>IF(転記作業用!$AH34=0,"-",転記作業用!AE34)</f>
        <v>-</v>
      </c>
      <c r="AF34" s="62" t="str">
        <f>IF(転記作業用!$AH34=0,"-",転記作業用!AF34)</f>
        <v>-</v>
      </c>
      <c r="AG34" s="62" t="str">
        <f>IF(転記作業用!$AH34=0,"-",転記作業用!AG34)</f>
        <v>-</v>
      </c>
      <c r="AH34" s="62" t="str">
        <f>IF(転記作業用!$AP34=0,"-",転記作業用!AI34)</f>
        <v>-</v>
      </c>
      <c r="AI34" s="62" t="str">
        <f>IF(転記作業用!$AP34=0,"-",転記作業用!AJ34)</f>
        <v>-</v>
      </c>
      <c r="AJ34" s="62" t="str">
        <f>IF(転記作業用!$AP34=0,"-",転記作業用!AK34)</f>
        <v>-</v>
      </c>
      <c r="AK34" s="62" t="str">
        <f>IF(転記作業用!$AP34=0,"-",転記作業用!AL34)</f>
        <v>-</v>
      </c>
      <c r="AL34" s="62" t="str">
        <f>IF(転記作業用!$AP34=0,"-",転記作業用!AM34)</f>
        <v>-</v>
      </c>
      <c r="AM34" s="62" t="str">
        <f>IF(転記作業用!$AP34=0,"-",転記作業用!AN34)</f>
        <v>-</v>
      </c>
      <c r="AN34" s="62" t="str">
        <f>IF(転記作業用!$AP34=0,"-",転記作業用!AO34)</f>
        <v>-</v>
      </c>
      <c r="AO34" s="62" t="str">
        <f>IF(転記作業用!$AY34=0,"-",転記作業用!AQ34)</f>
        <v>-</v>
      </c>
      <c r="AP34" s="62" t="str">
        <f>IF(転記作業用!$AY34=0,"-",転記作業用!AR34)</f>
        <v>-</v>
      </c>
      <c r="AQ34" s="62" t="str">
        <f>IF(転記作業用!$AY34=0,"-",転記作業用!AS34)</f>
        <v>-</v>
      </c>
      <c r="AR34" s="62" t="str">
        <f>IF(転記作業用!$AY34=0,"-",転記作業用!AT34)</f>
        <v>-</v>
      </c>
      <c r="AS34" s="62" t="str">
        <f>IF(転記作業用!$AY34=0,"-",転記作業用!AU34)</f>
        <v>-</v>
      </c>
      <c r="AT34" s="62" t="str">
        <f>IF(転記作業用!$AY34=0,"-",転記作業用!AV34)</f>
        <v>-</v>
      </c>
      <c r="AU34" s="62" t="str">
        <f>IF(転記作業用!$AY34=0,"-",転記作業用!AW34)</f>
        <v>-</v>
      </c>
      <c r="AV34" s="62" t="str">
        <f>IF(転記作業用!$AY34=0,"-",転記作業用!AX34)</f>
        <v>-</v>
      </c>
      <c r="AW34" s="62" t="str">
        <f>IF(転記作業用!$BK34=0,"-",転記作業用!AZ34)</f>
        <v>-</v>
      </c>
      <c r="AX34" s="62" t="str">
        <f>IF(転記作業用!$BK34=0,"-",転記作業用!BA34)</f>
        <v>-</v>
      </c>
      <c r="AY34" s="62" t="str">
        <f>IF(転記作業用!$BK34=0,"-",転記作業用!BB34)</f>
        <v>-</v>
      </c>
      <c r="AZ34" s="62" t="str">
        <f>IF(転記作業用!$BK34=0,"-",転記作業用!BC34)</f>
        <v>-</v>
      </c>
      <c r="BA34" s="62" t="str">
        <f>IF(転記作業用!$BK34=0,"-",転記作業用!BD34)</f>
        <v>-</v>
      </c>
      <c r="BB34" s="62" t="str">
        <f>IF(転記作業用!$BK34=0,"-",転記作業用!BE34)</f>
        <v>-</v>
      </c>
      <c r="BC34" s="62" t="str">
        <f>IF(転記作業用!$BK34=0,"-",転記作業用!BF34)</f>
        <v>-</v>
      </c>
      <c r="BD34" s="62" t="str">
        <f>IF(転記作業用!$BK34=0,"-",転記作業用!BG34)</f>
        <v>-</v>
      </c>
      <c r="BE34" s="62" t="str">
        <f>IF(転記作業用!$BK34=0,"-",転記作業用!BH34)</f>
        <v>-</v>
      </c>
      <c r="BF34" s="62" t="str">
        <f>IF(転記作業用!$BK34=0,"-",転記作業用!BI34)</f>
        <v>-</v>
      </c>
      <c r="BG34" s="62" t="str">
        <f>IF(転記作業用!$BK34=0,"-",転記作業用!BJ34)</f>
        <v>-</v>
      </c>
      <c r="BH34" s="62" t="str">
        <f>IF(転記作業用!$CF34=0,"-",転記作業用!BL34)</f>
        <v>-</v>
      </c>
      <c r="BI34" s="62" t="str">
        <f>IF(転記作業用!$CF34=0,"-",転記作業用!BM34)</f>
        <v>-</v>
      </c>
      <c r="BJ34" s="62" t="str">
        <f>IF(転記作業用!$CF34=0,"-",転記作業用!BN34)</f>
        <v>-</v>
      </c>
      <c r="BK34" s="62" t="str">
        <f>IF(転記作業用!$CF34=0,"-",転記作業用!BO34)</f>
        <v>-</v>
      </c>
      <c r="BL34" s="62" t="str">
        <f>IF(転記作業用!$CF34=0,"-",転記作業用!BP34)</f>
        <v>-</v>
      </c>
      <c r="BM34" s="62" t="str">
        <f>IF(転記作業用!$CF34=0,"-",転記作業用!BQ34)</f>
        <v>-</v>
      </c>
      <c r="BN34" s="62" t="str">
        <f>IF(転記作業用!$CF34=0,"-",転記作業用!BR34)</f>
        <v>-</v>
      </c>
      <c r="BO34" s="62" t="str">
        <f>IF(転記作業用!$CF34=0,"-",転記作業用!BS34)</f>
        <v>-</v>
      </c>
      <c r="BP34" s="62" t="str">
        <f>IF(転記作業用!$CF34=0,"-",転記作業用!BT34)</f>
        <v>-</v>
      </c>
      <c r="BQ34" s="62" t="str">
        <f>IF(転記作業用!$CF34=0,"-",転記作業用!BU34)</f>
        <v>-</v>
      </c>
      <c r="BR34" s="62" t="str">
        <f>IF(転記作業用!$CF34=0,"-",転記作業用!BV34)</f>
        <v>-</v>
      </c>
      <c r="BS34" s="62" t="str">
        <f>IF(転記作業用!$CF34=0,"-",転記作業用!BW34)</f>
        <v>-</v>
      </c>
      <c r="BT34" s="62" t="str">
        <f>IF(転記作業用!$CF34=0,"-",転記作業用!BX34)</f>
        <v>-</v>
      </c>
      <c r="BU34" s="62" t="str">
        <f>IF(転記作業用!$CF34=0,"-",転記作業用!BY34)</f>
        <v>-</v>
      </c>
      <c r="BV34" s="62" t="str">
        <f>IF(転記作業用!$CF34=0,"-",転記作業用!BZ34)</f>
        <v>-</v>
      </c>
      <c r="BW34" s="62" t="str">
        <f>IF(転記作業用!$CF34=0,"-",転記作業用!CA34)</f>
        <v>-</v>
      </c>
      <c r="BX34" s="62" t="str">
        <f>IF(転記作業用!$CF34=0,"-",転記作業用!CB34)</f>
        <v>-</v>
      </c>
      <c r="BY34" s="62" t="str">
        <f>IF(転記作業用!$CF34=0,"-",転記作業用!CC34)</f>
        <v>-</v>
      </c>
      <c r="BZ34" s="62" t="str">
        <f>IF(転記作業用!$CF34=0,"-",転記作業用!CD34)</f>
        <v>-</v>
      </c>
      <c r="CA34" s="62" t="str">
        <f>IF(転記作業用!$CF34=0,"-",転記作業用!CE34)</f>
        <v>-</v>
      </c>
      <c r="CB34" s="62" t="str">
        <f>IF(転記作業用!CG34&lt;1,"*",IF(AND(転記作業用!CG34&gt;=1,'在宅生活改善調査（利用者票）'!CO43=""),"-",'在宅生活改善調査（利用者票）'!CO43))</f>
        <v>*</v>
      </c>
      <c r="CC34" s="62" t="str">
        <f>IF(転記作業用!CH34&lt;1,"*",IF(AND(転記作業用!CH34&gt;=1,'在宅生活改善調査（利用者票）'!CP43=""),"-",'在宅生活改善調査（利用者票）'!CP43))</f>
        <v>*</v>
      </c>
      <c r="CD34" s="62" t="str">
        <f>IF($BZ34&lt;&gt;1,"*",IF(AND($BZ34=1,'在宅生活改善調査（利用者票）'!CQ43=""),"-",'在宅生活改善調査（利用者票）'!CQ43))</f>
        <v>*</v>
      </c>
      <c r="CF34" s="129" t="str">
        <f>IF('在宅生活改善調査（利用者票）'!H43="","-",'在宅生活改善調査（利用者票）'!H43)</f>
        <v>-</v>
      </c>
      <c r="CG34" s="129" t="str">
        <f>IF('在宅生活改善調査（利用者票）'!I43="","-",'在宅生活改善調査（利用者票）'!I43)</f>
        <v>-</v>
      </c>
      <c r="CH34" s="129" t="str">
        <f>IF('在宅生活改善調査（利用者票）'!J43="","-",'在宅生活改善調査（利用者票）'!J43)</f>
        <v>-</v>
      </c>
      <c r="CI34" s="129" t="str">
        <f>IF('在宅生活改善調査（利用者票）'!K43="","-",'在宅生活改善調査（利用者票）'!K43)</f>
        <v>-</v>
      </c>
      <c r="CJ34" s="129" t="str">
        <f>IF('在宅生活改善調査（利用者票）'!L43="","-",'在宅生活改善調査（利用者票）'!L43)</f>
        <v>-</v>
      </c>
      <c r="CK34" s="129" t="str">
        <f>IF('在宅生活改善調査（利用者票）'!M43="","-",'在宅生活改善調査（利用者票）'!M43)</f>
        <v>-</v>
      </c>
      <c r="CL34" s="129" t="str">
        <f>IF('在宅生活改善調査（利用者票）'!N43="","-",'在宅生活改善調査（利用者票）'!N43)</f>
        <v>-</v>
      </c>
      <c r="CM34" s="129" t="str">
        <f>IF('在宅生活改善調査（利用者票）'!O43="","-",'在宅生活改善調査（利用者票）'!O43)</f>
        <v>-</v>
      </c>
      <c r="CN34" s="129" t="str">
        <f>IF('在宅生活改善調査（利用者票）'!P43="","-",'在宅生活改善調査（利用者票）'!P43)</f>
        <v>-</v>
      </c>
      <c r="CO34" s="129" t="str">
        <f>IF('在宅生活改善調査（利用者票）'!Q43="","-",'在宅生活改善調査（利用者票）'!Q43)</f>
        <v>-</v>
      </c>
      <c r="CP34" s="129" t="str">
        <f>IF('在宅生活改善調査（利用者票）'!R43="","-",'在宅生活改善調査（利用者票）'!R43)</f>
        <v>-</v>
      </c>
      <c r="CQ34" s="129" t="str">
        <f>IF('在宅生活改善調査（利用者票）'!S43="","-",'在宅生活改善調査（利用者票）'!S43)</f>
        <v>-</v>
      </c>
      <c r="CR34" s="129" t="str">
        <f>IF('在宅生活改善調査（利用者票）'!T43="","-",'在宅生活改善調査（利用者票）'!T43)</f>
        <v>-</v>
      </c>
    </row>
    <row r="35" spans="1:96">
      <c r="A35" s="63" t="str">
        <f>IF(SUM(B35:CD35)=0,"",31)</f>
        <v/>
      </c>
      <c r="B35" s="62" t="str">
        <f>IF('在宅生活改善調査（利用者票）'!B44="","-",'在宅生活改善調査（利用者票）'!B44)</f>
        <v>-</v>
      </c>
      <c r="C35" s="62" t="str">
        <f>IF('在宅生活改善調査（利用者票）'!C44="","-",'在宅生活改善調査（利用者票）'!C44)</f>
        <v>-</v>
      </c>
      <c r="D35" s="62" t="str">
        <f>IF('在宅生活改善調査（利用者票）'!D44="","-",'在宅生活改善調査（利用者票）'!D44)</f>
        <v>-</v>
      </c>
      <c r="E35" s="62" t="str">
        <f>IF('在宅生活改善調査（利用者票）'!E44="","-",'在宅生活改善調査（利用者票）'!E44)</f>
        <v>-</v>
      </c>
      <c r="F35" s="62" t="str">
        <f>IF('在宅生活改善調査（利用者票）'!F44="","-",'在宅生活改善調査（利用者票）'!F44)</f>
        <v>-</v>
      </c>
      <c r="G35" s="62" t="str">
        <f>IF('在宅生活改善調査（利用者票）'!G44="","-",'在宅生活改善調査（利用者票）'!G44)</f>
        <v>-</v>
      </c>
      <c r="H35" s="62" t="str">
        <f>IF('在宅生活改善調査（利用者票）'!U44="","-",'在宅生活改善調査（利用者票）'!U44)</f>
        <v>-</v>
      </c>
      <c r="I35" s="62" t="str">
        <f>IF('在宅生活改善調査（利用者票）'!$U44=10,"*",IF(AND('在宅生活改善調査（利用者票）'!U44&lt;&gt;10,'在宅生活改善調査（利用者票）'!V44=""),"-",'在宅生活改善調査（利用者票）'!V44))</f>
        <v>-</v>
      </c>
      <c r="J35" s="62" t="str">
        <f>IF('在宅生活改善調査（利用者票）'!$U44=10,"*",IF(AND('在宅生活改善調査（利用者票）'!U44&lt;&gt;10,転記作業用!$Z35=0),"-",転記作業用!I35))</f>
        <v>-</v>
      </c>
      <c r="K35" s="62" t="str">
        <f>IF('在宅生活改善調査（利用者票）'!$U44=10,"*",IF(AND('在宅生活改善調査（利用者票）'!V44&lt;&gt;10,転記作業用!$Z35=0),"-",転記作業用!J35))</f>
        <v>-</v>
      </c>
      <c r="L35" s="62" t="str">
        <f>IF('在宅生活改善調査（利用者票）'!$U44=10,"*",IF(AND('在宅生活改善調査（利用者票）'!W44&lt;&gt;10,転記作業用!$Z35=0),"-",転記作業用!K35))</f>
        <v>-</v>
      </c>
      <c r="M35" s="62" t="str">
        <f>IF('在宅生活改善調査（利用者票）'!$U44=10,"*",IF(AND('在宅生活改善調査（利用者票）'!X44&lt;&gt;10,転記作業用!$Z35=0),"-",転記作業用!L35))</f>
        <v>-</v>
      </c>
      <c r="N35" s="62" t="str">
        <f>IF('在宅生活改善調査（利用者票）'!$U44=10,"*",IF(AND('在宅生活改善調査（利用者票）'!Y44&lt;&gt;10,転記作業用!$Z35=0),"-",転記作業用!M35))</f>
        <v>-</v>
      </c>
      <c r="O35" s="62" t="str">
        <f>IF('在宅生活改善調査（利用者票）'!$U44=10,"*",IF(AND('在宅生活改善調査（利用者票）'!Z44&lt;&gt;10,転記作業用!$Z35=0),"-",転記作業用!N35))</f>
        <v>-</v>
      </c>
      <c r="P35" s="62" t="str">
        <f>IF('在宅生活改善調査（利用者票）'!$U44=10,"*",IF(AND('在宅生活改善調査（利用者票）'!AA44&lt;&gt;10,転記作業用!$Z35=0),"-",転記作業用!O35))</f>
        <v>-</v>
      </c>
      <c r="Q35" s="62" t="str">
        <f>IF('在宅生活改善調査（利用者票）'!$U44=10,"*",IF(AND('在宅生活改善調査（利用者票）'!AB44&lt;&gt;10,転記作業用!$Z35=0),"-",転記作業用!P35))</f>
        <v>-</v>
      </c>
      <c r="R35" s="62" t="str">
        <f>IF('在宅生活改善調査（利用者票）'!$U44=10,"*",IF(AND('在宅生活改善調査（利用者票）'!AC44&lt;&gt;10,転記作業用!$Z35=0),"-",転記作業用!Q35))</f>
        <v>-</v>
      </c>
      <c r="S35" s="62" t="str">
        <f>IF('在宅生活改善調査（利用者票）'!$U44=10,"*",IF(AND('在宅生活改善調査（利用者票）'!AD44&lt;&gt;10,転記作業用!$Z35=0),"-",転記作業用!R35))</f>
        <v>-</v>
      </c>
      <c r="T35" s="62" t="str">
        <f>IF('在宅生活改善調査（利用者票）'!$U44=10,"*",IF(AND('在宅生活改善調査（利用者票）'!AE44&lt;&gt;10,転記作業用!$Z35=0),"-",転記作業用!S35))</f>
        <v>-</v>
      </c>
      <c r="U35" s="62" t="str">
        <f>IF('在宅生活改善調査（利用者票）'!$U44=10,"*",IF(AND('在宅生活改善調査（利用者票）'!AF44&lt;&gt;10,転記作業用!$Z35=0),"-",転記作業用!T35))</f>
        <v>-</v>
      </c>
      <c r="V35" s="62" t="str">
        <f>IF('在宅生活改善調査（利用者票）'!$U44=10,"*",IF(AND('在宅生活改善調査（利用者票）'!AG44&lt;&gt;10,転記作業用!$Z35=0),"-",転記作業用!U35))</f>
        <v>-</v>
      </c>
      <c r="W35" s="62" t="str">
        <f>IF('在宅生活改善調査（利用者票）'!$U44=10,"*",IF(AND('在宅生活改善調査（利用者票）'!AH44&lt;&gt;10,転記作業用!$Z35=0),"-",転記作業用!V35))</f>
        <v>-</v>
      </c>
      <c r="X35" s="62" t="str">
        <f>IF('在宅生活改善調査（利用者票）'!$U44=10,"*",IF(AND('在宅生活改善調査（利用者票）'!AI44&lt;&gt;10,転記作業用!$Z35=0),"-",転記作業用!W35))</f>
        <v>-</v>
      </c>
      <c r="Y35" s="62" t="str">
        <f>IF('在宅生活改善調査（利用者票）'!$U44=10,"*",IF(AND('在宅生活改善調査（利用者票）'!AJ44&lt;&gt;10,転記作業用!$Z35=0),"-",転記作業用!X35))</f>
        <v>-</v>
      </c>
      <c r="Z35" s="62" t="str">
        <f>IF('在宅生活改善調査（利用者票）'!$U44=10,"*",IF(AND('在宅生活改善調査（利用者票）'!AK44&lt;&gt;10,転記作業用!$Z35=0),"-",転記作業用!Y35))</f>
        <v>-</v>
      </c>
      <c r="AA35" s="62" t="str">
        <f>IF(転記作業用!$AH35=0,"-",転記作業用!AA35)</f>
        <v>-</v>
      </c>
      <c r="AB35" s="62" t="str">
        <f>IF(転記作業用!$AH35=0,"-",転記作業用!AB35)</f>
        <v>-</v>
      </c>
      <c r="AC35" s="62" t="str">
        <f>IF(転記作業用!$AH35=0,"-",転記作業用!AC35)</f>
        <v>-</v>
      </c>
      <c r="AD35" s="62" t="str">
        <f>IF(転記作業用!$AH35=0,"-",転記作業用!AD35)</f>
        <v>-</v>
      </c>
      <c r="AE35" s="62" t="str">
        <f>IF(転記作業用!$AH35=0,"-",転記作業用!AE35)</f>
        <v>-</v>
      </c>
      <c r="AF35" s="62" t="str">
        <f>IF(転記作業用!$AH35=0,"-",転記作業用!AF35)</f>
        <v>-</v>
      </c>
      <c r="AG35" s="62" t="str">
        <f>IF(転記作業用!$AH35=0,"-",転記作業用!AG35)</f>
        <v>-</v>
      </c>
      <c r="AH35" s="62" t="str">
        <f>IF(転記作業用!$AP35=0,"-",転記作業用!AI35)</f>
        <v>-</v>
      </c>
      <c r="AI35" s="62" t="str">
        <f>IF(転記作業用!$AP35=0,"-",転記作業用!AJ35)</f>
        <v>-</v>
      </c>
      <c r="AJ35" s="62" t="str">
        <f>IF(転記作業用!$AP35=0,"-",転記作業用!AK35)</f>
        <v>-</v>
      </c>
      <c r="AK35" s="62" t="str">
        <f>IF(転記作業用!$AP35=0,"-",転記作業用!AL35)</f>
        <v>-</v>
      </c>
      <c r="AL35" s="62" t="str">
        <f>IF(転記作業用!$AP35=0,"-",転記作業用!AM35)</f>
        <v>-</v>
      </c>
      <c r="AM35" s="62" t="str">
        <f>IF(転記作業用!$AP35=0,"-",転記作業用!AN35)</f>
        <v>-</v>
      </c>
      <c r="AN35" s="62" t="str">
        <f>IF(転記作業用!$AP35=0,"-",転記作業用!AO35)</f>
        <v>-</v>
      </c>
      <c r="AO35" s="62" t="str">
        <f>IF(転記作業用!$AY35=0,"-",転記作業用!AQ35)</f>
        <v>-</v>
      </c>
      <c r="AP35" s="62" t="str">
        <f>IF(転記作業用!$AY35=0,"-",転記作業用!AR35)</f>
        <v>-</v>
      </c>
      <c r="AQ35" s="62" t="str">
        <f>IF(転記作業用!$AY35=0,"-",転記作業用!AS35)</f>
        <v>-</v>
      </c>
      <c r="AR35" s="62" t="str">
        <f>IF(転記作業用!$AY35=0,"-",転記作業用!AT35)</f>
        <v>-</v>
      </c>
      <c r="AS35" s="62" t="str">
        <f>IF(転記作業用!$AY35=0,"-",転記作業用!AU35)</f>
        <v>-</v>
      </c>
      <c r="AT35" s="62" t="str">
        <f>IF(転記作業用!$AY35=0,"-",転記作業用!AV35)</f>
        <v>-</v>
      </c>
      <c r="AU35" s="62" t="str">
        <f>IF(転記作業用!$AY35=0,"-",転記作業用!AW35)</f>
        <v>-</v>
      </c>
      <c r="AV35" s="62" t="str">
        <f>IF(転記作業用!$AY35=0,"-",転記作業用!AX35)</f>
        <v>-</v>
      </c>
      <c r="AW35" s="62" t="str">
        <f>IF(転記作業用!$BK35=0,"-",転記作業用!AZ35)</f>
        <v>-</v>
      </c>
      <c r="AX35" s="62" t="str">
        <f>IF(転記作業用!$BK35=0,"-",転記作業用!BA35)</f>
        <v>-</v>
      </c>
      <c r="AY35" s="62" t="str">
        <f>IF(転記作業用!$BK35=0,"-",転記作業用!BB35)</f>
        <v>-</v>
      </c>
      <c r="AZ35" s="62" t="str">
        <f>IF(転記作業用!$BK35=0,"-",転記作業用!BC35)</f>
        <v>-</v>
      </c>
      <c r="BA35" s="62" t="str">
        <f>IF(転記作業用!$BK35=0,"-",転記作業用!BD35)</f>
        <v>-</v>
      </c>
      <c r="BB35" s="62" t="str">
        <f>IF(転記作業用!$BK35=0,"-",転記作業用!BE35)</f>
        <v>-</v>
      </c>
      <c r="BC35" s="62" t="str">
        <f>IF(転記作業用!$BK35=0,"-",転記作業用!BF35)</f>
        <v>-</v>
      </c>
      <c r="BD35" s="62" t="str">
        <f>IF(転記作業用!$BK35=0,"-",転記作業用!BG35)</f>
        <v>-</v>
      </c>
      <c r="BE35" s="62" t="str">
        <f>IF(転記作業用!$BK35=0,"-",転記作業用!BH35)</f>
        <v>-</v>
      </c>
      <c r="BF35" s="62" t="str">
        <f>IF(転記作業用!$BK35=0,"-",転記作業用!BI35)</f>
        <v>-</v>
      </c>
      <c r="BG35" s="62" t="str">
        <f>IF(転記作業用!$BK35=0,"-",転記作業用!BJ35)</f>
        <v>-</v>
      </c>
      <c r="BH35" s="62" t="str">
        <f>IF(転記作業用!$CF35=0,"-",転記作業用!BL35)</f>
        <v>-</v>
      </c>
      <c r="BI35" s="62" t="str">
        <f>IF(転記作業用!$CF35=0,"-",転記作業用!BM35)</f>
        <v>-</v>
      </c>
      <c r="BJ35" s="62" t="str">
        <f>IF(転記作業用!$CF35=0,"-",転記作業用!BN35)</f>
        <v>-</v>
      </c>
      <c r="BK35" s="62" t="str">
        <f>IF(転記作業用!$CF35=0,"-",転記作業用!BO35)</f>
        <v>-</v>
      </c>
      <c r="BL35" s="62" t="str">
        <f>IF(転記作業用!$CF35=0,"-",転記作業用!BP35)</f>
        <v>-</v>
      </c>
      <c r="BM35" s="62" t="str">
        <f>IF(転記作業用!$CF35=0,"-",転記作業用!BQ35)</f>
        <v>-</v>
      </c>
      <c r="BN35" s="62" t="str">
        <f>IF(転記作業用!$CF35=0,"-",転記作業用!BR35)</f>
        <v>-</v>
      </c>
      <c r="BO35" s="62" t="str">
        <f>IF(転記作業用!$CF35=0,"-",転記作業用!BS35)</f>
        <v>-</v>
      </c>
      <c r="BP35" s="62" t="str">
        <f>IF(転記作業用!$CF35=0,"-",転記作業用!BT35)</f>
        <v>-</v>
      </c>
      <c r="BQ35" s="62" t="str">
        <f>IF(転記作業用!$CF35=0,"-",転記作業用!BU35)</f>
        <v>-</v>
      </c>
      <c r="BR35" s="62" t="str">
        <f>IF(転記作業用!$CF35=0,"-",転記作業用!BV35)</f>
        <v>-</v>
      </c>
      <c r="BS35" s="62" t="str">
        <f>IF(転記作業用!$CF35=0,"-",転記作業用!BW35)</f>
        <v>-</v>
      </c>
      <c r="BT35" s="62" t="str">
        <f>IF(転記作業用!$CF35=0,"-",転記作業用!BX35)</f>
        <v>-</v>
      </c>
      <c r="BU35" s="62" t="str">
        <f>IF(転記作業用!$CF35=0,"-",転記作業用!BY35)</f>
        <v>-</v>
      </c>
      <c r="BV35" s="62" t="str">
        <f>IF(転記作業用!$CF35=0,"-",転記作業用!BZ35)</f>
        <v>-</v>
      </c>
      <c r="BW35" s="62" t="str">
        <f>IF(転記作業用!$CF35=0,"-",転記作業用!CA35)</f>
        <v>-</v>
      </c>
      <c r="BX35" s="62" t="str">
        <f>IF(転記作業用!$CF35=0,"-",転記作業用!CB35)</f>
        <v>-</v>
      </c>
      <c r="BY35" s="62" t="str">
        <f>IF(転記作業用!$CF35=0,"-",転記作業用!CC35)</f>
        <v>-</v>
      </c>
      <c r="BZ35" s="62" t="str">
        <f>IF(転記作業用!$CF35=0,"-",転記作業用!CD35)</f>
        <v>-</v>
      </c>
      <c r="CA35" s="62" t="str">
        <f>IF(転記作業用!$CF35=0,"-",転記作業用!CE35)</f>
        <v>-</v>
      </c>
      <c r="CB35" s="62" t="str">
        <f>IF(転記作業用!CG35&lt;1,"*",IF(AND(転記作業用!CG35&gt;=1,'在宅生活改善調査（利用者票）'!CO44=""),"-",'在宅生活改善調査（利用者票）'!CO44))</f>
        <v>*</v>
      </c>
      <c r="CC35" s="62" t="str">
        <f>IF(転記作業用!CH35&lt;1,"*",IF(AND(転記作業用!CH35&gt;=1,'在宅生活改善調査（利用者票）'!CP44=""),"-",'在宅生活改善調査（利用者票）'!CP44))</f>
        <v>*</v>
      </c>
      <c r="CD35" s="62" t="str">
        <f>IF($BZ35&lt;&gt;1,"*",IF(AND($BZ35=1,'在宅生活改善調査（利用者票）'!CQ44=""),"-",'在宅生活改善調査（利用者票）'!CQ44))</f>
        <v>*</v>
      </c>
      <c r="CF35" s="129" t="str">
        <f>IF('在宅生活改善調査（利用者票）'!H44="","-",'在宅生活改善調査（利用者票）'!H44)</f>
        <v>-</v>
      </c>
      <c r="CG35" s="129" t="str">
        <f>IF('在宅生活改善調査（利用者票）'!I44="","-",'在宅生活改善調査（利用者票）'!I44)</f>
        <v>-</v>
      </c>
      <c r="CH35" s="129" t="str">
        <f>IF('在宅生活改善調査（利用者票）'!J44="","-",'在宅生活改善調査（利用者票）'!J44)</f>
        <v>-</v>
      </c>
      <c r="CI35" s="129" t="str">
        <f>IF('在宅生活改善調査（利用者票）'!K44="","-",'在宅生活改善調査（利用者票）'!K44)</f>
        <v>-</v>
      </c>
      <c r="CJ35" s="129" t="str">
        <f>IF('在宅生活改善調査（利用者票）'!L44="","-",'在宅生活改善調査（利用者票）'!L44)</f>
        <v>-</v>
      </c>
      <c r="CK35" s="129" t="str">
        <f>IF('在宅生活改善調査（利用者票）'!M44="","-",'在宅生活改善調査（利用者票）'!M44)</f>
        <v>-</v>
      </c>
      <c r="CL35" s="129" t="str">
        <f>IF('在宅生活改善調査（利用者票）'!N44="","-",'在宅生活改善調査（利用者票）'!N44)</f>
        <v>-</v>
      </c>
      <c r="CM35" s="129" t="str">
        <f>IF('在宅生活改善調査（利用者票）'!O44="","-",'在宅生活改善調査（利用者票）'!O44)</f>
        <v>-</v>
      </c>
      <c r="CN35" s="129" t="str">
        <f>IF('在宅生活改善調査（利用者票）'!P44="","-",'在宅生活改善調査（利用者票）'!P44)</f>
        <v>-</v>
      </c>
      <c r="CO35" s="129" t="str">
        <f>IF('在宅生活改善調査（利用者票）'!Q44="","-",'在宅生活改善調査（利用者票）'!Q44)</f>
        <v>-</v>
      </c>
      <c r="CP35" s="129" t="str">
        <f>IF('在宅生活改善調査（利用者票）'!R44="","-",'在宅生活改善調査（利用者票）'!R44)</f>
        <v>-</v>
      </c>
      <c r="CQ35" s="129" t="str">
        <f>IF('在宅生活改善調査（利用者票）'!S44="","-",'在宅生活改善調査（利用者票）'!S44)</f>
        <v>-</v>
      </c>
      <c r="CR35" s="129" t="str">
        <f>IF('在宅生活改善調査（利用者票）'!T44="","-",'在宅生活改善調査（利用者票）'!T44)</f>
        <v>-</v>
      </c>
    </row>
    <row r="36" spans="1:96">
      <c r="A36" s="63" t="str">
        <f>IF(SUM(B36:CD36)=0,"",32)</f>
        <v/>
      </c>
      <c r="B36" s="62" t="str">
        <f>IF('在宅生活改善調査（利用者票）'!B45="","-",'在宅生活改善調査（利用者票）'!B45)</f>
        <v>-</v>
      </c>
      <c r="C36" s="62" t="str">
        <f>IF('在宅生活改善調査（利用者票）'!C45="","-",'在宅生活改善調査（利用者票）'!C45)</f>
        <v>-</v>
      </c>
      <c r="D36" s="62" t="str">
        <f>IF('在宅生活改善調査（利用者票）'!D45="","-",'在宅生活改善調査（利用者票）'!D45)</f>
        <v>-</v>
      </c>
      <c r="E36" s="62" t="str">
        <f>IF('在宅生活改善調査（利用者票）'!E45="","-",'在宅生活改善調査（利用者票）'!E45)</f>
        <v>-</v>
      </c>
      <c r="F36" s="62" t="str">
        <f>IF('在宅生活改善調査（利用者票）'!F45="","-",'在宅生活改善調査（利用者票）'!F45)</f>
        <v>-</v>
      </c>
      <c r="G36" s="62" t="str">
        <f>IF('在宅生活改善調査（利用者票）'!G45="","-",'在宅生活改善調査（利用者票）'!G45)</f>
        <v>-</v>
      </c>
      <c r="H36" s="62" t="str">
        <f>IF('在宅生活改善調査（利用者票）'!U45="","-",'在宅生活改善調査（利用者票）'!U45)</f>
        <v>-</v>
      </c>
      <c r="I36" s="62" t="str">
        <f>IF('在宅生活改善調査（利用者票）'!$U45=10,"*",IF(AND('在宅生活改善調査（利用者票）'!U45&lt;&gt;10,'在宅生活改善調査（利用者票）'!V45=""),"-",'在宅生活改善調査（利用者票）'!V45))</f>
        <v>-</v>
      </c>
      <c r="J36" s="62" t="str">
        <f>IF('在宅生活改善調査（利用者票）'!$U45=10,"*",IF(AND('在宅生活改善調査（利用者票）'!U45&lt;&gt;10,転記作業用!$Z36=0),"-",転記作業用!I36))</f>
        <v>-</v>
      </c>
      <c r="K36" s="62" t="str">
        <f>IF('在宅生活改善調査（利用者票）'!$U45=10,"*",IF(AND('在宅生活改善調査（利用者票）'!V45&lt;&gt;10,転記作業用!$Z36=0),"-",転記作業用!J36))</f>
        <v>-</v>
      </c>
      <c r="L36" s="62" t="str">
        <f>IF('在宅生活改善調査（利用者票）'!$U45=10,"*",IF(AND('在宅生活改善調査（利用者票）'!W45&lt;&gt;10,転記作業用!$Z36=0),"-",転記作業用!K36))</f>
        <v>-</v>
      </c>
      <c r="M36" s="62" t="str">
        <f>IF('在宅生活改善調査（利用者票）'!$U45=10,"*",IF(AND('在宅生活改善調査（利用者票）'!X45&lt;&gt;10,転記作業用!$Z36=0),"-",転記作業用!L36))</f>
        <v>-</v>
      </c>
      <c r="N36" s="62" t="str">
        <f>IF('在宅生活改善調査（利用者票）'!$U45=10,"*",IF(AND('在宅生活改善調査（利用者票）'!Y45&lt;&gt;10,転記作業用!$Z36=0),"-",転記作業用!M36))</f>
        <v>-</v>
      </c>
      <c r="O36" s="62" t="str">
        <f>IF('在宅生活改善調査（利用者票）'!$U45=10,"*",IF(AND('在宅生活改善調査（利用者票）'!Z45&lt;&gt;10,転記作業用!$Z36=0),"-",転記作業用!N36))</f>
        <v>-</v>
      </c>
      <c r="P36" s="62" t="str">
        <f>IF('在宅生活改善調査（利用者票）'!$U45=10,"*",IF(AND('在宅生活改善調査（利用者票）'!AA45&lt;&gt;10,転記作業用!$Z36=0),"-",転記作業用!O36))</f>
        <v>-</v>
      </c>
      <c r="Q36" s="62" t="str">
        <f>IF('在宅生活改善調査（利用者票）'!$U45=10,"*",IF(AND('在宅生活改善調査（利用者票）'!AB45&lt;&gt;10,転記作業用!$Z36=0),"-",転記作業用!P36))</f>
        <v>-</v>
      </c>
      <c r="R36" s="62" t="str">
        <f>IF('在宅生活改善調査（利用者票）'!$U45=10,"*",IF(AND('在宅生活改善調査（利用者票）'!AC45&lt;&gt;10,転記作業用!$Z36=0),"-",転記作業用!Q36))</f>
        <v>-</v>
      </c>
      <c r="S36" s="62" t="str">
        <f>IF('在宅生活改善調査（利用者票）'!$U45=10,"*",IF(AND('在宅生活改善調査（利用者票）'!AD45&lt;&gt;10,転記作業用!$Z36=0),"-",転記作業用!R36))</f>
        <v>-</v>
      </c>
      <c r="T36" s="62" t="str">
        <f>IF('在宅生活改善調査（利用者票）'!$U45=10,"*",IF(AND('在宅生活改善調査（利用者票）'!AE45&lt;&gt;10,転記作業用!$Z36=0),"-",転記作業用!S36))</f>
        <v>-</v>
      </c>
      <c r="U36" s="62" t="str">
        <f>IF('在宅生活改善調査（利用者票）'!$U45=10,"*",IF(AND('在宅生活改善調査（利用者票）'!AF45&lt;&gt;10,転記作業用!$Z36=0),"-",転記作業用!T36))</f>
        <v>-</v>
      </c>
      <c r="V36" s="62" t="str">
        <f>IF('在宅生活改善調査（利用者票）'!$U45=10,"*",IF(AND('在宅生活改善調査（利用者票）'!AG45&lt;&gt;10,転記作業用!$Z36=0),"-",転記作業用!U36))</f>
        <v>-</v>
      </c>
      <c r="W36" s="62" t="str">
        <f>IF('在宅生活改善調査（利用者票）'!$U45=10,"*",IF(AND('在宅生活改善調査（利用者票）'!AH45&lt;&gt;10,転記作業用!$Z36=0),"-",転記作業用!V36))</f>
        <v>-</v>
      </c>
      <c r="X36" s="62" t="str">
        <f>IF('在宅生活改善調査（利用者票）'!$U45=10,"*",IF(AND('在宅生活改善調査（利用者票）'!AI45&lt;&gt;10,転記作業用!$Z36=0),"-",転記作業用!W36))</f>
        <v>-</v>
      </c>
      <c r="Y36" s="62" t="str">
        <f>IF('在宅生活改善調査（利用者票）'!$U45=10,"*",IF(AND('在宅生活改善調査（利用者票）'!AJ45&lt;&gt;10,転記作業用!$Z36=0),"-",転記作業用!X36))</f>
        <v>-</v>
      </c>
      <c r="Z36" s="62" t="str">
        <f>IF('在宅生活改善調査（利用者票）'!$U45=10,"*",IF(AND('在宅生活改善調査（利用者票）'!AK45&lt;&gt;10,転記作業用!$Z36=0),"-",転記作業用!Y36))</f>
        <v>-</v>
      </c>
      <c r="AA36" s="62" t="str">
        <f>IF(転記作業用!$AH36=0,"-",転記作業用!AA36)</f>
        <v>-</v>
      </c>
      <c r="AB36" s="62" t="str">
        <f>IF(転記作業用!$AH36=0,"-",転記作業用!AB36)</f>
        <v>-</v>
      </c>
      <c r="AC36" s="62" t="str">
        <f>IF(転記作業用!$AH36=0,"-",転記作業用!AC36)</f>
        <v>-</v>
      </c>
      <c r="AD36" s="62" t="str">
        <f>IF(転記作業用!$AH36=0,"-",転記作業用!AD36)</f>
        <v>-</v>
      </c>
      <c r="AE36" s="62" t="str">
        <f>IF(転記作業用!$AH36=0,"-",転記作業用!AE36)</f>
        <v>-</v>
      </c>
      <c r="AF36" s="62" t="str">
        <f>IF(転記作業用!$AH36=0,"-",転記作業用!AF36)</f>
        <v>-</v>
      </c>
      <c r="AG36" s="62" t="str">
        <f>IF(転記作業用!$AH36=0,"-",転記作業用!AG36)</f>
        <v>-</v>
      </c>
      <c r="AH36" s="62" t="str">
        <f>IF(転記作業用!$AP36=0,"-",転記作業用!AI36)</f>
        <v>-</v>
      </c>
      <c r="AI36" s="62" t="str">
        <f>IF(転記作業用!$AP36=0,"-",転記作業用!AJ36)</f>
        <v>-</v>
      </c>
      <c r="AJ36" s="62" t="str">
        <f>IF(転記作業用!$AP36=0,"-",転記作業用!AK36)</f>
        <v>-</v>
      </c>
      <c r="AK36" s="62" t="str">
        <f>IF(転記作業用!$AP36=0,"-",転記作業用!AL36)</f>
        <v>-</v>
      </c>
      <c r="AL36" s="62" t="str">
        <f>IF(転記作業用!$AP36=0,"-",転記作業用!AM36)</f>
        <v>-</v>
      </c>
      <c r="AM36" s="62" t="str">
        <f>IF(転記作業用!$AP36=0,"-",転記作業用!AN36)</f>
        <v>-</v>
      </c>
      <c r="AN36" s="62" t="str">
        <f>IF(転記作業用!$AP36=0,"-",転記作業用!AO36)</f>
        <v>-</v>
      </c>
      <c r="AO36" s="62" t="str">
        <f>IF(転記作業用!$AY36=0,"-",転記作業用!AQ36)</f>
        <v>-</v>
      </c>
      <c r="AP36" s="62" t="str">
        <f>IF(転記作業用!$AY36=0,"-",転記作業用!AR36)</f>
        <v>-</v>
      </c>
      <c r="AQ36" s="62" t="str">
        <f>IF(転記作業用!$AY36=0,"-",転記作業用!AS36)</f>
        <v>-</v>
      </c>
      <c r="AR36" s="62" t="str">
        <f>IF(転記作業用!$AY36=0,"-",転記作業用!AT36)</f>
        <v>-</v>
      </c>
      <c r="AS36" s="62" t="str">
        <f>IF(転記作業用!$AY36=0,"-",転記作業用!AU36)</f>
        <v>-</v>
      </c>
      <c r="AT36" s="62" t="str">
        <f>IF(転記作業用!$AY36=0,"-",転記作業用!AV36)</f>
        <v>-</v>
      </c>
      <c r="AU36" s="62" t="str">
        <f>IF(転記作業用!$AY36=0,"-",転記作業用!AW36)</f>
        <v>-</v>
      </c>
      <c r="AV36" s="62" t="str">
        <f>IF(転記作業用!$AY36=0,"-",転記作業用!AX36)</f>
        <v>-</v>
      </c>
      <c r="AW36" s="62" t="str">
        <f>IF(転記作業用!$BK36=0,"-",転記作業用!AZ36)</f>
        <v>-</v>
      </c>
      <c r="AX36" s="62" t="str">
        <f>IF(転記作業用!$BK36=0,"-",転記作業用!BA36)</f>
        <v>-</v>
      </c>
      <c r="AY36" s="62" t="str">
        <f>IF(転記作業用!$BK36=0,"-",転記作業用!BB36)</f>
        <v>-</v>
      </c>
      <c r="AZ36" s="62" t="str">
        <f>IF(転記作業用!$BK36=0,"-",転記作業用!BC36)</f>
        <v>-</v>
      </c>
      <c r="BA36" s="62" t="str">
        <f>IF(転記作業用!$BK36=0,"-",転記作業用!BD36)</f>
        <v>-</v>
      </c>
      <c r="BB36" s="62" t="str">
        <f>IF(転記作業用!$BK36=0,"-",転記作業用!BE36)</f>
        <v>-</v>
      </c>
      <c r="BC36" s="62" t="str">
        <f>IF(転記作業用!$BK36=0,"-",転記作業用!BF36)</f>
        <v>-</v>
      </c>
      <c r="BD36" s="62" t="str">
        <f>IF(転記作業用!$BK36=0,"-",転記作業用!BG36)</f>
        <v>-</v>
      </c>
      <c r="BE36" s="62" t="str">
        <f>IF(転記作業用!$BK36=0,"-",転記作業用!BH36)</f>
        <v>-</v>
      </c>
      <c r="BF36" s="62" t="str">
        <f>IF(転記作業用!$BK36=0,"-",転記作業用!BI36)</f>
        <v>-</v>
      </c>
      <c r="BG36" s="62" t="str">
        <f>IF(転記作業用!$BK36=0,"-",転記作業用!BJ36)</f>
        <v>-</v>
      </c>
      <c r="BH36" s="62" t="str">
        <f>IF(転記作業用!$CF36=0,"-",転記作業用!BL36)</f>
        <v>-</v>
      </c>
      <c r="BI36" s="62" t="str">
        <f>IF(転記作業用!$CF36=0,"-",転記作業用!BM36)</f>
        <v>-</v>
      </c>
      <c r="BJ36" s="62" t="str">
        <f>IF(転記作業用!$CF36=0,"-",転記作業用!BN36)</f>
        <v>-</v>
      </c>
      <c r="BK36" s="62" t="str">
        <f>IF(転記作業用!$CF36=0,"-",転記作業用!BO36)</f>
        <v>-</v>
      </c>
      <c r="BL36" s="62" t="str">
        <f>IF(転記作業用!$CF36=0,"-",転記作業用!BP36)</f>
        <v>-</v>
      </c>
      <c r="BM36" s="62" t="str">
        <f>IF(転記作業用!$CF36=0,"-",転記作業用!BQ36)</f>
        <v>-</v>
      </c>
      <c r="BN36" s="62" t="str">
        <f>IF(転記作業用!$CF36=0,"-",転記作業用!BR36)</f>
        <v>-</v>
      </c>
      <c r="BO36" s="62" t="str">
        <f>IF(転記作業用!$CF36=0,"-",転記作業用!BS36)</f>
        <v>-</v>
      </c>
      <c r="BP36" s="62" t="str">
        <f>IF(転記作業用!$CF36=0,"-",転記作業用!BT36)</f>
        <v>-</v>
      </c>
      <c r="BQ36" s="62" t="str">
        <f>IF(転記作業用!$CF36=0,"-",転記作業用!BU36)</f>
        <v>-</v>
      </c>
      <c r="BR36" s="62" t="str">
        <f>IF(転記作業用!$CF36=0,"-",転記作業用!BV36)</f>
        <v>-</v>
      </c>
      <c r="BS36" s="62" t="str">
        <f>IF(転記作業用!$CF36=0,"-",転記作業用!BW36)</f>
        <v>-</v>
      </c>
      <c r="BT36" s="62" t="str">
        <f>IF(転記作業用!$CF36=0,"-",転記作業用!BX36)</f>
        <v>-</v>
      </c>
      <c r="BU36" s="62" t="str">
        <f>IF(転記作業用!$CF36=0,"-",転記作業用!BY36)</f>
        <v>-</v>
      </c>
      <c r="BV36" s="62" t="str">
        <f>IF(転記作業用!$CF36=0,"-",転記作業用!BZ36)</f>
        <v>-</v>
      </c>
      <c r="BW36" s="62" t="str">
        <f>IF(転記作業用!$CF36=0,"-",転記作業用!CA36)</f>
        <v>-</v>
      </c>
      <c r="BX36" s="62" t="str">
        <f>IF(転記作業用!$CF36=0,"-",転記作業用!CB36)</f>
        <v>-</v>
      </c>
      <c r="BY36" s="62" t="str">
        <f>IF(転記作業用!$CF36=0,"-",転記作業用!CC36)</f>
        <v>-</v>
      </c>
      <c r="BZ36" s="62" t="str">
        <f>IF(転記作業用!$CF36=0,"-",転記作業用!CD36)</f>
        <v>-</v>
      </c>
      <c r="CA36" s="62" t="str">
        <f>IF(転記作業用!$CF36=0,"-",転記作業用!CE36)</f>
        <v>-</v>
      </c>
      <c r="CB36" s="62" t="str">
        <f>IF(転記作業用!CG36&lt;1,"*",IF(AND(転記作業用!CG36&gt;=1,'在宅生活改善調査（利用者票）'!CO45=""),"-",'在宅生活改善調査（利用者票）'!CO45))</f>
        <v>*</v>
      </c>
      <c r="CC36" s="62" t="str">
        <f>IF(転記作業用!CH36&lt;1,"*",IF(AND(転記作業用!CH36&gt;=1,'在宅生活改善調査（利用者票）'!CP45=""),"-",'在宅生活改善調査（利用者票）'!CP45))</f>
        <v>*</v>
      </c>
      <c r="CD36" s="62" t="str">
        <f>IF($BZ36&lt;&gt;1,"*",IF(AND($BZ36=1,'在宅生活改善調査（利用者票）'!CQ45=""),"-",'在宅生活改善調査（利用者票）'!CQ45))</f>
        <v>*</v>
      </c>
      <c r="CF36" s="129" t="str">
        <f>IF('在宅生活改善調査（利用者票）'!H45="","-",'在宅生活改善調査（利用者票）'!H45)</f>
        <v>-</v>
      </c>
      <c r="CG36" s="129" t="str">
        <f>IF('在宅生活改善調査（利用者票）'!I45="","-",'在宅生活改善調査（利用者票）'!I45)</f>
        <v>-</v>
      </c>
      <c r="CH36" s="129" t="str">
        <f>IF('在宅生活改善調査（利用者票）'!J45="","-",'在宅生活改善調査（利用者票）'!J45)</f>
        <v>-</v>
      </c>
      <c r="CI36" s="129" t="str">
        <f>IF('在宅生活改善調査（利用者票）'!K45="","-",'在宅生活改善調査（利用者票）'!K45)</f>
        <v>-</v>
      </c>
      <c r="CJ36" s="129" t="str">
        <f>IF('在宅生活改善調査（利用者票）'!L45="","-",'在宅生活改善調査（利用者票）'!L45)</f>
        <v>-</v>
      </c>
      <c r="CK36" s="129" t="str">
        <f>IF('在宅生活改善調査（利用者票）'!M45="","-",'在宅生活改善調査（利用者票）'!M45)</f>
        <v>-</v>
      </c>
      <c r="CL36" s="129" t="str">
        <f>IF('在宅生活改善調査（利用者票）'!N45="","-",'在宅生活改善調査（利用者票）'!N45)</f>
        <v>-</v>
      </c>
      <c r="CM36" s="129" t="str">
        <f>IF('在宅生活改善調査（利用者票）'!O45="","-",'在宅生活改善調査（利用者票）'!O45)</f>
        <v>-</v>
      </c>
      <c r="CN36" s="129" t="str">
        <f>IF('在宅生活改善調査（利用者票）'!P45="","-",'在宅生活改善調査（利用者票）'!P45)</f>
        <v>-</v>
      </c>
      <c r="CO36" s="129" t="str">
        <f>IF('在宅生活改善調査（利用者票）'!Q45="","-",'在宅生活改善調査（利用者票）'!Q45)</f>
        <v>-</v>
      </c>
      <c r="CP36" s="129" t="str">
        <f>IF('在宅生活改善調査（利用者票）'!R45="","-",'在宅生活改善調査（利用者票）'!R45)</f>
        <v>-</v>
      </c>
      <c r="CQ36" s="129" t="str">
        <f>IF('在宅生活改善調査（利用者票）'!S45="","-",'在宅生活改善調査（利用者票）'!S45)</f>
        <v>-</v>
      </c>
      <c r="CR36" s="129" t="str">
        <f>IF('在宅生活改善調査（利用者票）'!T45="","-",'在宅生活改善調査（利用者票）'!T45)</f>
        <v>-</v>
      </c>
    </row>
    <row r="37" spans="1:96">
      <c r="A37" s="63" t="str">
        <f>IF(SUM(B37:CD37)=0,"",33)</f>
        <v/>
      </c>
      <c r="B37" s="62" t="str">
        <f>IF('在宅生活改善調査（利用者票）'!B46="","-",'在宅生活改善調査（利用者票）'!B46)</f>
        <v>-</v>
      </c>
      <c r="C37" s="62" t="str">
        <f>IF('在宅生活改善調査（利用者票）'!C46="","-",'在宅生活改善調査（利用者票）'!C46)</f>
        <v>-</v>
      </c>
      <c r="D37" s="62" t="str">
        <f>IF('在宅生活改善調査（利用者票）'!D46="","-",'在宅生活改善調査（利用者票）'!D46)</f>
        <v>-</v>
      </c>
      <c r="E37" s="62" t="str">
        <f>IF('在宅生活改善調査（利用者票）'!E46="","-",'在宅生活改善調査（利用者票）'!E46)</f>
        <v>-</v>
      </c>
      <c r="F37" s="62" t="str">
        <f>IF('在宅生活改善調査（利用者票）'!F46="","-",'在宅生活改善調査（利用者票）'!F46)</f>
        <v>-</v>
      </c>
      <c r="G37" s="62" t="str">
        <f>IF('在宅生活改善調査（利用者票）'!G46="","-",'在宅生活改善調査（利用者票）'!G46)</f>
        <v>-</v>
      </c>
      <c r="H37" s="62" t="str">
        <f>IF('在宅生活改善調査（利用者票）'!U46="","-",'在宅生活改善調査（利用者票）'!U46)</f>
        <v>-</v>
      </c>
      <c r="I37" s="62" t="str">
        <f>IF('在宅生活改善調査（利用者票）'!$U46=10,"*",IF(AND('在宅生活改善調査（利用者票）'!U46&lt;&gt;10,'在宅生活改善調査（利用者票）'!V46=""),"-",'在宅生活改善調査（利用者票）'!V46))</f>
        <v>-</v>
      </c>
      <c r="J37" s="62" t="str">
        <f>IF('在宅生活改善調査（利用者票）'!$U46=10,"*",IF(AND('在宅生活改善調査（利用者票）'!U46&lt;&gt;10,転記作業用!$Z37=0),"-",転記作業用!I37))</f>
        <v>-</v>
      </c>
      <c r="K37" s="62" t="str">
        <f>IF('在宅生活改善調査（利用者票）'!$U46=10,"*",IF(AND('在宅生活改善調査（利用者票）'!V46&lt;&gt;10,転記作業用!$Z37=0),"-",転記作業用!J37))</f>
        <v>-</v>
      </c>
      <c r="L37" s="62" t="str">
        <f>IF('在宅生活改善調査（利用者票）'!$U46=10,"*",IF(AND('在宅生活改善調査（利用者票）'!W46&lt;&gt;10,転記作業用!$Z37=0),"-",転記作業用!K37))</f>
        <v>-</v>
      </c>
      <c r="M37" s="62" t="str">
        <f>IF('在宅生活改善調査（利用者票）'!$U46=10,"*",IF(AND('在宅生活改善調査（利用者票）'!X46&lt;&gt;10,転記作業用!$Z37=0),"-",転記作業用!L37))</f>
        <v>-</v>
      </c>
      <c r="N37" s="62" t="str">
        <f>IF('在宅生活改善調査（利用者票）'!$U46=10,"*",IF(AND('在宅生活改善調査（利用者票）'!Y46&lt;&gt;10,転記作業用!$Z37=0),"-",転記作業用!M37))</f>
        <v>-</v>
      </c>
      <c r="O37" s="62" t="str">
        <f>IF('在宅生活改善調査（利用者票）'!$U46=10,"*",IF(AND('在宅生活改善調査（利用者票）'!Z46&lt;&gt;10,転記作業用!$Z37=0),"-",転記作業用!N37))</f>
        <v>-</v>
      </c>
      <c r="P37" s="62" t="str">
        <f>IF('在宅生活改善調査（利用者票）'!$U46=10,"*",IF(AND('在宅生活改善調査（利用者票）'!AA46&lt;&gt;10,転記作業用!$Z37=0),"-",転記作業用!O37))</f>
        <v>-</v>
      </c>
      <c r="Q37" s="62" t="str">
        <f>IF('在宅生活改善調査（利用者票）'!$U46=10,"*",IF(AND('在宅生活改善調査（利用者票）'!AB46&lt;&gt;10,転記作業用!$Z37=0),"-",転記作業用!P37))</f>
        <v>-</v>
      </c>
      <c r="R37" s="62" t="str">
        <f>IF('在宅生活改善調査（利用者票）'!$U46=10,"*",IF(AND('在宅生活改善調査（利用者票）'!AC46&lt;&gt;10,転記作業用!$Z37=0),"-",転記作業用!Q37))</f>
        <v>-</v>
      </c>
      <c r="S37" s="62" t="str">
        <f>IF('在宅生活改善調査（利用者票）'!$U46=10,"*",IF(AND('在宅生活改善調査（利用者票）'!AD46&lt;&gt;10,転記作業用!$Z37=0),"-",転記作業用!R37))</f>
        <v>-</v>
      </c>
      <c r="T37" s="62" t="str">
        <f>IF('在宅生活改善調査（利用者票）'!$U46=10,"*",IF(AND('在宅生活改善調査（利用者票）'!AE46&lt;&gt;10,転記作業用!$Z37=0),"-",転記作業用!S37))</f>
        <v>-</v>
      </c>
      <c r="U37" s="62" t="str">
        <f>IF('在宅生活改善調査（利用者票）'!$U46=10,"*",IF(AND('在宅生活改善調査（利用者票）'!AF46&lt;&gt;10,転記作業用!$Z37=0),"-",転記作業用!T37))</f>
        <v>-</v>
      </c>
      <c r="V37" s="62" t="str">
        <f>IF('在宅生活改善調査（利用者票）'!$U46=10,"*",IF(AND('在宅生活改善調査（利用者票）'!AG46&lt;&gt;10,転記作業用!$Z37=0),"-",転記作業用!U37))</f>
        <v>-</v>
      </c>
      <c r="W37" s="62" t="str">
        <f>IF('在宅生活改善調査（利用者票）'!$U46=10,"*",IF(AND('在宅生活改善調査（利用者票）'!AH46&lt;&gt;10,転記作業用!$Z37=0),"-",転記作業用!V37))</f>
        <v>-</v>
      </c>
      <c r="X37" s="62" t="str">
        <f>IF('在宅生活改善調査（利用者票）'!$U46=10,"*",IF(AND('在宅生活改善調査（利用者票）'!AI46&lt;&gt;10,転記作業用!$Z37=0),"-",転記作業用!W37))</f>
        <v>-</v>
      </c>
      <c r="Y37" s="62" t="str">
        <f>IF('在宅生活改善調査（利用者票）'!$U46=10,"*",IF(AND('在宅生活改善調査（利用者票）'!AJ46&lt;&gt;10,転記作業用!$Z37=0),"-",転記作業用!X37))</f>
        <v>-</v>
      </c>
      <c r="Z37" s="62" t="str">
        <f>IF('在宅生活改善調査（利用者票）'!$U46=10,"*",IF(AND('在宅生活改善調査（利用者票）'!AK46&lt;&gt;10,転記作業用!$Z37=0),"-",転記作業用!Y37))</f>
        <v>-</v>
      </c>
      <c r="AA37" s="62" t="str">
        <f>IF(転記作業用!$AH37=0,"-",転記作業用!AA37)</f>
        <v>-</v>
      </c>
      <c r="AB37" s="62" t="str">
        <f>IF(転記作業用!$AH37=0,"-",転記作業用!AB37)</f>
        <v>-</v>
      </c>
      <c r="AC37" s="62" t="str">
        <f>IF(転記作業用!$AH37=0,"-",転記作業用!AC37)</f>
        <v>-</v>
      </c>
      <c r="AD37" s="62" t="str">
        <f>IF(転記作業用!$AH37=0,"-",転記作業用!AD37)</f>
        <v>-</v>
      </c>
      <c r="AE37" s="62" t="str">
        <f>IF(転記作業用!$AH37=0,"-",転記作業用!AE37)</f>
        <v>-</v>
      </c>
      <c r="AF37" s="62" t="str">
        <f>IF(転記作業用!$AH37=0,"-",転記作業用!AF37)</f>
        <v>-</v>
      </c>
      <c r="AG37" s="62" t="str">
        <f>IF(転記作業用!$AH37=0,"-",転記作業用!AG37)</f>
        <v>-</v>
      </c>
      <c r="AH37" s="62" t="str">
        <f>IF(転記作業用!$AP37=0,"-",転記作業用!AI37)</f>
        <v>-</v>
      </c>
      <c r="AI37" s="62" t="str">
        <f>IF(転記作業用!$AP37=0,"-",転記作業用!AJ37)</f>
        <v>-</v>
      </c>
      <c r="AJ37" s="62" t="str">
        <f>IF(転記作業用!$AP37=0,"-",転記作業用!AK37)</f>
        <v>-</v>
      </c>
      <c r="AK37" s="62" t="str">
        <f>IF(転記作業用!$AP37=0,"-",転記作業用!AL37)</f>
        <v>-</v>
      </c>
      <c r="AL37" s="62" t="str">
        <f>IF(転記作業用!$AP37=0,"-",転記作業用!AM37)</f>
        <v>-</v>
      </c>
      <c r="AM37" s="62" t="str">
        <f>IF(転記作業用!$AP37=0,"-",転記作業用!AN37)</f>
        <v>-</v>
      </c>
      <c r="AN37" s="62" t="str">
        <f>IF(転記作業用!$AP37=0,"-",転記作業用!AO37)</f>
        <v>-</v>
      </c>
      <c r="AO37" s="62" t="str">
        <f>IF(転記作業用!$AY37=0,"-",転記作業用!AQ37)</f>
        <v>-</v>
      </c>
      <c r="AP37" s="62" t="str">
        <f>IF(転記作業用!$AY37=0,"-",転記作業用!AR37)</f>
        <v>-</v>
      </c>
      <c r="AQ37" s="62" t="str">
        <f>IF(転記作業用!$AY37=0,"-",転記作業用!AS37)</f>
        <v>-</v>
      </c>
      <c r="AR37" s="62" t="str">
        <f>IF(転記作業用!$AY37=0,"-",転記作業用!AT37)</f>
        <v>-</v>
      </c>
      <c r="AS37" s="62" t="str">
        <f>IF(転記作業用!$AY37=0,"-",転記作業用!AU37)</f>
        <v>-</v>
      </c>
      <c r="AT37" s="62" t="str">
        <f>IF(転記作業用!$AY37=0,"-",転記作業用!AV37)</f>
        <v>-</v>
      </c>
      <c r="AU37" s="62" t="str">
        <f>IF(転記作業用!$AY37=0,"-",転記作業用!AW37)</f>
        <v>-</v>
      </c>
      <c r="AV37" s="62" t="str">
        <f>IF(転記作業用!$AY37=0,"-",転記作業用!AX37)</f>
        <v>-</v>
      </c>
      <c r="AW37" s="62" t="str">
        <f>IF(転記作業用!$BK37=0,"-",転記作業用!AZ37)</f>
        <v>-</v>
      </c>
      <c r="AX37" s="62" t="str">
        <f>IF(転記作業用!$BK37=0,"-",転記作業用!BA37)</f>
        <v>-</v>
      </c>
      <c r="AY37" s="62" t="str">
        <f>IF(転記作業用!$BK37=0,"-",転記作業用!BB37)</f>
        <v>-</v>
      </c>
      <c r="AZ37" s="62" t="str">
        <f>IF(転記作業用!$BK37=0,"-",転記作業用!BC37)</f>
        <v>-</v>
      </c>
      <c r="BA37" s="62" t="str">
        <f>IF(転記作業用!$BK37=0,"-",転記作業用!BD37)</f>
        <v>-</v>
      </c>
      <c r="BB37" s="62" t="str">
        <f>IF(転記作業用!$BK37=0,"-",転記作業用!BE37)</f>
        <v>-</v>
      </c>
      <c r="BC37" s="62" t="str">
        <f>IF(転記作業用!$BK37=0,"-",転記作業用!BF37)</f>
        <v>-</v>
      </c>
      <c r="BD37" s="62" t="str">
        <f>IF(転記作業用!$BK37=0,"-",転記作業用!BG37)</f>
        <v>-</v>
      </c>
      <c r="BE37" s="62" t="str">
        <f>IF(転記作業用!$BK37=0,"-",転記作業用!BH37)</f>
        <v>-</v>
      </c>
      <c r="BF37" s="62" t="str">
        <f>IF(転記作業用!$BK37=0,"-",転記作業用!BI37)</f>
        <v>-</v>
      </c>
      <c r="BG37" s="62" t="str">
        <f>IF(転記作業用!$BK37=0,"-",転記作業用!BJ37)</f>
        <v>-</v>
      </c>
      <c r="BH37" s="62" t="str">
        <f>IF(転記作業用!$CF37=0,"-",転記作業用!BL37)</f>
        <v>-</v>
      </c>
      <c r="BI37" s="62" t="str">
        <f>IF(転記作業用!$CF37=0,"-",転記作業用!BM37)</f>
        <v>-</v>
      </c>
      <c r="BJ37" s="62" t="str">
        <f>IF(転記作業用!$CF37=0,"-",転記作業用!BN37)</f>
        <v>-</v>
      </c>
      <c r="BK37" s="62" t="str">
        <f>IF(転記作業用!$CF37=0,"-",転記作業用!BO37)</f>
        <v>-</v>
      </c>
      <c r="BL37" s="62" t="str">
        <f>IF(転記作業用!$CF37=0,"-",転記作業用!BP37)</f>
        <v>-</v>
      </c>
      <c r="BM37" s="62" t="str">
        <f>IF(転記作業用!$CF37=0,"-",転記作業用!BQ37)</f>
        <v>-</v>
      </c>
      <c r="BN37" s="62" t="str">
        <f>IF(転記作業用!$CF37=0,"-",転記作業用!BR37)</f>
        <v>-</v>
      </c>
      <c r="BO37" s="62" t="str">
        <f>IF(転記作業用!$CF37=0,"-",転記作業用!BS37)</f>
        <v>-</v>
      </c>
      <c r="BP37" s="62" t="str">
        <f>IF(転記作業用!$CF37=0,"-",転記作業用!BT37)</f>
        <v>-</v>
      </c>
      <c r="BQ37" s="62" t="str">
        <f>IF(転記作業用!$CF37=0,"-",転記作業用!BU37)</f>
        <v>-</v>
      </c>
      <c r="BR37" s="62" t="str">
        <f>IF(転記作業用!$CF37=0,"-",転記作業用!BV37)</f>
        <v>-</v>
      </c>
      <c r="BS37" s="62" t="str">
        <f>IF(転記作業用!$CF37=0,"-",転記作業用!BW37)</f>
        <v>-</v>
      </c>
      <c r="BT37" s="62" t="str">
        <f>IF(転記作業用!$CF37=0,"-",転記作業用!BX37)</f>
        <v>-</v>
      </c>
      <c r="BU37" s="62" t="str">
        <f>IF(転記作業用!$CF37=0,"-",転記作業用!BY37)</f>
        <v>-</v>
      </c>
      <c r="BV37" s="62" t="str">
        <f>IF(転記作業用!$CF37=0,"-",転記作業用!BZ37)</f>
        <v>-</v>
      </c>
      <c r="BW37" s="62" t="str">
        <f>IF(転記作業用!$CF37=0,"-",転記作業用!CA37)</f>
        <v>-</v>
      </c>
      <c r="BX37" s="62" t="str">
        <f>IF(転記作業用!$CF37=0,"-",転記作業用!CB37)</f>
        <v>-</v>
      </c>
      <c r="BY37" s="62" t="str">
        <f>IF(転記作業用!$CF37=0,"-",転記作業用!CC37)</f>
        <v>-</v>
      </c>
      <c r="BZ37" s="62" t="str">
        <f>IF(転記作業用!$CF37=0,"-",転記作業用!CD37)</f>
        <v>-</v>
      </c>
      <c r="CA37" s="62" t="str">
        <f>IF(転記作業用!$CF37=0,"-",転記作業用!CE37)</f>
        <v>-</v>
      </c>
      <c r="CB37" s="62" t="str">
        <f>IF(転記作業用!CG37&lt;1,"*",IF(AND(転記作業用!CG37&gt;=1,'在宅生活改善調査（利用者票）'!CO46=""),"-",'在宅生活改善調査（利用者票）'!CO46))</f>
        <v>*</v>
      </c>
      <c r="CC37" s="62" t="str">
        <f>IF(転記作業用!CH37&lt;1,"*",IF(AND(転記作業用!CH37&gt;=1,'在宅生活改善調査（利用者票）'!CP46=""),"-",'在宅生活改善調査（利用者票）'!CP46))</f>
        <v>*</v>
      </c>
      <c r="CD37" s="62" t="str">
        <f>IF($BZ37&lt;&gt;1,"*",IF(AND($BZ37=1,'在宅生活改善調査（利用者票）'!CQ46=""),"-",'在宅生活改善調査（利用者票）'!CQ46))</f>
        <v>*</v>
      </c>
      <c r="CF37" s="129" t="str">
        <f>IF('在宅生活改善調査（利用者票）'!H46="","-",'在宅生活改善調査（利用者票）'!H46)</f>
        <v>-</v>
      </c>
      <c r="CG37" s="129" t="str">
        <f>IF('在宅生活改善調査（利用者票）'!I46="","-",'在宅生活改善調査（利用者票）'!I46)</f>
        <v>-</v>
      </c>
      <c r="CH37" s="129" t="str">
        <f>IF('在宅生活改善調査（利用者票）'!J46="","-",'在宅生活改善調査（利用者票）'!J46)</f>
        <v>-</v>
      </c>
      <c r="CI37" s="129" t="str">
        <f>IF('在宅生活改善調査（利用者票）'!K46="","-",'在宅生活改善調査（利用者票）'!K46)</f>
        <v>-</v>
      </c>
      <c r="CJ37" s="129" t="str">
        <f>IF('在宅生活改善調査（利用者票）'!L46="","-",'在宅生活改善調査（利用者票）'!L46)</f>
        <v>-</v>
      </c>
      <c r="CK37" s="129" t="str">
        <f>IF('在宅生活改善調査（利用者票）'!M46="","-",'在宅生活改善調査（利用者票）'!M46)</f>
        <v>-</v>
      </c>
      <c r="CL37" s="129" t="str">
        <f>IF('在宅生活改善調査（利用者票）'!N46="","-",'在宅生活改善調査（利用者票）'!N46)</f>
        <v>-</v>
      </c>
      <c r="CM37" s="129" t="str">
        <f>IF('在宅生活改善調査（利用者票）'!O46="","-",'在宅生活改善調査（利用者票）'!O46)</f>
        <v>-</v>
      </c>
      <c r="CN37" s="129" t="str">
        <f>IF('在宅生活改善調査（利用者票）'!P46="","-",'在宅生活改善調査（利用者票）'!P46)</f>
        <v>-</v>
      </c>
      <c r="CO37" s="129" t="str">
        <f>IF('在宅生活改善調査（利用者票）'!Q46="","-",'在宅生活改善調査（利用者票）'!Q46)</f>
        <v>-</v>
      </c>
      <c r="CP37" s="129" t="str">
        <f>IF('在宅生活改善調査（利用者票）'!R46="","-",'在宅生活改善調査（利用者票）'!R46)</f>
        <v>-</v>
      </c>
      <c r="CQ37" s="129" t="str">
        <f>IF('在宅生活改善調査（利用者票）'!S46="","-",'在宅生活改善調査（利用者票）'!S46)</f>
        <v>-</v>
      </c>
      <c r="CR37" s="129" t="str">
        <f>IF('在宅生活改善調査（利用者票）'!T46="","-",'在宅生活改善調査（利用者票）'!T46)</f>
        <v>-</v>
      </c>
    </row>
    <row r="38" spans="1:96">
      <c r="A38" s="63" t="str">
        <f>IF(SUM(B38:CD38)=0,"",34)</f>
        <v/>
      </c>
      <c r="B38" s="62" t="str">
        <f>IF('在宅生活改善調査（利用者票）'!B47="","-",'在宅生活改善調査（利用者票）'!B47)</f>
        <v>-</v>
      </c>
      <c r="C38" s="62" t="str">
        <f>IF('在宅生活改善調査（利用者票）'!C47="","-",'在宅生活改善調査（利用者票）'!C47)</f>
        <v>-</v>
      </c>
      <c r="D38" s="62" t="str">
        <f>IF('在宅生活改善調査（利用者票）'!D47="","-",'在宅生活改善調査（利用者票）'!D47)</f>
        <v>-</v>
      </c>
      <c r="E38" s="62" t="str">
        <f>IF('在宅生活改善調査（利用者票）'!E47="","-",'在宅生活改善調査（利用者票）'!E47)</f>
        <v>-</v>
      </c>
      <c r="F38" s="62" t="str">
        <f>IF('在宅生活改善調査（利用者票）'!F47="","-",'在宅生活改善調査（利用者票）'!F47)</f>
        <v>-</v>
      </c>
      <c r="G38" s="62" t="str">
        <f>IF('在宅生活改善調査（利用者票）'!G47="","-",'在宅生活改善調査（利用者票）'!G47)</f>
        <v>-</v>
      </c>
      <c r="H38" s="62" t="str">
        <f>IF('在宅生活改善調査（利用者票）'!U47="","-",'在宅生活改善調査（利用者票）'!U47)</f>
        <v>-</v>
      </c>
      <c r="I38" s="62" t="str">
        <f>IF('在宅生活改善調査（利用者票）'!$U47=10,"*",IF(AND('在宅生活改善調査（利用者票）'!U47&lt;&gt;10,'在宅生活改善調査（利用者票）'!V47=""),"-",'在宅生活改善調査（利用者票）'!V47))</f>
        <v>-</v>
      </c>
      <c r="J38" s="62" t="str">
        <f>IF('在宅生活改善調査（利用者票）'!$U47=10,"*",IF(AND('在宅生活改善調査（利用者票）'!U47&lt;&gt;10,転記作業用!$Z38=0),"-",転記作業用!I38))</f>
        <v>-</v>
      </c>
      <c r="K38" s="62" t="str">
        <f>IF('在宅生活改善調査（利用者票）'!$U47=10,"*",IF(AND('在宅生活改善調査（利用者票）'!V47&lt;&gt;10,転記作業用!$Z38=0),"-",転記作業用!J38))</f>
        <v>-</v>
      </c>
      <c r="L38" s="62" t="str">
        <f>IF('在宅生活改善調査（利用者票）'!$U47=10,"*",IF(AND('在宅生活改善調査（利用者票）'!W47&lt;&gt;10,転記作業用!$Z38=0),"-",転記作業用!K38))</f>
        <v>-</v>
      </c>
      <c r="M38" s="62" t="str">
        <f>IF('在宅生活改善調査（利用者票）'!$U47=10,"*",IF(AND('在宅生活改善調査（利用者票）'!X47&lt;&gt;10,転記作業用!$Z38=0),"-",転記作業用!L38))</f>
        <v>-</v>
      </c>
      <c r="N38" s="62" t="str">
        <f>IF('在宅生活改善調査（利用者票）'!$U47=10,"*",IF(AND('在宅生活改善調査（利用者票）'!Y47&lt;&gt;10,転記作業用!$Z38=0),"-",転記作業用!M38))</f>
        <v>-</v>
      </c>
      <c r="O38" s="62" t="str">
        <f>IF('在宅生活改善調査（利用者票）'!$U47=10,"*",IF(AND('在宅生活改善調査（利用者票）'!Z47&lt;&gt;10,転記作業用!$Z38=0),"-",転記作業用!N38))</f>
        <v>-</v>
      </c>
      <c r="P38" s="62" t="str">
        <f>IF('在宅生活改善調査（利用者票）'!$U47=10,"*",IF(AND('在宅生活改善調査（利用者票）'!AA47&lt;&gt;10,転記作業用!$Z38=0),"-",転記作業用!O38))</f>
        <v>-</v>
      </c>
      <c r="Q38" s="62" t="str">
        <f>IF('在宅生活改善調査（利用者票）'!$U47=10,"*",IF(AND('在宅生活改善調査（利用者票）'!AB47&lt;&gt;10,転記作業用!$Z38=0),"-",転記作業用!P38))</f>
        <v>-</v>
      </c>
      <c r="R38" s="62" t="str">
        <f>IF('在宅生活改善調査（利用者票）'!$U47=10,"*",IF(AND('在宅生活改善調査（利用者票）'!AC47&lt;&gt;10,転記作業用!$Z38=0),"-",転記作業用!Q38))</f>
        <v>-</v>
      </c>
      <c r="S38" s="62" t="str">
        <f>IF('在宅生活改善調査（利用者票）'!$U47=10,"*",IF(AND('在宅生活改善調査（利用者票）'!AD47&lt;&gt;10,転記作業用!$Z38=0),"-",転記作業用!R38))</f>
        <v>-</v>
      </c>
      <c r="T38" s="62" t="str">
        <f>IF('在宅生活改善調査（利用者票）'!$U47=10,"*",IF(AND('在宅生活改善調査（利用者票）'!AE47&lt;&gt;10,転記作業用!$Z38=0),"-",転記作業用!S38))</f>
        <v>-</v>
      </c>
      <c r="U38" s="62" t="str">
        <f>IF('在宅生活改善調査（利用者票）'!$U47=10,"*",IF(AND('在宅生活改善調査（利用者票）'!AF47&lt;&gt;10,転記作業用!$Z38=0),"-",転記作業用!T38))</f>
        <v>-</v>
      </c>
      <c r="V38" s="62" t="str">
        <f>IF('在宅生活改善調査（利用者票）'!$U47=10,"*",IF(AND('在宅生活改善調査（利用者票）'!AG47&lt;&gt;10,転記作業用!$Z38=0),"-",転記作業用!U38))</f>
        <v>-</v>
      </c>
      <c r="W38" s="62" t="str">
        <f>IF('在宅生活改善調査（利用者票）'!$U47=10,"*",IF(AND('在宅生活改善調査（利用者票）'!AH47&lt;&gt;10,転記作業用!$Z38=0),"-",転記作業用!V38))</f>
        <v>-</v>
      </c>
      <c r="X38" s="62" t="str">
        <f>IF('在宅生活改善調査（利用者票）'!$U47=10,"*",IF(AND('在宅生活改善調査（利用者票）'!AI47&lt;&gt;10,転記作業用!$Z38=0),"-",転記作業用!W38))</f>
        <v>-</v>
      </c>
      <c r="Y38" s="62" t="str">
        <f>IF('在宅生活改善調査（利用者票）'!$U47=10,"*",IF(AND('在宅生活改善調査（利用者票）'!AJ47&lt;&gt;10,転記作業用!$Z38=0),"-",転記作業用!X38))</f>
        <v>-</v>
      </c>
      <c r="Z38" s="62" t="str">
        <f>IF('在宅生活改善調査（利用者票）'!$U47=10,"*",IF(AND('在宅生活改善調査（利用者票）'!AK47&lt;&gt;10,転記作業用!$Z38=0),"-",転記作業用!Y38))</f>
        <v>-</v>
      </c>
      <c r="AA38" s="62" t="str">
        <f>IF(転記作業用!$AH38=0,"-",転記作業用!AA38)</f>
        <v>-</v>
      </c>
      <c r="AB38" s="62" t="str">
        <f>IF(転記作業用!$AH38=0,"-",転記作業用!AB38)</f>
        <v>-</v>
      </c>
      <c r="AC38" s="62" t="str">
        <f>IF(転記作業用!$AH38=0,"-",転記作業用!AC38)</f>
        <v>-</v>
      </c>
      <c r="AD38" s="62" t="str">
        <f>IF(転記作業用!$AH38=0,"-",転記作業用!AD38)</f>
        <v>-</v>
      </c>
      <c r="AE38" s="62" t="str">
        <f>IF(転記作業用!$AH38=0,"-",転記作業用!AE38)</f>
        <v>-</v>
      </c>
      <c r="AF38" s="62" t="str">
        <f>IF(転記作業用!$AH38=0,"-",転記作業用!AF38)</f>
        <v>-</v>
      </c>
      <c r="AG38" s="62" t="str">
        <f>IF(転記作業用!$AH38=0,"-",転記作業用!AG38)</f>
        <v>-</v>
      </c>
      <c r="AH38" s="62" t="str">
        <f>IF(転記作業用!$AP38=0,"-",転記作業用!AI38)</f>
        <v>-</v>
      </c>
      <c r="AI38" s="62" t="str">
        <f>IF(転記作業用!$AP38=0,"-",転記作業用!AJ38)</f>
        <v>-</v>
      </c>
      <c r="AJ38" s="62" t="str">
        <f>IF(転記作業用!$AP38=0,"-",転記作業用!AK38)</f>
        <v>-</v>
      </c>
      <c r="AK38" s="62" t="str">
        <f>IF(転記作業用!$AP38=0,"-",転記作業用!AL38)</f>
        <v>-</v>
      </c>
      <c r="AL38" s="62" t="str">
        <f>IF(転記作業用!$AP38=0,"-",転記作業用!AM38)</f>
        <v>-</v>
      </c>
      <c r="AM38" s="62" t="str">
        <f>IF(転記作業用!$AP38=0,"-",転記作業用!AN38)</f>
        <v>-</v>
      </c>
      <c r="AN38" s="62" t="str">
        <f>IF(転記作業用!$AP38=0,"-",転記作業用!AO38)</f>
        <v>-</v>
      </c>
      <c r="AO38" s="62" t="str">
        <f>IF(転記作業用!$AY38=0,"-",転記作業用!AQ38)</f>
        <v>-</v>
      </c>
      <c r="AP38" s="62" t="str">
        <f>IF(転記作業用!$AY38=0,"-",転記作業用!AR38)</f>
        <v>-</v>
      </c>
      <c r="AQ38" s="62" t="str">
        <f>IF(転記作業用!$AY38=0,"-",転記作業用!AS38)</f>
        <v>-</v>
      </c>
      <c r="AR38" s="62" t="str">
        <f>IF(転記作業用!$AY38=0,"-",転記作業用!AT38)</f>
        <v>-</v>
      </c>
      <c r="AS38" s="62" t="str">
        <f>IF(転記作業用!$AY38=0,"-",転記作業用!AU38)</f>
        <v>-</v>
      </c>
      <c r="AT38" s="62" t="str">
        <f>IF(転記作業用!$AY38=0,"-",転記作業用!AV38)</f>
        <v>-</v>
      </c>
      <c r="AU38" s="62" t="str">
        <f>IF(転記作業用!$AY38=0,"-",転記作業用!AW38)</f>
        <v>-</v>
      </c>
      <c r="AV38" s="62" t="str">
        <f>IF(転記作業用!$AY38=0,"-",転記作業用!AX38)</f>
        <v>-</v>
      </c>
      <c r="AW38" s="62" t="str">
        <f>IF(転記作業用!$BK38=0,"-",転記作業用!AZ38)</f>
        <v>-</v>
      </c>
      <c r="AX38" s="62" t="str">
        <f>IF(転記作業用!$BK38=0,"-",転記作業用!BA38)</f>
        <v>-</v>
      </c>
      <c r="AY38" s="62" t="str">
        <f>IF(転記作業用!$BK38=0,"-",転記作業用!BB38)</f>
        <v>-</v>
      </c>
      <c r="AZ38" s="62" t="str">
        <f>IF(転記作業用!$BK38=0,"-",転記作業用!BC38)</f>
        <v>-</v>
      </c>
      <c r="BA38" s="62" t="str">
        <f>IF(転記作業用!$BK38=0,"-",転記作業用!BD38)</f>
        <v>-</v>
      </c>
      <c r="BB38" s="62" t="str">
        <f>IF(転記作業用!$BK38=0,"-",転記作業用!BE38)</f>
        <v>-</v>
      </c>
      <c r="BC38" s="62" t="str">
        <f>IF(転記作業用!$BK38=0,"-",転記作業用!BF38)</f>
        <v>-</v>
      </c>
      <c r="BD38" s="62" t="str">
        <f>IF(転記作業用!$BK38=0,"-",転記作業用!BG38)</f>
        <v>-</v>
      </c>
      <c r="BE38" s="62" t="str">
        <f>IF(転記作業用!$BK38=0,"-",転記作業用!BH38)</f>
        <v>-</v>
      </c>
      <c r="BF38" s="62" t="str">
        <f>IF(転記作業用!$BK38=0,"-",転記作業用!BI38)</f>
        <v>-</v>
      </c>
      <c r="BG38" s="62" t="str">
        <f>IF(転記作業用!$BK38=0,"-",転記作業用!BJ38)</f>
        <v>-</v>
      </c>
      <c r="BH38" s="62" t="str">
        <f>IF(転記作業用!$CF38=0,"-",転記作業用!BL38)</f>
        <v>-</v>
      </c>
      <c r="BI38" s="62" t="str">
        <f>IF(転記作業用!$CF38=0,"-",転記作業用!BM38)</f>
        <v>-</v>
      </c>
      <c r="BJ38" s="62" t="str">
        <f>IF(転記作業用!$CF38=0,"-",転記作業用!BN38)</f>
        <v>-</v>
      </c>
      <c r="BK38" s="62" t="str">
        <f>IF(転記作業用!$CF38=0,"-",転記作業用!BO38)</f>
        <v>-</v>
      </c>
      <c r="BL38" s="62" t="str">
        <f>IF(転記作業用!$CF38=0,"-",転記作業用!BP38)</f>
        <v>-</v>
      </c>
      <c r="BM38" s="62" t="str">
        <f>IF(転記作業用!$CF38=0,"-",転記作業用!BQ38)</f>
        <v>-</v>
      </c>
      <c r="BN38" s="62" t="str">
        <f>IF(転記作業用!$CF38=0,"-",転記作業用!BR38)</f>
        <v>-</v>
      </c>
      <c r="BO38" s="62" t="str">
        <f>IF(転記作業用!$CF38=0,"-",転記作業用!BS38)</f>
        <v>-</v>
      </c>
      <c r="BP38" s="62" t="str">
        <f>IF(転記作業用!$CF38=0,"-",転記作業用!BT38)</f>
        <v>-</v>
      </c>
      <c r="BQ38" s="62" t="str">
        <f>IF(転記作業用!$CF38=0,"-",転記作業用!BU38)</f>
        <v>-</v>
      </c>
      <c r="BR38" s="62" t="str">
        <f>IF(転記作業用!$CF38=0,"-",転記作業用!BV38)</f>
        <v>-</v>
      </c>
      <c r="BS38" s="62" t="str">
        <f>IF(転記作業用!$CF38=0,"-",転記作業用!BW38)</f>
        <v>-</v>
      </c>
      <c r="BT38" s="62" t="str">
        <f>IF(転記作業用!$CF38=0,"-",転記作業用!BX38)</f>
        <v>-</v>
      </c>
      <c r="BU38" s="62" t="str">
        <f>IF(転記作業用!$CF38=0,"-",転記作業用!BY38)</f>
        <v>-</v>
      </c>
      <c r="BV38" s="62" t="str">
        <f>IF(転記作業用!$CF38=0,"-",転記作業用!BZ38)</f>
        <v>-</v>
      </c>
      <c r="BW38" s="62" t="str">
        <f>IF(転記作業用!$CF38=0,"-",転記作業用!CA38)</f>
        <v>-</v>
      </c>
      <c r="BX38" s="62" t="str">
        <f>IF(転記作業用!$CF38=0,"-",転記作業用!CB38)</f>
        <v>-</v>
      </c>
      <c r="BY38" s="62" t="str">
        <f>IF(転記作業用!$CF38=0,"-",転記作業用!CC38)</f>
        <v>-</v>
      </c>
      <c r="BZ38" s="62" t="str">
        <f>IF(転記作業用!$CF38=0,"-",転記作業用!CD38)</f>
        <v>-</v>
      </c>
      <c r="CA38" s="62" t="str">
        <f>IF(転記作業用!$CF38=0,"-",転記作業用!CE38)</f>
        <v>-</v>
      </c>
      <c r="CB38" s="62" t="str">
        <f>IF(転記作業用!CG38&lt;1,"*",IF(AND(転記作業用!CG38&gt;=1,'在宅生活改善調査（利用者票）'!CO47=""),"-",'在宅生活改善調査（利用者票）'!CO47))</f>
        <v>*</v>
      </c>
      <c r="CC38" s="62" t="str">
        <f>IF(転記作業用!CH38&lt;1,"*",IF(AND(転記作業用!CH38&gt;=1,'在宅生活改善調査（利用者票）'!CP47=""),"-",'在宅生活改善調査（利用者票）'!CP47))</f>
        <v>*</v>
      </c>
      <c r="CD38" s="62" t="str">
        <f>IF($BZ38&lt;&gt;1,"*",IF(AND($BZ38=1,'在宅生活改善調査（利用者票）'!CQ47=""),"-",'在宅生活改善調査（利用者票）'!CQ47))</f>
        <v>*</v>
      </c>
      <c r="CF38" s="129" t="str">
        <f>IF('在宅生活改善調査（利用者票）'!H47="","-",'在宅生活改善調査（利用者票）'!H47)</f>
        <v>-</v>
      </c>
      <c r="CG38" s="129" t="str">
        <f>IF('在宅生活改善調査（利用者票）'!I47="","-",'在宅生活改善調査（利用者票）'!I47)</f>
        <v>-</v>
      </c>
      <c r="CH38" s="129" t="str">
        <f>IF('在宅生活改善調査（利用者票）'!J47="","-",'在宅生活改善調査（利用者票）'!J47)</f>
        <v>-</v>
      </c>
      <c r="CI38" s="129" t="str">
        <f>IF('在宅生活改善調査（利用者票）'!K47="","-",'在宅生活改善調査（利用者票）'!K47)</f>
        <v>-</v>
      </c>
      <c r="CJ38" s="129" t="str">
        <f>IF('在宅生活改善調査（利用者票）'!L47="","-",'在宅生活改善調査（利用者票）'!L47)</f>
        <v>-</v>
      </c>
      <c r="CK38" s="129" t="str">
        <f>IF('在宅生活改善調査（利用者票）'!M47="","-",'在宅生活改善調査（利用者票）'!M47)</f>
        <v>-</v>
      </c>
      <c r="CL38" s="129" t="str">
        <f>IF('在宅生活改善調査（利用者票）'!N47="","-",'在宅生活改善調査（利用者票）'!N47)</f>
        <v>-</v>
      </c>
      <c r="CM38" s="129" t="str">
        <f>IF('在宅生活改善調査（利用者票）'!O47="","-",'在宅生活改善調査（利用者票）'!O47)</f>
        <v>-</v>
      </c>
      <c r="CN38" s="129" t="str">
        <f>IF('在宅生活改善調査（利用者票）'!P47="","-",'在宅生活改善調査（利用者票）'!P47)</f>
        <v>-</v>
      </c>
      <c r="CO38" s="129" t="str">
        <f>IF('在宅生活改善調査（利用者票）'!Q47="","-",'在宅生活改善調査（利用者票）'!Q47)</f>
        <v>-</v>
      </c>
      <c r="CP38" s="129" t="str">
        <f>IF('在宅生活改善調査（利用者票）'!R47="","-",'在宅生活改善調査（利用者票）'!R47)</f>
        <v>-</v>
      </c>
      <c r="CQ38" s="129" t="str">
        <f>IF('在宅生活改善調査（利用者票）'!S47="","-",'在宅生活改善調査（利用者票）'!S47)</f>
        <v>-</v>
      </c>
      <c r="CR38" s="129" t="str">
        <f>IF('在宅生活改善調査（利用者票）'!T47="","-",'在宅生活改善調査（利用者票）'!T47)</f>
        <v>-</v>
      </c>
    </row>
    <row r="39" spans="1:96">
      <c r="A39" s="63" t="str">
        <f>IF(SUM(B39:CD39)=0,"",35)</f>
        <v/>
      </c>
      <c r="B39" s="62" t="str">
        <f>IF('在宅生活改善調査（利用者票）'!B48="","-",'在宅生活改善調査（利用者票）'!B48)</f>
        <v>-</v>
      </c>
      <c r="C39" s="62" t="str">
        <f>IF('在宅生活改善調査（利用者票）'!C48="","-",'在宅生活改善調査（利用者票）'!C48)</f>
        <v>-</v>
      </c>
      <c r="D39" s="62" t="str">
        <f>IF('在宅生活改善調査（利用者票）'!D48="","-",'在宅生活改善調査（利用者票）'!D48)</f>
        <v>-</v>
      </c>
      <c r="E39" s="62" t="str">
        <f>IF('在宅生活改善調査（利用者票）'!E48="","-",'在宅生活改善調査（利用者票）'!E48)</f>
        <v>-</v>
      </c>
      <c r="F39" s="62" t="str">
        <f>IF('在宅生活改善調査（利用者票）'!F48="","-",'在宅生活改善調査（利用者票）'!F48)</f>
        <v>-</v>
      </c>
      <c r="G39" s="62" t="str">
        <f>IF('在宅生活改善調査（利用者票）'!G48="","-",'在宅生活改善調査（利用者票）'!G48)</f>
        <v>-</v>
      </c>
      <c r="H39" s="62" t="str">
        <f>IF('在宅生活改善調査（利用者票）'!U48="","-",'在宅生活改善調査（利用者票）'!U48)</f>
        <v>-</v>
      </c>
      <c r="I39" s="62" t="str">
        <f>IF('在宅生活改善調査（利用者票）'!$U48=10,"*",IF(AND('在宅生活改善調査（利用者票）'!U48&lt;&gt;10,'在宅生活改善調査（利用者票）'!V48=""),"-",'在宅生活改善調査（利用者票）'!V48))</f>
        <v>-</v>
      </c>
      <c r="J39" s="62" t="str">
        <f>IF('在宅生活改善調査（利用者票）'!$U48=10,"*",IF(AND('在宅生活改善調査（利用者票）'!U48&lt;&gt;10,転記作業用!$Z39=0),"-",転記作業用!I39))</f>
        <v>-</v>
      </c>
      <c r="K39" s="62" t="str">
        <f>IF('在宅生活改善調査（利用者票）'!$U48=10,"*",IF(AND('在宅生活改善調査（利用者票）'!V48&lt;&gt;10,転記作業用!$Z39=0),"-",転記作業用!J39))</f>
        <v>-</v>
      </c>
      <c r="L39" s="62" t="str">
        <f>IF('在宅生活改善調査（利用者票）'!$U48=10,"*",IF(AND('在宅生活改善調査（利用者票）'!W48&lt;&gt;10,転記作業用!$Z39=0),"-",転記作業用!K39))</f>
        <v>-</v>
      </c>
      <c r="M39" s="62" t="str">
        <f>IF('在宅生活改善調査（利用者票）'!$U48=10,"*",IF(AND('在宅生活改善調査（利用者票）'!X48&lt;&gt;10,転記作業用!$Z39=0),"-",転記作業用!L39))</f>
        <v>-</v>
      </c>
      <c r="N39" s="62" t="str">
        <f>IF('在宅生活改善調査（利用者票）'!$U48=10,"*",IF(AND('在宅生活改善調査（利用者票）'!Y48&lt;&gt;10,転記作業用!$Z39=0),"-",転記作業用!M39))</f>
        <v>-</v>
      </c>
      <c r="O39" s="62" t="str">
        <f>IF('在宅生活改善調査（利用者票）'!$U48=10,"*",IF(AND('在宅生活改善調査（利用者票）'!Z48&lt;&gt;10,転記作業用!$Z39=0),"-",転記作業用!N39))</f>
        <v>-</v>
      </c>
      <c r="P39" s="62" t="str">
        <f>IF('在宅生活改善調査（利用者票）'!$U48=10,"*",IF(AND('在宅生活改善調査（利用者票）'!AA48&lt;&gt;10,転記作業用!$Z39=0),"-",転記作業用!O39))</f>
        <v>-</v>
      </c>
      <c r="Q39" s="62" t="str">
        <f>IF('在宅生活改善調査（利用者票）'!$U48=10,"*",IF(AND('在宅生活改善調査（利用者票）'!AB48&lt;&gt;10,転記作業用!$Z39=0),"-",転記作業用!P39))</f>
        <v>-</v>
      </c>
      <c r="R39" s="62" t="str">
        <f>IF('在宅生活改善調査（利用者票）'!$U48=10,"*",IF(AND('在宅生活改善調査（利用者票）'!AC48&lt;&gt;10,転記作業用!$Z39=0),"-",転記作業用!Q39))</f>
        <v>-</v>
      </c>
      <c r="S39" s="62" t="str">
        <f>IF('在宅生活改善調査（利用者票）'!$U48=10,"*",IF(AND('在宅生活改善調査（利用者票）'!AD48&lt;&gt;10,転記作業用!$Z39=0),"-",転記作業用!R39))</f>
        <v>-</v>
      </c>
      <c r="T39" s="62" t="str">
        <f>IF('在宅生活改善調査（利用者票）'!$U48=10,"*",IF(AND('在宅生活改善調査（利用者票）'!AE48&lt;&gt;10,転記作業用!$Z39=0),"-",転記作業用!S39))</f>
        <v>-</v>
      </c>
      <c r="U39" s="62" t="str">
        <f>IF('在宅生活改善調査（利用者票）'!$U48=10,"*",IF(AND('在宅生活改善調査（利用者票）'!AF48&lt;&gt;10,転記作業用!$Z39=0),"-",転記作業用!T39))</f>
        <v>-</v>
      </c>
      <c r="V39" s="62" t="str">
        <f>IF('在宅生活改善調査（利用者票）'!$U48=10,"*",IF(AND('在宅生活改善調査（利用者票）'!AG48&lt;&gt;10,転記作業用!$Z39=0),"-",転記作業用!U39))</f>
        <v>-</v>
      </c>
      <c r="W39" s="62" t="str">
        <f>IF('在宅生活改善調査（利用者票）'!$U48=10,"*",IF(AND('在宅生活改善調査（利用者票）'!AH48&lt;&gt;10,転記作業用!$Z39=0),"-",転記作業用!V39))</f>
        <v>-</v>
      </c>
      <c r="X39" s="62" t="str">
        <f>IF('在宅生活改善調査（利用者票）'!$U48=10,"*",IF(AND('在宅生活改善調査（利用者票）'!AI48&lt;&gt;10,転記作業用!$Z39=0),"-",転記作業用!W39))</f>
        <v>-</v>
      </c>
      <c r="Y39" s="62" t="str">
        <f>IF('在宅生活改善調査（利用者票）'!$U48=10,"*",IF(AND('在宅生活改善調査（利用者票）'!AJ48&lt;&gt;10,転記作業用!$Z39=0),"-",転記作業用!X39))</f>
        <v>-</v>
      </c>
      <c r="Z39" s="62" t="str">
        <f>IF('在宅生活改善調査（利用者票）'!$U48=10,"*",IF(AND('在宅生活改善調査（利用者票）'!AK48&lt;&gt;10,転記作業用!$Z39=0),"-",転記作業用!Y39))</f>
        <v>-</v>
      </c>
      <c r="AA39" s="62" t="str">
        <f>IF(転記作業用!$AH39=0,"-",転記作業用!AA39)</f>
        <v>-</v>
      </c>
      <c r="AB39" s="62" t="str">
        <f>IF(転記作業用!$AH39=0,"-",転記作業用!AB39)</f>
        <v>-</v>
      </c>
      <c r="AC39" s="62" t="str">
        <f>IF(転記作業用!$AH39=0,"-",転記作業用!AC39)</f>
        <v>-</v>
      </c>
      <c r="AD39" s="62" t="str">
        <f>IF(転記作業用!$AH39=0,"-",転記作業用!AD39)</f>
        <v>-</v>
      </c>
      <c r="AE39" s="62" t="str">
        <f>IF(転記作業用!$AH39=0,"-",転記作業用!AE39)</f>
        <v>-</v>
      </c>
      <c r="AF39" s="62" t="str">
        <f>IF(転記作業用!$AH39=0,"-",転記作業用!AF39)</f>
        <v>-</v>
      </c>
      <c r="AG39" s="62" t="str">
        <f>IF(転記作業用!$AH39=0,"-",転記作業用!AG39)</f>
        <v>-</v>
      </c>
      <c r="AH39" s="62" t="str">
        <f>IF(転記作業用!$AP39=0,"-",転記作業用!AI39)</f>
        <v>-</v>
      </c>
      <c r="AI39" s="62" t="str">
        <f>IF(転記作業用!$AP39=0,"-",転記作業用!AJ39)</f>
        <v>-</v>
      </c>
      <c r="AJ39" s="62" t="str">
        <f>IF(転記作業用!$AP39=0,"-",転記作業用!AK39)</f>
        <v>-</v>
      </c>
      <c r="AK39" s="62" t="str">
        <f>IF(転記作業用!$AP39=0,"-",転記作業用!AL39)</f>
        <v>-</v>
      </c>
      <c r="AL39" s="62" t="str">
        <f>IF(転記作業用!$AP39=0,"-",転記作業用!AM39)</f>
        <v>-</v>
      </c>
      <c r="AM39" s="62" t="str">
        <f>IF(転記作業用!$AP39=0,"-",転記作業用!AN39)</f>
        <v>-</v>
      </c>
      <c r="AN39" s="62" t="str">
        <f>IF(転記作業用!$AP39=0,"-",転記作業用!AO39)</f>
        <v>-</v>
      </c>
      <c r="AO39" s="62" t="str">
        <f>IF(転記作業用!$AY39=0,"-",転記作業用!AQ39)</f>
        <v>-</v>
      </c>
      <c r="AP39" s="62" t="str">
        <f>IF(転記作業用!$AY39=0,"-",転記作業用!AR39)</f>
        <v>-</v>
      </c>
      <c r="AQ39" s="62" t="str">
        <f>IF(転記作業用!$AY39=0,"-",転記作業用!AS39)</f>
        <v>-</v>
      </c>
      <c r="AR39" s="62" t="str">
        <f>IF(転記作業用!$AY39=0,"-",転記作業用!AT39)</f>
        <v>-</v>
      </c>
      <c r="AS39" s="62" t="str">
        <f>IF(転記作業用!$AY39=0,"-",転記作業用!AU39)</f>
        <v>-</v>
      </c>
      <c r="AT39" s="62" t="str">
        <f>IF(転記作業用!$AY39=0,"-",転記作業用!AV39)</f>
        <v>-</v>
      </c>
      <c r="AU39" s="62" t="str">
        <f>IF(転記作業用!$AY39=0,"-",転記作業用!AW39)</f>
        <v>-</v>
      </c>
      <c r="AV39" s="62" t="str">
        <f>IF(転記作業用!$AY39=0,"-",転記作業用!AX39)</f>
        <v>-</v>
      </c>
      <c r="AW39" s="62" t="str">
        <f>IF(転記作業用!$BK39=0,"-",転記作業用!AZ39)</f>
        <v>-</v>
      </c>
      <c r="AX39" s="62" t="str">
        <f>IF(転記作業用!$BK39=0,"-",転記作業用!BA39)</f>
        <v>-</v>
      </c>
      <c r="AY39" s="62" t="str">
        <f>IF(転記作業用!$BK39=0,"-",転記作業用!BB39)</f>
        <v>-</v>
      </c>
      <c r="AZ39" s="62" t="str">
        <f>IF(転記作業用!$BK39=0,"-",転記作業用!BC39)</f>
        <v>-</v>
      </c>
      <c r="BA39" s="62" t="str">
        <f>IF(転記作業用!$BK39=0,"-",転記作業用!BD39)</f>
        <v>-</v>
      </c>
      <c r="BB39" s="62" t="str">
        <f>IF(転記作業用!$BK39=0,"-",転記作業用!BE39)</f>
        <v>-</v>
      </c>
      <c r="BC39" s="62" t="str">
        <f>IF(転記作業用!$BK39=0,"-",転記作業用!BF39)</f>
        <v>-</v>
      </c>
      <c r="BD39" s="62" t="str">
        <f>IF(転記作業用!$BK39=0,"-",転記作業用!BG39)</f>
        <v>-</v>
      </c>
      <c r="BE39" s="62" t="str">
        <f>IF(転記作業用!$BK39=0,"-",転記作業用!BH39)</f>
        <v>-</v>
      </c>
      <c r="BF39" s="62" t="str">
        <f>IF(転記作業用!$BK39=0,"-",転記作業用!BI39)</f>
        <v>-</v>
      </c>
      <c r="BG39" s="62" t="str">
        <f>IF(転記作業用!$BK39=0,"-",転記作業用!BJ39)</f>
        <v>-</v>
      </c>
      <c r="BH39" s="62" t="str">
        <f>IF(転記作業用!$CF39=0,"-",転記作業用!BL39)</f>
        <v>-</v>
      </c>
      <c r="BI39" s="62" t="str">
        <f>IF(転記作業用!$CF39=0,"-",転記作業用!BM39)</f>
        <v>-</v>
      </c>
      <c r="BJ39" s="62" t="str">
        <f>IF(転記作業用!$CF39=0,"-",転記作業用!BN39)</f>
        <v>-</v>
      </c>
      <c r="BK39" s="62" t="str">
        <f>IF(転記作業用!$CF39=0,"-",転記作業用!BO39)</f>
        <v>-</v>
      </c>
      <c r="BL39" s="62" t="str">
        <f>IF(転記作業用!$CF39=0,"-",転記作業用!BP39)</f>
        <v>-</v>
      </c>
      <c r="BM39" s="62" t="str">
        <f>IF(転記作業用!$CF39=0,"-",転記作業用!BQ39)</f>
        <v>-</v>
      </c>
      <c r="BN39" s="62" t="str">
        <f>IF(転記作業用!$CF39=0,"-",転記作業用!BR39)</f>
        <v>-</v>
      </c>
      <c r="BO39" s="62" t="str">
        <f>IF(転記作業用!$CF39=0,"-",転記作業用!BS39)</f>
        <v>-</v>
      </c>
      <c r="BP39" s="62" t="str">
        <f>IF(転記作業用!$CF39=0,"-",転記作業用!BT39)</f>
        <v>-</v>
      </c>
      <c r="BQ39" s="62" t="str">
        <f>IF(転記作業用!$CF39=0,"-",転記作業用!BU39)</f>
        <v>-</v>
      </c>
      <c r="BR39" s="62" t="str">
        <f>IF(転記作業用!$CF39=0,"-",転記作業用!BV39)</f>
        <v>-</v>
      </c>
      <c r="BS39" s="62" t="str">
        <f>IF(転記作業用!$CF39=0,"-",転記作業用!BW39)</f>
        <v>-</v>
      </c>
      <c r="BT39" s="62" t="str">
        <f>IF(転記作業用!$CF39=0,"-",転記作業用!BX39)</f>
        <v>-</v>
      </c>
      <c r="BU39" s="62" t="str">
        <f>IF(転記作業用!$CF39=0,"-",転記作業用!BY39)</f>
        <v>-</v>
      </c>
      <c r="BV39" s="62" t="str">
        <f>IF(転記作業用!$CF39=0,"-",転記作業用!BZ39)</f>
        <v>-</v>
      </c>
      <c r="BW39" s="62" t="str">
        <f>IF(転記作業用!$CF39=0,"-",転記作業用!CA39)</f>
        <v>-</v>
      </c>
      <c r="BX39" s="62" t="str">
        <f>IF(転記作業用!$CF39=0,"-",転記作業用!CB39)</f>
        <v>-</v>
      </c>
      <c r="BY39" s="62" t="str">
        <f>IF(転記作業用!$CF39=0,"-",転記作業用!CC39)</f>
        <v>-</v>
      </c>
      <c r="BZ39" s="62" t="str">
        <f>IF(転記作業用!$CF39=0,"-",転記作業用!CD39)</f>
        <v>-</v>
      </c>
      <c r="CA39" s="62" t="str">
        <f>IF(転記作業用!$CF39=0,"-",転記作業用!CE39)</f>
        <v>-</v>
      </c>
      <c r="CB39" s="62" t="str">
        <f>IF(転記作業用!CG39&lt;1,"*",IF(AND(転記作業用!CG39&gt;=1,'在宅生活改善調査（利用者票）'!CO48=""),"-",'在宅生活改善調査（利用者票）'!CO48))</f>
        <v>*</v>
      </c>
      <c r="CC39" s="62" t="str">
        <f>IF(転記作業用!CH39&lt;1,"*",IF(AND(転記作業用!CH39&gt;=1,'在宅生活改善調査（利用者票）'!CP48=""),"-",'在宅生活改善調査（利用者票）'!CP48))</f>
        <v>*</v>
      </c>
      <c r="CD39" s="62" t="str">
        <f>IF($BZ39&lt;&gt;1,"*",IF(AND($BZ39=1,'在宅生活改善調査（利用者票）'!CQ48=""),"-",'在宅生活改善調査（利用者票）'!CQ48))</f>
        <v>*</v>
      </c>
      <c r="CE39" t="str">
        <f>IF(OR('在宅生活改善調査（利用者票）'!CS32&lt;&gt;"",'在宅生活改善調査（利用者票）'!CT32&lt;&gt;"",'在宅生活改善調査（利用者票）'!CU32&lt;&gt;"",'在宅生活改善調査（利用者票）'!CV32&lt;&gt;"",'在宅生活改善調査（利用者票）'!CX32&lt;&gt;"",'在宅生活改善調査（利用者票）'!CY32&lt;&gt;"",'在宅生活改善調査（利用者票）'!CZ32&lt;&gt;"",'在宅生活改善調査（利用者票）'!DA32&lt;&gt;"",'在宅生活改善調査（利用者票）'!DB32&lt;&gt;""),"回答エラーが残っています","")</f>
        <v/>
      </c>
      <c r="CF39" s="129" t="str">
        <f>IF('在宅生活改善調査（利用者票）'!H48="","-",'在宅生活改善調査（利用者票）'!H48)</f>
        <v>-</v>
      </c>
      <c r="CG39" s="129" t="str">
        <f>IF('在宅生活改善調査（利用者票）'!I48="","-",'在宅生活改善調査（利用者票）'!I48)</f>
        <v>-</v>
      </c>
      <c r="CH39" s="129" t="str">
        <f>IF('在宅生活改善調査（利用者票）'!J48="","-",'在宅生活改善調査（利用者票）'!J48)</f>
        <v>-</v>
      </c>
      <c r="CI39" s="129" t="str">
        <f>IF('在宅生活改善調査（利用者票）'!K48="","-",'在宅生活改善調査（利用者票）'!K48)</f>
        <v>-</v>
      </c>
      <c r="CJ39" s="129" t="str">
        <f>IF('在宅生活改善調査（利用者票）'!L48="","-",'在宅生活改善調査（利用者票）'!L48)</f>
        <v>-</v>
      </c>
      <c r="CK39" s="129" t="str">
        <f>IF('在宅生活改善調査（利用者票）'!M48="","-",'在宅生活改善調査（利用者票）'!M48)</f>
        <v>-</v>
      </c>
      <c r="CL39" s="129" t="str">
        <f>IF('在宅生活改善調査（利用者票）'!N48="","-",'在宅生活改善調査（利用者票）'!N48)</f>
        <v>-</v>
      </c>
      <c r="CM39" s="129" t="str">
        <f>IF('在宅生活改善調査（利用者票）'!O48="","-",'在宅生活改善調査（利用者票）'!O48)</f>
        <v>-</v>
      </c>
      <c r="CN39" s="129" t="str">
        <f>IF('在宅生活改善調査（利用者票）'!P48="","-",'在宅生活改善調査（利用者票）'!P48)</f>
        <v>-</v>
      </c>
      <c r="CO39" s="129" t="str">
        <f>IF('在宅生活改善調査（利用者票）'!Q48="","-",'在宅生活改善調査（利用者票）'!Q48)</f>
        <v>-</v>
      </c>
      <c r="CP39" s="129" t="str">
        <f>IF('在宅生活改善調査（利用者票）'!R48="","-",'在宅生活改善調査（利用者票）'!R48)</f>
        <v>-</v>
      </c>
      <c r="CQ39" s="129" t="str">
        <f>IF('在宅生活改善調査（利用者票）'!S48="","-",'在宅生活改善調査（利用者票）'!S48)</f>
        <v>-</v>
      </c>
      <c r="CR39" s="129" t="str">
        <f>IF('在宅生活改善調査（利用者票）'!T48="","-",'在宅生活改善調査（利用者票）'!T48)</f>
        <v>-</v>
      </c>
    </row>
    <row r="40" spans="1:96">
      <c r="A40" s="63" t="str">
        <f>IF(SUM(B40:CD40)=0,"",36)</f>
        <v/>
      </c>
      <c r="B40" s="62" t="str">
        <f>IF('在宅生活改善調査（利用者票）'!B49="","-",'在宅生活改善調査（利用者票）'!B49)</f>
        <v>-</v>
      </c>
      <c r="C40" s="62" t="str">
        <f>IF('在宅生活改善調査（利用者票）'!C49="","-",'在宅生活改善調査（利用者票）'!C49)</f>
        <v>-</v>
      </c>
      <c r="D40" s="62" t="str">
        <f>IF('在宅生活改善調査（利用者票）'!D49="","-",'在宅生活改善調査（利用者票）'!D49)</f>
        <v>-</v>
      </c>
      <c r="E40" s="62" t="str">
        <f>IF('在宅生活改善調査（利用者票）'!E49="","-",'在宅生活改善調査（利用者票）'!E49)</f>
        <v>-</v>
      </c>
      <c r="F40" s="62" t="str">
        <f>IF('在宅生活改善調査（利用者票）'!F49="","-",'在宅生活改善調査（利用者票）'!F49)</f>
        <v>-</v>
      </c>
      <c r="G40" s="62" t="str">
        <f>IF('在宅生活改善調査（利用者票）'!G49="","-",'在宅生活改善調査（利用者票）'!G49)</f>
        <v>-</v>
      </c>
      <c r="H40" s="62" t="str">
        <f>IF('在宅生活改善調査（利用者票）'!U49="","-",'在宅生活改善調査（利用者票）'!U49)</f>
        <v>-</v>
      </c>
      <c r="I40" s="62" t="str">
        <f>IF('在宅生活改善調査（利用者票）'!$U49=10,"*",IF(AND('在宅生活改善調査（利用者票）'!U49&lt;&gt;10,'在宅生活改善調査（利用者票）'!V49=""),"-",'在宅生活改善調査（利用者票）'!V49))</f>
        <v>-</v>
      </c>
      <c r="J40" s="62" t="str">
        <f>IF('在宅生活改善調査（利用者票）'!$U49=10,"*",IF(AND('在宅生活改善調査（利用者票）'!U49&lt;&gt;10,転記作業用!$Z40=0),"-",転記作業用!I40))</f>
        <v>-</v>
      </c>
      <c r="K40" s="62" t="str">
        <f>IF('在宅生活改善調査（利用者票）'!$U49=10,"*",IF(AND('在宅生活改善調査（利用者票）'!V49&lt;&gt;10,転記作業用!$Z40=0),"-",転記作業用!J40))</f>
        <v>-</v>
      </c>
      <c r="L40" s="62" t="str">
        <f>IF('在宅生活改善調査（利用者票）'!$U49=10,"*",IF(AND('在宅生活改善調査（利用者票）'!W49&lt;&gt;10,転記作業用!$Z40=0),"-",転記作業用!K40))</f>
        <v>-</v>
      </c>
      <c r="M40" s="62" t="str">
        <f>IF('在宅生活改善調査（利用者票）'!$U49=10,"*",IF(AND('在宅生活改善調査（利用者票）'!X49&lt;&gt;10,転記作業用!$Z40=0),"-",転記作業用!L40))</f>
        <v>-</v>
      </c>
      <c r="N40" s="62" t="str">
        <f>IF('在宅生活改善調査（利用者票）'!$U49=10,"*",IF(AND('在宅生活改善調査（利用者票）'!Y49&lt;&gt;10,転記作業用!$Z40=0),"-",転記作業用!M40))</f>
        <v>-</v>
      </c>
      <c r="O40" s="62" t="str">
        <f>IF('在宅生活改善調査（利用者票）'!$U49=10,"*",IF(AND('在宅生活改善調査（利用者票）'!Z49&lt;&gt;10,転記作業用!$Z40=0),"-",転記作業用!N40))</f>
        <v>-</v>
      </c>
      <c r="P40" s="62" t="str">
        <f>IF('在宅生活改善調査（利用者票）'!$U49=10,"*",IF(AND('在宅生活改善調査（利用者票）'!AA49&lt;&gt;10,転記作業用!$Z40=0),"-",転記作業用!O40))</f>
        <v>-</v>
      </c>
      <c r="Q40" s="62" t="str">
        <f>IF('在宅生活改善調査（利用者票）'!$U49=10,"*",IF(AND('在宅生活改善調査（利用者票）'!AB49&lt;&gt;10,転記作業用!$Z40=0),"-",転記作業用!P40))</f>
        <v>-</v>
      </c>
      <c r="R40" s="62" t="str">
        <f>IF('在宅生活改善調査（利用者票）'!$U49=10,"*",IF(AND('在宅生活改善調査（利用者票）'!AC49&lt;&gt;10,転記作業用!$Z40=0),"-",転記作業用!Q40))</f>
        <v>-</v>
      </c>
      <c r="S40" s="62" t="str">
        <f>IF('在宅生活改善調査（利用者票）'!$U49=10,"*",IF(AND('在宅生活改善調査（利用者票）'!AD49&lt;&gt;10,転記作業用!$Z40=0),"-",転記作業用!R40))</f>
        <v>-</v>
      </c>
      <c r="T40" s="62" t="str">
        <f>IF('在宅生活改善調査（利用者票）'!$U49=10,"*",IF(AND('在宅生活改善調査（利用者票）'!AE49&lt;&gt;10,転記作業用!$Z40=0),"-",転記作業用!S40))</f>
        <v>-</v>
      </c>
      <c r="U40" s="62" t="str">
        <f>IF('在宅生活改善調査（利用者票）'!$U49=10,"*",IF(AND('在宅生活改善調査（利用者票）'!AF49&lt;&gt;10,転記作業用!$Z40=0),"-",転記作業用!T40))</f>
        <v>-</v>
      </c>
      <c r="V40" s="62" t="str">
        <f>IF('在宅生活改善調査（利用者票）'!$U49=10,"*",IF(AND('在宅生活改善調査（利用者票）'!AG49&lt;&gt;10,転記作業用!$Z40=0),"-",転記作業用!U40))</f>
        <v>-</v>
      </c>
      <c r="W40" s="62" t="str">
        <f>IF('在宅生活改善調査（利用者票）'!$U49=10,"*",IF(AND('在宅生活改善調査（利用者票）'!AH49&lt;&gt;10,転記作業用!$Z40=0),"-",転記作業用!V40))</f>
        <v>-</v>
      </c>
      <c r="X40" s="62" t="str">
        <f>IF('在宅生活改善調査（利用者票）'!$U49=10,"*",IF(AND('在宅生活改善調査（利用者票）'!AI49&lt;&gt;10,転記作業用!$Z40=0),"-",転記作業用!W40))</f>
        <v>-</v>
      </c>
      <c r="Y40" s="62" t="str">
        <f>IF('在宅生活改善調査（利用者票）'!$U49=10,"*",IF(AND('在宅生活改善調査（利用者票）'!AJ49&lt;&gt;10,転記作業用!$Z40=0),"-",転記作業用!X40))</f>
        <v>-</v>
      </c>
      <c r="Z40" s="62" t="str">
        <f>IF('在宅生活改善調査（利用者票）'!$U49=10,"*",IF(AND('在宅生活改善調査（利用者票）'!AK49&lt;&gt;10,転記作業用!$Z40=0),"-",転記作業用!Y40))</f>
        <v>-</v>
      </c>
      <c r="AA40" s="62" t="str">
        <f>IF(転記作業用!$AH40=0,"-",転記作業用!AA40)</f>
        <v>-</v>
      </c>
      <c r="AB40" s="62" t="str">
        <f>IF(転記作業用!$AH40=0,"-",転記作業用!AB40)</f>
        <v>-</v>
      </c>
      <c r="AC40" s="62" t="str">
        <f>IF(転記作業用!$AH40=0,"-",転記作業用!AC40)</f>
        <v>-</v>
      </c>
      <c r="AD40" s="62" t="str">
        <f>IF(転記作業用!$AH40=0,"-",転記作業用!AD40)</f>
        <v>-</v>
      </c>
      <c r="AE40" s="62" t="str">
        <f>IF(転記作業用!$AH40=0,"-",転記作業用!AE40)</f>
        <v>-</v>
      </c>
      <c r="AF40" s="62" t="str">
        <f>IF(転記作業用!$AH40=0,"-",転記作業用!AF40)</f>
        <v>-</v>
      </c>
      <c r="AG40" s="62" t="str">
        <f>IF(転記作業用!$AH40=0,"-",転記作業用!AG40)</f>
        <v>-</v>
      </c>
      <c r="AH40" s="62" t="str">
        <f>IF(転記作業用!$AP40=0,"-",転記作業用!AI40)</f>
        <v>-</v>
      </c>
      <c r="AI40" s="62" t="str">
        <f>IF(転記作業用!$AP40=0,"-",転記作業用!AJ40)</f>
        <v>-</v>
      </c>
      <c r="AJ40" s="62" t="str">
        <f>IF(転記作業用!$AP40=0,"-",転記作業用!AK40)</f>
        <v>-</v>
      </c>
      <c r="AK40" s="62" t="str">
        <f>IF(転記作業用!$AP40=0,"-",転記作業用!AL40)</f>
        <v>-</v>
      </c>
      <c r="AL40" s="62" t="str">
        <f>IF(転記作業用!$AP40=0,"-",転記作業用!AM40)</f>
        <v>-</v>
      </c>
      <c r="AM40" s="62" t="str">
        <f>IF(転記作業用!$AP40=0,"-",転記作業用!AN40)</f>
        <v>-</v>
      </c>
      <c r="AN40" s="62" t="str">
        <f>IF(転記作業用!$AP40=0,"-",転記作業用!AO40)</f>
        <v>-</v>
      </c>
      <c r="AO40" s="62" t="str">
        <f>IF(転記作業用!$AY40=0,"-",転記作業用!AQ40)</f>
        <v>-</v>
      </c>
      <c r="AP40" s="62" t="str">
        <f>IF(転記作業用!$AY40=0,"-",転記作業用!AR40)</f>
        <v>-</v>
      </c>
      <c r="AQ40" s="62" t="str">
        <f>IF(転記作業用!$AY40=0,"-",転記作業用!AS40)</f>
        <v>-</v>
      </c>
      <c r="AR40" s="62" t="str">
        <f>IF(転記作業用!$AY40=0,"-",転記作業用!AT40)</f>
        <v>-</v>
      </c>
      <c r="AS40" s="62" t="str">
        <f>IF(転記作業用!$AY40=0,"-",転記作業用!AU40)</f>
        <v>-</v>
      </c>
      <c r="AT40" s="62" t="str">
        <f>IF(転記作業用!$AY40=0,"-",転記作業用!AV40)</f>
        <v>-</v>
      </c>
      <c r="AU40" s="62" t="str">
        <f>IF(転記作業用!$AY40=0,"-",転記作業用!AW40)</f>
        <v>-</v>
      </c>
      <c r="AV40" s="62" t="str">
        <f>IF(転記作業用!$AY40=0,"-",転記作業用!AX40)</f>
        <v>-</v>
      </c>
      <c r="AW40" s="62" t="str">
        <f>IF(転記作業用!$BK40=0,"-",転記作業用!AZ40)</f>
        <v>-</v>
      </c>
      <c r="AX40" s="62" t="str">
        <f>IF(転記作業用!$BK40=0,"-",転記作業用!BA40)</f>
        <v>-</v>
      </c>
      <c r="AY40" s="62" t="str">
        <f>IF(転記作業用!$BK40=0,"-",転記作業用!BB40)</f>
        <v>-</v>
      </c>
      <c r="AZ40" s="62" t="str">
        <f>IF(転記作業用!$BK40=0,"-",転記作業用!BC40)</f>
        <v>-</v>
      </c>
      <c r="BA40" s="62" t="str">
        <f>IF(転記作業用!$BK40=0,"-",転記作業用!BD40)</f>
        <v>-</v>
      </c>
      <c r="BB40" s="62" t="str">
        <f>IF(転記作業用!$BK40=0,"-",転記作業用!BE40)</f>
        <v>-</v>
      </c>
      <c r="BC40" s="62" t="str">
        <f>IF(転記作業用!$BK40=0,"-",転記作業用!BF40)</f>
        <v>-</v>
      </c>
      <c r="BD40" s="62" t="str">
        <f>IF(転記作業用!$BK40=0,"-",転記作業用!BG40)</f>
        <v>-</v>
      </c>
      <c r="BE40" s="62" t="str">
        <f>IF(転記作業用!$BK40=0,"-",転記作業用!BH40)</f>
        <v>-</v>
      </c>
      <c r="BF40" s="62" t="str">
        <f>IF(転記作業用!$BK40=0,"-",転記作業用!BI40)</f>
        <v>-</v>
      </c>
      <c r="BG40" s="62" t="str">
        <f>IF(転記作業用!$BK40=0,"-",転記作業用!BJ40)</f>
        <v>-</v>
      </c>
      <c r="BH40" s="62" t="str">
        <f>IF(転記作業用!$CF40=0,"-",転記作業用!BL40)</f>
        <v>-</v>
      </c>
      <c r="BI40" s="62" t="str">
        <f>IF(転記作業用!$CF40=0,"-",転記作業用!BM40)</f>
        <v>-</v>
      </c>
      <c r="BJ40" s="62" t="str">
        <f>IF(転記作業用!$CF40=0,"-",転記作業用!BN40)</f>
        <v>-</v>
      </c>
      <c r="BK40" s="62" t="str">
        <f>IF(転記作業用!$CF40=0,"-",転記作業用!BO40)</f>
        <v>-</v>
      </c>
      <c r="BL40" s="62" t="str">
        <f>IF(転記作業用!$CF40=0,"-",転記作業用!BP40)</f>
        <v>-</v>
      </c>
      <c r="BM40" s="62" t="str">
        <f>IF(転記作業用!$CF40=0,"-",転記作業用!BQ40)</f>
        <v>-</v>
      </c>
      <c r="BN40" s="62" t="str">
        <f>IF(転記作業用!$CF40=0,"-",転記作業用!BR40)</f>
        <v>-</v>
      </c>
      <c r="BO40" s="62" t="str">
        <f>IF(転記作業用!$CF40=0,"-",転記作業用!BS40)</f>
        <v>-</v>
      </c>
      <c r="BP40" s="62" t="str">
        <f>IF(転記作業用!$CF40=0,"-",転記作業用!BT40)</f>
        <v>-</v>
      </c>
      <c r="BQ40" s="62" t="str">
        <f>IF(転記作業用!$CF40=0,"-",転記作業用!BU40)</f>
        <v>-</v>
      </c>
      <c r="BR40" s="62" t="str">
        <f>IF(転記作業用!$CF40=0,"-",転記作業用!BV40)</f>
        <v>-</v>
      </c>
      <c r="BS40" s="62" t="str">
        <f>IF(転記作業用!$CF40=0,"-",転記作業用!BW40)</f>
        <v>-</v>
      </c>
      <c r="BT40" s="62" t="str">
        <f>IF(転記作業用!$CF40=0,"-",転記作業用!BX40)</f>
        <v>-</v>
      </c>
      <c r="BU40" s="62" t="str">
        <f>IF(転記作業用!$CF40=0,"-",転記作業用!BY40)</f>
        <v>-</v>
      </c>
      <c r="BV40" s="62" t="str">
        <f>IF(転記作業用!$CF40=0,"-",転記作業用!BZ40)</f>
        <v>-</v>
      </c>
      <c r="BW40" s="62" t="str">
        <f>IF(転記作業用!$CF40=0,"-",転記作業用!CA40)</f>
        <v>-</v>
      </c>
      <c r="BX40" s="62" t="str">
        <f>IF(転記作業用!$CF40=0,"-",転記作業用!CB40)</f>
        <v>-</v>
      </c>
      <c r="BY40" s="62" t="str">
        <f>IF(転記作業用!$CF40=0,"-",転記作業用!CC40)</f>
        <v>-</v>
      </c>
      <c r="BZ40" s="62" t="str">
        <f>IF(転記作業用!$CF40=0,"-",転記作業用!CD40)</f>
        <v>-</v>
      </c>
      <c r="CA40" s="62" t="str">
        <f>IF(転記作業用!$CF40=0,"-",転記作業用!CE40)</f>
        <v>-</v>
      </c>
      <c r="CB40" s="62" t="str">
        <f>IF(転記作業用!CG40&lt;1,"*",IF(AND(転記作業用!CG40&gt;=1,'在宅生活改善調査（利用者票）'!CO49=""),"-",'在宅生活改善調査（利用者票）'!CO49))</f>
        <v>*</v>
      </c>
      <c r="CC40" s="62" t="str">
        <f>IF(転記作業用!CH40&lt;1,"*",IF(AND(転記作業用!CH40&gt;=1,'在宅生活改善調査（利用者票）'!CP49=""),"-",'在宅生活改善調査（利用者票）'!CP49))</f>
        <v>*</v>
      </c>
      <c r="CD40" s="62" t="str">
        <f>IF($BZ40&lt;&gt;1,"*",IF(AND($BZ40=1,'在宅生活改善調査（利用者票）'!CQ49=""),"-",'在宅生活改善調査（利用者票）'!CQ49))</f>
        <v>*</v>
      </c>
      <c r="CE40" t="str">
        <f>IF(OR('在宅生活改善調査（利用者票）'!CS33&lt;&gt;"",'在宅生活改善調査（利用者票）'!CT33&lt;&gt;"",'在宅生活改善調査（利用者票）'!CU33&lt;&gt;"",'在宅生活改善調査（利用者票）'!CV33&lt;&gt;"",'在宅生活改善調査（利用者票）'!CX33&lt;&gt;"",'在宅生活改善調査（利用者票）'!CY33&lt;&gt;"",'在宅生活改善調査（利用者票）'!CZ33&lt;&gt;"",'在宅生活改善調査（利用者票）'!DA33&lt;&gt;"",'在宅生活改善調査（利用者票）'!DB33&lt;&gt;""),"回答エラーが残っています","")</f>
        <v/>
      </c>
      <c r="CF40" s="129" t="str">
        <f>IF('在宅生活改善調査（利用者票）'!H49="","-",'在宅生活改善調査（利用者票）'!H49)</f>
        <v>-</v>
      </c>
      <c r="CG40" s="129" t="str">
        <f>IF('在宅生活改善調査（利用者票）'!I49="","-",'在宅生活改善調査（利用者票）'!I49)</f>
        <v>-</v>
      </c>
      <c r="CH40" s="129" t="str">
        <f>IF('在宅生活改善調査（利用者票）'!J49="","-",'在宅生活改善調査（利用者票）'!J49)</f>
        <v>-</v>
      </c>
      <c r="CI40" s="129" t="str">
        <f>IF('在宅生活改善調査（利用者票）'!K49="","-",'在宅生活改善調査（利用者票）'!K49)</f>
        <v>-</v>
      </c>
      <c r="CJ40" s="129" t="str">
        <f>IF('在宅生活改善調査（利用者票）'!L49="","-",'在宅生活改善調査（利用者票）'!L49)</f>
        <v>-</v>
      </c>
      <c r="CK40" s="129" t="str">
        <f>IF('在宅生活改善調査（利用者票）'!M49="","-",'在宅生活改善調査（利用者票）'!M49)</f>
        <v>-</v>
      </c>
      <c r="CL40" s="129" t="str">
        <f>IF('在宅生活改善調査（利用者票）'!N49="","-",'在宅生活改善調査（利用者票）'!N49)</f>
        <v>-</v>
      </c>
      <c r="CM40" s="129" t="str">
        <f>IF('在宅生活改善調査（利用者票）'!O49="","-",'在宅生活改善調査（利用者票）'!O49)</f>
        <v>-</v>
      </c>
      <c r="CN40" s="129" t="str">
        <f>IF('在宅生活改善調査（利用者票）'!P49="","-",'在宅生活改善調査（利用者票）'!P49)</f>
        <v>-</v>
      </c>
      <c r="CO40" s="129" t="str">
        <f>IF('在宅生活改善調査（利用者票）'!Q49="","-",'在宅生活改善調査（利用者票）'!Q49)</f>
        <v>-</v>
      </c>
      <c r="CP40" s="129" t="str">
        <f>IF('在宅生活改善調査（利用者票）'!R49="","-",'在宅生活改善調査（利用者票）'!R49)</f>
        <v>-</v>
      </c>
      <c r="CQ40" s="129" t="str">
        <f>IF('在宅生活改善調査（利用者票）'!S49="","-",'在宅生活改善調査（利用者票）'!S49)</f>
        <v>-</v>
      </c>
      <c r="CR40" s="129" t="str">
        <f>IF('在宅生活改善調査（利用者票）'!T49="","-",'在宅生活改善調査（利用者票）'!T49)</f>
        <v>-</v>
      </c>
    </row>
    <row r="41" spans="1:96">
      <c r="A41" s="63" t="str">
        <f>IF(SUM(B41:CD41)=0,"",37)</f>
        <v/>
      </c>
      <c r="B41" s="62" t="str">
        <f>IF('在宅生活改善調査（利用者票）'!B50="","-",'在宅生活改善調査（利用者票）'!B50)</f>
        <v>-</v>
      </c>
      <c r="C41" s="62" t="str">
        <f>IF('在宅生活改善調査（利用者票）'!C50="","-",'在宅生活改善調査（利用者票）'!C50)</f>
        <v>-</v>
      </c>
      <c r="D41" s="62" t="str">
        <f>IF('在宅生活改善調査（利用者票）'!D50="","-",'在宅生活改善調査（利用者票）'!D50)</f>
        <v>-</v>
      </c>
      <c r="E41" s="62" t="str">
        <f>IF('在宅生活改善調査（利用者票）'!E50="","-",'在宅生活改善調査（利用者票）'!E50)</f>
        <v>-</v>
      </c>
      <c r="F41" s="62" t="str">
        <f>IF('在宅生活改善調査（利用者票）'!F50="","-",'在宅生活改善調査（利用者票）'!F50)</f>
        <v>-</v>
      </c>
      <c r="G41" s="62" t="str">
        <f>IF('在宅生活改善調査（利用者票）'!G50="","-",'在宅生活改善調査（利用者票）'!G50)</f>
        <v>-</v>
      </c>
      <c r="H41" s="62" t="str">
        <f>IF('在宅生活改善調査（利用者票）'!U50="","-",'在宅生活改善調査（利用者票）'!U50)</f>
        <v>-</v>
      </c>
      <c r="I41" s="62" t="str">
        <f>IF('在宅生活改善調査（利用者票）'!$U50=10,"*",IF(AND('在宅生活改善調査（利用者票）'!U50&lt;&gt;10,'在宅生活改善調査（利用者票）'!V50=""),"-",'在宅生活改善調査（利用者票）'!V50))</f>
        <v>-</v>
      </c>
      <c r="J41" s="62" t="str">
        <f>IF('在宅生活改善調査（利用者票）'!$U50=10,"*",IF(AND('在宅生活改善調査（利用者票）'!U50&lt;&gt;10,転記作業用!$Z41=0),"-",転記作業用!I41))</f>
        <v>-</v>
      </c>
      <c r="K41" s="62" t="str">
        <f>IF('在宅生活改善調査（利用者票）'!$U50=10,"*",IF(AND('在宅生活改善調査（利用者票）'!V50&lt;&gt;10,転記作業用!$Z41=0),"-",転記作業用!J41))</f>
        <v>-</v>
      </c>
      <c r="L41" s="62" t="str">
        <f>IF('在宅生活改善調査（利用者票）'!$U50=10,"*",IF(AND('在宅生活改善調査（利用者票）'!W50&lt;&gt;10,転記作業用!$Z41=0),"-",転記作業用!K41))</f>
        <v>-</v>
      </c>
      <c r="M41" s="62" t="str">
        <f>IF('在宅生活改善調査（利用者票）'!$U50=10,"*",IF(AND('在宅生活改善調査（利用者票）'!X50&lt;&gt;10,転記作業用!$Z41=0),"-",転記作業用!L41))</f>
        <v>-</v>
      </c>
      <c r="N41" s="62" t="str">
        <f>IF('在宅生活改善調査（利用者票）'!$U50=10,"*",IF(AND('在宅生活改善調査（利用者票）'!Y50&lt;&gt;10,転記作業用!$Z41=0),"-",転記作業用!M41))</f>
        <v>-</v>
      </c>
      <c r="O41" s="62" t="str">
        <f>IF('在宅生活改善調査（利用者票）'!$U50=10,"*",IF(AND('在宅生活改善調査（利用者票）'!Z50&lt;&gt;10,転記作業用!$Z41=0),"-",転記作業用!N41))</f>
        <v>-</v>
      </c>
      <c r="P41" s="62" t="str">
        <f>IF('在宅生活改善調査（利用者票）'!$U50=10,"*",IF(AND('在宅生活改善調査（利用者票）'!AA50&lt;&gt;10,転記作業用!$Z41=0),"-",転記作業用!O41))</f>
        <v>-</v>
      </c>
      <c r="Q41" s="62" t="str">
        <f>IF('在宅生活改善調査（利用者票）'!$U50=10,"*",IF(AND('在宅生活改善調査（利用者票）'!AB50&lt;&gt;10,転記作業用!$Z41=0),"-",転記作業用!P41))</f>
        <v>-</v>
      </c>
      <c r="R41" s="62" t="str">
        <f>IF('在宅生活改善調査（利用者票）'!$U50=10,"*",IF(AND('在宅生活改善調査（利用者票）'!AC50&lt;&gt;10,転記作業用!$Z41=0),"-",転記作業用!Q41))</f>
        <v>-</v>
      </c>
      <c r="S41" s="62" t="str">
        <f>IF('在宅生活改善調査（利用者票）'!$U50=10,"*",IF(AND('在宅生活改善調査（利用者票）'!AD50&lt;&gt;10,転記作業用!$Z41=0),"-",転記作業用!R41))</f>
        <v>-</v>
      </c>
      <c r="T41" s="62" t="str">
        <f>IF('在宅生活改善調査（利用者票）'!$U50=10,"*",IF(AND('在宅生活改善調査（利用者票）'!AE50&lt;&gt;10,転記作業用!$Z41=0),"-",転記作業用!S41))</f>
        <v>-</v>
      </c>
      <c r="U41" s="62" t="str">
        <f>IF('在宅生活改善調査（利用者票）'!$U50=10,"*",IF(AND('在宅生活改善調査（利用者票）'!AF50&lt;&gt;10,転記作業用!$Z41=0),"-",転記作業用!T41))</f>
        <v>-</v>
      </c>
      <c r="V41" s="62" t="str">
        <f>IF('在宅生活改善調査（利用者票）'!$U50=10,"*",IF(AND('在宅生活改善調査（利用者票）'!AG50&lt;&gt;10,転記作業用!$Z41=0),"-",転記作業用!U41))</f>
        <v>-</v>
      </c>
      <c r="W41" s="62" t="str">
        <f>IF('在宅生活改善調査（利用者票）'!$U50=10,"*",IF(AND('在宅生活改善調査（利用者票）'!AH50&lt;&gt;10,転記作業用!$Z41=0),"-",転記作業用!V41))</f>
        <v>-</v>
      </c>
      <c r="X41" s="62" t="str">
        <f>IF('在宅生活改善調査（利用者票）'!$U50=10,"*",IF(AND('在宅生活改善調査（利用者票）'!AI50&lt;&gt;10,転記作業用!$Z41=0),"-",転記作業用!W41))</f>
        <v>-</v>
      </c>
      <c r="Y41" s="62" t="str">
        <f>IF('在宅生活改善調査（利用者票）'!$U50=10,"*",IF(AND('在宅生活改善調査（利用者票）'!AJ50&lt;&gt;10,転記作業用!$Z41=0),"-",転記作業用!X41))</f>
        <v>-</v>
      </c>
      <c r="Z41" s="62" t="str">
        <f>IF('在宅生活改善調査（利用者票）'!$U50=10,"*",IF(AND('在宅生活改善調査（利用者票）'!AK50&lt;&gt;10,転記作業用!$Z41=0),"-",転記作業用!Y41))</f>
        <v>-</v>
      </c>
      <c r="AA41" s="62" t="str">
        <f>IF(転記作業用!$AH41=0,"-",転記作業用!AA41)</f>
        <v>-</v>
      </c>
      <c r="AB41" s="62" t="str">
        <f>IF(転記作業用!$AH41=0,"-",転記作業用!AB41)</f>
        <v>-</v>
      </c>
      <c r="AC41" s="62" t="str">
        <f>IF(転記作業用!$AH41=0,"-",転記作業用!AC41)</f>
        <v>-</v>
      </c>
      <c r="AD41" s="62" t="str">
        <f>IF(転記作業用!$AH41=0,"-",転記作業用!AD41)</f>
        <v>-</v>
      </c>
      <c r="AE41" s="62" t="str">
        <f>IF(転記作業用!$AH41=0,"-",転記作業用!AE41)</f>
        <v>-</v>
      </c>
      <c r="AF41" s="62" t="str">
        <f>IF(転記作業用!$AH41=0,"-",転記作業用!AF41)</f>
        <v>-</v>
      </c>
      <c r="AG41" s="62" t="str">
        <f>IF(転記作業用!$AH41=0,"-",転記作業用!AG41)</f>
        <v>-</v>
      </c>
      <c r="AH41" s="62" t="str">
        <f>IF(転記作業用!$AP41=0,"-",転記作業用!AI41)</f>
        <v>-</v>
      </c>
      <c r="AI41" s="62" t="str">
        <f>IF(転記作業用!$AP41=0,"-",転記作業用!AJ41)</f>
        <v>-</v>
      </c>
      <c r="AJ41" s="62" t="str">
        <f>IF(転記作業用!$AP41=0,"-",転記作業用!AK41)</f>
        <v>-</v>
      </c>
      <c r="AK41" s="62" t="str">
        <f>IF(転記作業用!$AP41=0,"-",転記作業用!AL41)</f>
        <v>-</v>
      </c>
      <c r="AL41" s="62" t="str">
        <f>IF(転記作業用!$AP41=0,"-",転記作業用!AM41)</f>
        <v>-</v>
      </c>
      <c r="AM41" s="62" t="str">
        <f>IF(転記作業用!$AP41=0,"-",転記作業用!AN41)</f>
        <v>-</v>
      </c>
      <c r="AN41" s="62" t="str">
        <f>IF(転記作業用!$AP41=0,"-",転記作業用!AO41)</f>
        <v>-</v>
      </c>
      <c r="AO41" s="62" t="str">
        <f>IF(転記作業用!$AY41=0,"-",転記作業用!AQ41)</f>
        <v>-</v>
      </c>
      <c r="AP41" s="62" t="str">
        <f>IF(転記作業用!$AY41=0,"-",転記作業用!AR41)</f>
        <v>-</v>
      </c>
      <c r="AQ41" s="62" t="str">
        <f>IF(転記作業用!$AY41=0,"-",転記作業用!AS41)</f>
        <v>-</v>
      </c>
      <c r="AR41" s="62" t="str">
        <f>IF(転記作業用!$AY41=0,"-",転記作業用!AT41)</f>
        <v>-</v>
      </c>
      <c r="AS41" s="62" t="str">
        <f>IF(転記作業用!$AY41=0,"-",転記作業用!AU41)</f>
        <v>-</v>
      </c>
      <c r="AT41" s="62" t="str">
        <f>IF(転記作業用!$AY41=0,"-",転記作業用!AV41)</f>
        <v>-</v>
      </c>
      <c r="AU41" s="62" t="str">
        <f>IF(転記作業用!$AY41=0,"-",転記作業用!AW41)</f>
        <v>-</v>
      </c>
      <c r="AV41" s="62" t="str">
        <f>IF(転記作業用!$AY41=0,"-",転記作業用!AX41)</f>
        <v>-</v>
      </c>
      <c r="AW41" s="62" t="str">
        <f>IF(転記作業用!$BK41=0,"-",転記作業用!AZ41)</f>
        <v>-</v>
      </c>
      <c r="AX41" s="62" t="str">
        <f>IF(転記作業用!$BK41=0,"-",転記作業用!BA41)</f>
        <v>-</v>
      </c>
      <c r="AY41" s="62" t="str">
        <f>IF(転記作業用!$BK41=0,"-",転記作業用!BB41)</f>
        <v>-</v>
      </c>
      <c r="AZ41" s="62" t="str">
        <f>IF(転記作業用!$BK41=0,"-",転記作業用!BC41)</f>
        <v>-</v>
      </c>
      <c r="BA41" s="62" t="str">
        <f>IF(転記作業用!$BK41=0,"-",転記作業用!BD41)</f>
        <v>-</v>
      </c>
      <c r="BB41" s="62" t="str">
        <f>IF(転記作業用!$BK41=0,"-",転記作業用!BE41)</f>
        <v>-</v>
      </c>
      <c r="BC41" s="62" t="str">
        <f>IF(転記作業用!$BK41=0,"-",転記作業用!BF41)</f>
        <v>-</v>
      </c>
      <c r="BD41" s="62" t="str">
        <f>IF(転記作業用!$BK41=0,"-",転記作業用!BG41)</f>
        <v>-</v>
      </c>
      <c r="BE41" s="62" t="str">
        <f>IF(転記作業用!$BK41=0,"-",転記作業用!BH41)</f>
        <v>-</v>
      </c>
      <c r="BF41" s="62" t="str">
        <f>IF(転記作業用!$BK41=0,"-",転記作業用!BI41)</f>
        <v>-</v>
      </c>
      <c r="BG41" s="62" t="str">
        <f>IF(転記作業用!$BK41=0,"-",転記作業用!BJ41)</f>
        <v>-</v>
      </c>
      <c r="BH41" s="62" t="str">
        <f>IF(転記作業用!$CF41=0,"-",転記作業用!BL41)</f>
        <v>-</v>
      </c>
      <c r="BI41" s="62" t="str">
        <f>IF(転記作業用!$CF41=0,"-",転記作業用!BM41)</f>
        <v>-</v>
      </c>
      <c r="BJ41" s="62" t="str">
        <f>IF(転記作業用!$CF41=0,"-",転記作業用!BN41)</f>
        <v>-</v>
      </c>
      <c r="BK41" s="62" t="str">
        <f>IF(転記作業用!$CF41=0,"-",転記作業用!BO41)</f>
        <v>-</v>
      </c>
      <c r="BL41" s="62" t="str">
        <f>IF(転記作業用!$CF41=0,"-",転記作業用!BP41)</f>
        <v>-</v>
      </c>
      <c r="BM41" s="62" t="str">
        <f>IF(転記作業用!$CF41=0,"-",転記作業用!BQ41)</f>
        <v>-</v>
      </c>
      <c r="BN41" s="62" t="str">
        <f>IF(転記作業用!$CF41=0,"-",転記作業用!BR41)</f>
        <v>-</v>
      </c>
      <c r="BO41" s="62" t="str">
        <f>IF(転記作業用!$CF41=0,"-",転記作業用!BS41)</f>
        <v>-</v>
      </c>
      <c r="BP41" s="62" t="str">
        <f>IF(転記作業用!$CF41=0,"-",転記作業用!BT41)</f>
        <v>-</v>
      </c>
      <c r="BQ41" s="62" t="str">
        <f>IF(転記作業用!$CF41=0,"-",転記作業用!BU41)</f>
        <v>-</v>
      </c>
      <c r="BR41" s="62" t="str">
        <f>IF(転記作業用!$CF41=0,"-",転記作業用!BV41)</f>
        <v>-</v>
      </c>
      <c r="BS41" s="62" t="str">
        <f>IF(転記作業用!$CF41=0,"-",転記作業用!BW41)</f>
        <v>-</v>
      </c>
      <c r="BT41" s="62" t="str">
        <f>IF(転記作業用!$CF41=0,"-",転記作業用!BX41)</f>
        <v>-</v>
      </c>
      <c r="BU41" s="62" t="str">
        <f>IF(転記作業用!$CF41=0,"-",転記作業用!BY41)</f>
        <v>-</v>
      </c>
      <c r="BV41" s="62" t="str">
        <f>IF(転記作業用!$CF41=0,"-",転記作業用!BZ41)</f>
        <v>-</v>
      </c>
      <c r="BW41" s="62" t="str">
        <f>IF(転記作業用!$CF41=0,"-",転記作業用!CA41)</f>
        <v>-</v>
      </c>
      <c r="BX41" s="62" t="str">
        <f>IF(転記作業用!$CF41=0,"-",転記作業用!CB41)</f>
        <v>-</v>
      </c>
      <c r="BY41" s="62" t="str">
        <f>IF(転記作業用!$CF41=0,"-",転記作業用!CC41)</f>
        <v>-</v>
      </c>
      <c r="BZ41" s="62" t="str">
        <f>IF(転記作業用!$CF41=0,"-",転記作業用!CD41)</f>
        <v>-</v>
      </c>
      <c r="CA41" s="62" t="str">
        <f>IF(転記作業用!$CF41=0,"-",転記作業用!CE41)</f>
        <v>-</v>
      </c>
      <c r="CB41" s="62" t="str">
        <f>IF(転記作業用!CG41&lt;1,"*",IF(AND(転記作業用!CG41&gt;=1,'在宅生活改善調査（利用者票）'!CO50=""),"-",'在宅生活改善調査（利用者票）'!CO50))</f>
        <v>*</v>
      </c>
      <c r="CC41" s="62" t="str">
        <f>IF(転記作業用!CH41&lt;1,"*",IF(AND(転記作業用!CH41&gt;=1,'在宅生活改善調査（利用者票）'!CP50=""),"-",'在宅生活改善調査（利用者票）'!CP50))</f>
        <v>*</v>
      </c>
      <c r="CD41" s="62" t="str">
        <f>IF($BZ41&lt;&gt;1,"*",IF(AND($BZ41=1,'在宅生活改善調査（利用者票）'!CQ50=""),"-",'在宅生活改善調査（利用者票）'!CQ50))</f>
        <v>*</v>
      </c>
      <c r="CE41" t="str">
        <f>IF(OR('在宅生活改善調査（利用者票）'!CS54&lt;&gt;"",'在宅生活改善調査（利用者票）'!CT54&lt;&gt;"",'在宅生活改善調査（利用者票）'!CU54&lt;&gt;"",'在宅生活改善調査（利用者票）'!CV54&lt;&gt;"",'在宅生活改善調査（利用者票）'!CX54&lt;&gt;"",'在宅生活改善調査（利用者票）'!CY54&lt;&gt;"",'在宅生活改善調査（利用者票）'!CZ54&lt;&gt;"",'在宅生活改善調査（利用者票）'!DA54&lt;&gt;"",'在宅生活改善調査（利用者票）'!DB54&lt;&gt;""),"回答エラーが残っています","")</f>
        <v/>
      </c>
      <c r="CF41" s="129" t="str">
        <f>IF('在宅生活改善調査（利用者票）'!H50="","-",'在宅生活改善調査（利用者票）'!H50)</f>
        <v>-</v>
      </c>
      <c r="CG41" s="129" t="str">
        <f>IF('在宅生活改善調査（利用者票）'!I50="","-",'在宅生活改善調査（利用者票）'!I50)</f>
        <v>-</v>
      </c>
      <c r="CH41" s="129" t="str">
        <f>IF('在宅生活改善調査（利用者票）'!J50="","-",'在宅生活改善調査（利用者票）'!J50)</f>
        <v>-</v>
      </c>
      <c r="CI41" s="129" t="str">
        <f>IF('在宅生活改善調査（利用者票）'!K50="","-",'在宅生活改善調査（利用者票）'!K50)</f>
        <v>-</v>
      </c>
      <c r="CJ41" s="129" t="str">
        <f>IF('在宅生活改善調査（利用者票）'!L50="","-",'在宅生活改善調査（利用者票）'!L50)</f>
        <v>-</v>
      </c>
      <c r="CK41" s="129" t="str">
        <f>IF('在宅生活改善調査（利用者票）'!M50="","-",'在宅生活改善調査（利用者票）'!M50)</f>
        <v>-</v>
      </c>
      <c r="CL41" s="129" t="str">
        <f>IF('在宅生活改善調査（利用者票）'!N50="","-",'在宅生活改善調査（利用者票）'!N50)</f>
        <v>-</v>
      </c>
      <c r="CM41" s="129" t="str">
        <f>IF('在宅生活改善調査（利用者票）'!O50="","-",'在宅生活改善調査（利用者票）'!O50)</f>
        <v>-</v>
      </c>
      <c r="CN41" s="129" t="str">
        <f>IF('在宅生活改善調査（利用者票）'!P50="","-",'在宅生活改善調査（利用者票）'!P50)</f>
        <v>-</v>
      </c>
      <c r="CO41" s="129" t="str">
        <f>IF('在宅生活改善調査（利用者票）'!Q50="","-",'在宅生活改善調査（利用者票）'!Q50)</f>
        <v>-</v>
      </c>
      <c r="CP41" s="129" t="str">
        <f>IF('在宅生活改善調査（利用者票）'!R50="","-",'在宅生活改善調査（利用者票）'!R50)</f>
        <v>-</v>
      </c>
      <c r="CQ41" s="129" t="str">
        <f>IF('在宅生活改善調査（利用者票）'!S50="","-",'在宅生活改善調査（利用者票）'!S50)</f>
        <v>-</v>
      </c>
      <c r="CR41" s="129" t="str">
        <f>IF('在宅生活改善調査（利用者票）'!T50="","-",'在宅生活改善調査（利用者票）'!T50)</f>
        <v>-</v>
      </c>
    </row>
    <row r="42" spans="1:96">
      <c r="A42" s="63" t="str">
        <f>IF(SUM(B42:CD42)=0,"",38)</f>
        <v/>
      </c>
      <c r="B42" s="62" t="str">
        <f>IF('在宅生活改善調査（利用者票）'!B51="","-",'在宅生活改善調査（利用者票）'!B51)</f>
        <v>-</v>
      </c>
      <c r="C42" s="62" t="str">
        <f>IF('在宅生活改善調査（利用者票）'!C51="","-",'在宅生活改善調査（利用者票）'!C51)</f>
        <v>-</v>
      </c>
      <c r="D42" s="62" t="str">
        <f>IF('在宅生活改善調査（利用者票）'!D51="","-",'在宅生活改善調査（利用者票）'!D51)</f>
        <v>-</v>
      </c>
      <c r="E42" s="62" t="str">
        <f>IF('在宅生活改善調査（利用者票）'!E51="","-",'在宅生活改善調査（利用者票）'!E51)</f>
        <v>-</v>
      </c>
      <c r="F42" s="62" t="str">
        <f>IF('在宅生活改善調査（利用者票）'!F51="","-",'在宅生活改善調査（利用者票）'!F51)</f>
        <v>-</v>
      </c>
      <c r="G42" s="62" t="str">
        <f>IF('在宅生活改善調査（利用者票）'!G51="","-",'在宅生活改善調査（利用者票）'!G51)</f>
        <v>-</v>
      </c>
      <c r="H42" s="62" t="str">
        <f>IF('在宅生活改善調査（利用者票）'!U51="","-",'在宅生活改善調査（利用者票）'!U51)</f>
        <v>-</v>
      </c>
      <c r="I42" s="62" t="str">
        <f>IF('在宅生活改善調査（利用者票）'!$U51=10,"*",IF(AND('在宅生活改善調査（利用者票）'!U51&lt;&gt;10,'在宅生活改善調査（利用者票）'!V51=""),"-",'在宅生活改善調査（利用者票）'!V51))</f>
        <v>-</v>
      </c>
      <c r="J42" s="62" t="str">
        <f>IF('在宅生活改善調査（利用者票）'!$U51=10,"*",IF(AND('在宅生活改善調査（利用者票）'!U51&lt;&gt;10,転記作業用!$Z42=0),"-",転記作業用!I42))</f>
        <v>-</v>
      </c>
      <c r="K42" s="62" t="str">
        <f>IF('在宅生活改善調査（利用者票）'!$U51=10,"*",IF(AND('在宅生活改善調査（利用者票）'!V51&lt;&gt;10,転記作業用!$Z42=0),"-",転記作業用!J42))</f>
        <v>-</v>
      </c>
      <c r="L42" s="62" t="str">
        <f>IF('在宅生活改善調査（利用者票）'!$U51=10,"*",IF(AND('在宅生活改善調査（利用者票）'!W51&lt;&gt;10,転記作業用!$Z42=0),"-",転記作業用!K42))</f>
        <v>-</v>
      </c>
      <c r="M42" s="62" t="str">
        <f>IF('在宅生活改善調査（利用者票）'!$U51=10,"*",IF(AND('在宅生活改善調査（利用者票）'!X51&lt;&gt;10,転記作業用!$Z42=0),"-",転記作業用!L42))</f>
        <v>-</v>
      </c>
      <c r="N42" s="62" t="str">
        <f>IF('在宅生活改善調査（利用者票）'!$U51=10,"*",IF(AND('在宅生活改善調査（利用者票）'!Y51&lt;&gt;10,転記作業用!$Z42=0),"-",転記作業用!M42))</f>
        <v>-</v>
      </c>
      <c r="O42" s="62" t="str">
        <f>IF('在宅生活改善調査（利用者票）'!$U51=10,"*",IF(AND('在宅生活改善調査（利用者票）'!Z51&lt;&gt;10,転記作業用!$Z42=0),"-",転記作業用!N42))</f>
        <v>-</v>
      </c>
      <c r="P42" s="62" t="str">
        <f>IF('在宅生活改善調査（利用者票）'!$U51=10,"*",IF(AND('在宅生活改善調査（利用者票）'!AA51&lt;&gt;10,転記作業用!$Z42=0),"-",転記作業用!O42))</f>
        <v>-</v>
      </c>
      <c r="Q42" s="62" t="str">
        <f>IF('在宅生活改善調査（利用者票）'!$U51=10,"*",IF(AND('在宅生活改善調査（利用者票）'!AB51&lt;&gt;10,転記作業用!$Z42=0),"-",転記作業用!P42))</f>
        <v>-</v>
      </c>
      <c r="R42" s="62" t="str">
        <f>IF('在宅生活改善調査（利用者票）'!$U51=10,"*",IF(AND('在宅生活改善調査（利用者票）'!AC51&lt;&gt;10,転記作業用!$Z42=0),"-",転記作業用!Q42))</f>
        <v>-</v>
      </c>
      <c r="S42" s="62" t="str">
        <f>IF('在宅生活改善調査（利用者票）'!$U51=10,"*",IF(AND('在宅生活改善調査（利用者票）'!AD51&lt;&gt;10,転記作業用!$Z42=0),"-",転記作業用!R42))</f>
        <v>-</v>
      </c>
      <c r="T42" s="62" t="str">
        <f>IF('在宅生活改善調査（利用者票）'!$U51=10,"*",IF(AND('在宅生活改善調査（利用者票）'!AE51&lt;&gt;10,転記作業用!$Z42=0),"-",転記作業用!S42))</f>
        <v>-</v>
      </c>
      <c r="U42" s="62" t="str">
        <f>IF('在宅生活改善調査（利用者票）'!$U51=10,"*",IF(AND('在宅生活改善調査（利用者票）'!AF51&lt;&gt;10,転記作業用!$Z42=0),"-",転記作業用!T42))</f>
        <v>-</v>
      </c>
      <c r="V42" s="62" t="str">
        <f>IF('在宅生活改善調査（利用者票）'!$U51=10,"*",IF(AND('在宅生活改善調査（利用者票）'!AG51&lt;&gt;10,転記作業用!$Z42=0),"-",転記作業用!U42))</f>
        <v>-</v>
      </c>
      <c r="W42" s="62" t="str">
        <f>IF('在宅生活改善調査（利用者票）'!$U51=10,"*",IF(AND('在宅生活改善調査（利用者票）'!AH51&lt;&gt;10,転記作業用!$Z42=0),"-",転記作業用!V42))</f>
        <v>-</v>
      </c>
      <c r="X42" s="62" t="str">
        <f>IF('在宅生活改善調査（利用者票）'!$U51=10,"*",IF(AND('在宅生活改善調査（利用者票）'!AI51&lt;&gt;10,転記作業用!$Z42=0),"-",転記作業用!W42))</f>
        <v>-</v>
      </c>
      <c r="Y42" s="62" t="str">
        <f>IF('在宅生活改善調査（利用者票）'!$U51=10,"*",IF(AND('在宅生活改善調査（利用者票）'!AJ51&lt;&gt;10,転記作業用!$Z42=0),"-",転記作業用!X42))</f>
        <v>-</v>
      </c>
      <c r="Z42" s="62" t="str">
        <f>IF('在宅生活改善調査（利用者票）'!$U51=10,"*",IF(AND('在宅生活改善調査（利用者票）'!AK51&lt;&gt;10,転記作業用!$Z42=0),"-",転記作業用!Y42))</f>
        <v>-</v>
      </c>
      <c r="AA42" s="62" t="str">
        <f>IF(転記作業用!$AH42=0,"-",転記作業用!AA42)</f>
        <v>-</v>
      </c>
      <c r="AB42" s="62" t="str">
        <f>IF(転記作業用!$AH42=0,"-",転記作業用!AB42)</f>
        <v>-</v>
      </c>
      <c r="AC42" s="62" t="str">
        <f>IF(転記作業用!$AH42=0,"-",転記作業用!AC42)</f>
        <v>-</v>
      </c>
      <c r="AD42" s="62" t="str">
        <f>IF(転記作業用!$AH42=0,"-",転記作業用!AD42)</f>
        <v>-</v>
      </c>
      <c r="AE42" s="62" t="str">
        <f>IF(転記作業用!$AH42=0,"-",転記作業用!AE42)</f>
        <v>-</v>
      </c>
      <c r="AF42" s="62" t="str">
        <f>IF(転記作業用!$AH42=0,"-",転記作業用!AF42)</f>
        <v>-</v>
      </c>
      <c r="AG42" s="62" t="str">
        <f>IF(転記作業用!$AH42=0,"-",転記作業用!AG42)</f>
        <v>-</v>
      </c>
      <c r="AH42" s="62" t="str">
        <f>IF(転記作業用!$AP42=0,"-",転記作業用!AI42)</f>
        <v>-</v>
      </c>
      <c r="AI42" s="62" t="str">
        <f>IF(転記作業用!$AP42=0,"-",転記作業用!AJ42)</f>
        <v>-</v>
      </c>
      <c r="AJ42" s="62" t="str">
        <f>IF(転記作業用!$AP42=0,"-",転記作業用!AK42)</f>
        <v>-</v>
      </c>
      <c r="AK42" s="62" t="str">
        <f>IF(転記作業用!$AP42=0,"-",転記作業用!AL42)</f>
        <v>-</v>
      </c>
      <c r="AL42" s="62" t="str">
        <f>IF(転記作業用!$AP42=0,"-",転記作業用!AM42)</f>
        <v>-</v>
      </c>
      <c r="AM42" s="62" t="str">
        <f>IF(転記作業用!$AP42=0,"-",転記作業用!AN42)</f>
        <v>-</v>
      </c>
      <c r="AN42" s="62" t="str">
        <f>IF(転記作業用!$AP42=0,"-",転記作業用!AO42)</f>
        <v>-</v>
      </c>
      <c r="AO42" s="62" t="str">
        <f>IF(転記作業用!$AY42=0,"-",転記作業用!AQ42)</f>
        <v>-</v>
      </c>
      <c r="AP42" s="62" t="str">
        <f>IF(転記作業用!$AY42=0,"-",転記作業用!AR42)</f>
        <v>-</v>
      </c>
      <c r="AQ42" s="62" t="str">
        <f>IF(転記作業用!$AY42=0,"-",転記作業用!AS42)</f>
        <v>-</v>
      </c>
      <c r="AR42" s="62" t="str">
        <f>IF(転記作業用!$AY42=0,"-",転記作業用!AT42)</f>
        <v>-</v>
      </c>
      <c r="AS42" s="62" t="str">
        <f>IF(転記作業用!$AY42=0,"-",転記作業用!AU42)</f>
        <v>-</v>
      </c>
      <c r="AT42" s="62" t="str">
        <f>IF(転記作業用!$AY42=0,"-",転記作業用!AV42)</f>
        <v>-</v>
      </c>
      <c r="AU42" s="62" t="str">
        <f>IF(転記作業用!$AY42=0,"-",転記作業用!AW42)</f>
        <v>-</v>
      </c>
      <c r="AV42" s="62" t="str">
        <f>IF(転記作業用!$AY42=0,"-",転記作業用!AX42)</f>
        <v>-</v>
      </c>
      <c r="AW42" s="62" t="str">
        <f>IF(転記作業用!$BK42=0,"-",転記作業用!AZ42)</f>
        <v>-</v>
      </c>
      <c r="AX42" s="62" t="str">
        <f>IF(転記作業用!$BK42=0,"-",転記作業用!BA42)</f>
        <v>-</v>
      </c>
      <c r="AY42" s="62" t="str">
        <f>IF(転記作業用!$BK42=0,"-",転記作業用!BB42)</f>
        <v>-</v>
      </c>
      <c r="AZ42" s="62" t="str">
        <f>IF(転記作業用!$BK42=0,"-",転記作業用!BC42)</f>
        <v>-</v>
      </c>
      <c r="BA42" s="62" t="str">
        <f>IF(転記作業用!$BK42=0,"-",転記作業用!BD42)</f>
        <v>-</v>
      </c>
      <c r="BB42" s="62" t="str">
        <f>IF(転記作業用!$BK42=0,"-",転記作業用!BE42)</f>
        <v>-</v>
      </c>
      <c r="BC42" s="62" t="str">
        <f>IF(転記作業用!$BK42=0,"-",転記作業用!BF42)</f>
        <v>-</v>
      </c>
      <c r="BD42" s="62" t="str">
        <f>IF(転記作業用!$BK42=0,"-",転記作業用!BG42)</f>
        <v>-</v>
      </c>
      <c r="BE42" s="62" t="str">
        <f>IF(転記作業用!$BK42=0,"-",転記作業用!BH42)</f>
        <v>-</v>
      </c>
      <c r="BF42" s="62" t="str">
        <f>IF(転記作業用!$BK42=0,"-",転記作業用!BI42)</f>
        <v>-</v>
      </c>
      <c r="BG42" s="62" t="str">
        <f>IF(転記作業用!$BK42=0,"-",転記作業用!BJ42)</f>
        <v>-</v>
      </c>
      <c r="BH42" s="62" t="str">
        <f>IF(転記作業用!$CF42=0,"-",転記作業用!BL42)</f>
        <v>-</v>
      </c>
      <c r="BI42" s="62" t="str">
        <f>IF(転記作業用!$CF42=0,"-",転記作業用!BM42)</f>
        <v>-</v>
      </c>
      <c r="BJ42" s="62" t="str">
        <f>IF(転記作業用!$CF42=0,"-",転記作業用!BN42)</f>
        <v>-</v>
      </c>
      <c r="BK42" s="62" t="str">
        <f>IF(転記作業用!$CF42=0,"-",転記作業用!BO42)</f>
        <v>-</v>
      </c>
      <c r="BL42" s="62" t="str">
        <f>IF(転記作業用!$CF42=0,"-",転記作業用!BP42)</f>
        <v>-</v>
      </c>
      <c r="BM42" s="62" t="str">
        <f>IF(転記作業用!$CF42=0,"-",転記作業用!BQ42)</f>
        <v>-</v>
      </c>
      <c r="BN42" s="62" t="str">
        <f>IF(転記作業用!$CF42=0,"-",転記作業用!BR42)</f>
        <v>-</v>
      </c>
      <c r="BO42" s="62" t="str">
        <f>IF(転記作業用!$CF42=0,"-",転記作業用!BS42)</f>
        <v>-</v>
      </c>
      <c r="BP42" s="62" t="str">
        <f>IF(転記作業用!$CF42=0,"-",転記作業用!BT42)</f>
        <v>-</v>
      </c>
      <c r="BQ42" s="62" t="str">
        <f>IF(転記作業用!$CF42=0,"-",転記作業用!BU42)</f>
        <v>-</v>
      </c>
      <c r="BR42" s="62" t="str">
        <f>IF(転記作業用!$CF42=0,"-",転記作業用!BV42)</f>
        <v>-</v>
      </c>
      <c r="BS42" s="62" t="str">
        <f>IF(転記作業用!$CF42=0,"-",転記作業用!BW42)</f>
        <v>-</v>
      </c>
      <c r="BT42" s="62" t="str">
        <f>IF(転記作業用!$CF42=0,"-",転記作業用!BX42)</f>
        <v>-</v>
      </c>
      <c r="BU42" s="62" t="str">
        <f>IF(転記作業用!$CF42=0,"-",転記作業用!BY42)</f>
        <v>-</v>
      </c>
      <c r="BV42" s="62" t="str">
        <f>IF(転記作業用!$CF42=0,"-",転記作業用!BZ42)</f>
        <v>-</v>
      </c>
      <c r="BW42" s="62" t="str">
        <f>IF(転記作業用!$CF42=0,"-",転記作業用!CA42)</f>
        <v>-</v>
      </c>
      <c r="BX42" s="62" t="str">
        <f>IF(転記作業用!$CF42=0,"-",転記作業用!CB42)</f>
        <v>-</v>
      </c>
      <c r="BY42" s="62" t="str">
        <f>IF(転記作業用!$CF42=0,"-",転記作業用!CC42)</f>
        <v>-</v>
      </c>
      <c r="BZ42" s="62" t="str">
        <f>IF(転記作業用!$CF42=0,"-",転記作業用!CD42)</f>
        <v>-</v>
      </c>
      <c r="CA42" s="62" t="str">
        <f>IF(転記作業用!$CF42=0,"-",転記作業用!CE42)</f>
        <v>-</v>
      </c>
      <c r="CB42" s="62" t="str">
        <f>IF(転記作業用!CG42&lt;1,"*",IF(AND(転記作業用!CG42&gt;=1,'在宅生活改善調査（利用者票）'!CO51=""),"-",'在宅生活改善調査（利用者票）'!CO51))</f>
        <v>*</v>
      </c>
      <c r="CC42" s="62" t="str">
        <f>IF(転記作業用!CH42&lt;1,"*",IF(AND(転記作業用!CH42&gt;=1,'在宅生活改善調査（利用者票）'!CP51=""),"-",'在宅生活改善調査（利用者票）'!CP51))</f>
        <v>*</v>
      </c>
      <c r="CD42" s="62" t="str">
        <f>IF($BZ42&lt;&gt;1,"*",IF(AND($BZ42=1,'在宅生活改善調査（利用者票）'!CQ51=""),"-",'在宅生活改善調査（利用者票）'!CQ51))</f>
        <v>*</v>
      </c>
      <c r="CE42" t="str">
        <f>IF(OR('在宅生活改善調査（利用者票）'!CS55&lt;&gt;"",'在宅生活改善調査（利用者票）'!CT55&lt;&gt;"",'在宅生活改善調査（利用者票）'!CU55&lt;&gt;"",'在宅生活改善調査（利用者票）'!CV55&lt;&gt;"",'在宅生活改善調査（利用者票）'!CX55&lt;&gt;"",'在宅生活改善調査（利用者票）'!CY55&lt;&gt;"",'在宅生活改善調査（利用者票）'!CZ55&lt;&gt;"",'在宅生活改善調査（利用者票）'!DA55&lt;&gt;"",'在宅生活改善調査（利用者票）'!DB55&lt;&gt;""),"回答エラーが残っています","")</f>
        <v/>
      </c>
      <c r="CF42" s="129" t="str">
        <f>IF('在宅生活改善調査（利用者票）'!H51="","-",'在宅生活改善調査（利用者票）'!H51)</f>
        <v>-</v>
      </c>
      <c r="CG42" s="129" t="str">
        <f>IF('在宅生活改善調査（利用者票）'!I51="","-",'在宅生活改善調査（利用者票）'!I51)</f>
        <v>-</v>
      </c>
      <c r="CH42" s="129" t="str">
        <f>IF('在宅生活改善調査（利用者票）'!J51="","-",'在宅生活改善調査（利用者票）'!J51)</f>
        <v>-</v>
      </c>
      <c r="CI42" s="129" t="str">
        <f>IF('在宅生活改善調査（利用者票）'!K51="","-",'在宅生活改善調査（利用者票）'!K51)</f>
        <v>-</v>
      </c>
      <c r="CJ42" s="129" t="str">
        <f>IF('在宅生活改善調査（利用者票）'!L51="","-",'在宅生活改善調査（利用者票）'!L51)</f>
        <v>-</v>
      </c>
      <c r="CK42" s="129" t="str">
        <f>IF('在宅生活改善調査（利用者票）'!M51="","-",'在宅生活改善調査（利用者票）'!M51)</f>
        <v>-</v>
      </c>
      <c r="CL42" s="129" t="str">
        <f>IF('在宅生活改善調査（利用者票）'!N51="","-",'在宅生活改善調査（利用者票）'!N51)</f>
        <v>-</v>
      </c>
      <c r="CM42" s="129" t="str">
        <f>IF('在宅生活改善調査（利用者票）'!O51="","-",'在宅生活改善調査（利用者票）'!O51)</f>
        <v>-</v>
      </c>
      <c r="CN42" s="129" t="str">
        <f>IF('在宅生活改善調査（利用者票）'!P51="","-",'在宅生活改善調査（利用者票）'!P51)</f>
        <v>-</v>
      </c>
      <c r="CO42" s="129" t="str">
        <f>IF('在宅生活改善調査（利用者票）'!Q51="","-",'在宅生活改善調査（利用者票）'!Q51)</f>
        <v>-</v>
      </c>
      <c r="CP42" s="129" t="str">
        <f>IF('在宅生活改善調査（利用者票）'!R51="","-",'在宅生活改善調査（利用者票）'!R51)</f>
        <v>-</v>
      </c>
      <c r="CQ42" s="129" t="str">
        <f>IF('在宅生活改善調査（利用者票）'!S51="","-",'在宅生活改善調査（利用者票）'!S51)</f>
        <v>-</v>
      </c>
      <c r="CR42" s="129" t="str">
        <f>IF('在宅生活改善調査（利用者票）'!T51="","-",'在宅生活改善調査（利用者票）'!T51)</f>
        <v>-</v>
      </c>
    </row>
    <row r="43" spans="1:96">
      <c r="A43" s="63" t="str">
        <f>IF(SUM(B43:CD43)=0,"",39)</f>
        <v/>
      </c>
      <c r="B43" s="62" t="str">
        <f>IF('在宅生活改善調査（利用者票）'!B52="","-",'在宅生活改善調査（利用者票）'!B52)</f>
        <v>-</v>
      </c>
      <c r="C43" s="62" t="str">
        <f>IF('在宅生活改善調査（利用者票）'!C52="","-",'在宅生活改善調査（利用者票）'!C52)</f>
        <v>-</v>
      </c>
      <c r="D43" s="62" t="str">
        <f>IF('在宅生活改善調査（利用者票）'!D52="","-",'在宅生活改善調査（利用者票）'!D52)</f>
        <v>-</v>
      </c>
      <c r="E43" s="62" t="str">
        <f>IF('在宅生活改善調査（利用者票）'!E52="","-",'在宅生活改善調査（利用者票）'!E52)</f>
        <v>-</v>
      </c>
      <c r="F43" s="62" t="str">
        <f>IF('在宅生活改善調査（利用者票）'!F52="","-",'在宅生活改善調査（利用者票）'!F52)</f>
        <v>-</v>
      </c>
      <c r="G43" s="62" t="str">
        <f>IF('在宅生活改善調査（利用者票）'!G52="","-",'在宅生活改善調査（利用者票）'!G52)</f>
        <v>-</v>
      </c>
      <c r="H43" s="62" t="str">
        <f>IF('在宅生活改善調査（利用者票）'!U52="","-",'在宅生活改善調査（利用者票）'!U52)</f>
        <v>-</v>
      </c>
      <c r="I43" s="62" t="str">
        <f>IF('在宅生活改善調査（利用者票）'!$U52=10,"*",IF(AND('在宅生活改善調査（利用者票）'!U52&lt;&gt;10,'在宅生活改善調査（利用者票）'!V52=""),"-",'在宅生活改善調査（利用者票）'!V52))</f>
        <v>-</v>
      </c>
      <c r="J43" s="62" t="str">
        <f>IF('在宅生活改善調査（利用者票）'!$U52=10,"*",IF(AND('在宅生活改善調査（利用者票）'!U52&lt;&gt;10,転記作業用!$Z43=0),"-",転記作業用!I43))</f>
        <v>-</v>
      </c>
      <c r="K43" s="62" t="str">
        <f>IF('在宅生活改善調査（利用者票）'!$U52=10,"*",IF(AND('在宅生活改善調査（利用者票）'!V52&lt;&gt;10,転記作業用!$Z43=0),"-",転記作業用!J43))</f>
        <v>-</v>
      </c>
      <c r="L43" s="62" t="str">
        <f>IF('在宅生活改善調査（利用者票）'!$U52=10,"*",IF(AND('在宅生活改善調査（利用者票）'!W52&lt;&gt;10,転記作業用!$Z43=0),"-",転記作業用!K43))</f>
        <v>-</v>
      </c>
      <c r="M43" s="62" t="str">
        <f>IF('在宅生活改善調査（利用者票）'!$U52=10,"*",IF(AND('在宅生活改善調査（利用者票）'!X52&lt;&gt;10,転記作業用!$Z43=0),"-",転記作業用!L43))</f>
        <v>-</v>
      </c>
      <c r="N43" s="62" t="str">
        <f>IF('在宅生活改善調査（利用者票）'!$U52=10,"*",IF(AND('在宅生活改善調査（利用者票）'!Y52&lt;&gt;10,転記作業用!$Z43=0),"-",転記作業用!M43))</f>
        <v>-</v>
      </c>
      <c r="O43" s="62" t="str">
        <f>IF('在宅生活改善調査（利用者票）'!$U52=10,"*",IF(AND('在宅生活改善調査（利用者票）'!Z52&lt;&gt;10,転記作業用!$Z43=0),"-",転記作業用!N43))</f>
        <v>-</v>
      </c>
      <c r="P43" s="62" t="str">
        <f>IF('在宅生活改善調査（利用者票）'!$U52=10,"*",IF(AND('在宅生活改善調査（利用者票）'!AA52&lt;&gt;10,転記作業用!$Z43=0),"-",転記作業用!O43))</f>
        <v>-</v>
      </c>
      <c r="Q43" s="62" t="str">
        <f>IF('在宅生活改善調査（利用者票）'!$U52=10,"*",IF(AND('在宅生活改善調査（利用者票）'!AB52&lt;&gt;10,転記作業用!$Z43=0),"-",転記作業用!P43))</f>
        <v>-</v>
      </c>
      <c r="R43" s="62" t="str">
        <f>IF('在宅生活改善調査（利用者票）'!$U52=10,"*",IF(AND('在宅生活改善調査（利用者票）'!AC52&lt;&gt;10,転記作業用!$Z43=0),"-",転記作業用!Q43))</f>
        <v>-</v>
      </c>
      <c r="S43" s="62" t="str">
        <f>IF('在宅生活改善調査（利用者票）'!$U52=10,"*",IF(AND('在宅生活改善調査（利用者票）'!AD52&lt;&gt;10,転記作業用!$Z43=0),"-",転記作業用!R43))</f>
        <v>-</v>
      </c>
      <c r="T43" s="62" t="str">
        <f>IF('在宅生活改善調査（利用者票）'!$U52=10,"*",IF(AND('在宅生活改善調査（利用者票）'!AE52&lt;&gt;10,転記作業用!$Z43=0),"-",転記作業用!S43))</f>
        <v>-</v>
      </c>
      <c r="U43" s="62" t="str">
        <f>IF('在宅生活改善調査（利用者票）'!$U52=10,"*",IF(AND('在宅生活改善調査（利用者票）'!AF52&lt;&gt;10,転記作業用!$Z43=0),"-",転記作業用!T43))</f>
        <v>-</v>
      </c>
      <c r="V43" s="62" t="str">
        <f>IF('在宅生活改善調査（利用者票）'!$U52=10,"*",IF(AND('在宅生活改善調査（利用者票）'!AG52&lt;&gt;10,転記作業用!$Z43=0),"-",転記作業用!U43))</f>
        <v>-</v>
      </c>
      <c r="W43" s="62" t="str">
        <f>IF('在宅生活改善調査（利用者票）'!$U52=10,"*",IF(AND('在宅生活改善調査（利用者票）'!AH52&lt;&gt;10,転記作業用!$Z43=0),"-",転記作業用!V43))</f>
        <v>-</v>
      </c>
      <c r="X43" s="62" t="str">
        <f>IF('在宅生活改善調査（利用者票）'!$U52=10,"*",IF(AND('在宅生活改善調査（利用者票）'!AI52&lt;&gt;10,転記作業用!$Z43=0),"-",転記作業用!W43))</f>
        <v>-</v>
      </c>
      <c r="Y43" s="62" t="str">
        <f>IF('在宅生活改善調査（利用者票）'!$U52=10,"*",IF(AND('在宅生活改善調査（利用者票）'!AJ52&lt;&gt;10,転記作業用!$Z43=0),"-",転記作業用!X43))</f>
        <v>-</v>
      </c>
      <c r="Z43" s="62" t="str">
        <f>IF('在宅生活改善調査（利用者票）'!$U52=10,"*",IF(AND('在宅生活改善調査（利用者票）'!AK52&lt;&gt;10,転記作業用!$Z43=0),"-",転記作業用!Y43))</f>
        <v>-</v>
      </c>
      <c r="AA43" s="62" t="str">
        <f>IF(転記作業用!$AH43=0,"-",転記作業用!AA43)</f>
        <v>-</v>
      </c>
      <c r="AB43" s="62" t="str">
        <f>IF(転記作業用!$AH43=0,"-",転記作業用!AB43)</f>
        <v>-</v>
      </c>
      <c r="AC43" s="62" t="str">
        <f>IF(転記作業用!$AH43=0,"-",転記作業用!AC43)</f>
        <v>-</v>
      </c>
      <c r="AD43" s="62" t="str">
        <f>IF(転記作業用!$AH43=0,"-",転記作業用!AD43)</f>
        <v>-</v>
      </c>
      <c r="AE43" s="62" t="str">
        <f>IF(転記作業用!$AH43=0,"-",転記作業用!AE43)</f>
        <v>-</v>
      </c>
      <c r="AF43" s="62" t="str">
        <f>IF(転記作業用!$AH43=0,"-",転記作業用!AF43)</f>
        <v>-</v>
      </c>
      <c r="AG43" s="62" t="str">
        <f>IF(転記作業用!$AH43=0,"-",転記作業用!AG43)</f>
        <v>-</v>
      </c>
      <c r="AH43" s="62" t="str">
        <f>IF(転記作業用!$AP43=0,"-",転記作業用!AI43)</f>
        <v>-</v>
      </c>
      <c r="AI43" s="62" t="str">
        <f>IF(転記作業用!$AP43=0,"-",転記作業用!AJ43)</f>
        <v>-</v>
      </c>
      <c r="AJ43" s="62" t="str">
        <f>IF(転記作業用!$AP43=0,"-",転記作業用!AK43)</f>
        <v>-</v>
      </c>
      <c r="AK43" s="62" t="str">
        <f>IF(転記作業用!$AP43=0,"-",転記作業用!AL43)</f>
        <v>-</v>
      </c>
      <c r="AL43" s="62" t="str">
        <f>IF(転記作業用!$AP43=0,"-",転記作業用!AM43)</f>
        <v>-</v>
      </c>
      <c r="AM43" s="62" t="str">
        <f>IF(転記作業用!$AP43=0,"-",転記作業用!AN43)</f>
        <v>-</v>
      </c>
      <c r="AN43" s="62" t="str">
        <f>IF(転記作業用!$AP43=0,"-",転記作業用!AO43)</f>
        <v>-</v>
      </c>
      <c r="AO43" s="62" t="str">
        <f>IF(転記作業用!$AY43=0,"-",転記作業用!AQ43)</f>
        <v>-</v>
      </c>
      <c r="AP43" s="62" t="str">
        <f>IF(転記作業用!$AY43=0,"-",転記作業用!AR43)</f>
        <v>-</v>
      </c>
      <c r="AQ43" s="62" t="str">
        <f>IF(転記作業用!$AY43=0,"-",転記作業用!AS43)</f>
        <v>-</v>
      </c>
      <c r="AR43" s="62" t="str">
        <f>IF(転記作業用!$AY43=0,"-",転記作業用!AT43)</f>
        <v>-</v>
      </c>
      <c r="AS43" s="62" t="str">
        <f>IF(転記作業用!$AY43=0,"-",転記作業用!AU43)</f>
        <v>-</v>
      </c>
      <c r="AT43" s="62" t="str">
        <f>IF(転記作業用!$AY43=0,"-",転記作業用!AV43)</f>
        <v>-</v>
      </c>
      <c r="AU43" s="62" t="str">
        <f>IF(転記作業用!$AY43=0,"-",転記作業用!AW43)</f>
        <v>-</v>
      </c>
      <c r="AV43" s="62" t="str">
        <f>IF(転記作業用!$AY43=0,"-",転記作業用!AX43)</f>
        <v>-</v>
      </c>
      <c r="AW43" s="62" t="str">
        <f>IF(転記作業用!$BK43=0,"-",転記作業用!AZ43)</f>
        <v>-</v>
      </c>
      <c r="AX43" s="62" t="str">
        <f>IF(転記作業用!$BK43=0,"-",転記作業用!BA43)</f>
        <v>-</v>
      </c>
      <c r="AY43" s="62" t="str">
        <f>IF(転記作業用!$BK43=0,"-",転記作業用!BB43)</f>
        <v>-</v>
      </c>
      <c r="AZ43" s="62" t="str">
        <f>IF(転記作業用!$BK43=0,"-",転記作業用!BC43)</f>
        <v>-</v>
      </c>
      <c r="BA43" s="62" t="str">
        <f>IF(転記作業用!$BK43=0,"-",転記作業用!BD43)</f>
        <v>-</v>
      </c>
      <c r="BB43" s="62" t="str">
        <f>IF(転記作業用!$BK43=0,"-",転記作業用!BE43)</f>
        <v>-</v>
      </c>
      <c r="BC43" s="62" t="str">
        <f>IF(転記作業用!$BK43=0,"-",転記作業用!BF43)</f>
        <v>-</v>
      </c>
      <c r="BD43" s="62" t="str">
        <f>IF(転記作業用!$BK43=0,"-",転記作業用!BG43)</f>
        <v>-</v>
      </c>
      <c r="BE43" s="62" t="str">
        <f>IF(転記作業用!$BK43=0,"-",転記作業用!BH43)</f>
        <v>-</v>
      </c>
      <c r="BF43" s="62" t="str">
        <f>IF(転記作業用!$BK43=0,"-",転記作業用!BI43)</f>
        <v>-</v>
      </c>
      <c r="BG43" s="62" t="str">
        <f>IF(転記作業用!$BK43=0,"-",転記作業用!BJ43)</f>
        <v>-</v>
      </c>
      <c r="BH43" s="62" t="str">
        <f>IF(転記作業用!$CF43=0,"-",転記作業用!BL43)</f>
        <v>-</v>
      </c>
      <c r="BI43" s="62" t="str">
        <f>IF(転記作業用!$CF43=0,"-",転記作業用!BM43)</f>
        <v>-</v>
      </c>
      <c r="BJ43" s="62" t="str">
        <f>IF(転記作業用!$CF43=0,"-",転記作業用!BN43)</f>
        <v>-</v>
      </c>
      <c r="BK43" s="62" t="str">
        <f>IF(転記作業用!$CF43=0,"-",転記作業用!BO43)</f>
        <v>-</v>
      </c>
      <c r="BL43" s="62" t="str">
        <f>IF(転記作業用!$CF43=0,"-",転記作業用!BP43)</f>
        <v>-</v>
      </c>
      <c r="BM43" s="62" t="str">
        <f>IF(転記作業用!$CF43=0,"-",転記作業用!BQ43)</f>
        <v>-</v>
      </c>
      <c r="BN43" s="62" t="str">
        <f>IF(転記作業用!$CF43=0,"-",転記作業用!BR43)</f>
        <v>-</v>
      </c>
      <c r="BO43" s="62" t="str">
        <f>IF(転記作業用!$CF43=0,"-",転記作業用!BS43)</f>
        <v>-</v>
      </c>
      <c r="BP43" s="62" t="str">
        <f>IF(転記作業用!$CF43=0,"-",転記作業用!BT43)</f>
        <v>-</v>
      </c>
      <c r="BQ43" s="62" t="str">
        <f>IF(転記作業用!$CF43=0,"-",転記作業用!BU43)</f>
        <v>-</v>
      </c>
      <c r="BR43" s="62" t="str">
        <f>IF(転記作業用!$CF43=0,"-",転記作業用!BV43)</f>
        <v>-</v>
      </c>
      <c r="BS43" s="62" t="str">
        <f>IF(転記作業用!$CF43=0,"-",転記作業用!BW43)</f>
        <v>-</v>
      </c>
      <c r="BT43" s="62" t="str">
        <f>IF(転記作業用!$CF43=0,"-",転記作業用!BX43)</f>
        <v>-</v>
      </c>
      <c r="BU43" s="62" t="str">
        <f>IF(転記作業用!$CF43=0,"-",転記作業用!BY43)</f>
        <v>-</v>
      </c>
      <c r="BV43" s="62" t="str">
        <f>IF(転記作業用!$CF43=0,"-",転記作業用!BZ43)</f>
        <v>-</v>
      </c>
      <c r="BW43" s="62" t="str">
        <f>IF(転記作業用!$CF43=0,"-",転記作業用!CA43)</f>
        <v>-</v>
      </c>
      <c r="BX43" s="62" t="str">
        <f>IF(転記作業用!$CF43=0,"-",転記作業用!CB43)</f>
        <v>-</v>
      </c>
      <c r="BY43" s="62" t="str">
        <f>IF(転記作業用!$CF43=0,"-",転記作業用!CC43)</f>
        <v>-</v>
      </c>
      <c r="BZ43" s="62" t="str">
        <f>IF(転記作業用!$CF43=0,"-",転記作業用!CD43)</f>
        <v>-</v>
      </c>
      <c r="CA43" s="62" t="str">
        <f>IF(転記作業用!$CF43=0,"-",転記作業用!CE43)</f>
        <v>-</v>
      </c>
      <c r="CB43" s="62" t="str">
        <f>IF(転記作業用!CG43&lt;1,"*",IF(AND(転記作業用!CG43&gt;=1,'在宅生活改善調査（利用者票）'!CO52=""),"-",'在宅生活改善調査（利用者票）'!CO52))</f>
        <v>*</v>
      </c>
      <c r="CC43" s="62" t="str">
        <f>IF(転記作業用!CH43&lt;1,"*",IF(AND(転記作業用!CH43&gt;=1,'在宅生活改善調査（利用者票）'!CP52=""),"-",'在宅生活改善調査（利用者票）'!CP52))</f>
        <v>*</v>
      </c>
      <c r="CD43" s="62" t="str">
        <f>IF($BZ43&lt;&gt;1,"*",IF(AND($BZ43=1,'在宅生活改善調査（利用者票）'!CQ52=""),"-",'在宅生活改善調査（利用者票）'!CQ52))</f>
        <v>*</v>
      </c>
      <c r="CE43" t="str">
        <f>IF(OR('在宅生活改善調査（利用者票）'!CS56&lt;&gt;"",'在宅生活改善調査（利用者票）'!CT56&lt;&gt;"",'在宅生活改善調査（利用者票）'!CU56&lt;&gt;"",'在宅生活改善調査（利用者票）'!CV56&lt;&gt;"",'在宅生活改善調査（利用者票）'!CX56&lt;&gt;"",'在宅生活改善調査（利用者票）'!CY56&lt;&gt;"",'在宅生活改善調査（利用者票）'!CZ56&lt;&gt;"",'在宅生活改善調査（利用者票）'!DA56&lt;&gt;"",'在宅生活改善調査（利用者票）'!DB56&lt;&gt;""),"回答エラーが残っています","")</f>
        <v/>
      </c>
      <c r="CF43" s="129" t="str">
        <f>IF('在宅生活改善調査（利用者票）'!H52="","-",'在宅生活改善調査（利用者票）'!H52)</f>
        <v>-</v>
      </c>
      <c r="CG43" s="129" t="str">
        <f>IF('在宅生活改善調査（利用者票）'!I52="","-",'在宅生活改善調査（利用者票）'!I52)</f>
        <v>-</v>
      </c>
      <c r="CH43" s="129" t="str">
        <f>IF('在宅生活改善調査（利用者票）'!J52="","-",'在宅生活改善調査（利用者票）'!J52)</f>
        <v>-</v>
      </c>
      <c r="CI43" s="129" t="str">
        <f>IF('在宅生活改善調査（利用者票）'!K52="","-",'在宅生活改善調査（利用者票）'!K52)</f>
        <v>-</v>
      </c>
      <c r="CJ43" s="129" t="str">
        <f>IF('在宅生活改善調査（利用者票）'!L52="","-",'在宅生活改善調査（利用者票）'!L52)</f>
        <v>-</v>
      </c>
      <c r="CK43" s="129" t="str">
        <f>IF('在宅生活改善調査（利用者票）'!M52="","-",'在宅生活改善調査（利用者票）'!M52)</f>
        <v>-</v>
      </c>
      <c r="CL43" s="129" t="str">
        <f>IF('在宅生活改善調査（利用者票）'!N52="","-",'在宅生活改善調査（利用者票）'!N52)</f>
        <v>-</v>
      </c>
      <c r="CM43" s="129" t="str">
        <f>IF('在宅生活改善調査（利用者票）'!O52="","-",'在宅生活改善調査（利用者票）'!O52)</f>
        <v>-</v>
      </c>
      <c r="CN43" s="129" t="str">
        <f>IF('在宅生活改善調査（利用者票）'!P52="","-",'在宅生活改善調査（利用者票）'!P52)</f>
        <v>-</v>
      </c>
      <c r="CO43" s="129" t="str">
        <f>IF('在宅生活改善調査（利用者票）'!Q52="","-",'在宅生活改善調査（利用者票）'!Q52)</f>
        <v>-</v>
      </c>
      <c r="CP43" s="129" t="str">
        <f>IF('在宅生活改善調査（利用者票）'!R52="","-",'在宅生活改善調査（利用者票）'!R52)</f>
        <v>-</v>
      </c>
      <c r="CQ43" s="129" t="str">
        <f>IF('在宅生活改善調査（利用者票）'!S52="","-",'在宅生活改善調査（利用者票）'!S52)</f>
        <v>-</v>
      </c>
      <c r="CR43" s="129" t="str">
        <f>IF('在宅生活改善調査（利用者票）'!T52="","-",'在宅生活改善調査（利用者票）'!T52)</f>
        <v>-</v>
      </c>
    </row>
    <row r="44" spans="1:96">
      <c r="A44" s="63" t="str">
        <f>IF(SUM(B44:CD44)=0,"",40)</f>
        <v/>
      </c>
      <c r="B44" s="62" t="str">
        <f>IF('在宅生活改善調査（利用者票）'!B53="","-",'在宅生活改善調査（利用者票）'!B53)</f>
        <v>-</v>
      </c>
      <c r="C44" s="62" t="str">
        <f>IF('在宅生活改善調査（利用者票）'!C53="","-",'在宅生活改善調査（利用者票）'!C53)</f>
        <v>-</v>
      </c>
      <c r="D44" s="62" t="str">
        <f>IF('在宅生活改善調査（利用者票）'!D53="","-",'在宅生活改善調査（利用者票）'!D53)</f>
        <v>-</v>
      </c>
      <c r="E44" s="62" t="str">
        <f>IF('在宅生活改善調査（利用者票）'!E53="","-",'在宅生活改善調査（利用者票）'!E53)</f>
        <v>-</v>
      </c>
      <c r="F44" s="62" t="str">
        <f>IF('在宅生活改善調査（利用者票）'!F53="","-",'在宅生活改善調査（利用者票）'!F53)</f>
        <v>-</v>
      </c>
      <c r="G44" s="62" t="str">
        <f>IF('在宅生活改善調査（利用者票）'!G53="","-",'在宅生活改善調査（利用者票）'!G53)</f>
        <v>-</v>
      </c>
      <c r="H44" s="62" t="str">
        <f>IF('在宅生活改善調査（利用者票）'!U53="","-",'在宅生活改善調査（利用者票）'!U53)</f>
        <v>-</v>
      </c>
      <c r="I44" s="62" t="str">
        <f>IF('在宅生活改善調査（利用者票）'!$U53=10,"*",IF(AND('在宅生活改善調査（利用者票）'!U53&lt;&gt;10,'在宅生活改善調査（利用者票）'!V53=""),"-",'在宅生活改善調査（利用者票）'!V53))</f>
        <v>-</v>
      </c>
      <c r="J44" s="62" t="str">
        <f>IF('在宅生活改善調査（利用者票）'!$U53=10,"*",IF(AND('在宅生活改善調査（利用者票）'!U53&lt;&gt;10,転記作業用!$Z44=0),"-",転記作業用!I44))</f>
        <v>-</v>
      </c>
      <c r="K44" s="62" t="str">
        <f>IF('在宅生活改善調査（利用者票）'!$U53=10,"*",IF(AND('在宅生活改善調査（利用者票）'!V53&lt;&gt;10,転記作業用!$Z44=0),"-",転記作業用!J44))</f>
        <v>-</v>
      </c>
      <c r="L44" s="62" t="str">
        <f>IF('在宅生活改善調査（利用者票）'!$U53=10,"*",IF(AND('在宅生活改善調査（利用者票）'!W53&lt;&gt;10,転記作業用!$Z44=0),"-",転記作業用!K44))</f>
        <v>-</v>
      </c>
      <c r="M44" s="62" t="str">
        <f>IF('在宅生活改善調査（利用者票）'!$U53=10,"*",IF(AND('在宅生活改善調査（利用者票）'!X53&lt;&gt;10,転記作業用!$Z44=0),"-",転記作業用!L44))</f>
        <v>-</v>
      </c>
      <c r="N44" s="62" t="str">
        <f>IF('在宅生活改善調査（利用者票）'!$U53=10,"*",IF(AND('在宅生活改善調査（利用者票）'!Y53&lt;&gt;10,転記作業用!$Z44=0),"-",転記作業用!M44))</f>
        <v>-</v>
      </c>
      <c r="O44" s="62" t="str">
        <f>IF('在宅生活改善調査（利用者票）'!$U53=10,"*",IF(AND('在宅生活改善調査（利用者票）'!Z53&lt;&gt;10,転記作業用!$Z44=0),"-",転記作業用!N44))</f>
        <v>-</v>
      </c>
      <c r="P44" s="62" t="str">
        <f>IF('在宅生活改善調査（利用者票）'!$U53=10,"*",IF(AND('在宅生活改善調査（利用者票）'!AA53&lt;&gt;10,転記作業用!$Z44=0),"-",転記作業用!O44))</f>
        <v>-</v>
      </c>
      <c r="Q44" s="62" t="str">
        <f>IF('在宅生活改善調査（利用者票）'!$U53=10,"*",IF(AND('在宅生活改善調査（利用者票）'!AB53&lt;&gt;10,転記作業用!$Z44=0),"-",転記作業用!P44))</f>
        <v>-</v>
      </c>
      <c r="R44" s="62" t="str">
        <f>IF('在宅生活改善調査（利用者票）'!$U53=10,"*",IF(AND('在宅生活改善調査（利用者票）'!AC53&lt;&gt;10,転記作業用!$Z44=0),"-",転記作業用!Q44))</f>
        <v>-</v>
      </c>
      <c r="S44" s="62" t="str">
        <f>IF('在宅生活改善調査（利用者票）'!$U53=10,"*",IF(AND('在宅生活改善調査（利用者票）'!AD53&lt;&gt;10,転記作業用!$Z44=0),"-",転記作業用!R44))</f>
        <v>-</v>
      </c>
      <c r="T44" s="62" t="str">
        <f>IF('在宅生活改善調査（利用者票）'!$U53=10,"*",IF(AND('在宅生活改善調査（利用者票）'!AE53&lt;&gt;10,転記作業用!$Z44=0),"-",転記作業用!S44))</f>
        <v>-</v>
      </c>
      <c r="U44" s="62" t="str">
        <f>IF('在宅生活改善調査（利用者票）'!$U53=10,"*",IF(AND('在宅生活改善調査（利用者票）'!AF53&lt;&gt;10,転記作業用!$Z44=0),"-",転記作業用!T44))</f>
        <v>-</v>
      </c>
      <c r="V44" s="62" t="str">
        <f>IF('在宅生活改善調査（利用者票）'!$U53=10,"*",IF(AND('在宅生活改善調査（利用者票）'!AG53&lt;&gt;10,転記作業用!$Z44=0),"-",転記作業用!U44))</f>
        <v>-</v>
      </c>
      <c r="W44" s="62" t="str">
        <f>IF('在宅生活改善調査（利用者票）'!$U53=10,"*",IF(AND('在宅生活改善調査（利用者票）'!AH53&lt;&gt;10,転記作業用!$Z44=0),"-",転記作業用!V44))</f>
        <v>-</v>
      </c>
      <c r="X44" s="62" t="str">
        <f>IF('在宅生活改善調査（利用者票）'!$U53=10,"*",IF(AND('在宅生活改善調査（利用者票）'!AI53&lt;&gt;10,転記作業用!$Z44=0),"-",転記作業用!W44))</f>
        <v>-</v>
      </c>
      <c r="Y44" s="62" t="str">
        <f>IF('在宅生活改善調査（利用者票）'!$U53=10,"*",IF(AND('在宅生活改善調査（利用者票）'!AJ53&lt;&gt;10,転記作業用!$Z44=0),"-",転記作業用!X44))</f>
        <v>-</v>
      </c>
      <c r="Z44" s="62" t="str">
        <f>IF('在宅生活改善調査（利用者票）'!$U53=10,"*",IF(AND('在宅生活改善調査（利用者票）'!AK53&lt;&gt;10,転記作業用!$Z44=0),"-",転記作業用!Y44))</f>
        <v>-</v>
      </c>
      <c r="AA44" s="62" t="str">
        <f>IF(転記作業用!$AH44=0,"-",転記作業用!AA44)</f>
        <v>-</v>
      </c>
      <c r="AB44" s="62" t="str">
        <f>IF(転記作業用!$AH44=0,"-",転記作業用!AB44)</f>
        <v>-</v>
      </c>
      <c r="AC44" s="62" t="str">
        <f>IF(転記作業用!$AH44=0,"-",転記作業用!AC44)</f>
        <v>-</v>
      </c>
      <c r="AD44" s="62" t="str">
        <f>IF(転記作業用!$AH44=0,"-",転記作業用!AD44)</f>
        <v>-</v>
      </c>
      <c r="AE44" s="62" t="str">
        <f>IF(転記作業用!$AH44=0,"-",転記作業用!AE44)</f>
        <v>-</v>
      </c>
      <c r="AF44" s="62" t="str">
        <f>IF(転記作業用!$AH44=0,"-",転記作業用!AF44)</f>
        <v>-</v>
      </c>
      <c r="AG44" s="62" t="str">
        <f>IF(転記作業用!$AH44=0,"-",転記作業用!AG44)</f>
        <v>-</v>
      </c>
      <c r="AH44" s="62" t="str">
        <f>IF(転記作業用!$AP44=0,"-",転記作業用!AI44)</f>
        <v>-</v>
      </c>
      <c r="AI44" s="62" t="str">
        <f>IF(転記作業用!$AP44=0,"-",転記作業用!AJ44)</f>
        <v>-</v>
      </c>
      <c r="AJ44" s="62" t="str">
        <f>IF(転記作業用!$AP44=0,"-",転記作業用!AK44)</f>
        <v>-</v>
      </c>
      <c r="AK44" s="62" t="str">
        <f>IF(転記作業用!$AP44=0,"-",転記作業用!AL44)</f>
        <v>-</v>
      </c>
      <c r="AL44" s="62" t="str">
        <f>IF(転記作業用!$AP44=0,"-",転記作業用!AM44)</f>
        <v>-</v>
      </c>
      <c r="AM44" s="62" t="str">
        <f>IF(転記作業用!$AP44=0,"-",転記作業用!AN44)</f>
        <v>-</v>
      </c>
      <c r="AN44" s="62" t="str">
        <f>IF(転記作業用!$AP44=0,"-",転記作業用!AO44)</f>
        <v>-</v>
      </c>
      <c r="AO44" s="62" t="str">
        <f>IF(転記作業用!$AY44=0,"-",転記作業用!AQ44)</f>
        <v>-</v>
      </c>
      <c r="AP44" s="62" t="str">
        <f>IF(転記作業用!$AY44=0,"-",転記作業用!AR44)</f>
        <v>-</v>
      </c>
      <c r="AQ44" s="62" t="str">
        <f>IF(転記作業用!$AY44=0,"-",転記作業用!AS44)</f>
        <v>-</v>
      </c>
      <c r="AR44" s="62" t="str">
        <f>IF(転記作業用!$AY44=0,"-",転記作業用!AT44)</f>
        <v>-</v>
      </c>
      <c r="AS44" s="62" t="str">
        <f>IF(転記作業用!$AY44=0,"-",転記作業用!AU44)</f>
        <v>-</v>
      </c>
      <c r="AT44" s="62" t="str">
        <f>IF(転記作業用!$AY44=0,"-",転記作業用!AV44)</f>
        <v>-</v>
      </c>
      <c r="AU44" s="62" t="str">
        <f>IF(転記作業用!$AY44=0,"-",転記作業用!AW44)</f>
        <v>-</v>
      </c>
      <c r="AV44" s="62" t="str">
        <f>IF(転記作業用!$AY44=0,"-",転記作業用!AX44)</f>
        <v>-</v>
      </c>
      <c r="AW44" s="62" t="str">
        <f>IF(転記作業用!$BK44=0,"-",転記作業用!AZ44)</f>
        <v>-</v>
      </c>
      <c r="AX44" s="62" t="str">
        <f>IF(転記作業用!$BK44=0,"-",転記作業用!BA44)</f>
        <v>-</v>
      </c>
      <c r="AY44" s="62" t="str">
        <f>IF(転記作業用!$BK44=0,"-",転記作業用!BB44)</f>
        <v>-</v>
      </c>
      <c r="AZ44" s="62" t="str">
        <f>IF(転記作業用!$BK44=0,"-",転記作業用!BC44)</f>
        <v>-</v>
      </c>
      <c r="BA44" s="62" t="str">
        <f>IF(転記作業用!$BK44=0,"-",転記作業用!BD44)</f>
        <v>-</v>
      </c>
      <c r="BB44" s="62" t="str">
        <f>IF(転記作業用!$BK44=0,"-",転記作業用!BE44)</f>
        <v>-</v>
      </c>
      <c r="BC44" s="62" t="str">
        <f>IF(転記作業用!$BK44=0,"-",転記作業用!BF44)</f>
        <v>-</v>
      </c>
      <c r="BD44" s="62" t="str">
        <f>IF(転記作業用!$BK44=0,"-",転記作業用!BG44)</f>
        <v>-</v>
      </c>
      <c r="BE44" s="62" t="str">
        <f>IF(転記作業用!$BK44=0,"-",転記作業用!BH44)</f>
        <v>-</v>
      </c>
      <c r="BF44" s="62" t="str">
        <f>IF(転記作業用!$BK44=0,"-",転記作業用!BI44)</f>
        <v>-</v>
      </c>
      <c r="BG44" s="62" t="str">
        <f>IF(転記作業用!$BK44=0,"-",転記作業用!BJ44)</f>
        <v>-</v>
      </c>
      <c r="BH44" s="62" t="str">
        <f>IF(転記作業用!$CF44=0,"-",転記作業用!BL44)</f>
        <v>-</v>
      </c>
      <c r="BI44" s="62" t="str">
        <f>IF(転記作業用!$CF44=0,"-",転記作業用!BM44)</f>
        <v>-</v>
      </c>
      <c r="BJ44" s="62" t="str">
        <f>IF(転記作業用!$CF44=0,"-",転記作業用!BN44)</f>
        <v>-</v>
      </c>
      <c r="BK44" s="62" t="str">
        <f>IF(転記作業用!$CF44=0,"-",転記作業用!BO44)</f>
        <v>-</v>
      </c>
      <c r="BL44" s="62" t="str">
        <f>IF(転記作業用!$CF44=0,"-",転記作業用!BP44)</f>
        <v>-</v>
      </c>
      <c r="BM44" s="62" t="str">
        <f>IF(転記作業用!$CF44=0,"-",転記作業用!BQ44)</f>
        <v>-</v>
      </c>
      <c r="BN44" s="62" t="str">
        <f>IF(転記作業用!$CF44=0,"-",転記作業用!BR44)</f>
        <v>-</v>
      </c>
      <c r="BO44" s="62" t="str">
        <f>IF(転記作業用!$CF44=0,"-",転記作業用!BS44)</f>
        <v>-</v>
      </c>
      <c r="BP44" s="62" t="str">
        <f>IF(転記作業用!$CF44=0,"-",転記作業用!BT44)</f>
        <v>-</v>
      </c>
      <c r="BQ44" s="62" t="str">
        <f>IF(転記作業用!$CF44=0,"-",転記作業用!BU44)</f>
        <v>-</v>
      </c>
      <c r="BR44" s="62" t="str">
        <f>IF(転記作業用!$CF44=0,"-",転記作業用!BV44)</f>
        <v>-</v>
      </c>
      <c r="BS44" s="62" t="str">
        <f>IF(転記作業用!$CF44=0,"-",転記作業用!BW44)</f>
        <v>-</v>
      </c>
      <c r="BT44" s="62" t="str">
        <f>IF(転記作業用!$CF44=0,"-",転記作業用!BX44)</f>
        <v>-</v>
      </c>
      <c r="BU44" s="62" t="str">
        <f>IF(転記作業用!$CF44=0,"-",転記作業用!BY44)</f>
        <v>-</v>
      </c>
      <c r="BV44" s="62" t="str">
        <f>IF(転記作業用!$CF44=0,"-",転記作業用!BZ44)</f>
        <v>-</v>
      </c>
      <c r="BW44" s="62" t="str">
        <f>IF(転記作業用!$CF44=0,"-",転記作業用!CA44)</f>
        <v>-</v>
      </c>
      <c r="BX44" s="62" t="str">
        <f>IF(転記作業用!$CF44=0,"-",転記作業用!CB44)</f>
        <v>-</v>
      </c>
      <c r="BY44" s="62" t="str">
        <f>IF(転記作業用!$CF44=0,"-",転記作業用!CC44)</f>
        <v>-</v>
      </c>
      <c r="BZ44" s="62" t="str">
        <f>IF(転記作業用!$CF44=0,"-",転記作業用!CD44)</f>
        <v>-</v>
      </c>
      <c r="CA44" s="62" t="str">
        <f>IF(転記作業用!$CF44=0,"-",転記作業用!CE44)</f>
        <v>-</v>
      </c>
      <c r="CB44" s="62" t="str">
        <f>IF(転記作業用!CG44&lt;1,"*",IF(AND(転記作業用!CG44&gt;=1,'在宅生活改善調査（利用者票）'!CO53=""),"-",'在宅生活改善調査（利用者票）'!CO53))</f>
        <v>*</v>
      </c>
      <c r="CC44" s="62" t="str">
        <f>IF(転記作業用!CH44&lt;1,"*",IF(AND(転記作業用!CH44&gt;=1,'在宅生活改善調査（利用者票）'!CP53=""),"-",'在宅生活改善調査（利用者票）'!CP53))</f>
        <v>*</v>
      </c>
      <c r="CD44" s="62" t="str">
        <f>IF($BZ44&lt;&gt;1,"*",IF(AND($BZ44=1,'在宅生活改善調査（利用者票）'!CQ53=""),"-",'在宅生活改善調査（利用者票）'!CQ53))</f>
        <v>*</v>
      </c>
      <c r="CF44" s="129" t="str">
        <f>IF('在宅生活改善調査（利用者票）'!H53="","-",'在宅生活改善調査（利用者票）'!H53)</f>
        <v>-</v>
      </c>
      <c r="CG44" s="129" t="str">
        <f>IF('在宅生活改善調査（利用者票）'!I53="","-",'在宅生活改善調査（利用者票）'!I53)</f>
        <v>-</v>
      </c>
      <c r="CH44" s="129" t="str">
        <f>IF('在宅生活改善調査（利用者票）'!J53="","-",'在宅生活改善調査（利用者票）'!J53)</f>
        <v>-</v>
      </c>
      <c r="CI44" s="129" t="str">
        <f>IF('在宅生活改善調査（利用者票）'!K53="","-",'在宅生活改善調査（利用者票）'!K53)</f>
        <v>-</v>
      </c>
      <c r="CJ44" s="129" t="str">
        <f>IF('在宅生活改善調査（利用者票）'!L53="","-",'在宅生活改善調査（利用者票）'!L53)</f>
        <v>-</v>
      </c>
      <c r="CK44" s="129" t="str">
        <f>IF('在宅生活改善調査（利用者票）'!M53="","-",'在宅生活改善調査（利用者票）'!M53)</f>
        <v>-</v>
      </c>
      <c r="CL44" s="129" t="str">
        <f>IF('在宅生活改善調査（利用者票）'!N53="","-",'在宅生活改善調査（利用者票）'!N53)</f>
        <v>-</v>
      </c>
      <c r="CM44" s="129" t="str">
        <f>IF('在宅生活改善調査（利用者票）'!O53="","-",'在宅生活改善調査（利用者票）'!O53)</f>
        <v>-</v>
      </c>
      <c r="CN44" s="129" t="str">
        <f>IF('在宅生活改善調査（利用者票）'!P53="","-",'在宅生活改善調査（利用者票）'!P53)</f>
        <v>-</v>
      </c>
      <c r="CO44" s="129" t="str">
        <f>IF('在宅生活改善調査（利用者票）'!Q53="","-",'在宅生活改善調査（利用者票）'!Q53)</f>
        <v>-</v>
      </c>
      <c r="CP44" s="129" t="str">
        <f>IF('在宅生活改善調査（利用者票）'!R53="","-",'在宅生活改善調査（利用者票）'!R53)</f>
        <v>-</v>
      </c>
      <c r="CQ44" s="129" t="str">
        <f>IF('在宅生活改善調査（利用者票）'!S53="","-",'在宅生活改善調査（利用者票）'!S53)</f>
        <v>-</v>
      </c>
      <c r="CR44" s="129" t="str">
        <f>IF('在宅生活改善調査（利用者票）'!T53="","-",'在宅生活改善調査（利用者票）'!T53)</f>
        <v>-</v>
      </c>
    </row>
    <row r="45" spans="1:96">
      <c r="A45" s="63" t="str">
        <f>IF(SUM(B45:CD45)=0,"",41)</f>
        <v/>
      </c>
      <c r="B45" s="62" t="str">
        <f>IF('在宅生活改善調査（利用者票）'!B54="","-",'在宅生活改善調査（利用者票）'!B54)</f>
        <v>-</v>
      </c>
      <c r="C45" s="62" t="str">
        <f>IF('在宅生活改善調査（利用者票）'!C54="","-",'在宅生活改善調査（利用者票）'!C54)</f>
        <v>-</v>
      </c>
      <c r="D45" s="62" t="str">
        <f>IF('在宅生活改善調査（利用者票）'!D54="","-",'在宅生活改善調査（利用者票）'!D54)</f>
        <v>-</v>
      </c>
      <c r="E45" s="62" t="str">
        <f>IF('在宅生活改善調査（利用者票）'!E54="","-",'在宅生活改善調査（利用者票）'!E54)</f>
        <v>-</v>
      </c>
      <c r="F45" s="62" t="str">
        <f>IF('在宅生活改善調査（利用者票）'!F54="","-",'在宅生活改善調査（利用者票）'!F54)</f>
        <v>-</v>
      </c>
      <c r="G45" s="62" t="str">
        <f>IF('在宅生活改善調査（利用者票）'!G54="","-",'在宅生活改善調査（利用者票）'!G54)</f>
        <v>-</v>
      </c>
      <c r="H45" s="62" t="str">
        <f>IF('在宅生活改善調査（利用者票）'!U54="","-",'在宅生活改善調査（利用者票）'!U54)</f>
        <v>-</v>
      </c>
      <c r="I45" s="62" t="str">
        <f>IF('在宅生活改善調査（利用者票）'!$U54=10,"*",IF(AND('在宅生活改善調査（利用者票）'!U54&lt;&gt;10,'在宅生活改善調査（利用者票）'!V54=""),"-",'在宅生活改善調査（利用者票）'!V54))</f>
        <v>-</v>
      </c>
      <c r="J45" s="62" t="str">
        <f>IF('在宅生活改善調査（利用者票）'!$U54=10,"*",IF(AND('在宅生活改善調査（利用者票）'!U54&lt;&gt;10,転記作業用!$Z45=0),"-",転記作業用!I45))</f>
        <v>-</v>
      </c>
      <c r="K45" s="62" t="str">
        <f>IF('在宅生活改善調査（利用者票）'!$U54=10,"*",IF(AND('在宅生活改善調査（利用者票）'!V54&lt;&gt;10,転記作業用!$Z45=0),"-",転記作業用!J45))</f>
        <v>-</v>
      </c>
      <c r="L45" s="62" t="str">
        <f>IF('在宅生活改善調査（利用者票）'!$U54=10,"*",IF(AND('在宅生活改善調査（利用者票）'!W54&lt;&gt;10,転記作業用!$Z45=0),"-",転記作業用!K45))</f>
        <v>-</v>
      </c>
      <c r="M45" s="62" t="str">
        <f>IF('在宅生活改善調査（利用者票）'!$U54=10,"*",IF(AND('在宅生活改善調査（利用者票）'!X54&lt;&gt;10,転記作業用!$Z45=0),"-",転記作業用!L45))</f>
        <v>-</v>
      </c>
      <c r="N45" s="62" t="str">
        <f>IF('在宅生活改善調査（利用者票）'!$U54=10,"*",IF(AND('在宅生活改善調査（利用者票）'!Y54&lt;&gt;10,転記作業用!$Z45=0),"-",転記作業用!M45))</f>
        <v>-</v>
      </c>
      <c r="O45" s="62" t="str">
        <f>IF('在宅生活改善調査（利用者票）'!$U54=10,"*",IF(AND('在宅生活改善調査（利用者票）'!Z54&lt;&gt;10,転記作業用!$Z45=0),"-",転記作業用!N45))</f>
        <v>-</v>
      </c>
      <c r="P45" s="62" t="str">
        <f>IF('在宅生活改善調査（利用者票）'!$U54=10,"*",IF(AND('在宅生活改善調査（利用者票）'!AA54&lt;&gt;10,転記作業用!$Z45=0),"-",転記作業用!O45))</f>
        <v>-</v>
      </c>
      <c r="Q45" s="62" t="str">
        <f>IF('在宅生活改善調査（利用者票）'!$U54=10,"*",IF(AND('在宅生活改善調査（利用者票）'!AB54&lt;&gt;10,転記作業用!$Z45=0),"-",転記作業用!P45))</f>
        <v>-</v>
      </c>
      <c r="R45" s="62" t="str">
        <f>IF('在宅生活改善調査（利用者票）'!$U54=10,"*",IF(AND('在宅生活改善調査（利用者票）'!AC54&lt;&gt;10,転記作業用!$Z45=0),"-",転記作業用!Q45))</f>
        <v>-</v>
      </c>
      <c r="S45" s="62" t="str">
        <f>IF('在宅生活改善調査（利用者票）'!$U54=10,"*",IF(AND('在宅生活改善調査（利用者票）'!AD54&lt;&gt;10,転記作業用!$Z45=0),"-",転記作業用!R45))</f>
        <v>-</v>
      </c>
      <c r="T45" s="62" t="str">
        <f>IF('在宅生活改善調査（利用者票）'!$U54=10,"*",IF(AND('在宅生活改善調査（利用者票）'!AE54&lt;&gt;10,転記作業用!$Z45=0),"-",転記作業用!S45))</f>
        <v>-</v>
      </c>
      <c r="U45" s="62" t="str">
        <f>IF('在宅生活改善調査（利用者票）'!$U54=10,"*",IF(AND('在宅生活改善調査（利用者票）'!AF54&lt;&gt;10,転記作業用!$Z45=0),"-",転記作業用!T45))</f>
        <v>-</v>
      </c>
      <c r="V45" s="62" t="str">
        <f>IF('在宅生活改善調査（利用者票）'!$U54=10,"*",IF(AND('在宅生活改善調査（利用者票）'!AG54&lt;&gt;10,転記作業用!$Z45=0),"-",転記作業用!U45))</f>
        <v>-</v>
      </c>
      <c r="W45" s="62" t="str">
        <f>IF('在宅生活改善調査（利用者票）'!$U54=10,"*",IF(AND('在宅生活改善調査（利用者票）'!AH54&lt;&gt;10,転記作業用!$Z45=0),"-",転記作業用!V45))</f>
        <v>-</v>
      </c>
      <c r="X45" s="62" t="str">
        <f>IF('在宅生活改善調査（利用者票）'!$U54=10,"*",IF(AND('在宅生活改善調査（利用者票）'!AI54&lt;&gt;10,転記作業用!$Z45=0),"-",転記作業用!W45))</f>
        <v>-</v>
      </c>
      <c r="Y45" s="62" t="str">
        <f>IF('在宅生活改善調査（利用者票）'!$U54=10,"*",IF(AND('在宅生活改善調査（利用者票）'!AJ54&lt;&gt;10,転記作業用!$Z45=0),"-",転記作業用!X45))</f>
        <v>-</v>
      </c>
      <c r="Z45" s="62" t="str">
        <f>IF('在宅生活改善調査（利用者票）'!$U54=10,"*",IF(AND('在宅生活改善調査（利用者票）'!AK54&lt;&gt;10,転記作業用!$Z45=0),"-",転記作業用!Y45))</f>
        <v>-</v>
      </c>
      <c r="AA45" s="62" t="str">
        <f>IF(転記作業用!$AH45=0,"-",転記作業用!AA45)</f>
        <v>-</v>
      </c>
      <c r="AB45" s="62" t="str">
        <f>IF(転記作業用!$AH45=0,"-",転記作業用!AB45)</f>
        <v>-</v>
      </c>
      <c r="AC45" s="62" t="str">
        <f>IF(転記作業用!$AH45=0,"-",転記作業用!AC45)</f>
        <v>-</v>
      </c>
      <c r="AD45" s="62" t="str">
        <f>IF(転記作業用!$AH45=0,"-",転記作業用!AD45)</f>
        <v>-</v>
      </c>
      <c r="AE45" s="62" t="str">
        <f>IF(転記作業用!$AH45=0,"-",転記作業用!AE45)</f>
        <v>-</v>
      </c>
      <c r="AF45" s="62" t="str">
        <f>IF(転記作業用!$AH45=0,"-",転記作業用!AF45)</f>
        <v>-</v>
      </c>
      <c r="AG45" s="62" t="str">
        <f>IF(転記作業用!$AH45=0,"-",転記作業用!AG45)</f>
        <v>-</v>
      </c>
      <c r="AH45" s="62" t="str">
        <f>IF(転記作業用!$AP45=0,"-",転記作業用!AI45)</f>
        <v>-</v>
      </c>
      <c r="AI45" s="62" t="str">
        <f>IF(転記作業用!$AP45=0,"-",転記作業用!AJ45)</f>
        <v>-</v>
      </c>
      <c r="AJ45" s="62" t="str">
        <f>IF(転記作業用!$AP45=0,"-",転記作業用!AK45)</f>
        <v>-</v>
      </c>
      <c r="AK45" s="62" t="str">
        <f>IF(転記作業用!$AP45=0,"-",転記作業用!AL45)</f>
        <v>-</v>
      </c>
      <c r="AL45" s="62" t="str">
        <f>IF(転記作業用!$AP45=0,"-",転記作業用!AM45)</f>
        <v>-</v>
      </c>
      <c r="AM45" s="62" t="str">
        <f>IF(転記作業用!$AP45=0,"-",転記作業用!AN45)</f>
        <v>-</v>
      </c>
      <c r="AN45" s="62" t="str">
        <f>IF(転記作業用!$AP45=0,"-",転記作業用!AO45)</f>
        <v>-</v>
      </c>
      <c r="AO45" s="62" t="str">
        <f>IF(転記作業用!$AY45=0,"-",転記作業用!AQ45)</f>
        <v>-</v>
      </c>
      <c r="AP45" s="62" t="str">
        <f>IF(転記作業用!$AY45=0,"-",転記作業用!AR45)</f>
        <v>-</v>
      </c>
      <c r="AQ45" s="62" t="str">
        <f>IF(転記作業用!$AY45=0,"-",転記作業用!AS45)</f>
        <v>-</v>
      </c>
      <c r="AR45" s="62" t="str">
        <f>IF(転記作業用!$AY45=0,"-",転記作業用!AT45)</f>
        <v>-</v>
      </c>
      <c r="AS45" s="62" t="str">
        <f>IF(転記作業用!$AY45=0,"-",転記作業用!AU45)</f>
        <v>-</v>
      </c>
      <c r="AT45" s="62" t="str">
        <f>IF(転記作業用!$AY45=0,"-",転記作業用!AV45)</f>
        <v>-</v>
      </c>
      <c r="AU45" s="62" t="str">
        <f>IF(転記作業用!$AY45=0,"-",転記作業用!AW45)</f>
        <v>-</v>
      </c>
      <c r="AV45" s="62" t="str">
        <f>IF(転記作業用!$AY45=0,"-",転記作業用!AX45)</f>
        <v>-</v>
      </c>
      <c r="AW45" s="62" t="str">
        <f>IF(転記作業用!$BK45=0,"-",転記作業用!AZ45)</f>
        <v>-</v>
      </c>
      <c r="AX45" s="62" t="str">
        <f>IF(転記作業用!$BK45=0,"-",転記作業用!BA45)</f>
        <v>-</v>
      </c>
      <c r="AY45" s="62" t="str">
        <f>IF(転記作業用!$BK45=0,"-",転記作業用!BB45)</f>
        <v>-</v>
      </c>
      <c r="AZ45" s="62" t="str">
        <f>IF(転記作業用!$BK45=0,"-",転記作業用!BC45)</f>
        <v>-</v>
      </c>
      <c r="BA45" s="62" t="str">
        <f>IF(転記作業用!$BK45=0,"-",転記作業用!BD45)</f>
        <v>-</v>
      </c>
      <c r="BB45" s="62" t="str">
        <f>IF(転記作業用!$BK45=0,"-",転記作業用!BE45)</f>
        <v>-</v>
      </c>
      <c r="BC45" s="62" t="str">
        <f>IF(転記作業用!$BK45=0,"-",転記作業用!BF45)</f>
        <v>-</v>
      </c>
      <c r="BD45" s="62" t="str">
        <f>IF(転記作業用!$BK45=0,"-",転記作業用!BG45)</f>
        <v>-</v>
      </c>
      <c r="BE45" s="62" t="str">
        <f>IF(転記作業用!$BK45=0,"-",転記作業用!BH45)</f>
        <v>-</v>
      </c>
      <c r="BF45" s="62" t="str">
        <f>IF(転記作業用!$BK45=0,"-",転記作業用!BI45)</f>
        <v>-</v>
      </c>
      <c r="BG45" s="62" t="str">
        <f>IF(転記作業用!$BK45=0,"-",転記作業用!BJ45)</f>
        <v>-</v>
      </c>
      <c r="BH45" s="62" t="str">
        <f>IF(転記作業用!$CF45=0,"-",転記作業用!BL45)</f>
        <v>-</v>
      </c>
      <c r="BI45" s="62" t="str">
        <f>IF(転記作業用!$CF45=0,"-",転記作業用!BM45)</f>
        <v>-</v>
      </c>
      <c r="BJ45" s="62" t="str">
        <f>IF(転記作業用!$CF45=0,"-",転記作業用!BN45)</f>
        <v>-</v>
      </c>
      <c r="BK45" s="62" t="str">
        <f>IF(転記作業用!$CF45=0,"-",転記作業用!BO45)</f>
        <v>-</v>
      </c>
      <c r="BL45" s="62" t="str">
        <f>IF(転記作業用!$CF45=0,"-",転記作業用!BP45)</f>
        <v>-</v>
      </c>
      <c r="BM45" s="62" t="str">
        <f>IF(転記作業用!$CF45=0,"-",転記作業用!BQ45)</f>
        <v>-</v>
      </c>
      <c r="BN45" s="62" t="str">
        <f>IF(転記作業用!$CF45=0,"-",転記作業用!BR45)</f>
        <v>-</v>
      </c>
      <c r="BO45" s="62" t="str">
        <f>IF(転記作業用!$CF45=0,"-",転記作業用!BS45)</f>
        <v>-</v>
      </c>
      <c r="BP45" s="62" t="str">
        <f>IF(転記作業用!$CF45=0,"-",転記作業用!BT45)</f>
        <v>-</v>
      </c>
      <c r="BQ45" s="62" t="str">
        <f>IF(転記作業用!$CF45=0,"-",転記作業用!BU45)</f>
        <v>-</v>
      </c>
      <c r="BR45" s="62" t="str">
        <f>IF(転記作業用!$CF45=0,"-",転記作業用!BV45)</f>
        <v>-</v>
      </c>
      <c r="BS45" s="62" t="str">
        <f>IF(転記作業用!$CF45=0,"-",転記作業用!BW45)</f>
        <v>-</v>
      </c>
      <c r="BT45" s="62" t="str">
        <f>IF(転記作業用!$CF45=0,"-",転記作業用!BX45)</f>
        <v>-</v>
      </c>
      <c r="BU45" s="62" t="str">
        <f>IF(転記作業用!$CF45=0,"-",転記作業用!BY45)</f>
        <v>-</v>
      </c>
      <c r="BV45" s="62" t="str">
        <f>IF(転記作業用!$CF45=0,"-",転記作業用!BZ45)</f>
        <v>-</v>
      </c>
      <c r="BW45" s="62" t="str">
        <f>IF(転記作業用!$CF45=0,"-",転記作業用!CA45)</f>
        <v>-</v>
      </c>
      <c r="BX45" s="62" t="str">
        <f>IF(転記作業用!$CF45=0,"-",転記作業用!CB45)</f>
        <v>-</v>
      </c>
      <c r="BY45" s="62" t="str">
        <f>IF(転記作業用!$CF45=0,"-",転記作業用!CC45)</f>
        <v>-</v>
      </c>
      <c r="BZ45" s="62" t="str">
        <f>IF(転記作業用!$CF45=0,"-",転記作業用!CD45)</f>
        <v>-</v>
      </c>
      <c r="CA45" s="62" t="str">
        <f>IF(転記作業用!$CF45=0,"-",転記作業用!CE45)</f>
        <v>-</v>
      </c>
      <c r="CB45" s="62" t="str">
        <f>IF(転記作業用!CG45&lt;1,"*",IF(AND(転記作業用!CG45&gt;=1,'在宅生活改善調査（利用者票）'!CO54=""),"-",'在宅生活改善調査（利用者票）'!CO54))</f>
        <v>*</v>
      </c>
      <c r="CC45" s="62" t="str">
        <f>IF(転記作業用!CH45&lt;1,"*",IF(AND(転記作業用!CH45&gt;=1,'在宅生活改善調査（利用者票）'!CP54=""),"-",'在宅生活改善調査（利用者票）'!CP54))</f>
        <v>*</v>
      </c>
      <c r="CD45" s="62" t="str">
        <f>IF($BZ45&lt;&gt;1,"*",IF(AND($BZ45=1,'在宅生活改善調査（利用者票）'!CQ54=""),"-",'在宅生活改善調査（利用者票）'!CQ54))</f>
        <v>*</v>
      </c>
      <c r="CF45" s="129" t="str">
        <f>IF('在宅生活改善調査（利用者票）'!H54="","-",'在宅生活改善調査（利用者票）'!H54)</f>
        <v>-</v>
      </c>
      <c r="CG45" s="129" t="str">
        <f>IF('在宅生活改善調査（利用者票）'!I54="","-",'在宅生活改善調査（利用者票）'!I54)</f>
        <v>-</v>
      </c>
      <c r="CH45" s="129" t="str">
        <f>IF('在宅生活改善調査（利用者票）'!J54="","-",'在宅生活改善調査（利用者票）'!J54)</f>
        <v>-</v>
      </c>
      <c r="CI45" s="129" t="str">
        <f>IF('在宅生活改善調査（利用者票）'!K54="","-",'在宅生活改善調査（利用者票）'!K54)</f>
        <v>-</v>
      </c>
      <c r="CJ45" s="129" t="str">
        <f>IF('在宅生活改善調査（利用者票）'!L54="","-",'在宅生活改善調査（利用者票）'!L54)</f>
        <v>-</v>
      </c>
      <c r="CK45" s="129" t="str">
        <f>IF('在宅生活改善調査（利用者票）'!M54="","-",'在宅生活改善調査（利用者票）'!M54)</f>
        <v>-</v>
      </c>
      <c r="CL45" s="129" t="str">
        <f>IF('在宅生活改善調査（利用者票）'!N54="","-",'在宅生活改善調査（利用者票）'!N54)</f>
        <v>-</v>
      </c>
      <c r="CM45" s="129" t="str">
        <f>IF('在宅生活改善調査（利用者票）'!O54="","-",'在宅生活改善調査（利用者票）'!O54)</f>
        <v>-</v>
      </c>
      <c r="CN45" s="129" t="str">
        <f>IF('在宅生活改善調査（利用者票）'!P54="","-",'在宅生活改善調査（利用者票）'!P54)</f>
        <v>-</v>
      </c>
      <c r="CO45" s="129" t="str">
        <f>IF('在宅生活改善調査（利用者票）'!Q54="","-",'在宅生活改善調査（利用者票）'!Q54)</f>
        <v>-</v>
      </c>
      <c r="CP45" s="129" t="str">
        <f>IF('在宅生活改善調査（利用者票）'!R54="","-",'在宅生活改善調査（利用者票）'!R54)</f>
        <v>-</v>
      </c>
      <c r="CQ45" s="129" t="str">
        <f>IF('在宅生活改善調査（利用者票）'!S54="","-",'在宅生活改善調査（利用者票）'!S54)</f>
        <v>-</v>
      </c>
      <c r="CR45" s="129" t="str">
        <f>IF('在宅生活改善調査（利用者票）'!T54="","-",'在宅生活改善調査（利用者票）'!T54)</f>
        <v>-</v>
      </c>
    </row>
    <row r="46" spans="1:96">
      <c r="A46" s="63" t="str">
        <f>IF(SUM(B46:CD46)=0,"",42)</f>
        <v/>
      </c>
      <c r="B46" s="62" t="str">
        <f>IF('在宅生活改善調査（利用者票）'!B55="","-",'在宅生活改善調査（利用者票）'!B55)</f>
        <v>-</v>
      </c>
      <c r="C46" s="62" t="str">
        <f>IF('在宅生活改善調査（利用者票）'!C55="","-",'在宅生活改善調査（利用者票）'!C55)</f>
        <v>-</v>
      </c>
      <c r="D46" s="62" t="str">
        <f>IF('在宅生活改善調査（利用者票）'!D55="","-",'在宅生活改善調査（利用者票）'!D55)</f>
        <v>-</v>
      </c>
      <c r="E46" s="62" t="str">
        <f>IF('在宅生活改善調査（利用者票）'!E55="","-",'在宅生活改善調査（利用者票）'!E55)</f>
        <v>-</v>
      </c>
      <c r="F46" s="62" t="str">
        <f>IF('在宅生活改善調査（利用者票）'!F55="","-",'在宅生活改善調査（利用者票）'!F55)</f>
        <v>-</v>
      </c>
      <c r="G46" s="62" t="str">
        <f>IF('在宅生活改善調査（利用者票）'!G55="","-",'在宅生活改善調査（利用者票）'!G55)</f>
        <v>-</v>
      </c>
      <c r="H46" s="62" t="str">
        <f>IF('在宅生活改善調査（利用者票）'!U55="","-",'在宅生活改善調査（利用者票）'!U55)</f>
        <v>-</v>
      </c>
      <c r="I46" s="62" t="str">
        <f>IF('在宅生活改善調査（利用者票）'!$U55=10,"*",IF(AND('在宅生活改善調査（利用者票）'!U55&lt;&gt;10,'在宅生活改善調査（利用者票）'!V55=""),"-",'在宅生活改善調査（利用者票）'!V55))</f>
        <v>-</v>
      </c>
      <c r="J46" s="62" t="str">
        <f>IF('在宅生活改善調査（利用者票）'!$U55=10,"*",IF(AND('在宅生活改善調査（利用者票）'!U55&lt;&gt;10,転記作業用!$Z46=0),"-",転記作業用!I46))</f>
        <v>-</v>
      </c>
      <c r="K46" s="62" t="str">
        <f>IF('在宅生活改善調査（利用者票）'!$U55=10,"*",IF(AND('在宅生活改善調査（利用者票）'!V55&lt;&gt;10,転記作業用!$Z46=0),"-",転記作業用!J46))</f>
        <v>-</v>
      </c>
      <c r="L46" s="62" t="str">
        <f>IF('在宅生活改善調査（利用者票）'!$U55=10,"*",IF(AND('在宅生活改善調査（利用者票）'!W55&lt;&gt;10,転記作業用!$Z46=0),"-",転記作業用!K46))</f>
        <v>-</v>
      </c>
      <c r="M46" s="62" t="str">
        <f>IF('在宅生活改善調査（利用者票）'!$U55=10,"*",IF(AND('在宅生活改善調査（利用者票）'!X55&lt;&gt;10,転記作業用!$Z46=0),"-",転記作業用!L46))</f>
        <v>-</v>
      </c>
      <c r="N46" s="62" t="str">
        <f>IF('在宅生活改善調査（利用者票）'!$U55=10,"*",IF(AND('在宅生活改善調査（利用者票）'!Y55&lt;&gt;10,転記作業用!$Z46=0),"-",転記作業用!M46))</f>
        <v>-</v>
      </c>
      <c r="O46" s="62" t="str">
        <f>IF('在宅生活改善調査（利用者票）'!$U55=10,"*",IF(AND('在宅生活改善調査（利用者票）'!Z55&lt;&gt;10,転記作業用!$Z46=0),"-",転記作業用!N46))</f>
        <v>-</v>
      </c>
      <c r="P46" s="62" t="str">
        <f>IF('在宅生活改善調査（利用者票）'!$U55=10,"*",IF(AND('在宅生活改善調査（利用者票）'!AA55&lt;&gt;10,転記作業用!$Z46=0),"-",転記作業用!O46))</f>
        <v>-</v>
      </c>
      <c r="Q46" s="62" t="str">
        <f>IF('在宅生活改善調査（利用者票）'!$U55=10,"*",IF(AND('在宅生活改善調査（利用者票）'!AB55&lt;&gt;10,転記作業用!$Z46=0),"-",転記作業用!P46))</f>
        <v>-</v>
      </c>
      <c r="R46" s="62" t="str">
        <f>IF('在宅生活改善調査（利用者票）'!$U55=10,"*",IF(AND('在宅生活改善調査（利用者票）'!AC55&lt;&gt;10,転記作業用!$Z46=0),"-",転記作業用!Q46))</f>
        <v>-</v>
      </c>
      <c r="S46" s="62" t="str">
        <f>IF('在宅生活改善調査（利用者票）'!$U55=10,"*",IF(AND('在宅生活改善調査（利用者票）'!AD55&lt;&gt;10,転記作業用!$Z46=0),"-",転記作業用!R46))</f>
        <v>-</v>
      </c>
      <c r="T46" s="62" t="str">
        <f>IF('在宅生活改善調査（利用者票）'!$U55=10,"*",IF(AND('在宅生活改善調査（利用者票）'!AE55&lt;&gt;10,転記作業用!$Z46=0),"-",転記作業用!S46))</f>
        <v>-</v>
      </c>
      <c r="U46" s="62" t="str">
        <f>IF('在宅生活改善調査（利用者票）'!$U55=10,"*",IF(AND('在宅生活改善調査（利用者票）'!AF55&lt;&gt;10,転記作業用!$Z46=0),"-",転記作業用!T46))</f>
        <v>-</v>
      </c>
      <c r="V46" s="62" t="str">
        <f>IF('在宅生活改善調査（利用者票）'!$U55=10,"*",IF(AND('在宅生活改善調査（利用者票）'!AG55&lt;&gt;10,転記作業用!$Z46=0),"-",転記作業用!U46))</f>
        <v>-</v>
      </c>
      <c r="W46" s="62" t="str">
        <f>IF('在宅生活改善調査（利用者票）'!$U55=10,"*",IF(AND('在宅生活改善調査（利用者票）'!AH55&lt;&gt;10,転記作業用!$Z46=0),"-",転記作業用!V46))</f>
        <v>-</v>
      </c>
      <c r="X46" s="62" t="str">
        <f>IF('在宅生活改善調査（利用者票）'!$U55=10,"*",IF(AND('在宅生活改善調査（利用者票）'!AI55&lt;&gt;10,転記作業用!$Z46=0),"-",転記作業用!W46))</f>
        <v>-</v>
      </c>
      <c r="Y46" s="62" t="str">
        <f>IF('在宅生活改善調査（利用者票）'!$U55=10,"*",IF(AND('在宅生活改善調査（利用者票）'!AJ55&lt;&gt;10,転記作業用!$Z46=0),"-",転記作業用!X46))</f>
        <v>-</v>
      </c>
      <c r="Z46" s="62" t="str">
        <f>IF('在宅生活改善調査（利用者票）'!$U55=10,"*",IF(AND('在宅生活改善調査（利用者票）'!AK55&lt;&gt;10,転記作業用!$Z46=0),"-",転記作業用!Y46))</f>
        <v>-</v>
      </c>
      <c r="AA46" s="62" t="str">
        <f>IF(転記作業用!$AH46=0,"-",転記作業用!AA46)</f>
        <v>-</v>
      </c>
      <c r="AB46" s="62" t="str">
        <f>IF(転記作業用!$AH46=0,"-",転記作業用!AB46)</f>
        <v>-</v>
      </c>
      <c r="AC46" s="62" t="str">
        <f>IF(転記作業用!$AH46=0,"-",転記作業用!AC46)</f>
        <v>-</v>
      </c>
      <c r="AD46" s="62" t="str">
        <f>IF(転記作業用!$AH46=0,"-",転記作業用!AD46)</f>
        <v>-</v>
      </c>
      <c r="AE46" s="62" t="str">
        <f>IF(転記作業用!$AH46=0,"-",転記作業用!AE46)</f>
        <v>-</v>
      </c>
      <c r="AF46" s="62" t="str">
        <f>IF(転記作業用!$AH46=0,"-",転記作業用!AF46)</f>
        <v>-</v>
      </c>
      <c r="AG46" s="62" t="str">
        <f>IF(転記作業用!$AH46=0,"-",転記作業用!AG46)</f>
        <v>-</v>
      </c>
      <c r="AH46" s="62" t="str">
        <f>IF(転記作業用!$AP46=0,"-",転記作業用!AI46)</f>
        <v>-</v>
      </c>
      <c r="AI46" s="62" t="str">
        <f>IF(転記作業用!$AP46=0,"-",転記作業用!AJ46)</f>
        <v>-</v>
      </c>
      <c r="AJ46" s="62" t="str">
        <f>IF(転記作業用!$AP46=0,"-",転記作業用!AK46)</f>
        <v>-</v>
      </c>
      <c r="AK46" s="62" t="str">
        <f>IF(転記作業用!$AP46=0,"-",転記作業用!AL46)</f>
        <v>-</v>
      </c>
      <c r="AL46" s="62" t="str">
        <f>IF(転記作業用!$AP46=0,"-",転記作業用!AM46)</f>
        <v>-</v>
      </c>
      <c r="AM46" s="62" t="str">
        <f>IF(転記作業用!$AP46=0,"-",転記作業用!AN46)</f>
        <v>-</v>
      </c>
      <c r="AN46" s="62" t="str">
        <f>IF(転記作業用!$AP46=0,"-",転記作業用!AO46)</f>
        <v>-</v>
      </c>
      <c r="AO46" s="62" t="str">
        <f>IF(転記作業用!$AY46=0,"-",転記作業用!AQ46)</f>
        <v>-</v>
      </c>
      <c r="AP46" s="62" t="str">
        <f>IF(転記作業用!$AY46=0,"-",転記作業用!AR46)</f>
        <v>-</v>
      </c>
      <c r="AQ46" s="62" t="str">
        <f>IF(転記作業用!$AY46=0,"-",転記作業用!AS46)</f>
        <v>-</v>
      </c>
      <c r="AR46" s="62" t="str">
        <f>IF(転記作業用!$AY46=0,"-",転記作業用!AT46)</f>
        <v>-</v>
      </c>
      <c r="AS46" s="62" t="str">
        <f>IF(転記作業用!$AY46=0,"-",転記作業用!AU46)</f>
        <v>-</v>
      </c>
      <c r="AT46" s="62" t="str">
        <f>IF(転記作業用!$AY46=0,"-",転記作業用!AV46)</f>
        <v>-</v>
      </c>
      <c r="AU46" s="62" t="str">
        <f>IF(転記作業用!$AY46=0,"-",転記作業用!AW46)</f>
        <v>-</v>
      </c>
      <c r="AV46" s="62" t="str">
        <f>IF(転記作業用!$AY46=0,"-",転記作業用!AX46)</f>
        <v>-</v>
      </c>
      <c r="AW46" s="62" t="str">
        <f>IF(転記作業用!$BK46=0,"-",転記作業用!AZ46)</f>
        <v>-</v>
      </c>
      <c r="AX46" s="62" t="str">
        <f>IF(転記作業用!$BK46=0,"-",転記作業用!BA46)</f>
        <v>-</v>
      </c>
      <c r="AY46" s="62" t="str">
        <f>IF(転記作業用!$BK46=0,"-",転記作業用!BB46)</f>
        <v>-</v>
      </c>
      <c r="AZ46" s="62" t="str">
        <f>IF(転記作業用!$BK46=0,"-",転記作業用!BC46)</f>
        <v>-</v>
      </c>
      <c r="BA46" s="62" t="str">
        <f>IF(転記作業用!$BK46=0,"-",転記作業用!BD46)</f>
        <v>-</v>
      </c>
      <c r="BB46" s="62" t="str">
        <f>IF(転記作業用!$BK46=0,"-",転記作業用!BE46)</f>
        <v>-</v>
      </c>
      <c r="BC46" s="62" t="str">
        <f>IF(転記作業用!$BK46=0,"-",転記作業用!BF46)</f>
        <v>-</v>
      </c>
      <c r="BD46" s="62" t="str">
        <f>IF(転記作業用!$BK46=0,"-",転記作業用!BG46)</f>
        <v>-</v>
      </c>
      <c r="BE46" s="62" t="str">
        <f>IF(転記作業用!$BK46=0,"-",転記作業用!BH46)</f>
        <v>-</v>
      </c>
      <c r="BF46" s="62" t="str">
        <f>IF(転記作業用!$BK46=0,"-",転記作業用!BI46)</f>
        <v>-</v>
      </c>
      <c r="BG46" s="62" t="str">
        <f>IF(転記作業用!$BK46=0,"-",転記作業用!BJ46)</f>
        <v>-</v>
      </c>
      <c r="BH46" s="62" t="str">
        <f>IF(転記作業用!$CF46=0,"-",転記作業用!BL46)</f>
        <v>-</v>
      </c>
      <c r="BI46" s="62" t="str">
        <f>IF(転記作業用!$CF46=0,"-",転記作業用!BM46)</f>
        <v>-</v>
      </c>
      <c r="BJ46" s="62" t="str">
        <f>IF(転記作業用!$CF46=0,"-",転記作業用!BN46)</f>
        <v>-</v>
      </c>
      <c r="BK46" s="62" t="str">
        <f>IF(転記作業用!$CF46=0,"-",転記作業用!BO46)</f>
        <v>-</v>
      </c>
      <c r="BL46" s="62" t="str">
        <f>IF(転記作業用!$CF46=0,"-",転記作業用!BP46)</f>
        <v>-</v>
      </c>
      <c r="BM46" s="62" t="str">
        <f>IF(転記作業用!$CF46=0,"-",転記作業用!BQ46)</f>
        <v>-</v>
      </c>
      <c r="BN46" s="62" t="str">
        <f>IF(転記作業用!$CF46=0,"-",転記作業用!BR46)</f>
        <v>-</v>
      </c>
      <c r="BO46" s="62" t="str">
        <f>IF(転記作業用!$CF46=0,"-",転記作業用!BS46)</f>
        <v>-</v>
      </c>
      <c r="BP46" s="62" t="str">
        <f>IF(転記作業用!$CF46=0,"-",転記作業用!BT46)</f>
        <v>-</v>
      </c>
      <c r="BQ46" s="62" t="str">
        <f>IF(転記作業用!$CF46=0,"-",転記作業用!BU46)</f>
        <v>-</v>
      </c>
      <c r="BR46" s="62" t="str">
        <f>IF(転記作業用!$CF46=0,"-",転記作業用!BV46)</f>
        <v>-</v>
      </c>
      <c r="BS46" s="62" t="str">
        <f>IF(転記作業用!$CF46=0,"-",転記作業用!BW46)</f>
        <v>-</v>
      </c>
      <c r="BT46" s="62" t="str">
        <f>IF(転記作業用!$CF46=0,"-",転記作業用!BX46)</f>
        <v>-</v>
      </c>
      <c r="BU46" s="62" t="str">
        <f>IF(転記作業用!$CF46=0,"-",転記作業用!BY46)</f>
        <v>-</v>
      </c>
      <c r="BV46" s="62" t="str">
        <f>IF(転記作業用!$CF46=0,"-",転記作業用!BZ46)</f>
        <v>-</v>
      </c>
      <c r="BW46" s="62" t="str">
        <f>IF(転記作業用!$CF46=0,"-",転記作業用!CA46)</f>
        <v>-</v>
      </c>
      <c r="BX46" s="62" t="str">
        <f>IF(転記作業用!$CF46=0,"-",転記作業用!CB46)</f>
        <v>-</v>
      </c>
      <c r="BY46" s="62" t="str">
        <f>IF(転記作業用!$CF46=0,"-",転記作業用!CC46)</f>
        <v>-</v>
      </c>
      <c r="BZ46" s="62" t="str">
        <f>IF(転記作業用!$CF46=0,"-",転記作業用!CD46)</f>
        <v>-</v>
      </c>
      <c r="CA46" s="62" t="str">
        <f>IF(転記作業用!$CF46=0,"-",転記作業用!CE46)</f>
        <v>-</v>
      </c>
      <c r="CB46" s="62" t="str">
        <f>IF(転記作業用!CG46&lt;1,"*",IF(AND(転記作業用!CG46&gt;=1,'在宅生活改善調査（利用者票）'!CO55=""),"-",'在宅生活改善調査（利用者票）'!CO55))</f>
        <v>*</v>
      </c>
      <c r="CC46" s="62" t="str">
        <f>IF(転記作業用!CH46&lt;1,"*",IF(AND(転記作業用!CH46&gt;=1,'在宅生活改善調査（利用者票）'!CP55=""),"-",'在宅生活改善調査（利用者票）'!CP55))</f>
        <v>*</v>
      </c>
      <c r="CD46" s="62" t="str">
        <f>IF($BZ46&lt;&gt;1,"*",IF(AND($BZ46=1,'在宅生活改善調査（利用者票）'!CQ55=""),"-",'在宅生活改善調査（利用者票）'!CQ55))</f>
        <v>*</v>
      </c>
      <c r="CF46" s="129" t="str">
        <f>IF('在宅生活改善調査（利用者票）'!H55="","-",'在宅生活改善調査（利用者票）'!H55)</f>
        <v>-</v>
      </c>
      <c r="CG46" s="129" t="str">
        <f>IF('在宅生活改善調査（利用者票）'!I55="","-",'在宅生活改善調査（利用者票）'!I55)</f>
        <v>-</v>
      </c>
      <c r="CH46" s="129" t="str">
        <f>IF('在宅生活改善調査（利用者票）'!J55="","-",'在宅生活改善調査（利用者票）'!J55)</f>
        <v>-</v>
      </c>
      <c r="CI46" s="129" t="str">
        <f>IF('在宅生活改善調査（利用者票）'!K55="","-",'在宅生活改善調査（利用者票）'!K55)</f>
        <v>-</v>
      </c>
      <c r="CJ46" s="129" t="str">
        <f>IF('在宅生活改善調査（利用者票）'!L55="","-",'在宅生活改善調査（利用者票）'!L55)</f>
        <v>-</v>
      </c>
      <c r="CK46" s="129" t="str">
        <f>IF('在宅生活改善調査（利用者票）'!M55="","-",'在宅生活改善調査（利用者票）'!M55)</f>
        <v>-</v>
      </c>
      <c r="CL46" s="129" t="str">
        <f>IF('在宅生活改善調査（利用者票）'!N55="","-",'在宅生活改善調査（利用者票）'!N55)</f>
        <v>-</v>
      </c>
      <c r="CM46" s="129" t="str">
        <f>IF('在宅生活改善調査（利用者票）'!O55="","-",'在宅生活改善調査（利用者票）'!O55)</f>
        <v>-</v>
      </c>
      <c r="CN46" s="129" t="str">
        <f>IF('在宅生活改善調査（利用者票）'!P55="","-",'在宅生活改善調査（利用者票）'!P55)</f>
        <v>-</v>
      </c>
      <c r="CO46" s="129" t="str">
        <f>IF('在宅生活改善調査（利用者票）'!Q55="","-",'在宅生活改善調査（利用者票）'!Q55)</f>
        <v>-</v>
      </c>
      <c r="CP46" s="129" t="str">
        <f>IF('在宅生活改善調査（利用者票）'!R55="","-",'在宅生活改善調査（利用者票）'!R55)</f>
        <v>-</v>
      </c>
      <c r="CQ46" s="129" t="str">
        <f>IF('在宅生活改善調査（利用者票）'!S55="","-",'在宅生活改善調査（利用者票）'!S55)</f>
        <v>-</v>
      </c>
      <c r="CR46" s="129" t="str">
        <f>IF('在宅生活改善調査（利用者票）'!T55="","-",'在宅生活改善調査（利用者票）'!T55)</f>
        <v>-</v>
      </c>
    </row>
    <row r="47" spans="1:96">
      <c r="A47" s="63" t="str">
        <f>IF(SUM(B47:CD47)=0,"",43)</f>
        <v/>
      </c>
      <c r="B47" s="62" t="str">
        <f>IF('在宅生活改善調査（利用者票）'!B56="","-",'在宅生活改善調査（利用者票）'!B56)</f>
        <v>-</v>
      </c>
      <c r="C47" s="62" t="str">
        <f>IF('在宅生活改善調査（利用者票）'!C56="","-",'在宅生活改善調査（利用者票）'!C56)</f>
        <v>-</v>
      </c>
      <c r="D47" s="62" t="str">
        <f>IF('在宅生活改善調査（利用者票）'!D56="","-",'在宅生活改善調査（利用者票）'!D56)</f>
        <v>-</v>
      </c>
      <c r="E47" s="62" t="str">
        <f>IF('在宅生活改善調査（利用者票）'!E56="","-",'在宅生活改善調査（利用者票）'!E56)</f>
        <v>-</v>
      </c>
      <c r="F47" s="62" t="str">
        <f>IF('在宅生活改善調査（利用者票）'!F56="","-",'在宅生活改善調査（利用者票）'!F56)</f>
        <v>-</v>
      </c>
      <c r="G47" s="62" t="str">
        <f>IF('在宅生活改善調査（利用者票）'!G56="","-",'在宅生活改善調査（利用者票）'!G56)</f>
        <v>-</v>
      </c>
      <c r="H47" s="62" t="str">
        <f>IF('在宅生活改善調査（利用者票）'!U56="","-",'在宅生活改善調査（利用者票）'!U56)</f>
        <v>-</v>
      </c>
      <c r="I47" s="62" t="str">
        <f>IF('在宅生活改善調査（利用者票）'!$U56=10,"*",IF(AND('在宅生活改善調査（利用者票）'!U56&lt;&gt;10,'在宅生活改善調査（利用者票）'!V56=""),"-",'在宅生活改善調査（利用者票）'!V56))</f>
        <v>-</v>
      </c>
      <c r="J47" s="62" t="str">
        <f>IF('在宅生活改善調査（利用者票）'!$U56=10,"*",IF(AND('在宅生活改善調査（利用者票）'!U56&lt;&gt;10,転記作業用!$Z47=0),"-",転記作業用!I47))</f>
        <v>-</v>
      </c>
      <c r="K47" s="62" t="str">
        <f>IF('在宅生活改善調査（利用者票）'!$U56=10,"*",IF(AND('在宅生活改善調査（利用者票）'!V56&lt;&gt;10,転記作業用!$Z47=0),"-",転記作業用!J47))</f>
        <v>-</v>
      </c>
      <c r="L47" s="62" t="str">
        <f>IF('在宅生活改善調査（利用者票）'!$U56=10,"*",IF(AND('在宅生活改善調査（利用者票）'!W56&lt;&gt;10,転記作業用!$Z47=0),"-",転記作業用!K47))</f>
        <v>-</v>
      </c>
      <c r="M47" s="62" t="str">
        <f>IF('在宅生活改善調査（利用者票）'!$U56=10,"*",IF(AND('在宅生活改善調査（利用者票）'!X56&lt;&gt;10,転記作業用!$Z47=0),"-",転記作業用!L47))</f>
        <v>-</v>
      </c>
      <c r="N47" s="62" t="str">
        <f>IF('在宅生活改善調査（利用者票）'!$U56=10,"*",IF(AND('在宅生活改善調査（利用者票）'!Y56&lt;&gt;10,転記作業用!$Z47=0),"-",転記作業用!M47))</f>
        <v>-</v>
      </c>
      <c r="O47" s="62" t="str">
        <f>IF('在宅生活改善調査（利用者票）'!$U56=10,"*",IF(AND('在宅生活改善調査（利用者票）'!Z56&lt;&gt;10,転記作業用!$Z47=0),"-",転記作業用!N47))</f>
        <v>-</v>
      </c>
      <c r="P47" s="62" t="str">
        <f>IF('在宅生活改善調査（利用者票）'!$U56=10,"*",IF(AND('在宅生活改善調査（利用者票）'!AA56&lt;&gt;10,転記作業用!$Z47=0),"-",転記作業用!O47))</f>
        <v>-</v>
      </c>
      <c r="Q47" s="62" t="str">
        <f>IF('在宅生活改善調査（利用者票）'!$U56=10,"*",IF(AND('在宅生活改善調査（利用者票）'!AB56&lt;&gt;10,転記作業用!$Z47=0),"-",転記作業用!P47))</f>
        <v>-</v>
      </c>
      <c r="R47" s="62" t="str">
        <f>IF('在宅生活改善調査（利用者票）'!$U56=10,"*",IF(AND('在宅生活改善調査（利用者票）'!AC56&lt;&gt;10,転記作業用!$Z47=0),"-",転記作業用!Q47))</f>
        <v>-</v>
      </c>
      <c r="S47" s="62" t="str">
        <f>IF('在宅生活改善調査（利用者票）'!$U56=10,"*",IF(AND('在宅生活改善調査（利用者票）'!AD56&lt;&gt;10,転記作業用!$Z47=0),"-",転記作業用!R47))</f>
        <v>-</v>
      </c>
      <c r="T47" s="62" t="str">
        <f>IF('在宅生活改善調査（利用者票）'!$U56=10,"*",IF(AND('在宅生活改善調査（利用者票）'!AE56&lt;&gt;10,転記作業用!$Z47=0),"-",転記作業用!S47))</f>
        <v>-</v>
      </c>
      <c r="U47" s="62" t="str">
        <f>IF('在宅生活改善調査（利用者票）'!$U56=10,"*",IF(AND('在宅生活改善調査（利用者票）'!AF56&lt;&gt;10,転記作業用!$Z47=0),"-",転記作業用!T47))</f>
        <v>-</v>
      </c>
      <c r="V47" s="62" t="str">
        <f>IF('在宅生活改善調査（利用者票）'!$U56=10,"*",IF(AND('在宅生活改善調査（利用者票）'!AG56&lt;&gt;10,転記作業用!$Z47=0),"-",転記作業用!U47))</f>
        <v>-</v>
      </c>
      <c r="W47" s="62" t="str">
        <f>IF('在宅生活改善調査（利用者票）'!$U56=10,"*",IF(AND('在宅生活改善調査（利用者票）'!AH56&lt;&gt;10,転記作業用!$Z47=0),"-",転記作業用!V47))</f>
        <v>-</v>
      </c>
      <c r="X47" s="62" t="str">
        <f>IF('在宅生活改善調査（利用者票）'!$U56=10,"*",IF(AND('在宅生活改善調査（利用者票）'!AI56&lt;&gt;10,転記作業用!$Z47=0),"-",転記作業用!W47))</f>
        <v>-</v>
      </c>
      <c r="Y47" s="62" t="str">
        <f>IF('在宅生活改善調査（利用者票）'!$U56=10,"*",IF(AND('在宅生活改善調査（利用者票）'!AJ56&lt;&gt;10,転記作業用!$Z47=0),"-",転記作業用!X47))</f>
        <v>-</v>
      </c>
      <c r="Z47" s="62" t="str">
        <f>IF('在宅生活改善調査（利用者票）'!$U56=10,"*",IF(AND('在宅生活改善調査（利用者票）'!AK56&lt;&gt;10,転記作業用!$Z47=0),"-",転記作業用!Y47))</f>
        <v>-</v>
      </c>
      <c r="AA47" s="62" t="str">
        <f>IF(転記作業用!$AH47=0,"-",転記作業用!AA47)</f>
        <v>-</v>
      </c>
      <c r="AB47" s="62" t="str">
        <f>IF(転記作業用!$AH47=0,"-",転記作業用!AB47)</f>
        <v>-</v>
      </c>
      <c r="AC47" s="62" t="str">
        <f>IF(転記作業用!$AH47=0,"-",転記作業用!AC47)</f>
        <v>-</v>
      </c>
      <c r="AD47" s="62" t="str">
        <f>IF(転記作業用!$AH47=0,"-",転記作業用!AD47)</f>
        <v>-</v>
      </c>
      <c r="AE47" s="62" t="str">
        <f>IF(転記作業用!$AH47=0,"-",転記作業用!AE47)</f>
        <v>-</v>
      </c>
      <c r="AF47" s="62" t="str">
        <f>IF(転記作業用!$AH47=0,"-",転記作業用!AF47)</f>
        <v>-</v>
      </c>
      <c r="AG47" s="62" t="str">
        <f>IF(転記作業用!$AH47=0,"-",転記作業用!AG47)</f>
        <v>-</v>
      </c>
      <c r="AH47" s="62" t="str">
        <f>IF(転記作業用!$AP47=0,"-",転記作業用!AI47)</f>
        <v>-</v>
      </c>
      <c r="AI47" s="62" t="str">
        <f>IF(転記作業用!$AP47=0,"-",転記作業用!AJ47)</f>
        <v>-</v>
      </c>
      <c r="AJ47" s="62" t="str">
        <f>IF(転記作業用!$AP47=0,"-",転記作業用!AK47)</f>
        <v>-</v>
      </c>
      <c r="AK47" s="62" t="str">
        <f>IF(転記作業用!$AP47=0,"-",転記作業用!AL47)</f>
        <v>-</v>
      </c>
      <c r="AL47" s="62" t="str">
        <f>IF(転記作業用!$AP47=0,"-",転記作業用!AM47)</f>
        <v>-</v>
      </c>
      <c r="AM47" s="62" t="str">
        <f>IF(転記作業用!$AP47=0,"-",転記作業用!AN47)</f>
        <v>-</v>
      </c>
      <c r="AN47" s="62" t="str">
        <f>IF(転記作業用!$AP47=0,"-",転記作業用!AO47)</f>
        <v>-</v>
      </c>
      <c r="AO47" s="62" t="str">
        <f>IF(転記作業用!$AY47=0,"-",転記作業用!AQ47)</f>
        <v>-</v>
      </c>
      <c r="AP47" s="62" t="str">
        <f>IF(転記作業用!$AY47=0,"-",転記作業用!AR47)</f>
        <v>-</v>
      </c>
      <c r="AQ47" s="62" t="str">
        <f>IF(転記作業用!$AY47=0,"-",転記作業用!AS47)</f>
        <v>-</v>
      </c>
      <c r="AR47" s="62" t="str">
        <f>IF(転記作業用!$AY47=0,"-",転記作業用!AT47)</f>
        <v>-</v>
      </c>
      <c r="AS47" s="62" t="str">
        <f>IF(転記作業用!$AY47=0,"-",転記作業用!AU47)</f>
        <v>-</v>
      </c>
      <c r="AT47" s="62" t="str">
        <f>IF(転記作業用!$AY47=0,"-",転記作業用!AV47)</f>
        <v>-</v>
      </c>
      <c r="AU47" s="62" t="str">
        <f>IF(転記作業用!$AY47=0,"-",転記作業用!AW47)</f>
        <v>-</v>
      </c>
      <c r="AV47" s="62" t="str">
        <f>IF(転記作業用!$AY47=0,"-",転記作業用!AX47)</f>
        <v>-</v>
      </c>
      <c r="AW47" s="62" t="str">
        <f>IF(転記作業用!$BK47=0,"-",転記作業用!AZ47)</f>
        <v>-</v>
      </c>
      <c r="AX47" s="62" t="str">
        <f>IF(転記作業用!$BK47=0,"-",転記作業用!BA47)</f>
        <v>-</v>
      </c>
      <c r="AY47" s="62" t="str">
        <f>IF(転記作業用!$BK47=0,"-",転記作業用!BB47)</f>
        <v>-</v>
      </c>
      <c r="AZ47" s="62" t="str">
        <f>IF(転記作業用!$BK47=0,"-",転記作業用!BC47)</f>
        <v>-</v>
      </c>
      <c r="BA47" s="62" t="str">
        <f>IF(転記作業用!$BK47=0,"-",転記作業用!BD47)</f>
        <v>-</v>
      </c>
      <c r="BB47" s="62" t="str">
        <f>IF(転記作業用!$BK47=0,"-",転記作業用!BE47)</f>
        <v>-</v>
      </c>
      <c r="BC47" s="62" t="str">
        <f>IF(転記作業用!$BK47=0,"-",転記作業用!BF47)</f>
        <v>-</v>
      </c>
      <c r="BD47" s="62" t="str">
        <f>IF(転記作業用!$BK47=0,"-",転記作業用!BG47)</f>
        <v>-</v>
      </c>
      <c r="BE47" s="62" t="str">
        <f>IF(転記作業用!$BK47=0,"-",転記作業用!BH47)</f>
        <v>-</v>
      </c>
      <c r="BF47" s="62" t="str">
        <f>IF(転記作業用!$BK47=0,"-",転記作業用!BI47)</f>
        <v>-</v>
      </c>
      <c r="BG47" s="62" t="str">
        <f>IF(転記作業用!$BK47=0,"-",転記作業用!BJ47)</f>
        <v>-</v>
      </c>
      <c r="BH47" s="62" t="str">
        <f>IF(転記作業用!$CF47=0,"-",転記作業用!BL47)</f>
        <v>-</v>
      </c>
      <c r="BI47" s="62" t="str">
        <f>IF(転記作業用!$CF47=0,"-",転記作業用!BM47)</f>
        <v>-</v>
      </c>
      <c r="BJ47" s="62" t="str">
        <f>IF(転記作業用!$CF47=0,"-",転記作業用!BN47)</f>
        <v>-</v>
      </c>
      <c r="BK47" s="62" t="str">
        <f>IF(転記作業用!$CF47=0,"-",転記作業用!BO47)</f>
        <v>-</v>
      </c>
      <c r="BL47" s="62" t="str">
        <f>IF(転記作業用!$CF47=0,"-",転記作業用!BP47)</f>
        <v>-</v>
      </c>
      <c r="BM47" s="62" t="str">
        <f>IF(転記作業用!$CF47=0,"-",転記作業用!BQ47)</f>
        <v>-</v>
      </c>
      <c r="BN47" s="62" t="str">
        <f>IF(転記作業用!$CF47=0,"-",転記作業用!BR47)</f>
        <v>-</v>
      </c>
      <c r="BO47" s="62" t="str">
        <f>IF(転記作業用!$CF47=0,"-",転記作業用!BS47)</f>
        <v>-</v>
      </c>
      <c r="BP47" s="62" t="str">
        <f>IF(転記作業用!$CF47=0,"-",転記作業用!BT47)</f>
        <v>-</v>
      </c>
      <c r="BQ47" s="62" t="str">
        <f>IF(転記作業用!$CF47=0,"-",転記作業用!BU47)</f>
        <v>-</v>
      </c>
      <c r="BR47" s="62" t="str">
        <f>IF(転記作業用!$CF47=0,"-",転記作業用!BV47)</f>
        <v>-</v>
      </c>
      <c r="BS47" s="62" t="str">
        <f>IF(転記作業用!$CF47=0,"-",転記作業用!BW47)</f>
        <v>-</v>
      </c>
      <c r="BT47" s="62" t="str">
        <f>IF(転記作業用!$CF47=0,"-",転記作業用!BX47)</f>
        <v>-</v>
      </c>
      <c r="BU47" s="62" t="str">
        <f>IF(転記作業用!$CF47=0,"-",転記作業用!BY47)</f>
        <v>-</v>
      </c>
      <c r="BV47" s="62" t="str">
        <f>IF(転記作業用!$CF47=0,"-",転記作業用!BZ47)</f>
        <v>-</v>
      </c>
      <c r="BW47" s="62" t="str">
        <f>IF(転記作業用!$CF47=0,"-",転記作業用!CA47)</f>
        <v>-</v>
      </c>
      <c r="BX47" s="62" t="str">
        <f>IF(転記作業用!$CF47=0,"-",転記作業用!CB47)</f>
        <v>-</v>
      </c>
      <c r="BY47" s="62" t="str">
        <f>IF(転記作業用!$CF47=0,"-",転記作業用!CC47)</f>
        <v>-</v>
      </c>
      <c r="BZ47" s="62" t="str">
        <f>IF(転記作業用!$CF47=0,"-",転記作業用!CD47)</f>
        <v>-</v>
      </c>
      <c r="CA47" s="62" t="str">
        <f>IF(転記作業用!$CF47=0,"-",転記作業用!CE47)</f>
        <v>-</v>
      </c>
      <c r="CB47" s="62" t="str">
        <f>IF(転記作業用!CG47&lt;1,"*",IF(AND(転記作業用!CG47&gt;=1,'在宅生活改善調査（利用者票）'!CO56=""),"-",'在宅生活改善調査（利用者票）'!CO56))</f>
        <v>*</v>
      </c>
      <c r="CC47" s="62" t="str">
        <f>IF(転記作業用!CH47&lt;1,"*",IF(AND(転記作業用!CH47&gt;=1,'在宅生活改善調査（利用者票）'!CP56=""),"-",'在宅生活改善調査（利用者票）'!CP56))</f>
        <v>*</v>
      </c>
      <c r="CD47" s="62" t="str">
        <f>IF($BZ47&lt;&gt;1,"*",IF(AND($BZ47=1,'在宅生活改善調査（利用者票）'!CQ56=""),"-",'在宅生活改善調査（利用者票）'!CQ56))</f>
        <v>*</v>
      </c>
      <c r="CF47" s="129" t="str">
        <f>IF('在宅生活改善調査（利用者票）'!H56="","-",'在宅生活改善調査（利用者票）'!H56)</f>
        <v>-</v>
      </c>
      <c r="CG47" s="129" t="str">
        <f>IF('在宅生活改善調査（利用者票）'!I56="","-",'在宅生活改善調査（利用者票）'!I56)</f>
        <v>-</v>
      </c>
      <c r="CH47" s="129" t="str">
        <f>IF('在宅生活改善調査（利用者票）'!J56="","-",'在宅生活改善調査（利用者票）'!J56)</f>
        <v>-</v>
      </c>
      <c r="CI47" s="129" t="str">
        <f>IF('在宅生活改善調査（利用者票）'!K56="","-",'在宅生活改善調査（利用者票）'!K56)</f>
        <v>-</v>
      </c>
      <c r="CJ47" s="129" t="str">
        <f>IF('在宅生活改善調査（利用者票）'!L56="","-",'在宅生活改善調査（利用者票）'!L56)</f>
        <v>-</v>
      </c>
      <c r="CK47" s="129" t="str">
        <f>IF('在宅生活改善調査（利用者票）'!M56="","-",'在宅生活改善調査（利用者票）'!M56)</f>
        <v>-</v>
      </c>
      <c r="CL47" s="129" t="str">
        <f>IF('在宅生活改善調査（利用者票）'!N56="","-",'在宅生活改善調査（利用者票）'!N56)</f>
        <v>-</v>
      </c>
      <c r="CM47" s="129" t="str">
        <f>IF('在宅生活改善調査（利用者票）'!O56="","-",'在宅生活改善調査（利用者票）'!O56)</f>
        <v>-</v>
      </c>
      <c r="CN47" s="129" t="str">
        <f>IF('在宅生活改善調査（利用者票）'!P56="","-",'在宅生活改善調査（利用者票）'!P56)</f>
        <v>-</v>
      </c>
      <c r="CO47" s="129" t="str">
        <f>IF('在宅生活改善調査（利用者票）'!Q56="","-",'在宅生活改善調査（利用者票）'!Q56)</f>
        <v>-</v>
      </c>
      <c r="CP47" s="129" t="str">
        <f>IF('在宅生活改善調査（利用者票）'!R56="","-",'在宅生活改善調査（利用者票）'!R56)</f>
        <v>-</v>
      </c>
      <c r="CQ47" s="129" t="str">
        <f>IF('在宅生活改善調査（利用者票）'!S56="","-",'在宅生活改善調査（利用者票）'!S56)</f>
        <v>-</v>
      </c>
      <c r="CR47" s="129" t="str">
        <f>IF('在宅生活改善調査（利用者票）'!T56="","-",'在宅生活改善調査（利用者票）'!T56)</f>
        <v>-</v>
      </c>
    </row>
    <row r="48" spans="1:96">
      <c r="A48" s="63" t="str">
        <f>IF(SUM(B48:CD48)=0,"",44)</f>
        <v/>
      </c>
      <c r="B48" s="62" t="str">
        <f>IF('在宅生活改善調査（利用者票）'!B57="","-",'在宅生活改善調査（利用者票）'!B57)</f>
        <v>-</v>
      </c>
      <c r="C48" s="62" t="str">
        <f>IF('在宅生活改善調査（利用者票）'!C57="","-",'在宅生活改善調査（利用者票）'!C57)</f>
        <v>-</v>
      </c>
      <c r="D48" s="62" t="str">
        <f>IF('在宅生活改善調査（利用者票）'!D57="","-",'在宅生活改善調査（利用者票）'!D57)</f>
        <v>-</v>
      </c>
      <c r="E48" s="62" t="str">
        <f>IF('在宅生活改善調査（利用者票）'!E57="","-",'在宅生活改善調査（利用者票）'!E57)</f>
        <v>-</v>
      </c>
      <c r="F48" s="62" t="str">
        <f>IF('在宅生活改善調査（利用者票）'!F57="","-",'在宅生活改善調査（利用者票）'!F57)</f>
        <v>-</v>
      </c>
      <c r="G48" s="62" t="str">
        <f>IF('在宅生活改善調査（利用者票）'!G57="","-",'在宅生活改善調査（利用者票）'!G57)</f>
        <v>-</v>
      </c>
      <c r="H48" s="62" t="str">
        <f>IF('在宅生活改善調査（利用者票）'!U57="","-",'在宅生活改善調査（利用者票）'!U57)</f>
        <v>-</v>
      </c>
      <c r="I48" s="62" t="str">
        <f>IF('在宅生活改善調査（利用者票）'!$U57=10,"*",IF(AND('在宅生活改善調査（利用者票）'!U57&lt;&gt;10,'在宅生活改善調査（利用者票）'!V57=""),"-",'在宅生活改善調査（利用者票）'!V57))</f>
        <v>-</v>
      </c>
      <c r="J48" s="62" t="str">
        <f>IF('在宅生活改善調査（利用者票）'!$U57=10,"*",IF(AND('在宅生活改善調査（利用者票）'!U57&lt;&gt;10,転記作業用!$Z48=0),"-",転記作業用!I48))</f>
        <v>-</v>
      </c>
      <c r="K48" s="62" t="str">
        <f>IF('在宅生活改善調査（利用者票）'!$U57=10,"*",IF(AND('在宅生活改善調査（利用者票）'!V57&lt;&gt;10,転記作業用!$Z48=0),"-",転記作業用!J48))</f>
        <v>-</v>
      </c>
      <c r="L48" s="62" t="str">
        <f>IF('在宅生活改善調査（利用者票）'!$U57=10,"*",IF(AND('在宅生活改善調査（利用者票）'!W57&lt;&gt;10,転記作業用!$Z48=0),"-",転記作業用!K48))</f>
        <v>-</v>
      </c>
      <c r="M48" s="62" t="str">
        <f>IF('在宅生活改善調査（利用者票）'!$U57=10,"*",IF(AND('在宅生活改善調査（利用者票）'!X57&lt;&gt;10,転記作業用!$Z48=0),"-",転記作業用!L48))</f>
        <v>-</v>
      </c>
      <c r="N48" s="62" t="str">
        <f>IF('在宅生活改善調査（利用者票）'!$U57=10,"*",IF(AND('在宅生活改善調査（利用者票）'!Y57&lt;&gt;10,転記作業用!$Z48=0),"-",転記作業用!M48))</f>
        <v>-</v>
      </c>
      <c r="O48" s="62" t="str">
        <f>IF('在宅生活改善調査（利用者票）'!$U57=10,"*",IF(AND('在宅生活改善調査（利用者票）'!Z57&lt;&gt;10,転記作業用!$Z48=0),"-",転記作業用!N48))</f>
        <v>-</v>
      </c>
      <c r="P48" s="62" t="str">
        <f>IF('在宅生活改善調査（利用者票）'!$U57=10,"*",IF(AND('在宅生活改善調査（利用者票）'!AA57&lt;&gt;10,転記作業用!$Z48=0),"-",転記作業用!O48))</f>
        <v>-</v>
      </c>
      <c r="Q48" s="62" t="str">
        <f>IF('在宅生活改善調査（利用者票）'!$U57=10,"*",IF(AND('在宅生活改善調査（利用者票）'!AB57&lt;&gt;10,転記作業用!$Z48=0),"-",転記作業用!P48))</f>
        <v>-</v>
      </c>
      <c r="R48" s="62" t="str">
        <f>IF('在宅生活改善調査（利用者票）'!$U57=10,"*",IF(AND('在宅生活改善調査（利用者票）'!AC57&lt;&gt;10,転記作業用!$Z48=0),"-",転記作業用!Q48))</f>
        <v>-</v>
      </c>
      <c r="S48" s="62" t="str">
        <f>IF('在宅生活改善調査（利用者票）'!$U57=10,"*",IF(AND('在宅生活改善調査（利用者票）'!AD57&lt;&gt;10,転記作業用!$Z48=0),"-",転記作業用!R48))</f>
        <v>-</v>
      </c>
      <c r="T48" s="62" t="str">
        <f>IF('在宅生活改善調査（利用者票）'!$U57=10,"*",IF(AND('在宅生活改善調査（利用者票）'!AE57&lt;&gt;10,転記作業用!$Z48=0),"-",転記作業用!S48))</f>
        <v>-</v>
      </c>
      <c r="U48" s="62" t="str">
        <f>IF('在宅生活改善調査（利用者票）'!$U57=10,"*",IF(AND('在宅生活改善調査（利用者票）'!AF57&lt;&gt;10,転記作業用!$Z48=0),"-",転記作業用!T48))</f>
        <v>-</v>
      </c>
      <c r="V48" s="62" t="str">
        <f>IF('在宅生活改善調査（利用者票）'!$U57=10,"*",IF(AND('在宅生活改善調査（利用者票）'!AG57&lt;&gt;10,転記作業用!$Z48=0),"-",転記作業用!U48))</f>
        <v>-</v>
      </c>
      <c r="W48" s="62" t="str">
        <f>IF('在宅生活改善調査（利用者票）'!$U57=10,"*",IF(AND('在宅生活改善調査（利用者票）'!AH57&lt;&gt;10,転記作業用!$Z48=0),"-",転記作業用!V48))</f>
        <v>-</v>
      </c>
      <c r="X48" s="62" t="str">
        <f>IF('在宅生活改善調査（利用者票）'!$U57=10,"*",IF(AND('在宅生活改善調査（利用者票）'!AI57&lt;&gt;10,転記作業用!$Z48=0),"-",転記作業用!W48))</f>
        <v>-</v>
      </c>
      <c r="Y48" s="62" t="str">
        <f>IF('在宅生活改善調査（利用者票）'!$U57=10,"*",IF(AND('在宅生活改善調査（利用者票）'!AJ57&lt;&gt;10,転記作業用!$Z48=0),"-",転記作業用!X48))</f>
        <v>-</v>
      </c>
      <c r="Z48" s="62" t="str">
        <f>IF('在宅生活改善調査（利用者票）'!$U57=10,"*",IF(AND('在宅生活改善調査（利用者票）'!AK57&lt;&gt;10,転記作業用!$Z48=0),"-",転記作業用!Y48))</f>
        <v>-</v>
      </c>
      <c r="AA48" s="62" t="str">
        <f>IF(転記作業用!$AH48=0,"-",転記作業用!AA48)</f>
        <v>-</v>
      </c>
      <c r="AB48" s="62" t="str">
        <f>IF(転記作業用!$AH48=0,"-",転記作業用!AB48)</f>
        <v>-</v>
      </c>
      <c r="AC48" s="62" t="str">
        <f>IF(転記作業用!$AH48=0,"-",転記作業用!AC48)</f>
        <v>-</v>
      </c>
      <c r="AD48" s="62" t="str">
        <f>IF(転記作業用!$AH48=0,"-",転記作業用!AD48)</f>
        <v>-</v>
      </c>
      <c r="AE48" s="62" t="str">
        <f>IF(転記作業用!$AH48=0,"-",転記作業用!AE48)</f>
        <v>-</v>
      </c>
      <c r="AF48" s="62" t="str">
        <f>IF(転記作業用!$AH48=0,"-",転記作業用!AF48)</f>
        <v>-</v>
      </c>
      <c r="AG48" s="62" t="str">
        <f>IF(転記作業用!$AH48=0,"-",転記作業用!AG48)</f>
        <v>-</v>
      </c>
      <c r="AH48" s="62" t="str">
        <f>IF(転記作業用!$AP48=0,"-",転記作業用!AI48)</f>
        <v>-</v>
      </c>
      <c r="AI48" s="62" t="str">
        <f>IF(転記作業用!$AP48=0,"-",転記作業用!AJ48)</f>
        <v>-</v>
      </c>
      <c r="AJ48" s="62" t="str">
        <f>IF(転記作業用!$AP48=0,"-",転記作業用!AK48)</f>
        <v>-</v>
      </c>
      <c r="AK48" s="62" t="str">
        <f>IF(転記作業用!$AP48=0,"-",転記作業用!AL48)</f>
        <v>-</v>
      </c>
      <c r="AL48" s="62" t="str">
        <f>IF(転記作業用!$AP48=0,"-",転記作業用!AM48)</f>
        <v>-</v>
      </c>
      <c r="AM48" s="62" t="str">
        <f>IF(転記作業用!$AP48=0,"-",転記作業用!AN48)</f>
        <v>-</v>
      </c>
      <c r="AN48" s="62" t="str">
        <f>IF(転記作業用!$AP48=0,"-",転記作業用!AO48)</f>
        <v>-</v>
      </c>
      <c r="AO48" s="62" t="str">
        <f>IF(転記作業用!$AY48=0,"-",転記作業用!AQ48)</f>
        <v>-</v>
      </c>
      <c r="AP48" s="62" t="str">
        <f>IF(転記作業用!$AY48=0,"-",転記作業用!AR48)</f>
        <v>-</v>
      </c>
      <c r="AQ48" s="62" t="str">
        <f>IF(転記作業用!$AY48=0,"-",転記作業用!AS48)</f>
        <v>-</v>
      </c>
      <c r="AR48" s="62" t="str">
        <f>IF(転記作業用!$AY48=0,"-",転記作業用!AT48)</f>
        <v>-</v>
      </c>
      <c r="AS48" s="62" t="str">
        <f>IF(転記作業用!$AY48=0,"-",転記作業用!AU48)</f>
        <v>-</v>
      </c>
      <c r="AT48" s="62" t="str">
        <f>IF(転記作業用!$AY48=0,"-",転記作業用!AV48)</f>
        <v>-</v>
      </c>
      <c r="AU48" s="62" t="str">
        <f>IF(転記作業用!$AY48=0,"-",転記作業用!AW48)</f>
        <v>-</v>
      </c>
      <c r="AV48" s="62" t="str">
        <f>IF(転記作業用!$AY48=0,"-",転記作業用!AX48)</f>
        <v>-</v>
      </c>
      <c r="AW48" s="62" t="str">
        <f>IF(転記作業用!$BK48=0,"-",転記作業用!AZ48)</f>
        <v>-</v>
      </c>
      <c r="AX48" s="62" t="str">
        <f>IF(転記作業用!$BK48=0,"-",転記作業用!BA48)</f>
        <v>-</v>
      </c>
      <c r="AY48" s="62" t="str">
        <f>IF(転記作業用!$BK48=0,"-",転記作業用!BB48)</f>
        <v>-</v>
      </c>
      <c r="AZ48" s="62" t="str">
        <f>IF(転記作業用!$BK48=0,"-",転記作業用!BC48)</f>
        <v>-</v>
      </c>
      <c r="BA48" s="62" t="str">
        <f>IF(転記作業用!$BK48=0,"-",転記作業用!BD48)</f>
        <v>-</v>
      </c>
      <c r="BB48" s="62" t="str">
        <f>IF(転記作業用!$BK48=0,"-",転記作業用!BE48)</f>
        <v>-</v>
      </c>
      <c r="BC48" s="62" t="str">
        <f>IF(転記作業用!$BK48=0,"-",転記作業用!BF48)</f>
        <v>-</v>
      </c>
      <c r="BD48" s="62" t="str">
        <f>IF(転記作業用!$BK48=0,"-",転記作業用!BG48)</f>
        <v>-</v>
      </c>
      <c r="BE48" s="62" t="str">
        <f>IF(転記作業用!$BK48=0,"-",転記作業用!BH48)</f>
        <v>-</v>
      </c>
      <c r="BF48" s="62" t="str">
        <f>IF(転記作業用!$BK48=0,"-",転記作業用!BI48)</f>
        <v>-</v>
      </c>
      <c r="BG48" s="62" t="str">
        <f>IF(転記作業用!$BK48=0,"-",転記作業用!BJ48)</f>
        <v>-</v>
      </c>
      <c r="BH48" s="62" t="str">
        <f>IF(転記作業用!$CF48=0,"-",転記作業用!BL48)</f>
        <v>-</v>
      </c>
      <c r="BI48" s="62" t="str">
        <f>IF(転記作業用!$CF48=0,"-",転記作業用!BM48)</f>
        <v>-</v>
      </c>
      <c r="BJ48" s="62" t="str">
        <f>IF(転記作業用!$CF48=0,"-",転記作業用!BN48)</f>
        <v>-</v>
      </c>
      <c r="BK48" s="62" t="str">
        <f>IF(転記作業用!$CF48=0,"-",転記作業用!BO48)</f>
        <v>-</v>
      </c>
      <c r="BL48" s="62" t="str">
        <f>IF(転記作業用!$CF48=0,"-",転記作業用!BP48)</f>
        <v>-</v>
      </c>
      <c r="BM48" s="62" t="str">
        <f>IF(転記作業用!$CF48=0,"-",転記作業用!BQ48)</f>
        <v>-</v>
      </c>
      <c r="BN48" s="62" t="str">
        <f>IF(転記作業用!$CF48=0,"-",転記作業用!BR48)</f>
        <v>-</v>
      </c>
      <c r="BO48" s="62" t="str">
        <f>IF(転記作業用!$CF48=0,"-",転記作業用!BS48)</f>
        <v>-</v>
      </c>
      <c r="BP48" s="62" t="str">
        <f>IF(転記作業用!$CF48=0,"-",転記作業用!BT48)</f>
        <v>-</v>
      </c>
      <c r="BQ48" s="62" t="str">
        <f>IF(転記作業用!$CF48=0,"-",転記作業用!BU48)</f>
        <v>-</v>
      </c>
      <c r="BR48" s="62" t="str">
        <f>IF(転記作業用!$CF48=0,"-",転記作業用!BV48)</f>
        <v>-</v>
      </c>
      <c r="BS48" s="62" t="str">
        <f>IF(転記作業用!$CF48=0,"-",転記作業用!BW48)</f>
        <v>-</v>
      </c>
      <c r="BT48" s="62" t="str">
        <f>IF(転記作業用!$CF48=0,"-",転記作業用!BX48)</f>
        <v>-</v>
      </c>
      <c r="BU48" s="62" t="str">
        <f>IF(転記作業用!$CF48=0,"-",転記作業用!BY48)</f>
        <v>-</v>
      </c>
      <c r="BV48" s="62" t="str">
        <f>IF(転記作業用!$CF48=0,"-",転記作業用!BZ48)</f>
        <v>-</v>
      </c>
      <c r="BW48" s="62" t="str">
        <f>IF(転記作業用!$CF48=0,"-",転記作業用!CA48)</f>
        <v>-</v>
      </c>
      <c r="BX48" s="62" t="str">
        <f>IF(転記作業用!$CF48=0,"-",転記作業用!CB48)</f>
        <v>-</v>
      </c>
      <c r="BY48" s="62" t="str">
        <f>IF(転記作業用!$CF48=0,"-",転記作業用!CC48)</f>
        <v>-</v>
      </c>
      <c r="BZ48" s="62" t="str">
        <f>IF(転記作業用!$CF48=0,"-",転記作業用!CD48)</f>
        <v>-</v>
      </c>
      <c r="CA48" s="62" t="str">
        <f>IF(転記作業用!$CF48=0,"-",転記作業用!CE48)</f>
        <v>-</v>
      </c>
      <c r="CB48" s="62" t="str">
        <f>IF(転記作業用!CG48&lt;1,"*",IF(AND(転記作業用!CG48&gt;=1,'在宅生活改善調査（利用者票）'!CO57=""),"-",'在宅生活改善調査（利用者票）'!CO57))</f>
        <v>*</v>
      </c>
      <c r="CC48" s="62" t="str">
        <f>IF(転記作業用!CH48&lt;1,"*",IF(AND(転記作業用!CH48&gt;=1,'在宅生活改善調査（利用者票）'!CP57=""),"-",'在宅生活改善調査（利用者票）'!CP57))</f>
        <v>*</v>
      </c>
      <c r="CD48" s="62" t="str">
        <f>IF($BZ48&lt;&gt;1,"*",IF(AND($BZ48=1,'在宅生活改善調査（利用者票）'!CQ57=""),"-",'在宅生活改善調査（利用者票）'!CQ57))</f>
        <v>*</v>
      </c>
      <c r="CF48" s="129" t="str">
        <f>IF('在宅生活改善調査（利用者票）'!H57="","-",'在宅生活改善調査（利用者票）'!H57)</f>
        <v>-</v>
      </c>
      <c r="CG48" s="129" t="str">
        <f>IF('在宅生活改善調査（利用者票）'!I57="","-",'在宅生活改善調査（利用者票）'!I57)</f>
        <v>-</v>
      </c>
      <c r="CH48" s="129" t="str">
        <f>IF('在宅生活改善調査（利用者票）'!J57="","-",'在宅生活改善調査（利用者票）'!J57)</f>
        <v>-</v>
      </c>
      <c r="CI48" s="129" t="str">
        <f>IF('在宅生活改善調査（利用者票）'!K57="","-",'在宅生活改善調査（利用者票）'!K57)</f>
        <v>-</v>
      </c>
      <c r="CJ48" s="129" t="str">
        <f>IF('在宅生活改善調査（利用者票）'!L57="","-",'在宅生活改善調査（利用者票）'!L57)</f>
        <v>-</v>
      </c>
      <c r="CK48" s="129" t="str">
        <f>IF('在宅生活改善調査（利用者票）'!M57="","-",'在宅生活改善調査（利用者票）'!M57)</f>
        <v>-</v>
      </c>
      <c r="CL48" s="129" t="str">
        <f>IF('在宅生活改善調査（利用者票）'!N57="","-",'在宅生活改善調査（利用者票）'!N57)</f>
        <v>-</v>
      </c>
      <c r="CM48" s="129" t="str">
        <f>IF('在宅生活改善調査（利用者票）'!O57="","-",'在宅生活改善調査（利用者票）'!O57)</f>
        <v>-</v>
      </c>
      <c r="CN48" s="129" t="str">
        <f>IF('在宅生活改善調査（利用者票）'!P57="","-",'在宅生活改善調査（利用者票）'!P57)</f>
        <v>-</v>
      </c>
      <c r="CO48" s="129" t="str">
        <f>IF('在宅生活改善調査（利用者票）'!Q57="","-",'在宅生活改善調査（利用者票）'!Q57)</f>
        <v>-</v>
      </c>
      <c r="CP48" s="129" t="str">
        <f>IF('在宅生活改善調査（利用者票）'!R57="","-",'在宅生活改善調査（利用者票）'!R57)</f>
        <v>-</v>
      </c>
      <c r="CQ48" s="129" t="str">
        <f>IF('在宅生活改善調査（利用者票）'!S57="","-",'在宅生活改善調査（利用者票）'!S57)</f>
        <v>-</v>
      </c>
      <c r="CR48" s="129" t="str">
        <f>IF('在宅生活改善調査（利用者票）'!T57="","-",'在宅生活改善調査（利用者票）'!T57)</f>
        <v>-</v>
      </c>
    </row>
    <row r="49" spans="1:96">
      <c r="A49" s="63" t="str">
        <f>IF(SUM(B49:CD49)=0,"",45)</f>
        <v/>
      </c>
      <c r="B49" s="62" t="str">
        <f>IF('在宅生活改善調査（利用者票）'!B58="","-",'在宅生活改善調査（利用者票）'!B58)</f>
        <v>-</v>
      </c>
      <c r="C49" s="62" t="str">
        <f>IF('在宅生活改善調査（利用者票）'!C58="","-",'在宅生活改善調査（利用者票）'!C58)</f>
        <v>-</v>
      </c>
      <c r="D49" s="62" t="str">
        <f>IF('在宅生活改善調査（利用者票）'!D58="","-",'在宅生活改善調査（利用者票）'!D58)</f>
        <v>-</v>
      </c>
      <c r="E49" s="62" t="str">
        <f>IF('在宅生活改善調査（利用者票）'!E58="","-",'在宅生活改善調査（利用者票）'!E58)</f>
        <v>-</v>
      </c>
      <c r="F49" s="62" t="str">
        <f>IF('在宅生活改善調査（利用者票）'!F58="","-",'在宅生活改善調査（利用者票）'!F58)</f>
        <v>-</v>
      </c>
      <c r="G49" s="62" t="str">
        <f>IF('在宅生活改善調査（利用者票）'!G58="","-",'在宅生活改善調査（利用者票）'!G58)</f>
        <v>-</v>
      </c>
      <c r="H49" s="62" t="str">
        <f>IF('在宅生活改善調査（利用者票）'!U58="","-",'在宅生活改善調査（利用者票）'!U58)</f>
        <v>-</v>
      </c>
      <c r="I49" s="62" t="str">
        <f>IF('在宅生活改善調査（利用者票）'!$U58=10,"*",IF(AND('在宅生活改善調査（利用者票）'!U58&lt;&gt;10,'在宅生活改善調査（利用者票）'!V58=""),"-",'在宅生活改善調査（利用者票）'!V58))</f>
        <v>-</v>
      </c>
      <c r="J49" s="62" t="str">
        <f>IF('在宅生活改善調査（利用者票）'!$U58=10,"*",IF(AND('在宅生活改善調査（利用者票）'!U58&lt;&gt;10,転記作業用!$Z49=0),"-",転記作業用!I49))</f>
        <v>-</v>
      </c>
      <c r="K49" s="62" t="str">
        <f>IF('在宅生活改善調査（利用者票）'!$U58=10,"*",IF(AND('在宅生活改善調査（利用者票）'!V58&lt;&gt;10,転記作業用!$Z49=0),"-",転記作業用!J49))</f>
        <v>-</v>
      </c>
      <c r="L49" s="62" t="str">
        <f>IF('在宅生活改善調査（利用者票）'!$U58=10,"*",IF(AND('在宅生活改善調査（利用者票）'!W58&lt;&gt;10,転記作業用!$Z49=0),"-",転記作業用!K49))</f>
        <v>-</v>
      </c>
      <c r="M49" s="62" t="str">
        <f>IF('在宅生活改善調査（利用者票）'!$U58=10,"*",IF(AND('在宅生活改善調査（利用者票）'!X58&lt;&gt;10,転記作業用!$Z49=0),"-",転記作業用!L49))</f>
        <v>-</v>
      </c>
      <c r="N49" s="62" t="str">
        <f>IF('在宅生活改善調査（利用者票）'!$U58=10,"*",IF(AND('在宅生活改善調査（利用者票）'!Y58&lt;&gt;10,転記作業用!$Z49=0),"-",転記作業用!M49))</f>
        <v>-</v>
      </c>
      <c r="O49" s="62" t="str">
        <f>IF('在宅生活改善調査（利用者票）'!$U58=10,"*",IF(AND('在宅生活改善調査（利用者票）'!Z58&lt;&gt;10,転記作業用!$Z49=0),"-",転記作業用!N49))</f>
        <v>-</v>
      </c>
      <c r="P49" s="62" t="str">
        <f>IF('在宅生活改善調査（利用者票）'!$U58=10,"*",IF(AND('在宅生活改善調査（利用者票）'!AA58&lt;&gt;10,転記作業用!$Z49=0),"-",転記作業用!O49))</f>
        <v>-</v>
      </c>
      <c r="Q49" s="62" t="str">
        <f>IF('在宅生活改善調査（利用者票）'!$U58=10,"*",IF(AND('在宅生活改善調査（利用者票）'!AB58&lt;&gt;10,転記作業用!$Z49=0),"-",転記作業用!P49))</f>
        <v>-</v>
      </c>
      <c r="R49" s="62" t="str">
        <f>IF('在宅生活改善調査（利用者票）'!$U58=10,"*",IF(AND('在宅生活改善調査（利用者票）'!AC58&lt;&gt;10,転記作業用!$Z49=0),"-",転記作業用!Q49))</f>
        <v>-</v>
      </c>
      <c r="S49" s="62" t="str">
        <f>IF('在宅生活改善調査（利用者票）'!$U58=10,"*",IF(AND('在宅生活改善調査（利用者票）'!AD58&lt;&gt;10,転記作業用!$Z49=0),"-",転記作業用!R49))</f>
        <v>-</v>
      </c>
      <c r="T49" s="62" t="str">
        <f>IF('在宅生活改善調査（利用者票）'!$U58=10,"*",IF(AND('在宅生活改善調査（利用者票）'!AE58&lt;&gt;10,転記作業用!$Z49=0),"-",転記作業用!S49))</f>
        <v>-</v>
      </c>
      <c r="U49" s="62" t="str">
        <f>IF('在宅生活改善調査（利用者票）'!$U58=10,"*",IF(AND('在宅生活改善調査（利用者票）'!AF58&lt;&gt;10,転記作業用!$Z49=0),"-",転記作業用!T49))</f>
        <v>-</v>
      </c>
      <c r="V49" s="62" t="str">
        <f>IF('在宅生活改善調査（利用者票）'!$U58=10,"*",IF(AND('在宅生活改善調査（利用者票）'!AG58&lt;&gt;10,転記作業用!$Z49=0),"-",転記作業用!U49))</f>
        <v>-</v>
      </c>
      <c r="W49" s="62" t="str">
        <f>IF('在宅生活改善調査（利用者票）'!$U58=10,"*",IF(AND('在宅生活改善調査（利用者票）'!AH58&lt;&gt;10,転記作業用!$Z49=0),"-",転記作業用!V49))</f>
        <v>-</v>
      </c>
      <c r="X49" s="62" t="str">
        <f>IF('在宅生活改善調査（利用者票）'!$U58=10,"*",IF(AND('在宅生活改善調査（利用者票）'!AI58&lt;&gt;10,転記作業用!$Z49=0),"-",転記作業用!W49))</f>
        <v>-</v>
      </c>
      <c r="Y49" s="62" t="str">
        <f>IF('在宅生活改善調査（利用者票）'!$U58=10,"*",IF(AND('在宅生活改善調査（利用者票）'!AJ58&lt;&gt;10,転記作業用!$Z49=0),"-",転記作業用!X49))</f>
        <v>-</v>
      </c>
      <c r="Z49" s="62" t="str">
        <f>IF('在宅生活改善調査（利用者票）'!$U58=10,"*",IF(AND('在宅生活改善調査（利用者票）'!AK58&lt;&gt;10,転記作業用!$Z49=0),"-",転記作業用!Y49))</f>
        <v>-</v>
      </c>
      <c r="AA49" s="62" t="str">
        <f>IF(転記作業用!$AH49=0,"-",転記作業用!AA49)</f>
        <v>-</v>
      </c>
      <c r="AB49" s="62" t="str">
        <f>IF(転記作業用!$AH49=0,"-",転記作業用!AB49)</f>
        <v>-</v>
      </c>
      <c r="AC49" s="62" t="str">
        <f>IF(転記作業用!$AH49=0,"-",転記作業用!AC49)</f>
        <v>-</v>
      </c>
      <c r="AD49" s="62" t="str">
        <f>IF(転記作業用!$AH49=0,"-",転記作業用!AD49)</f>
        <v>-</v>
      </c>
      <c r="AE49" s="62" t="str">
        <f>IF(転記作業用!$AH49=0,"-",転記作業用!AE49)</f>
        <v>-</v>
      </c>
      <c r="AF49" s="62" t="str">
        <f>IF(転記作業用!$AH49=0,"-",転記作業用!AF49)</f>
        <v>-</v>
      </c>
      <c r="AG49" s="62" t="str">
        <f>IF(転記作業用!$AH49=0,"-",転記作業用!AG49)</f>
        <v>-</v>
      </c>
      <c r="AH49" s="62" t="str">
        <f>IF(転記作業用!$AP49=0,"-",転記作業用!AI49)</f>
        <v>-</v>
      </c>
      <c r="AI49" s="62" t="str">
        <f>IF(転記作業用!$AP49=0,"-",転記作業用!AJ49)</f>
        <v>-</v>
      </c>
      <c r="AJ49" s="62" t="str">
        <f>IF(転記作業用!$AP49=0,"-",転記作業用!AK49)</f>
        <v>-</v>
      </c>
      <c r="AK49" s="62" t="str">
        <f>IF(転記作業用!$AP49=0,"-",転記作業用!AL49)</f>
        <v>-</v>
      </c>
      <c r="AL49" s="62" t="str">
        <f>IF(転記作業用!$AP49=0,"-",転記作業用!AM49)</f>
        <v>-</v>
      </c>
      <c r="AM49" s="62" t="str">
        <f>IF(転記作業用!$AP49=0,"-",転記作業用!AN49)</f>
        <v>-</v>
      </c>
      <c r="AN49" s="62" t="str">
        <f>IF(転記作業用!$AP49=0,"-",転記作業用!AO49)</f>
        <v>-</v>
      </c>
      <c r="AO49" s="62" t="str">
        <f>IF(転記作業用!$AY49=0,"-",転記作業用!AQ49)</f>
        <v>-</v>
      </c>
      <c r="AP49" s="62" t="str">
        <f>IF(転記作業用!$AY49=0,"-",転記作業用!AR49)</f>
        <v>-</v>
      </c>
      <c r="AQ49" s="62" t="str">
        <f>IF(転記作業用!$AY49=0,"-",転記作業用!AS49)</f>
        <v>-</v>
      </c>
      <c r="AR49" s="62" t="str">
        <f>IF(転記作業用!$AY49=0,"-",転記作業用!AT49)</f>
        <v>-</v>
      </c>
      <c r="AS49" s="62" t="str">
        <f>IF(転記作業用!$AY49=0,"-",転記作業用!AU49)</f>
        <v>-</v>
      </c>
      <c r="AT49" s="62" t="str">
        <f>IF(転記作業用!$AY49=0,"-",転記作業用!AV49)</f>
        <v>-</v>
      </c>
      <c r="AU49" s="62" t="str">
        <f>IF(転記作業用!$AY49=0,"-",転記作業用!AW49)</f>
        <v>-</v>
      </c>
      <c r="AV49" s="62" t="str">
        <f>IF(転記作業用!$AY49=0,"-",転記作業用!AX49)</f>
        <v>-</v>
      </c>
      <c r="AW49" s="62" t="str">
        <f>IF(転記作業用!$BK49=0,"-",転記作業用!AZ49)</f>
        <v>-</v>
      </c>
      <c r="AX49" s="62" t="str">
        <f>IF(転記作業用!$BK49=0,"-",転記作業用!BA49)</f>
        <v>-</v>
      </c>
      <c r="AY49" s="62" t="str">
        <f>IF(転記作業用!$BK49=0,"-",転記作業用!BB49)</f>
        <v>-</v>
      </c>
      <c r="AZ49" s="62" t="str">
        <f>IF(転記作業用!$BK49=0,"-",転記作業用!BC49)</f>
        <v>-</v>
      </c>
      <c r="BA49" s="62" t="str">
        <f>IF(転記作業用!$BK49=0,"-",転記作業用!BD49)</f>
        <v>-</v>
      </c>
      <c r="BB49" s="62" t="str">
        <f>IF(転記作業用!$BK49=0,"-",転記作業用!BE49)</f>
        <v>-</v>
      </c>
      <c r="BC49" s="62" t="str">
        <f>IF(転記作業用!$BK49=0,"-",転記作業用!BF49)</f>
        <v>-</v>
      </c>
      <c r="BD49" s="62" t="str">
        <f>IF(転記作業用!$BK49=0,"-",転記作業用!BG49)</f>
        <v>-</v>
      </c>
      <c r="BE49" s="62" t="str">
        <f>IF(転記作業用!$BK49=0,"-",転記作業用!BH49)</f>
        <v>-</v>
      </c>
      <c r="BF49" s="62" t="str">
        <f>IF(転記作業用!$BK49=0,"-",転記作業用!BI49)</f>
        <v>-</v>
      </c>
      <c r="BG49" s="62" t="str">
        <f>IF(転記作業用!$BK49=0,"-",転記作業用!BJ49)</f>
        <v>-</v>
      </c>
      <c r="BH49" s="62" t="str">
        <f>IF(転記作業用!$CF49=0,"-",転記作業用!BL49)</f>
        <v>-</v>
      </c>
      <c r="BI49" s="62" t="str">
        <f>IF(転記作業用!$CF49=0,"-",転記作業用!BM49)</f>
        <v>-</v>
      </c>
      <c r="BJ49" s="62" t="str">
        <f>IF(転記作業用!$CF49=0,"-",転記作業用!BN49)</f>
        <v>-</v>
      </c>
      <c r="BK49" s="62" t="str">
        <f>IF(転記作業用!$CF49=0,"-",転記作業用!BO49)</f>
        <v>-</v>
      </c>
      <c r="BL49" s="62" t="str">
        <f>IF(転記作業用!$CF49=0,"-",転記作業用!BP49)</f>
        <v>-</v>
      </c>
      <c r="BM49" s="62" t="str">
        <f>IF(転記作業用!$CF49=0,"-",転記作業用!BQ49)</f>
        <v>-</v>
      </c>
      <c r="BN49" s="62" t="str">
        <f>IF(転記作業用!$CF49=0,"-",転記作業用!BR49)</f>
        <v>-</v>
      </c>
      <c r="BO49" s="62" t="str">
        <f>IF(転記作業用!$CF49=0,"-",転記作業用!BS49)</f>
        <v>-</v>
      </c>
      <c r="BP49" s="62" t="str">
        <f>IF(転記作業用!$CF49=0,"-",転記作業用!BT49)</f>
        <v>-</v>
      </c>
      <c r="BQ49" s="62" t="str">
        <f>IF(転記作業用!$CF49=0,"-",転記作業用!BU49)</f>
        <v>-</v>
      </c>
      <c r="BR49" s="62" t="str">
        <f>IF(転記作業用!$CF49=0,"-",転記作業用!BV49)</f>
        <v>-</v>
      </c>
      <c r="BS49" s="62" t="str">
        <f>IF(転記作業用!$CF49=0,"-",転記作業用!BW49)</f>
        <v>-</v>
      </c>
      <c r="BT49" s="62" t="str">
        <f>IF(転記作業用!$CF49=0,"-",転記作業用!BX49)</f>
        <v>-</v>
      </c>
      <c r="BU49" s="62" t="str">
        <f>IF(転記作業用!$CF49=0,"-",転記作業用!BY49)</f>
        <v>-</v>
      </c>
      <c r="BV49" s="62" t="str">
        <f>IF(転記作業用!$CF49=0,"-",転記作業用!BZ49)</f>
        <v>-</v>
      </c>
      <c r="BW49" s="62" t="str">
        <f>IF(転記作業用!$CF49=0,"-",転記作業用!CA49)</f>
        <v>-</v>
      </c>
      <c r="BX49" s="62" t="str">
        <f>IF(転記作業用!$CF49=0,"-",転記作業用!CB49)</f>
        <v>-</v>
      </c>
      <c r="BY49" s="62" t="str">
        <f>IF(転記作業用!$CF49=0,"-",転記作業用!CC49)</f>
        <v>-</v>
      </c>
      <c r="BZ49" s="62" t="str">
        <f>IF(転記作業用!$CF49=0,"-",転記作業用!CD49)</f>
        <v>-</v>
      </c>
      <c r="CA49" s="62" t="str">
        <f>IF(転記作業用!$CF49=0,"-",転記作業用!CE49)</f>
        <v>-</v>
      </c>
      <c r="CB49" s="62" t="str">
        <f>IF(転記作業用!CG49&lt;1,"*",IF(AND(転記作業用!CG49&gt;=1,'在宅生活改善調査（利用者票）'!CO58=""),"-",'在宅生活改善調査（利用者票）'!CO58))</f>
        <v>*</v>
      </c>
      <c r="CC49" s="62" t="str">
        <f>IF(転記作業用!CH49&lt;1,"*",IF(AND(転記作業用!CH49&gt;=1,'在宅生活改善調査（利用者票）'!CP58=""),"-",'在宅生活改善調査（利用者票）'!CP58))</f>
        <v>*</v>
      </c>
      <c r="CD49" s="62" t="str">
        <f>IF($BZ49&lt;&gt;1,"*",IF(AND($BZ49=1,'在宅生活改善調査（利用者票）'!CQ58=""),"-",'在宅生活改善調査（利用者票）'!CQ58))</f>
        <v>*</v>
      </c>
      <c r="CE49" t="str">
        <f>IF(OR('在宅生活改善調査（利用者票）'!CS57&lt;&gt;"",'在宅生活改善調査（利用者票）'!CT57&lt;&gt;"",'在宅生活改善調査（利用者票）'!CU57&lt;&gt;"",'在宅生活改善調査（利用者票）'!CV57&lt;&gt;"",'在宅生活改善調査（利用者票）'!CX57&lt;&gt;"",'在宅生活改善調査（利用者票）'!CY57&lt;&gt;"",'在宅生活改善調査（利用者票）'!CZ57&lt;&gt;"",'在宅生活改善調査（利用者票）'!DA57&lt;&gt;"",'在宅生活改善調査（利用者票）'!DB57&lt;&gt;""),"回答エラーが残っています","")</f>
        <v/>
      </c>
      <c r="CF49" s="129" t="str">
        <f>IF('在宅生活改善調査（利用者票）'!H58="","-",'在宅生活改善調査（利用者票）'!H58)</f>
        <v>-</v>
      </c>
      <c r="CG49" s="129" t="str">
        <f>IF('在宅生活改善調査（利用者票）'!I58="","-",'在宅生活改善調査（利用者票）'!I58)</f>
        <v>-</v>
      </c>
      <c r="CH49" s="129" t="str">
        <f>IF('在宅生活改善調査（利用者票）'!J58="","-",'在宅生活改善調査（利用者票）'!J58)</f>
        <v>-</v>
      </c>
      <c r="CI49" s="129" t="str">
        <f>IF('在宅生活改善調査（利用者票）'!K58="","-",'在宅生活改善調査（利用者票）'!K58)</f>
        <v>-</v>
      </c>
      <c r="CJ49" s="129" t="str">
        <f>IF('在宅生活改善調査（利用者票）'!L58="","-",'在宅生活改善調査（利用者票）'!L58)</f>
        <v>-</v>
      </c>
      <c r="CK49" s="129" t="str">
        <f>IF('在宅生活改善調査（利用者票）'!M58="","-",'在宅生活改善調査（利用者票）'!M58)</f>
        <v>-</v>
      </c>
      <c r="CL49" s="129" t="str">
        <f>IF('在宅生活改善調査（利用者票）'!N58="","-",'在宅生活改善調査（利用者票）'!N58)</f>
        <v>-</v>
      </c>
      <c r="CM49" s="129" t="str">
        <f>IF('在宅生活改善調査（利用者票）'!O58="","-",'在宅生活改善調査（利用者票）'!O58)</f>
        <v>-</v>
      </c>
      <c r="CN49" s="129" t="str">
        <f>IF('在宅生活改善調査（利用者票）'!P58="","-",'在宅生活改善調査（利用者票）'!P58)</f>
        <v>-</v>
      </c>
      <c r="CO49" s="129" t="str">
        <f>IF('在宅生活改善調査（利用者票）'!Q58="","-",'在宅生活改善調査（利用者票）'!Q58)</f>
        <v>-</v>
      </c>
      <c r="CP49" s="129" t="str">
        <f>IF('在宅生活改善調査（利用者票）'!R58="","-",'在宅生活改善調査（利用者票）'!R58)</f>
        <v>-</v>
      </c>
      <c r="CQ49" s="129" t="str">
        <f>IF('在宅生活改善調査（利用者票）'!S58="","-",'在宅生活改善調査（利用者票）'!S58)</f>
        <v>-</v>
      </c>
      <c r="CR49" s="129" t="str">
        <f>IF('在宅生活改善調査（利用者票）'!T58="","-",'在宅生活改善調査（利用者票）'!T58)</f>
        <v>-</v>
      </c>
    </row>
    <row r="50" spans="1:96">
      <c r="A50" s="63" t="str">
        <f>IF(SUM(B50:CD50)=0,"",46)</f>
        <v/>
      </c>
      <c r="B50" s="62" t="str">
        <f>IF('在宅生活改善調査（利用者票）'!B59="","-",'在宅生活改善調査（利用者票）'!B59)</f>
        <v>-</v>
      </c>
      <c r="C50" s="62" t="str">
        <f>IF('在宅生活改善調査（利用者票）'!C59="","-",'在宅生活改善調査（利用者票）'!C59)</f>
        <v>-</v>
      </c>
      <c r="D50" s="62" t="str">
        <f>IF('在宅生活改善調査（利用者票）'!D59="","-",'在宅生活改善調査（利用者票）'!D59)</f>
        <v>-</v>
      </c>
      <c r="E50" s="62" t="str">
        <f>IF('在宅生活改善調査（利用者票）'!E59="","-",'在宅生活改善調査（利用者票）'!E59)</f>
        <v>-</v>
      </c>
      <c r="F50" s="62" t="str">
        <f>IF('在宅生活改善調査（利用者票）'!F59="","-",'在宅生活改善調査（利用者票）'!F59)</f>
        <v>-</v>
      </c>
      <c r="G50" s="62" t="str">
        <f>IF('在宅生活改善調査（利用者票）'!G59="","-",'在宅生活改善調査（利用者票）'!G59)</f>
        <v>-</v>
      </c>
      <c r="H50" s="62" t="str">
        <f>IF('在宅生活改善調査（利用者票）'!U59="","-",'在宅生活改善調査（利用者票）'!U59)</f>
        <v>-</v>
      </c>
      <c r="I50" s="62" t="str">
        <f>IF('在宅生活改善調査（利用者票）'!$U59=10,"*",IF(AND('在宅生活改善調査（利用者票）'!U59&lt;&gt;10,'在宅生活改善調査（利用者票）'!V59=""),"-",'在宅生活改善調査（利用者票）'!V59))</f>
        <v>-</v>
      </c>
      <c r="J50" s="62" t="str">
        <f>IF('在宅生活改善調査（利用者票）'!$U59=10,"*",IF(AND('在宅生活改善調査（利用者票）'!U59&lt;&gt;10,転記作業用!$Z50=0),"-",転記作業用!I50))</f>
        <v>-</v>
      </c>
      <c r="K50" s="62" t="str">
        <f>IF('在宅生活改善調査（利用者票）'!$U59=10,"*",IF(AND('在宅生活改善調査（利用者票）'!V59&lt;&gt;10,転記作業用!$Z50=0),"-",転記作業用!J50))</f>
        <v>-</v>
      </c>
      <c r="L50" s="62" t="str">
        <f>IF('在宅生活改善調査（利用者票）'!$U59=10,"*",IF(AND('在宅生活改善調査（利用者票）'!W59&lt;&gt;10,転記作業用!$Z50=0),"-",転記作業用!K50))</f>
        <v>-</v>
      </c>
      <c r="M50" s="62" t="str">
        <f>IF('在宅生活改善調査（利用者票）'!$U59=10,"*",IF(AND('在宅生活改善調査（利用者票）'!X59&lt;&gt;10,転記作業用!$Z50=0),"-",転記作業用!L50))</f>
        <v>-</v>
      </c>
      <c r="N50" s="62" t="str">
        <f>IF('在宅生活改善調査（利用者票）'!$U59=10,"*",IF(AND('在宅生活改善調査（利用者票）'!Y59&lt;&gt;10,転記作業用!$Z50=0),"-",転記作業用!M50))</f>
        <v>-</v>
      </c>
      <c r="O50" s="62" t="str">
        <f>IF('在宅生活改善調査（利用者票）'!$U59=10,"*",IF(AND('在宅生活改善調査（利用者票）'!Z59&lt;&gt;10,転記作業用!$Z50=0),"-",転記作業用!N50))</f>
        <v>-</v>
      </c>
      <c r="P50" s="62" t="str">
        <f>IF('在宅生活改善調査（利用者票）'!$U59=10,"*",IF(AND('在宅生活改善調査（利用者票）'!AA59&lt;&gt;10,転記作業用!$Z50=0),"-",転記作業用!O50))</f>
        <v>-</v>
      </c>
      <c r="Q50" s="62" t="str">
        <f>IF('在宅生活改善調査（利用者票）'!$U59=10,"*",IF(AND('在宅生活改善調査（利用者票）'!AB59&lt;&gt;10,転記作業用!$Z50=0),"-",転記作業用!P50))</f>
        <v>-</v>
      </c>
      <c r="R50" s="62" t="str">
        <f>IF('在宅生活改善調査（利用者票）'!$U59=10,"*",IF(AND('在宅生活改善調査（利用者票）'!AC59&lt;&gt;10,転記作業用!$Z50=0),"-",転記作業用!Q50))</f>
        <v>-</v>
      </c>
      <c r="S50" s="62" t="str">
        <f>IF('在宅生活改善調査（利用者票）'!$U59=10,"*",IF(AND('在宅生活改善調査（利用者票）'!AD59&lt;&gt;10,転記作業用!$Z50=0),"-",転記作業用!R50))</f>
        <v>-</v>
      </c>
      <c r="T50" s="62" t="str">
        <f>IF('在宅生活改善調査（利用者票）'!$U59=10,"*",IF(AND('在宅生活改善調査（利用者票）'!AE59&lt;&gt;10,転記作業用!$Z50=0),"-",転記作業用!S50))</f>
        <v>-</v>
      </c>
      <c r="U50" s="62" t="str">
        <f>IF('在宅生活改善調査（利用者票）'!$U59=10,"*",IF(AND('在宅生活改善調査（利用者票）'!AF59&lt;&gt;10,転記作業用!$Z50=0),"-",転記作業用!T50))</f>
        <v>-</v>
      </c>
      <c r="V50" s="62" t="str">
        <f>IF('在宅生活改善調査（利用者票）'!$U59=10,"*",IF(AND('在宅生活改善調査（利用者票）'!AG59&lt;&gt;10,転記作業用!$Z50=0),"-",転記作業用!U50))</f>
        <v>-</v>
      </c>
      <c r="W50" s="62" t="str">
        <f>IF('在宅生活改善調査（利用者票）'!$U59=10,"*",IF(AND('在宅生活改善調査（利用者票）'!AH59&lt;&gt;10,転記作業用!$Z50=0),"-",転記作業用!V50))</f>
        <v>-</v>
      </c>
      <c r="X50" s="62" t="str">
        <f>IF('在宅生活改善調査（利用者票）'!$U59=10,"*",IF(AND('在宅生活改善調査（利用者票）'!AI59&lt;&gt;10,転記作業用!$Z50=0),"-",転記作業用!W50))</f>
        <v>-</v>
      </c>
      <c r="Y50" s="62" t="str">
        <f>IF('在宅生活改善調査（利用者票）'!$U59=10,"*",IF(AND('在宅生活改善調査（利用者票）'!AJ59&lt;&gt;10,転記作業用!$Z50=0),"-",転記作業用!X50))</f>
        <v>-</v>
      </c>
      <c r="Z50" s="62" t="str">
        <f>IF('在宅生活改善調査（利用者票）'!$U59=10,"*",IF(AND('在宅生活改善調査（利用者票）'!AK59&lt;&gt;10,転記作業用!$Z50=0),"-",転記作業用!Y50))</f>
        <v>-</v>
      </c>
      <c r="AA50" s="62" t="str">
        <f>IF(転記作業用!$AH50=0,"-",転記作業用!AA50)</f>
        <v>-</v>
      </c>
      <c r="AB50" s="62" t="str">
        <f>IF(転記作業用!$AH50=0,"-",転記作業用!AB50)</f>
        <v>-</v>
      </c>
      <c r="AC50" s="62" t="str">
        <f>IF(転記作業用!$AH50=0,"-",転記作業用!AC50)</f>
        <v>-</v>
      </c>
      <c r="AD50" s="62" t="str">
        <f>IF(転記作業用!$AH50=0,"-",転記作業用!AD50)</f>
        <v>-</v>
      </c>
      <c r="AE50" s="62" t="str">
        <f>IF(転記作業用!$AH50=0,"-",転記作業用!AE50)</f>
        <v>-</v>
      </c>
      <c r="AF50" s="62" t="str">
        <f>IF(転記作業用!$AH50=0,"-",転記作業用!AF50)</f>
        <v>-</v>
      </c>
      <c r="AG50" s="62" t="str">
        <f>IF(転記作業用!$AH50=0,"-",転記作業用!AG50)</f>
        <v>-</v>
      </c>
      <c r="AH50" s="62" t="str">
        <f>IF(転記作業用!$AP50=0,"-",転記作業用!AI50)</f>
        <v>-</v>
      </c>
      <c r="AI50" s="62" t="str">
        <f>IF(転記作業用!$AP50=0,"-",転記作業用!AJ50)</f>
        <v>-</v>
      </c>
      <c r="AJ50" s="62" t="str">
        <f>IF(転記作業用!$AP50=0,"-",転記作業用!AK50)</f>
        <v>-</v>
      </c>
      <c r="AK50" s="62" t="str">
        <f>IF(転記作業用!$AP50=0,"-",転記作業用!AL50)</f>
        <v>-</v>
      </c>
      <c r="AL50" s="62" t="str">
        <f>IF(転記作業用!$AP50=0,"-",転記作業用!AM50)</f>
        <v>-</v>
      </c>
      <c r="AM50" s="62" t="str">
        <f>IF(転記作業用!$AP50=0,"-",転記作業用!AN50)</f>
        <v>-</v>
      </c>
      <c r="AN50" s="62" t="str">
        <f>IF(転記作業用!$AP50=0,"-",転記作業用!AO50)</f>
        <v>-</v>
      </c>
      <c r="AO50" s="62" t="str">
        <f>IF(転記作業用!$AY50=0,"-",転記作業用!AQ50)</f>
        <v>-</v>
      </c>
      <c r="AP50" s="62" t="str">
        <f>IF(転記作業用!$AY50=0,"-",転記作業用!AR50)</f>
        <v>-</v>
      </c>
      <c r="AQ50" s="62" t="str">
        <f>IF(転記作業用!$AY50=0,"-",転記作業用!AS50)</f>
        <v>-</v>
      </c>
      <c r="AR50" s="62" t="str">
        <f>IF(転記作業用!$AY50=0,"-",転記作業用!AT50)</f>
        <v>-</v>
      </c>
      <c r="AS50" s="62" t="str">
        <f>IF(転記作業用!$AY50=0,"-",転記作業用!AU50)</f>
        <v>-</v>
      </c>
      <c r="AT50" s="62" t="str">
        <f>IF(転記作業用!$AY50=0,"-",転記作業用!AV50)</f>
        <v>-</v>
      </c>
      <c r="AU50" s="62" t="str">
        <f>IF(転記作業用!$AY50=0,"-",転記作業用!AW50)</f>
        <v>-</v>
      </c>
      <c r="AV50" s="62" t="str">
        <f>IF(転記作業用!$AY50=0,"-",転記作業用!AX50)</f>
        <v>-</v>
      </c>
      <c r="AW50" s="62" t="str">
        <f>IF(転記作業用!$BK50=0,"-",転記作業用!AZ50)</f>
        <v>-</v>
      </c>
      <c r="AX50" s="62" t="str">
        <f>IF(転記作業用!$BK50=0,"-",転記作業用!BA50)</f>
        <v>-</v>
      </c>
      <c r="AY50" s="62" t="str">
        <f>IF(転記作業用!$BK50=0,"-",転記作業用!BB50)</f>
        <v>-</v>
      </c>
      <c r="AZ50" s="62" t="str">
        <f>IF(転記作業用!$BK50=0,"-",転記作業用!BC50)</f>
        <v>-</v>
      </c>
      <c r="BA50" s="62" t="str">
        <f>IF(転記作業用!$BK50=0,"-",転記作業用!BD50)</f>
        <v>-</v>
      </c>
      <c r="BB50" s="62" t="str">
        <f>IF(転記作業用!$BK50=0,"-",転記作業用!BE50)</f>
        <v>-</v>
      </c>
      <c r="BC50" s="62" t="str">
        <f>IF(転記作業用!$BK50=0,"-",転記作業用!BF50)</f>
        <v>-</v>
      </c>
      <c r="BD50" s="62" t="str">
        <f>IF(転記作業用!$BK50=0,"-",転記作業用!BG50)</f>
        <v>-</v>
      </c>
      <c r="BE50" s="62" t="str">
        <f>IF(転記作業用!$BK50=0,"-",転記作業用!BH50)</f>
        <v>-</v>
      </c>
      <c r="BF50" s="62" t="str">
        <f>IF(転記作業用!$BK50=0,"-",転記作業用!BI50)</f>
        <v>-</v>
      </c>
      <c r="BG50" s="62" t="str">
        <f>IF(転記作業用!$BK50=0,"-",転記作業用!BJ50)</f>
        <v>-</v>
      </c>
      <c r="BH50" s="62" t="str">
        <f>IF(転記作業用!$CF50=0,"-",転記作業用!BL50)</f>
        <v>-</v>
      </c>
      <c r="BI50" s="62" t="str">
        <f>IF(転記作業用!$CF50=0,"-",転記作業用!BM50)</f>
        <v>-</v>
      </c>
      <c r="BJ50" s="62" t="str">
        <f>IF(転記作業用!$CF50=0,"-",転記作業用!BN50)</f>
        <v>-</v>
      </c>
      <c r="BK50" s="62" t="str">
        <f>IF(転記作業用!$CF50=0,"-",転記作業用!BO50)</f>
        <v>-</v>
      </c>
      <c r="BL50" s="62" t="str">
        <f>IF(転記作業用!$CF50=0,"-",転記作業用!BP50)</f>
        <v>-</v>
      </c>
      <c r="BM50" s="62" t="str">
        <f>IF(転記作業用!$CF50=0,"-",転記作業用!BQ50)</f>
        <v>-</v>
      </c>
      <c r="BN50" s="62" t="str">
        <f>IF(転記作業用!$CF50=0,"-",転記作業用!BR50)</f>
        <v>-</v>
      </c>
      <c r="BO50" s="62" t="str">
        <f>IF(転記作業用!$CF50=0,"-",転記作業用!BS50)</f>
        <v>-</v>
      </c>
      <c r="BP50" s="62" t="str">
        <f>IF(転記作業用!$CF50=0,"-",転記作業用!BT50)</f>
        <v>-</v>
      </c>
      <c r="BQ50" s="62" t="str">
        <f>IF(転記作業用!$CF50=0,"-",転記作業用!BU50)</f>
        <v>-</v>
      </c>
      <c r="BR50" s="62" t="str">
        <f>IF(転記作業用!$CF50=0,"-",転記作業用!BV50)</f>
        <v>-</v>
      </c>
      <c r="BS50" s="62" t="str">
        <f>IF(転記作業用!$CF50=0,"-",転記作業用!BW50)</f>
        <v>-</v>
      </c>
      <c r="BT50" s="62" t="str">
        <f>IF(転記作業用!$CF50=0,"-",転記作業用!BX50)</f>
        <v>-</v>
      </c>
      <c r="BU50" s="62" t="str">
        <f>IF(転記作業用!$CF50=0,"-",転記作業用!BY50)</f>
        <v>-</v>
      </c>
      <c r="BV50" s="62" t="str">
        <f>IF(転記作業用!$CF50=0,"-",転記作業用!BZ50)</f>
        <v>-</v>
      </c>
      <c r="BW50" s="62" t="str">
        <f>IF(転記作業用!$CF50=0,"-",転記作業用!CA50)</f>
        <v>-</v>
      </c>
      <c r="BX50" s="62" t="str">
        <f>IF(転記作業用!$CF50=0,"-",転記作業用!CB50)</f>
        <v>-</v>
      </c>
      <c r="BY50" s="62" t="str">
        <f>IF(転記作業用!$CF50=0,"-",転記作業用!CC50)</f>
        <v>-</v>
      </c>
      <c r="BZ50" s="62" t="str">
        <f>IF(転記作業用!$CF50=0,"-",転記作業用!CD50)</f>
        <v>-</v>
      </c>
      <c r="CA50" s="62" t="str">
        <f>IF(転記作業用!$CF50=0,"-",転記作業用!CE50)</f>
        <v>-</v>
      </c>
      <c r="CB50" s="62" t="str">
        <f>IF(転記作業用!CG50&lt;1,"*",IF(AND(転記作業用!CG50&gt;=1,'在宅生活改善調査（利用者票）'!CO59=""),"-",'在宅生活改善調査（利用者票）'!CO59))</f>
        <v>*</v>
      </c>
      <c r="CC50" s="62" t="str">
        <f>IF(転記作業用!CH50&lt;1,"*",IF(AND(転記作業用!CH50&gt;=1,'在宅生活改善調査（利用者票）'!CP59=""),"-",'在宅生活改善調査（利用者票）'!CP59))</f>
        <v>*</v>
      </c>
      <c r="CD50" s="62" t="str">
        <f>IF($BZ50&lt;&gt;1,"*",IF(AND($BZ50=1,'在宅生活改善調査（利用者票）'!CQ59=""),"-",'在宅生活改善調査（利用者票）'!CQ59))</f>
        <v>*</v>
      </c>
      <c r="CE50" t="str">
        <f>IF(OR('在宅生活改善調査（利用者票）'!CS58&lt;&gt;"",'在宅生活改善調査（利用者票）'!CT58&lt;&gt;"",'在宅生活改善調査（利用者票）'!CU58&lt;&gt;"",'在宅生活改善調査（利用者票）'!CV58&lt;&gt;"",'在宅生活改善調査（利用者票）'!CX58&lt;&gt;"",'在宅生活改善調査（利用者票）'!CY58&lt;&gt;"",'在宅生活改善調査（利用者票）'!CZ58&lt;&gt;"",'在宅生活改善調査（利用者票）'!DA58&lt;&gt;"",'在宅生活改善調査（利用者票）'!DB58&lt;&gt;""),"回答エラーが残っています","")</f>
        <v/>
      </c>
      <c r="CF50" s="129" t="str">
        <f>IF('在宅生活改善調査（利用者票）'!H59="","-",'在宅生活改善調査（利用者票）'!H59)</f>
        <v>-</v>
      </c>
      <c r="CG50" s="129" t="str">
        <f>IF('在宅生活改善調査（利用者票）'!I59="","-",'在宅生活改善調査（利用者票）'!I59)</f>
        <v>-</v>
      </c>
      <c r="CH50" s="129" t="str">
        <f>IF('在宅生活改善調査（利用者票）'!J59="","-",'在宅生活改善調査（利用者票）'!J59)</f>
        <v>-</v>
      </c>
      <c r="CI50" s="129" t="str">
        <f>IF('在宅生活改善調査（利用者票）'!K59="","-",'在宅生活改善調査（利用者票）'!K59)</f>
        <v>-</v>
      </c>
      <c r="CJ50" s="129" t="str">
        <f>IF('在宅生活改善調査（利用者票）'!L59="","-",'在宅生活改善調査（利用者票）'!L59)</f>
        <v>-</v>
      </c>
      <c r="CK50" s="129" t="str">
        <f>IF('在宅生活改善調査（利用者票）'!M59="","-",'在宅生活改善調査（利用者票）'!M59)</f>
        <v>-</v>
      </c>
      <c r="CL50" s="129" t="str">
        <f>IF('在宅生活改善調査（利用者票）'!N59="","-",'在宅生活改善調査（利用者票）'!N59)</f>
        <v>-</v>
      </c>
      <c r="CM50" s="129" t="str">
        <f>IF('在宅生活改善調査（利用者票）'!O59="","-",'在宅生活改善調査（利用者票）'!O59)</f>
        <v>-</v>
      </c>
      <c r="CN50" s="129" t="str">
        <f>IF('在宅生活改善調査（利用者票）'!P59="","-",'在宅生活改善調査（利用者票）'!P59)</f>
        <v>-</v>
      </c>
      <c r="CO50" s="129" t="str">
        <f>IF('在宅生活改善調査（利用者票）'!Q59="","-",'在宅生活改善調査（利用者票）'!Q59)</f>
        <v>-</v>
      </c>
      <c r="CP50" s="129" t="str">
        <f>IF('在宅生活改善調査（利用者票）'!R59="","-",'在宅生活改善調査（利用者票）'!R59)</f>
        <v>-</v>
      </c>
      <c r="CQ50" s="129" t="str">
        <f>IF('在宅生活改善調査（利用者票）'!S59="","-",'在宅生活改善調査（利用者票）'!S59)</f>
        <v>-</v>
      </c>
      <c r="CR50" s="129" t="str">
        <f>IF('在宅生活改善調査（利用者票）'!T59="","-",'在宅生活改善調査（利用者票）'!T59)</f>
        <v>-</v>
      </c>
    </row>
    <row r="51" spans="1:96">
      <c r="A51" s="63" t="str">
        <f>IF(SUM(B51:CD51)=0,"",47)</f>
        <v/>
      </c>
      <c r="B51" s="62" t="str">
        <f>IF('在宅生活改善調査（利用者票）'!B60="","-",'在宅生活改善調査（利用者票）'!B60)</f>
        <v>-</v>
      </c>
      <c r="C51" s="62" t="str">
        <f>IF('在宅生活改善調査（利用者票）'!C60="","-",'在宅生活改善調査（利用者票）'!C60)</f>
        <v>-</v>
      </c>
      <c r="D51" s="62" t="str">
        <f>IF('在宅生活改善調査（利用者票）'!D60="","-",'在宅生活改善調査（利用者票）'!D60)</f>
        <v>-</v>
      </c>
      <c r="E51" s="62" t="str">
        <f>IF('在宅生活改善調査（利用者票）'!E60="","-",'在宅生活改善調査（利用者票）'!E60)</f>
        <v>-</v>
      </c>
      <c r="F51" s="62" t="str">
        <f>IF('在宅生活改善調査（利用者票）'!F60="","-",'在宅生活改善調査（利用者票）'!F60)</f>
        <v>-</v>
      </c>
      <c r="G51" s="62" t="str">
        <f>IF('在宅生活改善調査（利用者票）'!G60="","-",'在宅生活改善調査（利用者票）'!G60)</f>
        <v>-</v>
      </c>
      <c r="H51" s="62" t="str">
        <f>IF('在宅生活改善調査（利用者票）'!U60="","-",'在宅生活改善調査（利用者票）'!U60)</f>
        <v>-</v>
      </c>
      <c r="I51" s="62" t="str">
        <f>IF('在宅生活改善調査（利用者票）'!$U60=10,"*",IF(AND('在宅生活改善調査（利用者票）'!U60&lt;&gt;10,'在宅生活改善調査（利用者票）'!V60=""),"-",'在宅生活改善調査（利用者票）'!V60))</f>
        <v>-</v>
      </c>
      <c r="J51" s="62" t="str">
        <f>IF('在宅生活改善調査（利用者票）'!$U60=10,"*",IF(AND('在宅生活改善調査（利用者票）'!U60&lt;&gt;10,転記作業用!$Z51=0),"-",転記作業用!I51))</f>
        <v>-</v>
      </c>
      <c r="K51" s="62" t="str">
        <f>IF('在宅生活改善調査（利用者票）'!$U60=10,"*",IF(AND('在宅生活改善調査（利用者票）'!V60&lt;&gt;10,転記作業用!$Z51=0),"-",転記作業用!J51))</f>
        <v>-</v>
      </c>
      <c r="L51" s="62" t="str">
        <f>IF('在宅生活改善調査（利用者票）'!$U60=10,"*",IF(AND('在宅生活改善調査（利用者票）'!W60&lt;&gt;10,転記作業用!$Z51=0),"-",転記作業用!K51))</f>
        <v>-</v>
      </c>
      <c r="M51" s="62" t="str">
        <f>IF('在宅生活改善調査（利用者票）'!$U60=10,"*",IF(AND('在宅生活改善調査（利用者票）'!X60&lt;&gt;10,転記作業用!$Z51=0),"-",転記作業用!L51))</f>
        <v>-</v>
      </c>
      <c r="N51" s="62" t="str">
        <f>IF('在宅生活改善調査（利用者票）'!$U60=10,"*",IF(AND('在宅生活改善調査（利用者票）'!Y60&lt;&gt;10,転記作業用!$Z51=0),"-",転記作業用!M51))</f>
        <v>-</v>
      </c>
      <c r="O51" s="62" t="str">
        <f>IF('在宅生活改善調査（利用者票）'!$U60=10,"*",IF(AND('在宅生活改善調査（利用者票）'!Z60&lt;&gt;10,転記作業用!$Z51=0),"-",転記作業用!N51))</f>
        <v>-</v>
      </c>
      <c r="P51" s="62" t="str">
        <f>IF('在宅生活改善調査（利用者票）'!$U60=10,"*",IF(AND('在宅生活改善調査（利用者票）'!AA60&lt;&gt;10,転記作業用!$Z51=0),"-",転記作業用!O51))</f>
        <v>-</v>
      </c>
      <c r="Q51" s="62" t="str">
        <f>IF('在宅生活改善調査（利用者票）'!$U60=10,"*",IF(AND('在宅生活改善調査（利用者票）'!AB60&lt;&gt;10,転記作業用!$Z51=0),"-",転記作業用!P51))</f>
        <v>-</v>
      </c>
      <c r="R51" s="62" t="str">
        <f>IF('在宅生活改善調査（利用者票）'!$U60=10,"*",IF(AND('在宅生活改善調査（利用者票）'!AC60&lt;&gt;10,転記作業用!$Z51=0),"-",転記作業用!Q51))</f>
        <v>-</v>
      </c>
      <c r="S51" s="62" t="str">
        <f>IF('在宅生活改善調査（利用者票）'!$U60=10,"*",IF(AND('在宅生活改善調査（利用者票）'!AD60&lt;&gt;10,転記作業用!$Z51=0),"-",転記作業用!R51))</f>
        <v>-</v>
      </c>
      <c r="T51" s="62" t="str">
        <f>IF('在宅生活改善調査（利用者票）'!$U60=10,"*",IF(AND('在宅生活改善調査（利用者票）'!AE60&lt;&gt;10,転記作業用!$Z51=0),"-",転記作業用!S51))</f>
        <v>-</v>
      </c>
      <c r="U51" s="62" t="str">
        <f>IF('在宅生活改善調査（利用者票）'!$U60=10,"*",IF(AND('在宅生活改善調査（利用者票）'!AF60&lt;&gt;10,転記作業用!$Z51=0),"-",転記作業用!T51))</f>
        <v>-</v>
      </c>
      <c r="V51" s="62" t="str">
        <f>IF('在宅生活改善調査（利用者票）'!$U60=10,"*",IF(AND('在宅生活改善調査（利用者票）'!AG60&lt;&gt;10,転記作業用!$Z51=0),"-",転記作業用!U51))</f>
        <v>-</v>
      </c>
      <c r="W51" s="62" t="str">
        <f>IF('在宅生活改善調査（利用者票）'!$U60=10,"*",IF(AND('在宅生活改善調査（利用者票）'!AH60&lt;&gt;10,転記作業用!$Z51=0),"-",転記作業用!V51))</f>
        <v>-</v>
      </c>
      <c r="X51" s="62" t="str">
        <f>IF('在宅生活改善調査（利用者票）'!$U60=10,"*",IF(AND('在宅生活改善調査（利用者票）'!AI60&lt;&gt;10,転記作業用!$Z51=0),"-",転記作業用!W51))</f>
        <v>-</v>
      </c>
      <c r="Y51" s="62" t="str">
        <f>IF('在宅生活改善調査（利用者票）'!$U60=10,"*",IF(AND('在宅生活改善調査（利用者票）'!AJ60&lt;&gt;10,転記作業用!$Z51=0),"-",転記作業用!X51))</f>
        <v>-</v>
      </c>
      <c r="Z51" s="62" t="str">
        <f>IF('在宅生活改善調査（利用者票）'!$U60=10,"*",IF(AND('在宅生活改善調査（利用者票）'!AK60&lt;&gt;10,転記作業用!$Z51=0),"-",転記作業用!Y51))</f>
        <v>-</v>
      </c>
      <c r="AA51" s="62" t="str">
        <f>IF(転記作業用!$AH51=0,"-",転記作業用!AA51)</f>
        <v>-</v>
      </c>
      <c r="AB51" s="62" t="str">
        <f>IF(転記作業用!$AH51=0,"-",転記作業用!AB51)</f>
        <v>-</v>
      </c>
      <c r="AC51" s="62" t="str">
        <f>IF(転記作業用!$AH51=0,"-",転記作業用!AC51)</f>
        <v>-</v>
      </c>
      <c r="AD51" s="62" t="str">
        <f>IF(転記作業用!$AH51=0,"-",転記作業用!AD51)</f>
        <v>-</v>
      </c>
      <c r="AE51" s="62" t="str">
        <f>IF(転記作業用!$AH51=0,"-",転記作業用!AE51)</f>
        <v>-</v>
      </c>
      <c r="AF51" s="62" t="str">
        <f>IF(転記作業用!$AH51=0,"-",転記作業用!AF51)</f>
        <v>-</v>
      </c>
      <c r="AG51" s="62" t="str">
        <f>IF(転記作業用!$AH51=0,"-",転記作業用!AG51)</f>
        <v>-</v>
      </c>
      <c r="AH51" s="62" t="str">
        <f>IF(転記作業用!$AP51=0,"-",転記作業用!AI51)</f>
        <v>-</v>
      </c>
      <c r="AI51" s="62" t="str">
        <f>IF(転記作業用!$AP51=0,"-",転記作業用!AJ51)</f>
        <v>-</v>
      </c>
      <c r="AJ51" s="62" t="str">
        <f>IF(転記作業用!$AP51=0,"-",転記作業用!AK51)</f>
        <v>-</v>
      </c>
      <c r="AK51" s="62" t="str">
        <f>IF(転記作業用!$AP51=0,"-",転記作業用!AL51)</f>
        <v>-</v>
      </c>
      <c r="AL51" s="62" t="str">
        <f>IF(転記作業用!$AP51=0,"-",転記作業用!AM51)</f>
        <v>-</v>
      </c>
      <c r="AM51" s="62" t="str">
        <f>IF(転記作業用!$AP51=0,"-",転記作業用!AN51)</f>
        <v>-</v>
      </c>
      <c r="AN51" s="62" t="str">
        <f>IF(転記作業用!$AP51=0,"-",転記作業用!AO51)</f>
        <v>-</v>
      </c>
      <c r="AO51" s="62" t="str">
        <f>IF(転記作業用!$AY51=0,"-",転記作業用!AQ51)</f>
        <v>-</v>
      </c>
      <c r="AP51" s="62" t="str">
        <f>IF(転記作業用!$AY51=0,"-",転記作業用!AR51)</f>
        <v>-</v>
      </c>
      <c r="AQ51" s="62" t="str">
        <f>IF(転記作業用!$AY51=0,"-",転記作業用!AS51)</f>
        <v>-</v>
      </c>
      <c r="AR51" s="62" t="str">
        <f>IF(転記作業用!$AY51=0,"-",転記作業用!AT51)</f>
        <v>-</v>
      </c>
      <c r="AS51" s="62" t="str">
        <f>IF(転記作業用!$AY51=0,"-",転記作業用!AU51)</f>
        <v>-</v>
      </c>
      <c r="AT51" s="62" t="str">
        <f>IF(転記作業用!$AY51=0,"-",転記作業用!AV51)</f>
        <v>-</v>
      </c>
      <c r="AU51" s="62" t="str">
        <f>IF(転記作業用!$AY51=0,"-",転記作業用!AW51)</f>
        <v>-</v>
      </c>
      <c r="AV51" s="62" t="str">
        <f>IF(転記作業用!$AY51=0,"-",転記作業用!AX51)</f>
        <v>-</v>
      </c>
      <c r="AW51" s="62" t="str">
        <f>IF(転記作業用!$BK51=0,"-",転記作業用!AZ51)</f>
        <v>-</v>
      </c>
      <c r="AX51" s="62" t="str">
        <f>IF(転記作業用!$BK51=0,"-",転記作業用!BA51)</f>
        <v>-</v>
      </c>
      <c r="AY51" s="62" t="str">
        <f>IF(転記作業用!$BK51=0,"-",転記作業用!BB51)</f>
        <v>-</v>
      </c>
      <c r="AZ51" s="62" t="str">
        <f>IF(転記作業用!$BK51=0,"-",転記作業用!BC51)</f>
        <v>-</v>
      </c>
      <c r="BA51" s="62" t="str">
        <f>IF(転記作業用!$BK51=0,"-",転記作業用!BD51)</f>
        <v>-</v>
      </c>
      <c r="BB51" s="62" t="str">
        <f>IF(転記作業用!$BK51=0,"-",転記作業用!BE51)</f>
        <v>-</v>
      </c>
      <c r="BC51" s="62" t="str">
        <f>IF(転記作業用!$BK51=0,"-",転記作業用!BF51)</f>
        <v>-</v>
      </c>
      <c r="BD51" s="62" t="str">
        <f>IF(転記作業用!$BK51=0,"-",転記作業用!BG51)</f>
        <v>-</v>
      </c>
      <c r="BE51" s="62" t="str">
        <f>IF(転記作業用!$BK51=0,"-",転記作業用!BH51)</f>
        <v>-</v>
      </c>
      <c r="BF51" s="62" t="str">
        <f>IF(転記作業用!$BK51=0,"-",転記作業用!BI51)</f>
        <v>-</v>
      </c>
      <c r="BG51" s="62" t="str">
        <f>IF(転記作業用!$BK51=0,"-",転記作業用!BJ51)</f>
        <v>-</v>
      </c>
      <c r="BH51" s="62" t="str">
        <f>IF(転記作業用!$CF51=0,"-",転記作業用!BL51)</f>
        <v>-</v>
      </c>
      <c r="BI51" s="62" t="str">
        <f>IF(転記作業用!$CF51=0,"-",転記作業用!BM51)</f>
        <v>-</v>
      </c>
      <c r="BJ51" s="62" t="str">
        <f>IF(転記作業用!$CF51=0,"-",転記作業用!BN51)</f>
        <v>-</v>
      </c>
      <c r="BK51" s="62" t="str">
        <f>IF(転記作業用!$CF51=0,"-",転記作業用!BO51)</f>
        <v>-</v>
      </c>
      <c r="BL51" s="62" t="str">
        <f>IF(転記作業用!$CF51=0,"-",転記作業用!BP51)</f>
        <v>-</v>
      </c>
      <c r="BM51" s="62" t="str">
        <f>IF(転記作業用!$CF51=0,"-",転記作業用!BQ51)</f>
        <v>-</v>
      </c>
      <c r="BN51" s="62" t="str">
        <f>IF(転記作業用!$CF51=0,"-",転記作業用!BR51)</f>
        <v>-</v>
      </c>
      <c r="BO51" s="62" t="str">
        <f>IF(転記作業用!$CF51=0,"-",転記作業用!BS51)</f>
        <v>-</v>
      </c>
      <c r="BP51" s="62" t="str">
        <f>IF(転記作業用!$CF51=0,"-",転記作業用!BT51)</f>
        <v>-</v>
      </c>
      <c r="BQ51" s="62" t="str">
        <f>IF(転記作業用!$CF51=0,"-",転記作業用!BU51)</f>
        <v>-</v>
      </c>
      <c r="BR51" s="62" t="str">
        <f>IF(転記作業用!$CF51=0,"-",転記作業用!BV51)</f>
        <v>-</v>
      </c>
      <c r="BS51" s="62" t="str">
        <f>IF(転記作業用!$CF51=0,"-",転記作業用!BW51)</f>
        <v>-</v>
      </c>
      <c r="BT51" s="62" t="str">
        <f>IF(転記作業用!$CF51=0,"-",転記作業用!BX51)</f>
        <v>-</v>
      </c>
      <c r="BU51" s="62" t="str">
        <f>IF(転記作業用!$CF51=0,"-",転記作業用!BY51)</f>
        <v>-</v>
      </c>
      <c r="BV51" s="62" t="str">
        <f>IF(転記作業用!$CF51=0,"-",転記作業用!BZ51)</f>
        <v>-</v>
      </c>
      <c r="BW51" s="62" t="str">
        <f>IF(転記作業用!$CF51=0,"-",転記作業用!CA51)</f>
        <v>-</v>
      </c>
      <c r="BX51" s="62" t="str">
        <f>IF(転記作業用!$CF51=0,"-",転記作業用!CB51)</f>
        <v>-</v>
      </c>
      <c r="BY51" s="62" t="str">
        <f>IF(転記作業用!$CF51=0,"-",転記作業用!CC51)</f>
        <v>-</v>
      </c>
      <c r="BZ51" s="62" t="str">
        <f>IF(転記作業用!$CF51=0,"-",転記作業用!CD51)</f>
        <v>-</v>
      </c>
      <c r="CA51" s="62" t="str">
        <f>IF(転記作業用!$CF51=0,"-",転記作業用!CE51)</f>
        <v>-</v>
      </c>
      <c r="CB51" s="62" t="str">
        <f>IF(転記作業用!CG51&lt;1,"*",IF(AND(転記作業用!CG51&gt;=1,'在宅生活改善調査（利用者票）'!CO60=""),"-",'在宅生活改善調査（利用者票）'!CO60))</f>
        <v>*</v>
      </c>
      <c r="CC51" s="62" t="str">
        <f>IF(転記作業用!CH51&lt;1,"*",IF(AND(転記作業用!CH51&gt;=1,'在宅生活改善調査（利用者票）'!CP60=""),"-",'在宅生活改善調査（利用者票）'!CP60))</f>
        <v>*</v>
      </c>
      <c r="CD51" s="62" t="str">
        <f>IF($BZ51&lt;&gt;1,"*",IF(AND($BZ51=1,'在宅生活改善調査（利用者票）'!CQ60=""),"-",'在宅生活改善調査（利用者票）'!CQ60))</f>
        <v>*</v>
      </c>
      <c r="CE51" t="str">
        <f>IF(OR('在宅生活改善調査（利用者票）'!CS59&lt;&gt;"",'在宅生活改善調査（利用者票）'!CT59&lt;&gt;"",'在宅生活改善調査（利用者票）'!CU59&lt;&gt;"",'在宅生活改善調査（利用者票）'!CV59&lt;&gt;"",'在宅生活改善調査（利用者票）'!CX59&lt;&gt;"",'在宅生活改善調査（利用者票）'!CY59&lt;&gt;"",'在宅生活改善調査（利用者票）'!CZ59&lt;&gt;"",'在宅生活改善調査（利用者票）'!DA59&lt;&gt;"",'在宅生活改善調査（利用者票）'!DB59&lt;&gt;""),"回答エラーが残っています","")</f>
        <v/>
      </c>
      <c r="CF51" s="129" t="str">
        <f>IF('在宅生活改善調査（利用者票）'!H60="","-",'在宅生活改善調査（利用者票）'!H60)</f>
        <v>-</v>
      </c>
      <c r="CG51" s="129" t="str">
        <f>IF('在宅生活改善調査（利用者票）'!I60="","-",'在宅生活改善調査（利用者票）'!I60)</f>
        <v>-</v>
      </c>
      <c r="CH51" s="129" t="str">
        <f>IF('在宅生活改善調査（利用者票）'!J60="","-",'在宅生活改善調査（利用者票）'!J60)</f>
        <v>-</v>
      </c>
      <c r="CI51" s="129" t="str">
        <f>IF('在宅生活改善調査（利用者票）'!K60="","-",'在宅生活改善調査（利用者票）'!K60)</f>
        <v>-</v>
      </c>
      <c r="CJ51" s="129" t="str">
        <f>IF('在宅生活改善調査（利用者票）'!L60="","-",'在宅生活改善調査（利用者票）'!L60)</f>
        <v>-</v>
      </c>
      <c r="CK51" s="129" t="str">
        <f>IF('在宅生活改善調査（利用者票）'!M60="","-",'在宅生活改善調査（利用者票）'!M60)</f>
        <v>-</v>
      </c>
      <c r="CL51" s="129" t="str">
        <f>IF('在宅生活改善調査（利用者票）'!N60="","-",'在宅生活改善調査（利用者票）'!N60)</f>
        <v>-</v>
      </c>
      <c r="CM51" s="129" t="str">
        <f>IF('在宅生活改善調査（利用者票）'!O60="","-",'在宅生活改善調査（利用者票）'!O60)</f>
        <v>-</v>
      </c>
      <c r="CN51" s="129" t="str">
        <f>IF('在宅生活改善調査（利用者票）'!P60="","-",'在宅生活改善調査（利用者票）'!P60)</f>
        <v>-</v>
      </c>
      <c r="CO51" s="129" t="str">
        <f>IF('在宅生活改善調査（利用者票）'!Q60="","-",'在宅生活改善調査（利用者票）'!Q60)</f>
        <v>-</v>
      </c>
      <c r="CP51" s="129" t="str">
        <f>IF('在宅生活改善調査（利用者票）'!R60="","-",'在宅生活改善調査（利用者票）'!R60)</f>
        <v>-</v>
      </c>
      <c r="CQ51" s="129" t="str">
        <f>IF('在宅生活改善調査（利用者票）'!S60="","-",'在宅生活改善調査（利用者票）'!S60)</f>
        <v>-</v>
      </c>
      <c r="CR51" s="129" t="str">
        <f>IF('在宅生活改善調査（利用者票）'!T60="","-",'在宅生活改善調査（利用者票）'!T60)</f>
        <v>-</v>
      </c>
    </row>
    <row r="52" spans="1:96">
      <c r="A52" s="63" t="str">
        <f>IF(SUM(B52:CD52)=0,"",48)</f>
        <v/>
      </c>
      <c r="B52" s="62" t="str">
        <f>IF('在宅生活改善調査（利用者票）'!B61="","-",'在宅生活改善調査（利用者票）'!B61)</f>
        <v>-</v>
      </c>
      <c r="C52" s="62" t="str">
        <f>IF('在宅生活改善調査（利用者票）'!C61="","-",'在宅生活改善調査（利用者票）'!C61)</f>
        <v>-</v>
      </c>
      <c r="D52" s="62" t="str">
        <f>IF('在宅生活改善調査（利用者票）'!D61="","-",'在宅生活改善調査（利用者票）'!D61)</f>
        <v>-</v>
      </c>
      <c r="E52" s="62" t="str">
        <f>IF('在宅生活改善調査（利用者票）'!E61="","-",'在宅生活改善調査（利用者票）'!E61)</f>
        <v>-</v>
      </c>
      <c r="F52" s="62" t="str">
        <f>IF('在宅生活改善調査（利用者票）'!F61="","-",'在宅生活改善調査（利用者票）'!F61)</f>
        <v>-</v>
      </c>
      <c r="G52" s="62" t="str">
        <f>IF('在宅生活改善調査（利用者票）'!G61="","-",'在宅生活改善調査（利用者票）'!G61)</f>
        <v>-</v>
      </c>
      <c r="H52" s="62" t="str">
        <f>IF('在宅生活改善調査（利用者票）'!U61="","-",'在宅生活改善調査（利用者票）'!U61)</f>
        <v>-</v>
      </c>
      <c r="I52" s="62" t="str">
        <f>IF('在宅生活改善調査（利用者票）'!$U61=10,"*",IF(AND('在宅生活改善調査（利用者票）'!U61&lt;&gt;10,'在宅生活改善調査（利用者票）'!V61=""),"-",'在宅生活改善調査（利用者票）'!V61))</f>
        <v>-</v>
      </c>
      <c r="J52" s="62" t="str">
        <f>IF('在宅生活改善調査（利用者票）'!$U61=10,"*",IF(AND('在宅生活改善調査（利用者票）'!U61&lt;&gt;10,転記作業用!$Z52=0),"-",転記作業用!I52))</f>
        <v>-</v>
      </c>
      <c r="K52" s="62" t="str">
        <f>IF('在宅生活改善調査（利用者票）'!$U61=10,"*",IF(AND('在宅生活改善調査（利用者票）'!V61&lt;&gt;10,転記作業用!$Z52=0),"-",転記作業用!J52))</f>
        <v>-</v>
      </c>
      <c r="L52" s="62" t="str">
        <f>IF('在宅生活改善調査（利用者票）'!$U61=10,"*",IF(AND('在宅生活改善調査（利用者票）'!W61&lt;&gt;10,転記作業用!$Z52=0),"-",転記作業用!K52))</f>
        <v>-</v>
      </c>
      <c r="M52" s="62" t="str">
        <f>IF('在宅生活改善調査（利用者票）'!$U61=10,"*",IF(AND('在宅生活改善調査（利用者票）'!X61&lt;&gt;10,転記作業用!$Z52=0),"-",転記作業用!L52))</f>
        <v>-</v>
      </c>
      <c r="N52" s="62" t="str">
        <f>IF('在宅生活改善調査（利用者票）'!$U61=10,"*",IF(AND('在宅生活改善調査（利用者票）'!Y61&lt;&gt;10,転記作業用!$Z52=0),"-",転記作業用!M52))</f>
        <v>-</v>
      </c>
      <c r="O52" s="62" t="str">
        <f>IF('在宅生活改善調査（利用者票）'!$U61=10,"*",IF(AND('在宅生活改善調査（利用者票）'!Z61&lt;&gt;10,転記作業用!$Z52=0),"-",転記作業用!N52))</f>
        <v>-</v>
      </c>
      <c r="P52" s="62" t="str">
        <f>IF('在宅生活改善調査（利用者票）'!$U61=10,"*",IF(AND('在宅生活改善調査（利用者票）'!AA61&lt;&gt;10,転記作業用!$Z52=0),"-",転記作業用!O52))</f>
        <v>-</v>
      </c>
      <c r="Q52" s="62" t="str">
        <f>IF('在宅生活改善調査（利用者票）'!$U61=10,"*",IF(AND('在宅生活改善調査（利用者票）'!AB61&lt;&gt;10,転記作業用!$Z52=0),"-",転記作業用!P52))</f>
        <v>-</v>
      </c>
      <c r="R52" s="62" t="str">
        <f>IF('在宅生活改善調査（利用者票）'!$U61=10,"*",IF(AND('在宅生活改善調査（利用者票）'!AC61&lt;&gt;10,転記作業用!$Z52=0),"-",転記作業用!Q52))</f>
        <v>-</v>
      </c>
      <c r="S52" s="62" t="str">
        <f>IF('在宅生活改善調査（利用者票）'!$U61=10,"*",IF(AND('在宅生活改善調査（利用者票）'!AD61&lt;&gt;10,転記作業用!$Z52=0),"-",転記作業用!R52))</f>
        <v>-</v>
      </c>
      <c r="T52" s="62" t="str">
        <f>IF('在宅生活改善調査（利用者票）'!$U61=10,"*",IF(AND('在宅生活改善調査（利用者票）'!AE61&lt;&gt;10,転記作業用!$Z52=0),"-",転記作業用!S52))</f>
        <v>-</v>
      </c>
      <c r="U52" s="62" t="str">
        <f>IF('在宅生活改善調査（利用者票）'!$U61=10,"*",IF(AND('在宅生活改善調査（利用者票）'!AF61&lt;&gt;10,転記作業用!$Z52=0),"-",転記作業用!T52))</f>
        <v>-</v>
      </c>
      <c r="V52" s="62" t="str">
        <f>IF('在宅生活改善調査（利用者票）'!$U61=10,"*",IF(AND('在宅生活改善調査（利用者票）'!AG61&lt;&gt;10,転記作業用!$Z52=0),"-",転記作業用!U52))</f>
        <v>-</v>
      </c>
      <c r="W52" s="62" t="str">
        <f>IF('在宅生活改善調査（利用者票）'!$U61=10,"*",IF(AND('在宅生活改善調査（利用者票）'!AH61&lt;&gt;10,転記作業用!$Z52=0),"-",転記作業用!V52))</f>
        <v>-</v>
      </c>
      <c r="X52" s="62" t="str">
        <f>IF('在宅生活改善調査（利用者票）'!$U61=10,"*",IF(AND('在宅生活改善調査（利用者票）'!AI61&lt;&gt;10,転記作業用!$Z52=0),"-",転記作業用!W52))</f>
        <v>-</v>
      </c>
      <c r="Y52" s="62" t="str">
        <f>IF('在宅生活改善調査（利用者票）'!$U61=10,"*",IF(AND('在宅生活改善調査（利用者票）'!AJ61&lt;&gt;10,転記作業用!$Z52=0),"-",転記作業用!X52))</f>
        <v>-</v>
      </c>
      <c r="Z52" s="62" t="str">
        <f>IF('在宅生活改善調査（利用者票）'!$U61=10,"*",IF(AND('在宅生活改善調査（利用者票）'!AK61&lt;&gt;10,転記作業用!$Z52=0),"-",転記作業用!Y52))</f>
        <v>-</v>
      </c>
      <c r="AA52" s="62" t="str">
        <f>IF(転記作業用!$AH52=0,"-",転記作業用!AA52)</f>
        <v>-</v>
      </c>
      <c r="AB52" s="62" t="str">
        <f>IF(転記作業用!$AH52=0,"-",転記作業用!AB52)</f>
        <v>-</v>
      </c>
      <c r="AC52" s="62" t="str">
        <f>IF(転記作業用!$AH52=0,"-",転記作業用!AC52)</f>
        <v>-</v>
      </c>
      <c r="AD52" s="62" t="str">
        <f>IF(転記作業用!$AH52=0,"-",転記作業用!AD52)</f>
        <v>-</v>
      </c>
      <c r="AE52" s="62" t="str">
        <f>IF(転記作業用!$AH52=0,"-",転記作業用!AE52)</f>
        <v>-</v>
      </c>
      <c r="AF52" s="62" t="str">
        <f>IF(転記作業用!$AH52=0,"-",転記作業用!AF52)</f>
        <v>-</v>
      </c>
      <c r="AG52" s="62" t="str">
        <f>IF(転記作業用!$AH52=0,"-",転記作業用!AG52)</f>
        <v>-</v>
      </c>
      <c r="AH52" s="62" t="str">
        <f>IF(転記作業用!$AP52=0,"-",転記作業用!AI52)</f>
        <v>-</v>
      </c>
      <c r="AI52" s="62" t="str">
        <f>IF(転記作業用!$AP52=0,"-",転記作業用!AJ52)</f>
        <v>-</v>
      </c>
      <c r="AJ52" s="62" t="str">
        <f>IF(転記作業用!$AP52=0,"-",転記作業用!AK52)</f>
        <v>-</v>
      </c>
      <c r="AK52" s="62" t="str">
        <f>IF(転記作業用!$AP52=0,"-",転記作業用!AL52)</f>
        <v>-</v>
      </c>
      <c r="AL52" s="62" t="str">
        <f>IF(転記作業用!$AP52=0,"-",転記作業用!AM52)</f>
        <v>-</v>
      </c>
      <c r="AM52" s="62" t="str">
        <f>IF(転記作業用!$AP52=0,"-",転記作業用!AN52)</f>
        <v>-</v>
      </c>
      <c r="AN52" s="62" t="str">
        <f>IF(転記作業用!$AP52=0,"-",転記作業用!AO52)</f>
        <v>-</v>
      </c>
      <c r="AO52" s="62" t="str">
        <f>IF(転記作業用!$AY52=0,"-",転記作業用!AQ52)</f>
        <v>-</v>
      </c>
      <c r="AP52" s="62" t="str">
        <f>IF(転記作業用!$AY52=0,"-",転記作業用!AR52)</f>
        <v>-</v>
      </c>
      <c r="AQ52" s="62" t="str">
        <f>IF(転記作業用!$AY52=0,"-",転記作業用!AS52)</f>
        <v>-</v>
      </c>
      <c r="AR52" s="62" t="str">
        <f>IF(転記作業用!$AY52=0,"-",転記作業用!AT52)</f>
        <v>-</v>
      </c>
      <c r="AS52" s="62" t="str">
        <f>IF(転記作業用!$AY52=0,"-",転記作業用!AU52)</f>
        <v>-</v>
      </c>
      <c r="AT52" s="62" t="str">
        <f>IF(転記作業用!$AY52=0,"-",転記作業用!AV52)</f>
        <v>-</v>
      </c>
      <c r="AU52" s="62" t="str">
        <f>IF(転記作業用!$AY52=0,"-",転記作業用!AW52)</f>
        <v>-</v>
      </c>
      <c r="AV52" s="62" t="str">
        <f>IF(転記作業用!$AY52=0,"-",転記作業用!AX52)</f>
        <v>-</v>
      </c>
      <c r="AW52" s="62" t="str">
        <f>IF(転記作業用!$BK52=0,"-",転記作業用!AZ52)</f>
        <v>-</v>
      </c>
      <c r="AX52" s="62" t="str">
        <f>IF(転記作業用!$BK52=0,"-",転記作業用!BA52)</f>
        <v>-</v>
      </c>
      <c r="AY52" s="62" t="str">
        <f>IF(転記作業用!$BK52=0,"-",転記作業用!BB52)</f>
        <v>-</v>
      </c>
      <c r="AZ52" s="62" t="str">
        <f>IF(転記作業用!$BK52=0,"-",転記作業用!BC52)</f>
        <v>-</v>
      </c>
      <c r="BA52" s="62" t="str">
        <f>IF(転記作業用!$BK52=0,"-",転記作業用!BD52)</f>
        <v>-</v>
      </c>
      <c r="BB52" s="62" t="str">
        <f>IF(転記作業用!$BK52=0,"-",転記作業用!BE52)</f>
        <v>-</v>
      </c>
      <c r="BC52" s="62" t="str">
        <f>IF(転記作業用!$BK52=0,"-",転記作業用!BF52)</f>
        <v>-</v>
      </c>
      <c r="BD52" s="62" t="str">
        <f>IF(転記作業用!$BK52=0,"-",転記作業用!BG52)</f>
        <v>-</v>
      </c>
      <c r="BE52" s="62" t="str">
        <f>IF(転記作業用!$BK52=0,"-",転記作業用!BH52)</f>
        <v>-</v>
      </c>
      <c r="BF52" s="62" t="str">
        <f>IF(転記作業用!$BK52=0,"-",転記作業用!BI52)</f>
        <v>-</v>
      </c>
      <c r="BG52" s="62" t="str">
        <f>IF(転記作業用!$BK52=0,"-",転記作業用!BJ52)</f>
        <v>-</v>
      </c>
      <c r="BH52" s="62" t="str">
        <f>IF(転記作業用!$CF52=0,"-",転記作業用!BL52)</f>
        <v>-</v>
      </c>
      <c r="BI52" s="62" t="str">
        <f>IF(転記作業用!$CF52=0,"-",転記作業用!BM52)</f>
        <v>-</v>
      </c>
      <c r="BJ52" s="62" t="str">
        <f>IF(転記作業用!$CF52=0,"-",転記作業用!BN52)</f>
        <v>-</v>
      </c>
      <c r="BK52" s="62" t="str">
        <f>IF(転記作業用!$CF52=0,"-",転記作業用!BO52)</f>
        <v>-</v>
      </c>
      <c r="BL52" s="62" t="str">
        <f>IF(転記作業用!$CF52=0,"-",転記作業用!BP52)</f>
        <v>-</v>
      </c>
      <c r="BM52" s="62" t="str">
        <f>IF(転記作業用!$CF52=0,"-",転記作業用!BQ52)</f>
        <v>-</v>
      </c>
      <c r="BN52" s="62" t="str">
        <f>IF(転記作業用!$CF52=0,"-",転記作業用!BR52)</f>
        <v>-</v>
      </c>
      <c r="BO52" s="62" t="str">
        <f>IF(転記作業用!$CF52=0,"-",転記作業用!BS52)</f>
        <v>-</v>
      </c>
      <c r="BP52" s="62" t="str">
        <f>IF(転記作業用!$CF52=0,"-",転記作業用!BT52)</f>
        <v>-</v>
      </c>
      <c r="BQ52" s="62" t="str">
        <f>IF(転記作業用!$CF52=0,"-",転記作業用!BU52)</f>
        <v>-</v>
      </c>
      <c r="BR52" s="62" t="str">
        <f>IF(転記作業用!$CF52=0,"-",転記作業用!BV52)</f>
        <v>-</v>
      </c>
      <c r="BS52" s="62" t="str">
        <f>IF(転記作業用!$CF52=0,"-",転記作業用!BW52)</f>
        <v>-</v>
      </c>
      <c r="BT52" s="62" t="str">
        <f>IF(転記作業用!$CF52=0,"-",転記作業用!BX52)</f>
        <v>-</v>
      </c>
      <c r="BU52" s="62" t="str">
        <f>IF(転記作業用!$CF52=0,"-",転記作業用!BY52)</f>
        <v>-</v>
      </c>
      <c r="BV52" s="62" t="str">
        <f>IF(転記作業用!$CF52=0,"-",転記作業用!BZ52)</f>
        <v>-</v>
      </c>
      <c r="BW52" s="62" t="str">
        <f>IF(転記作業用!$CF52=0,"-",転記作業用!CA52)</f>
        <v>-</v>
      </c>
      <c r="BX52" s="62" t="str">
        <f>IF(転記作業用!$CF52=0,"-",転記作業用!CB52)</f>
        <v>-</v>
      </c>
      <c r="BY52" s="62" t="str">
        <f>IF(転記作業用!$CF52=0,"-",転記作業用!CC52)</f>
        <v>-</v>
      </c>
      <c r="BZ52" s="62" t="str">
        <f>IF(転記作業用!$CF52=0,"-",転記作業用!CD52)</f>
        <v>-</v>
      </c>
      <c r="CA52" s="62" t="str">
        <f>IF(転記作業用!$CF52=0,"-",転記作業用!CE52)</f>
        <v>-</v>
      </c>
      <c r="CB52" s="62" t="str">
        <f>IF(転記作業用!CG52&lt;1,"*",IF(AND(転記作業用!CG52&gt;=1,'在宅生活改善調査（利用者票）'!CO61=""),"-",'在宅生活改善調査（利用者票）'!CO61))</f>
        <v>*</v>
      </c>
      <c r="CC52" s="62" t="str">
        <f>IF(転記作業用!CH52&lt;1,"*",IF(AND(転記作業用!CH52&gt;=1,'在宅生活改善調査（利用者票）'!CP61=""),"-",'在宅生活改善調査（利用者票）'!CP61))</f>
        <v>*</v>
      </c>
      <c r="CD52" s="62" t="str">
        <f>IF($BZ52&lt;&gt;1,"*",IF(AND($BZ52=1,'在宅生活改善調査（利用者票）'!CQ61=""),"-",'在宅生活改善調査（利用者票）'!CQ61))</f>
        <v>*</v>
      </c>
      <c r="CE52" t="str">
        <f>IF(OR('在宅生活改善調査（利用者票）'!CS60&lt;&gt;"",'在宅生活改善調査（利用者票）'!CT60&lt;&gt;"",'在宅生活改善調査（利用者票）'!CU60&lt;&gt;"",'在宅生活改善調査（利用者票）'!CV60&lt;&gt;"",'在宅生活改善調査（利用者票）'!CX60&lt;&gt;"",'在宅生活改善調査（利用者票）'!CY60&lt;&gt;"",'在宅生活改善調査（利用者票）'!CZ60&lt;&gt;"",'在宅生活改善調査（利用者票）'!DA60&lt;&gt;"",'在宅生活改善調査（利用者票）'!DB60&lt;&gt;""),"回答エラーが残っています","")</f>
        <v/>
      </c>
      <c r="CF52" s="129" t="str">
        <f>IF('在宅生活改善調査（利用者票）'!H61="","-",'在宅生活改善調査（利用者票）'!H61)</f>
        <v>-</v>
      </c>
      <c r="CG52" s="129" t="str">
        <f>IF('在宅生活改善調査（利用者票）'!I61="","-",'在宅生活改善調査（利用者票）'!I61)</f>
        <v>-</v>
      </c>
      <c r="CH52" s="129" t="str">
        <f>IF('在宅生活改善調査（利用者票）'!J61="","-",'在宅生活改善調査（利用者票）'!J61)</f>
        <v>-</v>
      </c>
      <c r="CI52" s="129" t="str">
        <f>IF('在宅生活改善調査（利用者票）'!K61="","-",'在宅生活改善調査（利用者票）'!K61)</f>
        <v>-</v>
      </c>
      <c r="CJ52" s="129" t="str">
        <f>IF('在宅生活改善調査（利用者票）'!L61="","-",'在宅生活改善調査（利用者票）'!L61)</f>
        <v>-</v>
      </c>
      <c r="CK52" s="129" t="str">
        <f>IF('在宅生活改善調査（利用者票）'!M61="","-",'在宅生活改善調査（利用者票）'!M61)</f>
        <v>-</v>
      </c>
      <c r="CL52" s="129" t="str">
        <f>IF('在宅生活改善調査（利用者票）'!N61="","-",'在宅生活改善調査（利用者票）'!N61)</f>
        <v>-</v>
      </c>
      <c r="CM52" s="129" t="str">
        <f>IF('在宅生活改善調査（利用者票）'!O61="","-",'在宅生活改善調査（利用者票）'!O61)</f>
        <v>-</v>
      </c>
      <c r="CN52" s="129" t="str">
        <f>IF('在宅生活改善調査（利用者票）'!P61="","-",'在宅生活改善調査（利用者票）'!P61)</f>
        <v>-</v>
      </c>
      <c r="CO52" s="129" t="str">
        <f>IF('在宅生活改善調査（利用者票）'!Q61="","-",'在宅生活改善調査（利用者票）'!Q61)</f>
        <v>-</v>
      </c>
      <c r="CP52" s="129" t="str">
        <f>IF('在宅生活改善調査（利用者票）'!R61="","-",'在宅生活改善調査（利用者票）'!R61)</f>
        <v>-</v>
      </c>
      <c r="CQ52" s="129" t="str">
        <f>IF('在宅生活改善調査（利用者票）'!S61="","-",'在宅生活改善調査（利用者票）'!S61)</f>
        <v>-</v>
      </c>
      <c r="CR52" s="129" t="str">
        <f>IF('在宅生活改善調査（利用者票）'!T61="","-",'在宅生活改善調査（利用者票）'!T61)</f>
        <v>-</v>
      </c>
    </row>
    <row r="53" spans="1:96">
      <c r="A53" s="63" t="str">
        <f>IF(SUM(B53:CD53)=0,"",49)</f>
        <v/>
      </c>
      <c r="B53" s="62" t="str">
        <f>IF('在宅生活改善調査（利用者票）'!B62="","-",'在宅生活改善調査（利用者票）'!B62)</f>
        <v>-</v>
      </c>
      <c r="C53" s="62" t="str">
        <f>IF('在宅生活改善調査（利用者票）'!C62="","-",'在宅生活改善調査（利用者票）'!C62)</f>
        <v>-</v>
      </c>
      <c r="D53" s="62" t="str">
        <f>IF('在宅生活改善調査（利用者票）'!D62="","-",'在宅生活改善調査（利用者票）'!D62)</f>
        <v>-</v>
      </c>
      <c r="E53" s="62" t="str">
        <f>IF('在宅生活改善調査（利用者票）'!E62="","-",'在宅生活改善調査（利用者票）'!E62)</f>
        <v>-</v>
      </c>
      <c r="F53" s="62" t="str">
        <f>IF('在宅生活改善調査（利用者票）'!F62="","-",'在宅生活改善調査（利用者票）'!F62)</f>
        <v>-</v>
      </c>
      <c r="G53" s="62" t="str">
        <f>IF('在宅生活改善調査（利用者票）'!G62="","-",'在宅生活改善調査（利用者票）'!G62)</f>
        <v>-</v>
      </c>
      <c r="H53" s="62" t="str">
        <f>IF('在宅生活改善調査（利用者票）'!U62="","-",'在宅生活改善調査（利用者票）'!U62)</f>
        <v>-</v>
      </c>
      <c r="I53" s="62" t="str">
        <f>IF('在宅生活改善調査（利用者票）'!$U62=10,"*",IF(AND('在宅生活改善調査（利用者票）'!U62&lt;&gt;10,'在宅生活改善調査（利用者票）'!V62=""),"-",'在宅生活改善調査（利用者票）'!V62))</f>
        <v>-</v>
      </c>
      <c r="J53" s="62" t="str">
        <f>IF('在宅生活改善調査（利用者票）'!$U62=10,"*",IF(AND('在宅生活改善調査（利用者票）'!U62&lt;&gt;10,転記作業用!$Z53=0),"-",転記作業用!I53))</f>
        <v>-</v>
      </c>
      <c r="K53" s="62" t="str">
        <f>IF('在宅生活改善調査（利用者票）'!$U62=10,"*",IF(AND('在宅生活改善調査（利用者票）'!V62&lt;&gt;10,転記作業用!$Z53=0),"-",転記作業用!J53))</f>
        <v>-</v>
      </c>
      <c r="L53" s="62" t="str">
        <f>IF('在宅生活改善調査（利用者票）'!$U62=10,"*",IF(AND('在宅生活改善調査（利用者票）'!W62&lt;&gt;10,転記作業用!$Z53=0),"-",転記作業用!K53))</f>
        <v>-</v>
      </c>
      <c r="M53" s="62" t="str">
        <f>IF('在宅生活改善調査（利用者票）'!$U62=10,"*",IF(AND('在宅生活改善調査（利用者票）'!X62&lt;&gt;10,転記作業用!$Z53=0),"-",転記作業用!L53))</f>
        <v>-</v>
      </c>
      <c r="N53" s="62" t="str">
        <f>IF('在宅生活改善調査（利用者票）'!$U62=10,"*",IF(AND('在宅生活改善調査（利用者票）'!Y62&lt;&gt;10,転記作業用!$Z53=0),"-",転記作業用!M53))</f>
        <v>-</v>
      </c>
      <c r="O53" s="62" t="str">
        <f>IF('在宅生活改善調査（利用者票）'!$U62=10,"*",IF(AND('在宅生活改善調査（利用者票）'!Z62&lt;&gt;10,転記作業用!$Z53=0),"-",転記作業用!N53))</f>
        <v>-</v>
      </c>
      <c r="P53" s="62" t="str">
        <f>IF('在宅生活改善調査（利用者票）'!$U62=10,"*",IF(AND('在宅生活改善調査（利用者票）'!AA62&lt;&gt;10,転記作業用!$Z53=0),"-",転記作業用!O53))</f>
        <v>-</v>
      </c>
      <c r="Q53" s="62" t="str">
        <f>IF('在宅生活改善調査（利用者票）'!$U62=10,"*",IF(AND('在宅生活改善調査（利用者票）'!AB62&lt;&gt;10,転記作業用!$Z53=0),"-",転記作業用!P53))</f>
        <v>-</v>
      </c>
      <c r="R53" s="62" t="str">
        <f>IF('在宅生活改善調査（利用者票）'!$U62=10,"*",IF(AND('在宅生活改善調査（利用者票）'!AC62&lt;&gt;10,転記作業用!$Z53=0),"-",転記作業用!Q53))</f>
        <v>-</v>
      </c>
      <c r="S53" s="62" t="str">
        <f>IF('在宅生活改善調査（利用者票）'!$U62=10,"*",IF(AND('在宅生活改善調査（利用者票）'!AD62&lt;&gt;10,転記作業用!$Z53=0),"-",転記作業用!R53))</f>
        <v>-</v>
      </c>
      <c r="T53" s="62" t="str">
        <f>IF('在宅生活改善調査（利用者票）'!$U62=10,"*",IF(AND('在宅生活改善調査（利用者票）'!AE62&lt;&gt;10,転記作業用!$Z53=0),"-",転記作業用!S53))</f>
        <v>-</v>
      </c>
      <c r="U53" s="62" t="str">
        <f>IF('在宅生活改善調査（利用者票）'!$U62=10,"*",IF(AND('在宅生活改善調査（利用者票）'!AF62&lt;&gt;10,転記作業用!$Z53=0),"-",転記作業用!T53))</f>
        <v>-</v>
      </c>
      <c r="V53" s="62" t="str">
        <f>IF('在宅生活改善調査（利用者票）'!$U62=10,"*",IF(AND('在宅生活改善調査（利用者票）'!AG62&lt;&gt;10,転記作業用!$Z53=0),"-",転記作業用!U53))</f>
        <v>-</v>
      </c>
      <c r="W53" s="62" t="str">
        <f>IF('在宅生活改善調査（利用者票）'!$U62=10,"*",IF(AND('在宅生活改善調査（利用者票）'!AH62&lt;&gt;10,転記作業用!$Z53=0),"-",転記作業用!V53))</f>
        <v>-</v>
      </c>
      <c r="X53" s="62" t="str">
        <f>IF('在宅生活改善調査（利用者票）'!$U62=10,"*",IF(AND('在宅生活改善調査（利用者票）'!AI62&lt;&gt;10,転記作業用!$Z53=0),"-",転記作業用!W53))</f>
        <v>-</v>
      </c>
      <c r="Y53" s="62" t="str">
        <f>IF('在宅生活改善調査（利用者票）'!$U62=10,"*",IF(AND('在宅生活改善調査（利用者票）'!AJ62&lt;&gt;10,転記作業用!$Z53=0),"-",転記作業用!X53))</f>
        <v>-</v>
      </c>
      <c r="Z53" s="62" t="str">
        <f>IF('在宅生活改善調査（利用者票）'!$U62=10,"*",IF(AND('在宅生活改善調査（利用者票）'!AK62&lt;&gt;10,転記作業用!$Z53=0),"-",転記作業用!Y53))</f>
        <v>-</v>
      </c>
      <c r="AA53" s="62" t="str">
        <f>IF(転記作業用!$AH53=0,"-",転記作業用!AA53)</f>
        <v>-</v>
      </c>
      <c r="AB53" s="62" t="str">
        <f>IF(転記作業用!$AH53=0,"-",転記作業用!AB53)</f>
        <v>-</v>
      </c>
      <c r="AC53" s="62" t="str">
        <f>IF(転記作業用!$AH53=0,"-",転記作業用!AC53)</f>
        <v>-</v>
      </c>
      <c r="AD53" s="62" t="str">
        <f>IF(転記作業用!$AH53=0,"-",転記作業用!AD53)</f>
        <v>-</v>
      </c>
      <c r="AE53" s="62" t="str">
        <f>IF(転記作業用!$AH53=0,"-",転記作業用!AE53)</f>
        <v>-</v>
      </c>
      <c r="AF53" s="62" t="str">
        <f>IF(転記作業用!$AH53=0,"-",転記作業用!AF53)</f>
        <v>-</v>
      </c>
      <c r="AG53" s="62" t="str">
        <f>IF(転記作業用!$AH53=0,"-",転記作業用!AG53)</f>
        <v>-</v>
      </c>
      <c r="AH53" s="62" t="str">
        <f>IF(転記作業用!$AP53=0,"-",転記作業用!AI53)</f>
        <v>-</v>
      </c>
      <c r="AI53" s="62" t="str">
        <f>IF(転記作業用!$AP53=0,"-",転記作業用!AJ53)</f>
        <v>-</v>
      </c>
      <c r="AJ53" s="62" t="str">
        <f>IF(転記作業用!$AP53=0,"-",転記作業用!AK53)</f>
        <v>-</v>
      </c>
      <c r="AK53" s="62" t="str">
        <f>IF(転記作業用!$AP53=0,"-",転記作業用!AL53)</f>
        <v>-</v>
      </c>
      <c r="AL53" s="62" t="str">
        <f>IF(転記作業用!$AP53=0,"-",転記作業用!AM53)</f>
        <v>-</v>
      </c>
      <c r="AM53" s="62" t="str">
        <f>IF(転記作業用!$AP53=0,"-",転記作業用!AN53)</f>
        <v>-</v>
      </c>
      <c r="AN53" s="62" t="str">
        <f>IF(転記作業用!$AP53=0,"-",転記作業用!AO53)</f>
        <v>-</v>
      </c>
      <c r="AO53" s="62" t="str">
        <f>IF(転記作業用!$AY53=0,"-",転記作業用!AQ53)</f>
        <v>-</v>
      </c>
      <c r="AP53" s="62" t="str">
        <f>IF(転記作業用!$AY53=0,"-",転記作業用!AR53)</f>
        <v>-</v>
      </c>
      <c r="AQ53" s="62" t="str">
        <f>IF(転記作業用!$AY53=0,"-",転記作業用!AS53)</f>
        <v>-</v>
      </c>
      <c r="AR53" s="62" t="str">
        <f>IF(転記作業用!$AY53=0,"-",転記作業用!AT53)</f>
        <v>-</v>
      </c>
      <c r="AS53" s="62" t="str">
        <f>IF(転記作業用!$AY53=0,"-",転記作業用!AU53)</f>
        <v>-</v>
      </c>
      <c r="AT53" s="62" t="str">
        <f>IF(転記作業用!$AY53=0,"-",転記作業用!AV53)</f>
        <v>-</v>
      </c>
      <c r="AU53" s="62" t="str">
        <f>IF(転記作業用!$AY53=0,"-",転記作業用!AW53)</f>
        <v>-</v>
      </c>
      <c r="AV53" s="62" t="str">
        <f>IF(転記作業用!$AY53=0,"-",転記作業用!AX53)</f>
        <v>-</v>
      </c>
      <c r="AW53" s="62" t="str">
        <f>IF(転記作業用!$BK53=0,"-",転記作業用!AZ53)</f>
        <v>-</v>
      </c>
      <c r="AX53" s="62" t="str">
        <f>IF(転記作業用!$BK53=0,"-",転記作業用!BA53)</f>
        <v>-</v>
      </c>
      <c r="AY53" s="62" t="str">
        <f>IF(転記作業用!$BK53=0,"-",転記作業用!BB53)</f>
        <v>-</v>
      </c>
      <c r="AZ53" s="62" t="str">
        <f>IF(転記作業用!$BK53=0,"-",転記作業用!BC53)</f>
        <v>-</v>
      </c>
      <c r="BA53" s="62" t="str">
        <f>IF(転記作業用!$BK53=0,"-",転記作業用!BD53)</f>
        <v>-</v>
      </c>
      <c r="BB53" s="62" t="str">
        <f>IF(転記作業用!$BK53=0,"-",転記作業用!BE53)</f>
        <v>-</v>
      </c>
      <c r="BC53" s="62" t="str">
        <f>IF(転記作業用!$BK53=0,"-",転記作業用!BF53)</f>
        <v>-</v>
      </c>
      <c r="BD53" s="62" t="str">
        <f>IF(転記作業用!$BK53=0,"-",転記作業用!BG53)</f>
        <v>-</v>
      </c>
      <c r="BE53" s="62" t="str">
        <f>IF(転記作業用!$BK53=0,"-",転記作業用!BH53)</f>
        <v>-</v>
      </c>
      <c r="BF53" s="62" t="str">
        <f>IF(転記作業用!$BK53=0,"-",転記作業用!BI53)</f>
        <v>-</v>
      </c>
      <c r="BG53" s="62" t="str">
        <f>IF(転記作業用!$BK53=0,"-",転記作業用!BJ53)</f>
        <v>-</v>
      </c>
      <c r="BH53" s="62" t="str">
        <f>IF(転記作業用!$CF53=0,"-",転記作業用!BL53)</f>
        <v>-</v>
      </c>
      <c r="BI53" s="62" t="str">
        <f>IF(転記作業用!$CF53=0,"-",転記作業用!BM53)</f>
        <v>-</v>
      </c>
      <c r="BJ53" s="62" t="str">
        <f>IF(転記作業用!$CF53=0,"-",転記作業用!BN53)</f>
        <v>-</v>
      </c>
      <c r="BK53" s="62" t="str">
        <f>IF(転記作業用!$CF53=0,"-",転記作業用!BO53)</f>
        <v>-</v>
      </c>
      <c r="BL53" s="62" t="str">
        <f>IF(転記作業用!$CF53=0,"-",転記作業用!BP53)</f>
        <v>-</v>
      </c>
      <c r="BM53" s="62" t="str">
        <f>IF(転記作業用!$CF53=0,"-",転記作業用!BQ53)</f>
        <v>-</v>
      </c>
      <c r="BN53" s="62" t="str">
        <f>IF(転記作業用!$CF53=0,"-",転記作業用!BR53)</f>
        <v>-</v>
      </c>
      <c r="BO53" s="62" t="str">
        <f>IF(転記作業用!$CF53=0,"-",転記作業用!BS53)</f>
        <v>-</v>
      </c>
      <c r="BP53" s="62" t="str">
        <f>IF(転記作業用!$CF53=0,"-",転記作業用!BT53)</f>
        <v>-</v>
      </c>
      <c r="BQ53" s="62" t="str">
        <f>IF(転記作業用!$CF53=0,"-",転記作業用!BU53)</f>
        <v>-</v>
      </c>
      <c r="BR53" s="62" t="str">
        <f>IF(転記作業用!$CF53=0,"-",転記作業用!BV53)</f>
        <v>-</v>
      </c>
      <c r="BS53" s="62" t="str">
        <f>IF(転記作業用!$CF53=0,"-",転記作業用!BW53)</f>
        <v>-</v>
      </c>
      <c r="BT53" s="62" t="str">
        <f>IF(転記作業用!$CF53=0,"-",転記作業用!BX53)</f>
        <v>-</v>
      </c>
      <c r="BU53" s="62" t="str">
        <f>IF(転記作業用!$CF53=0,"-",転記作業用!BY53)</f>
        <v>-</v>
      </c>
      <c r="BV53" s="62" t="str">
        <f>IF(転記作業用!$CF53=0,"-",転記作業用!BZ53)</f>
        <v>-</v>
      </c>
      <c r="BW53" s="62" t="str">
        <f>IF(転記作業用!$CF53=0,"-",転記作業用!CA53)</f>
        <v>-</v>
      </c>
      <c r="BX53" s="62" t="str">
        <f>IF(転記作業用!$CF53=0,"-",転記作業用!CB53)</f>
        <v>-</v>
      </c>
      <c r="BY53" s="62" t="str">
        <f>IF(転記作業用!$CF53=0,"-",転記作業用!CC53)</f>
        <v>-</v>
      </c>
      <c r="BZ53" s="62" t="str">
        <f>IF(転記作業用!$CF53=0,"-",転記作業用!CD53)</f>
        <v>-</v>
      </c>
      <c r="CA53" s="62" t="str">
        <f>IF(転記作業用!$CF53=0,"-",転記作業用!CE53)</f>
        <v>-</v>
      </c>
      <c r="CB53" s="62" t="str">
        <f>IF(転記作業用!CG53&lt;1,"*",IF(AND(転記作業用!CG53&gt;=1,'在宅生活改善調査（利用者票）'!CO62=""),"-",'在宅生活改善調査（利用者票）'!CO62))</f>
        <v>*</v>
      </c>
      <c r="CC53" s="62" t="str">
        <f>IF(転記作業用!CH53&lt;1,"*",IF(AND(転記作業用!CH53&gt;=1,'在宅生活改善調査（利用者票）'!CP62=""),"-",'在宅生活改善調査（利用者票）'!CP62))</f>
        <v>*</v>
      </c>
      <c r="CD53" s="62" t="str">
        <f>IF($BZ53&lt;&gt;1,"*",IF(AND($BZ53=1,'在宅生活改善調査（利用者票）'!CQ62=""),"-",'在宅生活改善調査（利用者票）'!CQ62))</f>
        <v>*</v>
      </c>
      <c r="CE53" t="str">
        <f>IF(OR('在宅生活改善調査（利用者票）'!CS61&lt;&gt;"",'在宅生活改善調査（利用者票）'!CT61&lt;&gt;"",'在宅生活改善調査（利用者票）'!CU61&lt;&gt;"",'在宅生活改善調査（利用者票）'!CV61&lt;&gt;"",'在宅生活改善調査（利用者票）'!CX61&lt;&gt;"",'在宅生活改善調査（利用者票）'!CY61&lt;&gt;"",'在宅生活改善調査（利用者票）'!CZ61&lt;&gt;"",'在宅生活改善調査（利用者票）'!DA61&lt;&gt;"",'在宅生活改善調査（利用者票）'!DB61&lt;&gt;""),"回答エラーが残っています","")</f>
        <v/>
      </c>
      <c r="CF53" s="129" t="str">
        <f>IF('在宅生活改善調査（利用者票）'!H62="","-",'在宅生活改善調査（利用者票）'!H62)</f>
        <v>-</v>
      </c>
      <c r="CG53" s="129" t="str">
        <f>IF('在宅生活改善調査（利用者票）'!I62="","-",'在宅生活改善調査（利用者票）'!I62)</f>
        <v>-</v>
      </c>
      <c r="CH53" s="129" t="str">
        <f>IF('在宅生活改善調査（利用者票）'!J62="","-",'在宅生活改善調査（利用者票）'!J62)</f>
        <v>-</v>
      </c>
      <c r="CI53" s="129" t="str">
        <f>IF('在宅生活改善調査（利用者票）'!K62="","-",'在宅生活改善調査（利用者票）'!K62)</f>
        <v>-</v>
      </c>
      <c r="CJ53" s="129" t="str">
        <f>IF('在宅生活改善調査（利用者票）'!L62="","-",'在宅生活改善調査（利用者票）'!L62)</f>
        <v>-</v>
      </c>
      <c r="CK53" s="129" t="str">
        <f>IF('在宅生活改善調査（利用者票）'!M62="","-",'在宅生活改善調査（利用者票）'!M62)</f>
        <v>-</v>
      </c>
      <c r="CL53" s="129" t="str">
        <f>IF('在宅生活改善調査（利用者票）'!N62="","-",'在宅生活改善調査（利用者票）'!N62)</f>
        <v>-</v>
      </c>
      <c r="CM53" s="129" t="str">
        <f>IF('在宅生活改善調査（利用者票）'!O62="","-",'在宅生活改善調査（利用者票）'!O62)</f>
        <v>-</v>
      </c>
      <c r="CN53" s="129" t="str">
        <f>IF('在宅生活改善調査（利用者票）'!P62="","-",'在宅生活改善調査（利用者票）'!P62)</f>
        <v>-</v>
      </c>
      <c r="CO53" s="129" t="str">
        <f>IF('在宅生活改善調査（利用者票）'!Q62="","-",'在宅生活改善調査（利用者票）'!Q62)</f>
        <v>-</v>
      </c>
      <c r="CP53" s="129" t="str">
        <f>IF('在宅生活改善調査（利用者票）'!R62="","-",'在宅生活改善調査（利用者票）'!R62)</f>
        <v>-</v>
      </c>
      <c r="CQ53" s="129" t="str">
        <f>IF('在宅生活改善調査（利用者票）'!S62="","-",'在宅生活改善調査（利用者票）'!S62)</f>
        <v>-</v>
      </c>
      <c r="CR53" s="129" t="str">
        <f>IF('在宅生活改善調査（利用者票）'!T62="","-",'在宅生活改善調査（利用者票）'!T62)</f>
        <v>-</v>
      </c>
    </row>
    <row r="54" spans="1:96">
      <c r="A54" s="63" t="str">
        <f>IF(SUM(B54:CD54)=0,"",50)</f>
        <v/>
      </c>
      <c r="B54" s="62" t="str">
        <f>IF('在宅生活改善調査（利用者票）'!B62="","-",'在宅生活改善調査（利用者票）'!B62)</f>
        <v>-</v>
      </c>
      <c r="C54" s="62" t="str">
        <f>IF('在宅生活改善調査（利用者票）'!C62="","-",'在宅生活改善調査（利用者票）'!C62)</f>
        <v>-</v>
      </c>
      <c r="D54" s="62" t="str">
        <f>IF('在宅生活改善調査（利用者票）'!D62="","-",'在宅生活改善調査（利用者票）'!D62)</f>
        <v>-</v>
      </c>
      <c r="E54" s="62" t="str">
        <f>IF('在宅生活改善調査（利用者票）'!E62="","-",'在宅生活改善調査（利用者票）'!E62)</f>
        <v>-</v>
      </c>
      <c r="F54" s="62" t="str">
        <f>IF('在宅生活改善調査（利用者票）'!F62="","-",'在宅生活改善調査（利用者票）'!F62)</f>
        <v>-</v>
      </c>
      <c r="G54" s="62" t="str">
        <f>IF('在宅生活改善調査（利用者票）'!G62="","-",'在宅生活改善調査（利用者票）'!G62)</f>
        <v>-</v>
      </c>
      <c r="H54" s="62" t="str">
        <f>IF('在宅生活改善調査（利用者票）'!U62="","-",'在宅生活改善調査（利用者票）'!U62)</f>
        <v>-</v>
      </c>
      <c r="I54" s="62" t="str">
        <f>IF('在宅生活改善調査（利用者票）'!$U62=10,"*",IF(AND('在宅生活改善調査（利用者票）'!U62&lt;&gt;10,'在宅生活改善調査（利用者票）'!V62=""),"-",'在宅生活改善調査（利用者票）'!V62))</f>
        <v>-</v>
      </c>
      <c r="J54" s="62" t="str">
        <f>IF('在宅生活改善調査（利用者票）'!$U62=10,"*",IF(AND('在宅生活改善調査（利用者票）'!U62&lt;&gt;10,転記作業用!$Z33=0),"-",転記作業用!I33))</f>
        <v>-</v>
      </c>
      <c r="K54" s="62" t="str">
        <f>IF('在宅生活改善調査（利用者票）'!$U62=10,"*",IF(AND('在宅生活改善調査（利用者票）'!V62&lt;&gt;10,転記作業用!$Z33=0),"-",転記作業用!J33))</f>
        <v>-</v>
      </c>
      <c r="L54" s="62" t="str">
        <f>IF('在宅生活改善調査（利用者票）'!$U62=10,"*",IF(AND('在宅生活改善調査（利用者票）'!W62&lt;&gt;10,転記作業用!$Z33=0),"-",転記作業用!K33))</f>
        <v>-</v>
      </c>
      <c r="M54" s="62" t="str">
        <f>IF('在宅生活改善調査（利用者票）'!$U62=10,"*",IF(AND('在宅生活改善調査（利用者票）'!X62&lt;&gt;10,転記作業用!$Z33=0),"-",転記作業用!L33))</f>
        <v>-</v>
      </c>
      <c r="N54" s="62" t="str">
        <f>IF('在宅生活改善調査（利用者票）'!$U62=10,"*",IF(AND('在宅生活改善調査（利用者票）'!Y62&lt;&gt;10,転記作業用!$Z33=0),"-",転記作業用!M33))</f>
        <v>-</v>
      </c>
      <c r="O54" s="62" t="str">
        <f>IF('在宅生活改善調査（利用者票）'!$U62=10,"*",IF(AND('在宅生活改善調査（利用者票）'!Z62&lt;&gt;10,転記作業用!$Z33=0),"-",転記作業用!N33))</f>
        <v>-</v>
      </c>
      <c r="P54" s="62" t="str">
        <f>IF('在宅生活改善調査（利用者票）'!$U62=10,"*",IF(AND('在宅生活改善調査（利用者票）'!AA62&lt;&gt;10,転記作業用!$Z33=0),"-",転記作業用!O33))</f>
        <v>-</v>
      </c>
      <c r="Q54" s="62" t="str">
        <f>IF('在宅生活改善調査（利用者票）'!$U62=10,"*",IF(AND('在宅生活改善調査（利用者票）'!AB62&lt;&gt;10,転記作業用!$Z33=0),"-",転記作業用!P33))</f>
        <v>-</v>
      </c>
      <c r="R54" s="62" t="str">
        <f>IF('在宅生活改善調査（利用者票）'!$U62=10,"*",IF(AND('在宅生活改善調査（利用者票）'!AC62&lt;&gt;10,転記作業用!$Z33=0),"-",転記作業用!Q33))</f>
        <v>-</v>
      </c>
      <c r="S54" s="62" t="str">
        <f>IF('在宅生活改善調査（利用者票）'!$U62=10,"*",IF(AND('在宅生活改善調査（利用者票）'!AD62&lt;&gt;10,転記作業用!$Z33=0),"-",転記作業用!R33))</f>
        <v>-</v>
      </c>
      <c r="T54" s="62" t="str">
        <f>IF('在宅生活改善調査（利用者票）'!$U62=10,"*",IF(AND('在宅生活改善調査（利用者票）'!AE62&lt;&gt;10,転記作業用!$Z33=0),"-",転記作業用!S33))</f>
        <v>-</v>
      </c>
      <c r="U54" s="62" t="str">
        <f>IF('在宅生活改善調査（利用者票）'!$U62=10,"*",IF(AND('在宅生活改善調査（利用者票）'!AF62&lt;&gt;10,転記作業用!$Z33=0),"-",転記作業用!T33))</f>
        <v>-</v>
      </c>
      <c r="V54" s="62" t="str">
        <f>IF('在宅生活改善調査（利用者票）'!$U62=10,"*",IF(AND('在宅生活改善調査（利用者票）'!AG62&lt;&gt;10,転記作業用!$Z33=0),"-",転記作業用!U33))</f>
        <v>-</v>
      </c>
      <c r="W54" s="62" t="str">
        <f>IF('在宅生活改善調査（利用者票）'!$U62=10,"*",IF(AND('在宅生活改善調査（利用者票）'!AH62&lt;&gt;10,転記作業用!$Z33=0),"-",転記作業用!V33))</f>
        <v>-</v>
      </c>
      <c r="X54" s="62" t="str">
        <f>IF('在宅生活改善調査（利用者票）'!$U62=10,"*",IF(AND('在宅生活改善調査（利用者票）'!AI62&lt;&gt;10,転記作業用!$Z33=0),"-",転記作業用!W33))</f>
        <v>-</v>
      </c>
      <c r="Y54" s="62" t="str">
        <f>IF('在宅生活改善調査（利用者票）'!$U62=10,"*",IF(AND('在宅生活改善調査（利用者票）'!AJ62&lt;&gt;10,転記作業用!$Z33=0),"-",転記作業用!X33))</f>
        <v>-</v>
      </c>
      <c r="Z54" s="62" t="str">
        <f>IF('在宅生活改善調査（利用者票）'!$U62=10,"*",IF(AND('在宅生活改善調査（利用者票）'!AK62&lt;&gt;10,転記作業用!$Z33=0),"-",転記作業用!Y33))</f>
        <v>-</v>
      </c>
      <c r="AA54" s="62" t="str">
        <f>IF(転記作業用!$AH33=0,"-",転記作業用!AA33)</f>
        <v>-</v>
      </c>
      <c r="AB54" s="62" t="str">
        <f>IF(転記作業用!$AH33=0,"-",転記作業用!AB33)</f>
        <v>-</v>
      </c>
      <c r="AC54" s="62" t="str">
        <f>IF(転記作業用!$AH33=0,"-",転記作業用!AC33)</f>
        <v>-</v>
      </c>
      <c r="AD54" s="62" t="str">
        <f>IF(転記作業用!$AH33=0,"-",転記作業用!AD33)</f>
        <v>-</v>
      </c>
      <c r="AE54" s="62" t="str">
        <f>IF(転記作業用!$AH33=0,"-",転記作業用!AE33)</f>
        <v>-</v>
      </c>
      <c r="AF54" s="62" t="str">
        <f>IF(転記作業用!$AH33=0,"-",転記作業用!AF33)</f>
        <v>-</v>
      </c>
      <c r="AG54" s="62" t="str">
        <f>IF(転記作業用!$AH33=0,"-",転記作業用!AG33)</f>
        <v>-</v>
      </c>
      <c r="AH54" s="62" t="str">
        <f>IF(転記作業用!$AP33=0,"-",転記作業用!AI33)</f>
        <v>-</v>
      </c>
      <c r="AI54" s="62" t="str">
        <f>IF(転記作業用!$AP33=0,"-",転記作業用!AJ33)</f>
        <v>-</v>
      </c>
      <c r="AJ54" s="62" t="str">
        <f>IF(転記作業用!$AP33=0,"-",転記作業用!AK33)</f>
        <v>-</v>
      </c>
      <c r="AK54" s="62" t="str">
        <f>IF(転記作業用!$AP33=0,"-",転記作業用!AL33)</f>
        <v>-</v>
      </c>
      <c r="AL54" s="62" t="str">
        <f>IF(転記作業用!$AP33=0,"-",転記作業用!AM33)</f>
        <v>-</v>
      </c>
      <c r="AM54" s="62" t="str">
        <f>IF(転記作業用!$AP33=0,"-",転記作業用!AN33)</f>
        <v>-</v>
      </c>
      <c r="AN54" s="62" t="str">
        <f>IF(転記作業用!$AP33=0,"-",転記作業用!AO33)</f>
        <v>-</v>
      </c>
      <c r="AO54" s="62" t="str">
        <f>IF(転記作業用!$AY33=0,"-",転記作業用!AQ33)</f>
        <v>-</v>
      </c>
      <c r="AP54" s="62" t="str">
        <f>IF(転記作業用!$AY33=0,"-",転記作業用!AR33)</f>
        <v>-</v>
      </c>
      <c r="AQ54" s="62" t="str">
        <f>IF(転記作業用!$AY33=0,"-",転記作業用!AS33)</f>
        <v>-</v>
      </c>
      <c r="AR54" s="62" t="str">
        <f>IF(転記作業用!$AY33=0,"-",転記作業用!AT33)</f>
        <v>-</v>
      </c>
      <c r="AS54" s="62" t="str">
        <f>IF(転記作業用!$AY33=0,"-",転記作業用!AU33)</f>
        <v>-</v>
      </c>
      <c r="AT54" s="62" t="str">
        <f>IF(転記作業用!$AY33=0,"-",転記作業用!AV33)</f>
        <v>-</v>
      </c>
      <c r="AU54" s="62" t="str">
        <f>IF(転記作業用!$AY33=0,"-",転記作業用!AW33)</f>
        <v>-</v>
      </c>
      <c r="AV54" s="62" t="str">
        <f>IF(転記作業用!$AY33=0,"-",転記作業用!AX33)</f>
        <v>-</v>
      </c>
      <c r="AW54" s="62" t="str">
        <f>IF(転記作業用!$BK33=0,"-",転記作業用!AZ33)</f>
        <v>-</v>
      </c>
      <c r="AX54" s="62" t="str">
        <f>IF(転記作業用!$BK33=0,"-",転記作業用!BA33)</f>
        <v>-</v>
      </c>
      <c r="AY54" s="62" t="str">
        <f>IF(転記作業用!$BK33=0,"-",転記作業用!BB33)</f>
        <v>-</v>
      </c>
      <c r="AZ54" s="62" t="str">
        <f>IF(転記作業用!$BK33=0,"-",転記作業用!BC33)</f>
        <v>-</v>
      </c>
      <c r="BA54" s="62" t="str">
        <f>IF(転記作業用!$BK33=0,"-",転記作業用!BD33)</f>
        <v>-</v>
      </c>
      <c r="BB54" s="62" t="str">
        <f>IF(転記作業用!$BK33=0,"-",転記作業用!BE33)</f>
        <v>-</v>
      </c>
      <c r="BC54" s="62" t="str">
        <f>IF(転記作業用!$BK33=0,"-",転記作業用!BF33)</f>
        <v>-</v>
      </c>
      <c r="BD54" s="62" t="str">
        <f>IF(転記作業用!$BK33=0,"-",転記作業用!BG33)</f>
        <v>-</v>
      </c>
      <c r="BE54" s="62" t="str">
        <f>IF(転記作業用!$BK33=0,"-",転記作業用!BH33)</f>
        <v>-</v>
      </c>
      <c r="BF54" s="62" t="str">
        <f>IF(転記作業用!$BK33=0,"-",転記作業用!BI33)</f>
        <v>-</v>
      </c>
      <c r="BG54" s="62" t="str">
        <f>IF(転記作業用!$BK33=0,"-",転記作業用!BJ33)</f>
        <v>-</v>
      </c>
      <c r="BH54" s="62" t="str">
        <f>IF(転記作業用!$CF33=0,"-",転記作業用!BL33)</f>
        <v>-</v>
      </c>
      <c r="BI54" s="62" t="str">
        <f>IF(転記作業用!$CF33=0,"-",転記作業用!BM33)</f>
        <v>-</v>
      </c>
      <c r="BJ54" s="62" t="str">
        <f>IF(転記作業用!$CF33=0,"-",転記作業用!BN33)</f>
        <v>-</v>
      </c>
      <c r="BK54" s="62" t="str">
        <f>IF(転記作業用!$CF33=0,"-",転記作業用!BO33)</f>
        <v>-</v>
      </c>
      <c r="BL54" s="62" t="str">
        <f>IF(転記作業用!$CF33=0,"-",転記作業用!BP33)</f>
        <v>-</v>
      </c>
      <c r="BM54" s="62" t="str">
        <f>IF(転記作業用!$CF33=0,"-",転記作業用!BQ33)</f>
        <v>-</v>
      </c>
      <c r="BN54" s="62" t="str">
        <f>IF(転記作業用!$CF33=0,"-",転記作業用!BR33)</f>
        <v>-</v>
      </c>
      <c r="BO54" s="62" t="str">
        <f>IF(転記作業用!$CF33=0,"-",転記作業用!BS33)</f>
        <v>-</v>
      </c>
      <c r="BP54" s="62" t="str">
        <f>IF(転記作業用!$CF33=0,"-",転記作業用!BT33)</f>
        <v>-</v>
      </c>
      <c r="BQ54" s="62" t="str">
        <f>IF(転記作業用!$CF33=0,"-",転記作業用!BU33)</f>
        <v>-</v>
      </c>
      <c r="BR54" s="62" t="str">
        <f>IF(転記作業用!$CF33=0,"-",転記作業用!BV33)</f>
        <v>-</v>
      </c>
      <c r="BS54" s="62" t="str">
        <f>IF(転記作業用!$CF33=0,"-",転記作業用!BW33)</f>
        <v>-</v>
      </c>
      <c r="BT54" s="62" t="str">
        <f>IF(転記作業用!$CF33=0,"-",転記作業用!BX33)</f>
        <v>-</v>
      </c>
      <c r="BU54" s="62" t="str">
        <f>IF(転記作業用!$CF33=0,"-",転記作業用!BY33)</f>
        <v>-</v>
      </c>
      <c r="BV54" s="62" t="str">
        <f>IF(転記作業用!$CF33=0,"-",転記作業用!BZ33)</f>
        <v>-</v>
      </c>
      <c r="BW54" s="62" t="str">
        <f>IF(転記作業用!$CF33=0,"-",転記作業用!CA33)</f>
        <v>-</v>
      </c>
      <c r="BX54" s="62" t="str">
        <f>IF(転記作業用!$CF33=0,"-",転記作業用!CB33)</f>
        <v>-</v>
      </c>
      <c r="BY54" s="62" t="str">
        <f>IF(転記作業用!$CF33=0,"-",転記作業用!CC33)</f>
        <v>-</v>
      </c>
      <c r="BZ54" s="62" t="str">
        <f>IF(転記作業用!$CF33=0,"-",転記作業用!CD33)</f>
        <v>-</v>
      </c>
      <c r="CA54" s="62" t="str">
        <f>IF(転記作業用!$CF33=0,"-",転記作業用!CE33)</f>
        <v>-</v>
      </c>
      <c r="CB54" s="62" t="str">
        <f>IF(転記作業用!CG33&lt;1,"*",IF(AND(転記作業用!CG33&gt;=1,'在宅生活改善調査（利用者票）'!CO62=""),"-",'在宅生活改善調査（利用者票）'!CO62))</f>
        <v>*</v>
      </c>
      <c r="CC54" s="62" t="str">
        <f>IF(転記作業用!CH33&lt;1,"*",IF(AND(転記作業用!CH33&gt;=1,'在宅生活改善調査（利用者票）'!CP62=""),"-",'在宅生活改善調査（利用者票）'!CP62))</f>
        <v>*</v>
      </c>
      <c r="CD54" s="62" t="str">
        <f>IF($BZ54&lt;&gt;1,"*",IF(AND($BZ54=1,'在宅生活改善調査（利用者票）'!CQ62=""),"-",'在宅生活改善調査（利用者票）'!CQ62))</f>
        <v>*</v>
      </c>
      <c r="CE54" t="str">
        <f>IF(OR('在宅生活改善調査（利用者票）'!CS62&lt;&gt;"",'在宅生活改善調査（利用者票）'!CT62&lt;&gt;"",'在宅生活改善調査（利用者票）'!CU62&lt;&gt;"",'在宅生活改善調査（利用者票）'!CV62&lt;&gt;"",'在宅生活改善調査（利用者票）'!CX62&lt;&gt;"",'在宅生活改善調査（利用者票）'!CY62&lt;&gt;"",'在宅生活改善調査（利用者票）'!CZ62&lt;&gt;"",'在宅生活改善調査（利用者票）'!DA62&lt;&gt;"",'在宅生活改善調査（利用者票）'!DB62&lt;&gt;""),"回答エラーが残っています","")</f>
        <v/>
      </c>
      <c r="CF54" s="129" t="str">
        <f>IF('在宅生活改善調査（利用者票）'!H62="","-",'在宅生活改善調査（利用者票）'!H62)</f>
        <v>-</v>
      </c>
      <c r="CG54" s="129" t="str">
        <f>IF('在宅生活改善調査（利用者票）'!I63="","-",'在宅生活改善調査（利用者票）'!I63)</f>
        <v>-</v>
      </c>
      <c r="CH54" s="129" t="str">
        <f>IF('在宅生活改善調査（利用者票）'!J63="","-",'在宅生活改善調査（利用者票）'!J63)</f>
        <v>-</v>
      </c>
      <c r="CI54" s="129" t="str">
        <f>IF('在宅生活改善調査（利用者票）'!K63="","-",'在宅生活改善調査（利用者票）'!K63)</f>
        <v>-</v>
      </c>
      <c r="CJ54" s="129" t="str">
        <f>IF('在宅生活改善調査（利用者票）'!L63="","-",'在宅生活改善調査（利用者票）'!L63)</f>
        <v>-</v>
      </c>
      <c r="CK54" s="129" t="str">
        <f>IF('在宅生活改善調査（利用者票）'!M63="","-",'在宅生活改善調査（利用者票）'!M63)</f>
        <v>-</v>
      </c>
      <c r="CL54" s="129" t="str">
        <f>IF('在宅生活改善調査（利用者票）'!N63="","-",'在宅生活改善調査（利用者票）'!N63)</f>
        <v>-</v>
      </c>
      <c r="CM54" s="129" t="str">
        <f>IF('在宅生活改善調査（利用者票）'!O63="","-",'在宅生活改善調査（利用者票）'!O63)</f>
        <v>-</v>
      </c>
      <c r="CN54" s="129" t="str">
        <f>IF('在宅生活改善調査（利用者票）'!P63="","-",'在宅生活改善調査（利用者票）'!P63)</f>
        <v>-</v>
      </c>
      <c r="CO54" s="129" t="str">
        <f>IF('在宅生活改善調査（利用者票）'!Q63="","-",'在宅生活改善調査（利用者票）'!Q63)</f>
        <v>-</v>
      </c>
      <c r="CP54" s="129" t="str">
        <f>IF('在宅生活改善調査（利用者票）'!R63="","-",'在宅生活改善調査（利用者票）'!R63)</f>
        <v>-</v>
      </c>
      <c r="CQ54" s="129" t="str">
        <f>IF('在宅生活改善調査（利用者票）'!S63="","-",'在宅生活改善調査（利用者票）'!S63)</f>
        <v>-</v>
      </c>
      <c r="CR54" s="129" t="str">
        <f>IF('在宅生活改善調査（利用者票）'!T63="","-",'在宅生活改善調査（利用者票）'!T63)</f>
        <v>-</v>
      </c>
    </row>
    <row r="55" spans="1:96">
      <c r="A55" s="63" t="str">
        <f>IF(SUM(B55:CD55)=0,"",51)</f>
        <v/>
      </c>
      <c r="B55" s="62" t="str">
        <f>IF('在宅生活改善調査（利用者票）'!B63="","-",'在宅生活改善調査（利用者票）'!B63)</f>
        <v>-</v>
      </c>
      <c r="C55" s="62" t="str">
        <f>IF('在宅生活改善調査（利用者票）'!C63="","-",'在宅生活改善調査（利用者票）'!C63)</f>
        <v>-</v>
      </c>
      <c r="D55" s="62" t="str">
        <f>IF('在宅生活改善調査（利用者票）'!D63="","-",'在宅生活改善調査（利用者票）'!D63)</f>
        <v>-</v>
      </c>
      <c r="E55" s="62" t="str">
        <f>IF('在宅生活改善調査（利用者票）'!E63="","-",'在宅生活改善調査（利用者票）'!E63)</f>
        <v>-</v>
      </c>
      <c r="F55" s="62" t="str">
        <f>IF('在宅生活改善調査（利用者票）'!F63="","-",'在宅生活改善調査（利用者票）'!F63)</f>
        <v>-</v>
      </c>
      <c r="G55" s="62" t="str">
        <f>IF('在宅生活改善調査（利用者票）'!G63="","-",'在宅生活改善調査（利用者票）'!G63)</f>
        <v>-</v>
      </c>
      <c r="H55" s="62" t="str">
        <f>IF('在宅生活改善調査（利用者票）'!U63="","-",'在宅生活改善調査（利用者票）'!U63)</f>
        <v>-</v>
      </c>
      <c r="I55" s="62" t="str">
        <f>IF('在宅生活改善調査（利用者票）'!$U63=10,"*",IF(AND('在宅生活改善調査（利用者票）'!U63&lt;&gt;10,'在宅生活改善調査（利用者票）'!V63=""),"-",'在宅生活改善調査（利用者票）'!V63))</f>
        <v>-</v>
      </c>
      <c r="J55" s="62" t="str">
        <f>IF('在宅生活改善調査（利用者票）'!$U63=10,"*",IF(AND('在宅生活改善調査（利用者票）'!U63&lt;&gt;10,転記作業用!$Z34=0),"-",転記作業用!I34))</f>
        <v>-</v>
      </c>
      <c r="K55" s="62" t="str">
        <f>IF('在宅生活改善調査（利用者票）'!$U63=10,"*",IF(AND('在宅生活改善調査（利用者票）'!V63&lt;&gt;10,転記作業用!$Z34=0),"-",転記作業用!J34))</f>
        <v>-</v>
      </c>
      <c r="L55" s="62" t="str">
        <f>IF('在宅生活改善調査（利用者票）'!$U63=10,"*",IF(AND('在宅生活改善調査（利用者票）'!W63&lt;&gt;10,転記作業用!$Z34=0),"-",転記作業用!K34))</f>
        <v>-</v>
      </c>
      <c r="M55" s="62" t="str">
        <f>IF('在宅生活改善調査（利用者票）'!$U63=10,"*",IF(AND('在宅生活改善調査（利用者票）'!X63&lt;&gt;10,転記作業用!$Z34=0),"-",転記作業用!L34))</f>
        <v>-</v>
      </c>
      <c r="N55" s="62" t="str">
        <f>IF('在宅生活改善調査（利用者票）'!$U63=10,"*",IF(AND('在宅生活改善調査（利用者票）'!Y63&lt;&gt;10,転記作業用!$Z34=0),"-",転記作業用!M34))</f>
        <v>-</v>
      </c>
      <c r="O55" s="62" t="str">
        <f>IF('在宅生活改善調査（利用者票）'!$U63=10,"*",IF(AND('在宅生活改善調査（利用者票）'!Z63&lt;&gt;10,転記作業用!$Z34=0),"-",転記作業用!N34))</f>
        <v>-</v>
      </c>
      <c r="P55" s="62" t="str">
        <f>IF('在宅生活改善調査（利用者票）'!$U63=10,"*",IF(AND('在宅生活改善調査（利用者票）'!AA63&lt;&gt;10,転記作業用!$Z34=0),"-",転記作業用!O34))</f>
        <v>-</v>
      </c>
      <c r="Q55" s="62" t="str">
        <f>IF('在宅生活改善調査（利用者票）'!$U63=10,"*",IF(AND('在宅生活改善調査（利用者票）'!AB63&lt;&gt;10,転記作業用!$Z34=0),"-",転記作業用!P34))</f>
        <v>-</v>
      </c>
      <c r="R55" s="62" t="str">
        <f>IF('在宅生活改善調査（利用者票）'!$U63=10,"*",IF(AND('在宅生活改善調査（利用者票）'!AC63&lt;&gt;10,転記作業用!$Z34=0),"-",転記作業用!Q34))</f>
        <v>-</v>
      </c>
      <c r="S55" s="62" t="str">
        <f>IF('在宅生活改善調査（利用者票）'!$U63=10,"*",IF(AND('在宅生活改善調査（利用者票）'!AD63&lt;&gt;10,転記作業用!$Z34=0),"-",転記作業用!R34))</f>
        <v>-</v>
      </c>
      <c r="T55" s="62" t="str">
        <f>IF('在宅生活改善調査（利用者票）'!$U63=10,"*",IF(AND('在宅生活改善調査（利用者票）'!AE63&lt;&gt;10,転記作業用!$Z34=0),"-",転記作業用!S34))</f>
        <v>-</v>
      </c>
      <c r="U55" s="62" t="str">
        <f>IF('在宅生活改善調査（利用者票）'!$U63=10,"*",IF(AND('在宅生活改善調査（利用者票）'!AF63&lt;&gt;10,転記作業用!$Z34=0),"-",転記作業用!T34))</f>
        <v>-</v>
      </c>
      <c r="V55" s="62" t="str">
        <f>IF('在宅生活改善調査（利用者票）'!$U63=10,"*",IF(AND('在宅生活改善調査（利用者票）'!AG63&lt;&gt;10,転記作業用!$Z34=0),"-",転記作業用!U34))</f>
        <v>-</v>
      </c>
      <c r="W55" s="62" t="str">
        <f>IF('在宅生活改善調査（利用者票）'!$U63=10,"*",IF(AND('在宅生活改善調査（利用者票）'!AH63&lt;&gt;10,転記作業用!$Z34=0),"-",転記作業用!V34))</f>
        <v>-</v>
      </c>
      <c r="X55" s="62" t="str">
        <f>IF('在宅生活改善調査（利用者票）'!$U63=10,"*",IF(AND('在宅生活改善調査（利用者票）'!AI63&lt;&gt;10,転記作業用!$Z34=0),"-",転記作業用!W34))</f>
        <v>-</v>
      </c>
      <c r="Y55" s="62" t="str">
        <f>IF('在宅生活改善調査（利用者票）'!$U63=10,"*",IF(AND('在宅生活改善調査（利用者票）'!AJ63&lt;&gt;10,転記作業用!$Z34=0),"-",転記作業用!X34))</f>
        <v>-</v>
      </c>
      <c r="Z55" s="62" t="str">
        <f>IF('在宅生活改善調査（利用者票）'!$U63=10,"*",IF(AND('在宅生活改善調査（利用者票）'!AK63&lt;&gt;10,転記作業用!$Z34=0),"-",転記作業用!Y34))</f>
        <v>-</v>
      </c>
      <c r="AA55" s="62" t="str">
        <f>IF(転記作業用!$AH34=0,"-",転記作業用!AA34)</f>
        <v>-</v>
      </c>
      <c r="AB55" s="62" t="str">
        <f>IF(転記作業用!$AH34=0,"-",転記作業用!AB34)</f>
        <v>-</v>
      </c>
      <c r="AC55" s="62" t="str">
        <f>IF(転記作業用!$AH34=0,"-",転記作業用!AC34)</f>
        <v>-</v>
      </c>
      <c r="AD55" s="62" t="str">
        <f>IF(転記作業用!$AH34=0,"-",転記作業用!AD34)</f>
        <v>-</v>
      </c>
      <c r="AE55" s="62" t="str">
        <f>IF(転記作業用!$AH34=0,"-",転記作業用!AE34)</f>
        <v>-</v>
      </c>
      <c r="AF55" s="62" t="str">
        <f>IF(転記作業用!$AH34=0,"-",転記作業用!AF34)</f>
        <v>-</v>
      </c>
      <c r="AG55" s="62" t="str">
        <f>IF(転記作業用!$AH34=0,"-",転記作業用!AG34)</f>
        <v>-</v>
      </c>
      <c r="AH55" s="62" t="str">
        <f>IF(転記作業用!$AP34=0,"-",転記作業用!AI34)</f>
        <v>-</v>
      </c>
      <c r="AI55" s="62" t="str">
        <f>IF(転記作業用!$AP34=0,"-",転記作業用!AJ34)</f>
        <v>-</v>
      </c>
      <c r="AJ55" s="62" t="str">
        <f>IF(転記作業用!$AP34=0,"-",転記作業用!AK34)</f>
        <v>-</v>
      </c>
      <c r="AK55" s="62" t="str">
        <f>IF(転記作業用!$AP34=0,"-",転記作業用!AL34)</f>
        <v>-</v>
      </c>
      <c r="AL55" s="62" t="str">
        <f>IF(転記作業用!$AP34=0,"-",転記作業用!AM34)</f>
        <v>-</v>
      </c>
      <c r="AM55" s="62" t="str">
        <f>IF(転記作業用!$AP34=0,"-",転記作業用!AN34)</f>
        <v>-</v>
      </c>
      <c r="AN55" s="62" t="str">
        <f>IF(転記作業用!$AP34=0,"-",転記作業用!AO34)</f>
        <v>-</v>
      </c>
      <c r="AO55" s="62" t="str">
        <f>IF(転記作業用!$AY34=0,"-",転記作業用!AQ34)</f>
        <v>-</v>
      </c>
      <c r="AP55" s="62" t="str">
        <f>IF(転記作業用!$AY34=0,"-",転記作業用!AR34)</f>
        <v>-</v>
      </c>
      <c r="AQ55" s="62" t="str">
        <f>IF(転記作業用!$AY34=0,"-",転記作業用!AS34)</f>
        <v>-</v>
      </c>
      <c r="AR55" s="62" t="str">
        <f>IF(転記作業用!$AY34=0,"-",転記作業用!AT34)</f>
        <v>-</v>
      </c>
      <c r="AS55" s="62" t="str">
        <f>IF(転記作業用!$AY34=0,"-",転記作業用!AU34)</f>
        <v>-</v>
      </c>
      <c r="AT55" s="62" t="str">
        <f>IF(転記作業用!$AY34=0,"-",転記作業用!AV34)</f>
        <v>-</v>
      </c>
      <c r="AU55" s="62" t="str">
        <f>IF(転記作業用!$AY34=0,"-",転記作業用!AW34)</f>
        <v>-</v>
      </c>
      <c r="AV55" s="62" t="str">
        <f>IF(転記作業用!$AY34=0,"-",転記作業用!AX34)</f>
        <v>-</v>
      </c>
      <c r="AW55" s="62" t="str">
        <f>IF(転記作業用!$BK34=0,"-",転記作業用!AZ34)</f>
        <v>-</v>
      </c>
      <c r="AX55" s="62" t="str">
        <f>IF(転記作業用!$BK34=0,"-",転記作業用!BA34)</f>
        <v>-</v>
      </c>
      <c r="AY55" s="62" t="str">
        <f>IF(転記作業用!$BK34=0,"-",転記作業用!BB34)</f>
        <v>-</v>
      </c>
      <c r="AZ55" s="62" t="str">
        <f>IF(転記作業用!$BK34=0,"-",転記作業用!BC34)</f>
        <v>-</v>
      </c>
      <c r="BA55" s="62" t="str">
        <f>IF(転記作業用!$BK34=0,"-",転記作業用!BD34)</f>
        <v>-</v>
      </c>
      <c r="BB55" s="62" t="str">
        <f>IF(転記作業用!$BK34=0,"-",転記作業用!BE34)</f>
        <v>-</v>
      </c>
      <c r="BC55" s="62" t="str">
        <f>IF(転記作業用!$BK34=0,"-",転記作業用!BF34)</f>
        <v>-</v>
      </c>
      <c r="BD55" s="62" t="str">
        <f>IF(転記作業用!$BK34=0,"-",転記作業用!BG34)</f>
        <v>-</v>
      </c>
      <c r="BE55" s="62" t="str">
        <f>IF(転記作業用!$BK34=0,"-",転記作業用!BH34)</f>
        <v>-</v>
      </c>
      <c r="BF55" s="62" t="str">
        <f>IF(転記作業用!$BK34=0,"-",転記作業用!BI34)</f>
        <v>-</v>
      </c>
      <c r="BG55" s="62" t="str">
        <f>IF(転記作業用!$BK34=0,"-",転記作業用!BJ34)</f>
        <v>-</v>
      </c>
      <c r="BH55" s="62" t="str">
        <f>IF(転記作業用!$CF34=0,"-",転記作業用!BL34)</f>
        <v>-</v>
      </c>
      <c r="BI55" s="62" t="str">
        <f>IF(転記作業用!$CF34=0,"-",転記作業用!BM34)</f>
        <v>-</v>
      </c>
      <c r="BJ55" s="62" t="str">
        <f>IF(転記作業用!$CF34=0,"-",転記作業用!BN34)</f>
        <v>-</v>
      </c>
      <c r="BK55" s="62" t="str">
        <f>IF(転記作業用!$CF34=0,"-",転記作業用!BO34)</f>
        <v>-</v>
      </c>
      <c r="BL55" s="62" t="str">
        <f>IF(転記作業用!$CF34=0,"-",転記作業用!BP34)</f>
        <v>-</v>
      </c>
      <c r="BM55" s="62" t="str">
        <f>IF(転記作業用!$CF34=0,"-",転記作業用!BQ34)</f>
        <v>-</v>
      </c>
      <c r="BN55" s="62" t="str">
        <f>IF(転記作業用!$CF34=0,"-",転記作業用!BR34)</f>
        <v>-</v>
      </c>
      <c r="BO55" s="62" t="str">
        <f>IF(転記作業用!$CF34=0,"-",転記作業用!BS34)</f>
        <v>-</v>
      </c>
      <c r="BP55" s="62" t="str">
        <f>IF(転記作業用!$CF34=0,"-",転記作業用!BT34)</f>
        <v>-</v>
      </c>
      <c r="BQ55" s="62" t="str">
        <f>IF(転記作業用!$CF34=0,"-",転記作業用!BU34)</f>
        <v>-</v>
      </c>
      <c r="BR55" s="62" t="str">
        <f>IF(転記作業用!$CF34=0,"-",転記作業用!BV34)</f>
        <v>-</v>
      </c>
      <c r="BS55" s="62" t="str">
        <f>IF(転記作業用!$CF34=0,"-",転記作業用!BW34)</f>
        <v>-</v>
      </c>
      <c r="BT55" s="62" t="str">
        <f>IF(転記作業用!$CF34=0,"-",転記作業用!BX34)</f>
        <v>-</v>
      </c>
      <c r="BU55" s="62" t="str">
        <f>IF(転記作業用!$CF34=0,"-",転記作業用!BY34)</f>
        <v>-</v>
      </c>
      <c r="BV55" s="62" t="str">
        <f>IF(転記作業用!$CF34=0,"-",転記作業用!BZ34)</f>
        <v>-</v>
      </c>
      <c r="BW55" s="62" t="str">
        <f>IF(転記作業用!$CF34=0,"-",転記作業用!CA34)</f>
        <v>-</v>
      </c>
      <c r="BX55" s="62" t="str">
        <f>IF(転記作業用!$CF34=0,"-",転記作業用!CB34)</f>
        <v>-</v>
      </c>
      <c r="BY55" s="62" t="str">
        <f>IF(転記作業用!$CF34=0,"-",転記作業用!CC34)</f>
        <v>-</v>
      </c>
      <c r="BZ55" s="62" t="str">
        <f>IF(転記作業用!$CF34=0,"-",転記作業用!CD34)</f>
        <v>-</v>
      </c>
      <c r="CA55" s="62" t="str">
        <f>IF(転記作業用!$CF34=0,"-",転記作業用!CE34)</f>
        <v>-</v>
      </c>
      <c r="CB55" s="62" t="str">
        <f>IF(転記作業用!CG34&lt;1,"*",IF(AND(転記作業用!CG34&gt;=1,'在宅生活改善調査（利用者票）'!CO63=""),"-",'在宅生活改善調査（利用者票）'!CO63))</f>
        <v>*</v>
      </c>
      <c r="CC55" s="62" t="str">
        <f>IF(転記作業用!CH34&lt;1,"*",IF(AND(転記作業用!CH34&gt;=1,'在宅生活改善調査（利用者票）'!CP63=""),"-",'在宅生活改善調査（利用者票）'!CP63))</f>
        <v>*</v>
      </c>
      <c r="CD55" s="62" t="str">
        <f>IF($BZ55&lt;&gt;1,"*",IF(AND($BZ55=1,'在宅生活改善調査（利用者票）'!CQ63=""),"-",'在宅生活改善調査（利用者票）'!CQ63))</f>
        <v>*</v>
      </c>
      <c r="CE55" t="str">
        <f>IF(OR('在宅生活改善調査（利用者票）'!CS63&lt;&gt;"",'在宅生活改善調査（利用者票）'!CT63&lt;&gt;"",'在宅生活改善調査（利用者票）'!CU63&lt;&gt;"",'在宅生活改善調査（利用者票）'!CV63&lt;&gt;"",'在宅生活改善調査（利用者票）'!CX63&lt;&gt;"",'在宅生活改善調査（利用者票）'!CY63&lt;&gt;"",'在宅生活改善調査（利用者票）'!CZ63&lt;&gt;"",'在宅生活改善調査（利用者票）'!DA63&lt;&gt;"",'在宅生活改善調査（利用者票）'!DB63&lt;&gt;""),"回答エラーが残っています","")</f>
        <v/>
      </c>
      <c r="CF55" s="129" t="str">
        <f>IF('在宅生活改善調査（利用者票）'!H63="","-",'在宅生活改善調査（利用者票）'!H63)</f>
        <v>-</v>
      </c>
      <c r="CG55" s="129" t="str">
        <f>IF('在宅生活改善調査（利用者票）'!I64="","-",'在宅生活改善調査（利用者票）'!I64)</f>
        <v>-</v>
      </c>
      <c r="CH55" s="129" t="str">
        <f>IF('在宅生活改善調査（利用者票）'!J64="","-",'在宅生活改善調査（利用者票）'!J64)</f>
        <v>-</v>
      </c>
      <c r="CI55" s="129" t="str">
        <f>IF('在宅生活改善調査（利用者票）'!K64="","-",'在宅生活改善調査（利用者票）'!K64)</f>
        <v>-</v>
      </c>
      <c r="CJ55" s="129" t="str">
        <f>IF('在宅生活改善調査（利用者票）'!L64="","-",'在宅生活改善調査（利用者票）'!L64)</f>
        <v>-</v>
      </c>
      <c r="CK55" s="129" t="str">
        <f>IF('在宅生活改善調査（利用者票）'!M64="","-",'在宅生活改善調査（利用者票）'!M64)</f>
        <v>-</v>
      </c>
      <c r="CL55" s="129" t="str">
        <f>IF('在宅生活改善調査（利用者票）'!N64="","-",'在宅生活改善調査（利用者票）'!N64)</f>
        <v>-</v>
      </c>
      <c r="CM55" s="129" t="str">
        <f>IF('在宅生活改善調査（利用者票）'!O64="","-",'在宅生活改善調査（利用者票）'!O64)</f>
        <v>-</v>
      </c>
      <c r="CN55" s="129" t="str">
        <f>IF('在宅生活改善調査（利用者票）'!P64="","-",'在宅生活改善調査（利用者票）'!P64)</f>
        <v>-</v>
      </c>
      <c r="CO55" s="129" t="str">
        <f>IF('在宅生活改善調査（利用者票）'!Q64="","-",'在宅生活改善調査（利用者票）'!Q64)</f>
        <v>-</v>
      </c>
      <c r="CP55" s="129" t="str">
        <f>IF('在宅生活改善調査（利用者票）'!R64="","-",'在宅生活改善調査（利用者票）'!R64)</f>
        <v>-</v>
      </c>
      <c r="CQ55" s="129" t="str">
        <f>IF('在宅生活改善調査（利用者票）'!S64="","-",'在宅生活改善調査（利用者票）'!S64)</f>
        <v>-</v>
      </c>
      <c r="CR55" s="129" t="str">
        <f>IF('在宅生活改善調査（利用者票）'!T64="","-",'在宅生活改善調査（利用者票）'!T64)</f>
        <v>-</v>
      </c>
    </row>
  </sheetData>
  <phoneticPr fontId="1"/>
  <conditionalFormatting sqref="CE5:CE55">
    <cfRule type="containsText" dxfId="0" priority="1" operator="containsText" text="エラー">
      <formula>NOT(ISERROR(SEARCH("エラー",CE5)))</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4"/>
  <sheetViews>
    <sheetView workbookViewId="0">
      <selection activeCell="M3" sqref="M3"/>
    </sheetView>
  </sheetViews>
  <sheetFormatPr defaultRowHeight="13.5"/>
  <sheetData>
    <row r="1" spans="1:89">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row>
    <row r="2" spans="1:89">
      <c r="A2" s="57"/>
      <c r="B2" s="57"/>
      <c r="C2" s="57"/>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row>
    <row r="3" spans="1:89" ht="48">
      <c r="A3" s="111" t="s">
        <v>80</v>
      </c>
      <c r="B3" s="111" t="s">
        <v>213</v>
      </c>
      <c r="C3" s="111" t="s">
        <v>214</v>
      </c>
      <c r="D3" s="111" t="s">
        <v>215</v>
      </c>
      <c r="E3" s="111" t="s">
        <v>216</v>
      </c>
      <c r="F3" s="111" t="s">
        <v>217</v>
      </c>
      <c r="G3" s="111" t="s">
        <v>81</v>
      </c>
      <c r="H3" s="111" t="s">
        <v>82</v>
      </c>
      <c r="I3" s="111" t="s">
        <v>222</v>
      </c>
      <c r="J3" s="111"/>
      <c r="K3" s="111"/>
      <c r="L3" s="111"/>
      <c r="M3" s="111"/>
      <c r="N3" s="111"/>
      <c r="O3" s="111"/>
      <c r="P3" s="111"/>
      <c r="Q3" s="111"/>
      <c r="R3" s="111"/>
      <c r="S3" s="111"/>
      <c r="T3" s="111"/>
      <c r="U3" s="111"/>
      <c r="V3" s="111"/>
      <c r="W3" s="111"/>
      <c r="X3" s="111"/>
      <c r="Y3" s="111"/>
      <c r="Z3" s="107" t="s">
        <v>225</v>
      </c>
      <c r="AA3" s="58" t="s">
        <v>100</v>
      </c>
      <c r="AB3" s="58"/>
      <c r="AC3" s="58"/>
      <c r="AD3" s="58"/>
      <c r="AE3" s="58"/>
      <c r="AF3" s="58"/>
      <c r="AG3" s="58"/>
      <c r="AH3" s="107" t="s">
        <v>225</v>
      </c>
      <c r="AI3" s="58" t="s">
        <v>101</v>
      </c>
      <c r="AJ3" s="58"/>
      <c r="AK3" s="58"/>
      <c r="AL3" s="58"/>
      <c r="AM3" s="58"/>
      <c r="AN3" s="58"/>
      <c r="AO3" s="58"/>
      <c r="AP3" s="107" t="s">
        <v>225</v>
      </c>
      <c r="AQ3" s="58" t="s">
        <v>102</v>
      </c>
      <c r="AR3" s="58"/>
      <c r="AS3" s="58"/>
      <c r="AT3" s="58"/>
      <c r="AU3" s="58"/>
      <c r="AV3" s="58"/>
      <c r="AW3" s="58"/>
      <c r="AX3" s="58"/>
      <c r="AY3" s="107" t="s">
        <v>225</v>
      </c>
      <c r="AZ3" s="58" t="s">
        <v>103</v>
      </c>
      <c r="BA3" s="58"/>
      <c r="BB3" s="58"/>
      <c r="BC3" s="58"/>
      <c r="BD3" s="58"/>
      <c r="BE3" s="58"/>
      <c r="BF3" s="58"/>
      <c r="BG3" s="58"/>
      <c r="BH3" s="58"/>
      <c r="BI3" s="58"/>
      <c r="BJ3" s="58"/>
      <c r="BK3" s="107" t="s">
        <v>225</v>
      </c>
      <c r="BL3" s="58" t="s">
        <v>114</v>
      </c>
      <c r="BM3" s="58"/>
      <c r="BN3" s="58"/>
      <c r="BO3" s="58"/>
      <c r="BP3" s="58"/>
      <c r="BQ3" s="58"/>
      <c r="BR3" s="58"/>
      <c r="BS3" s="58"/>
      <c r="BT3" s="58"/>
      <c r="BU3" s="58"/>
      <c r="BV3" s="58"/>
      <c r="BW3" s="58"/>
      <c r="BX3" s="58"/>
      <c r="BY3" s="58"/>
      <c r="BZ3" s="58"/>
      <c r="CA3" s="58"/>
      <c r="CB3" s="58"/>
      <c r="CC3" s="58"/>
      <c r="CD3" s="58"/>
      <c r="CE3" s="58"/>
      <c r="CF3" s="107" t="s">
        <v>225</v>
      </c>
      <c r="CG3" s="107" t="s">
        <v>225</v>
      </c>
      <c r="CH3" s="107" t="s">
        <v>225</v>
      </c>
      <c r="CI3" s="58" t="s">
        <v>117</v>
      </c>
      <c r="CJ3" s="58" t="s">
        <v>118</v>
      </c>
      <c r="CK3" s="58" t="s">
        <v>119</v>
      </c>
    </row>
    <row r="4" spans="1:89" ht="60">
      <c r="A4" s="111" t="s">
        <v>42</v>
      </c>
      <c r="B4" s="111" t="s">
        <v>42</v>
      </c>
      <c r="C4" s="111" t="s">
        <v>42</v>
      </c>
      <c r="D4" s="60" t="s">
        <v>43</v>
      </c>
      <c r="E4" s="60" t="s">
        <v>43</v>
      </c>
      <c r="F4" s="60" t="s">
        <v>43</v>
      </c>
      <c r="G4" s="60" t="s">
        <v>42</v>
      </c>
      <c r="H4" s="60" t="s">
        <v>42</v>
      </c>
      <c r="I4" s="60" t="s">
        <v>83</v>
      </c>
      <c r="J4" s="60" t="s">
        <v>84</v>
      </c>
      <c r="K4" s="60" t="s">
        <v>85</v>
      </c>
      <c r="L4" s="60" t="s">
        <v>86</v>
      </c>
      <c r="M4" s="60" t="s">
        <v>87</v>
      </c>
      <c r="N4" s="60" t="s">
        <v>88</v>
      </c>
      <c r="O4" s="60" t="s">
        <v>89</v>
      </c>
      <c r="P4" s="60" t="s">
        <v>90</v>
      </c>
      <c r="Q4" s="60" t="s">
        <v>91</v>
      </c>
      <c r="R4" s="60" t="s">
        <v>92</v>
      </c>
      <c r="S4" s="60" t="s">
        <v>93</v>
      </c>
      <c r="T4" s="60" t="s">
        <v>94</v>
      </c>
      <c r="U4" s="60" t="s">
        <v>95</v>
      </c>
      <c r="V4" s="60" t="s">
        <v>96</v>
      </c>
      <c r="W4" s="60" t="s">
        <v>97</v>
      </c>
      <c r="X4" s="60" t="s">
        <v>98</v>
      </c>
      <c r="Y4" s="60" t="s">
        <v>99</v>
      </c>
      <c r="Z4" s="106" t="s">
        <v>232</v>
      </c>
      <c r="AA4" s="61" t="s">
        <v>44</v>
      </c>
      <c r="AB4" s="61" t="s">
        <v>45</v>
      </c>
      <c r="AC4" s="61" t="s">
        <v>46</v>
      </c>
      <c r="AD4" s="61" t="s">
        <v>47</v>
      </c>
      <c r="AE4" s="61" t="s">
        <v>48</v>
      </c>
      <c r="AF4" s="61" t="s">
        <v>49</v>
      </c>
      <c r="AG4" s="61" t="s">
        <v>50</v>
      </c>
      <c r="AH4" s="106" t="s">
        <v>233</v>
      </c>
      <c r="AI4" s="61" t="s">
        <v>44</v>
      </c>
      <c r="AJ4" s="61" t="s">
        <v>51</v>
      </c>
      <c r="AK4" s="61" t="s">
        <v>52</v>
      </c>
      <c r="AL4" s="61" t="s">
        <v>53</v>
      </c>
      <c r="AM4" s="61" t="s">
        <v>54</v>
      </c>
      <c r="AN4" s="61" t="s">
        <v>55</v>
      </c>
      <c r="AO4" s="61" t="s">
        <v>56</v>
      </c>
      <c r="AP4" s="106" t="s">
        <v>234</v>
      </c>
      <c r="AQ4" s="61" t="s">
        <v>44</v>
      </c>
      <c r="AR4" s="61" t="s">
        <v>57</v>
      </c>
      <c r="AS4" s="61" t="s">
        <v>58</v>
      </c>
      <c r="AT4" s="61" t="s">
        <v>59</v>
      </c>
      <c r="AU4" s="61" t="s">
        <v>55</v>
      </c>
      <c r="AV4" s="61" t="s">
        <v>60</v>
      </c>
      <c r="AW4" s="61" t="s">
        <v>61</v>
      </c>
      <c r="AX4" s="61" t="s">
        <v>62</v>
      </c>
      <c r="AY4" s="106" t="s">
        <v>235</v>
      </c>
      <c r="AZ4" s="61" t="s">
        <v>104</v>
      </c>
      <c r="BA4" s="61" t="s">
        <v>105</v>
      </c>
      <c r="BB4" s="61" t="s">
        <v>106</v>
      </c>
      <c r="BC4" s="61" t="s">
        <v>107</v>
      </c>
      <c r="BD4" s="61" t="s">
        <v>108</v>
      </c>
      <c r="BE4" s="61" t="s">
        <v>109</v>
      </c>
      <c r="BF4" s="61" t="s">
        <v>110</v>
      </c>
      <c r="BG4" s="61" t="s">
        <v>111</v>
      </c>
      <c r="BH4" s="61" t="s">
        <v>112</v>
      </c>
      <c r="BI4" s="61" t="s">
        <v>97</v>
      </c>
      <c r="BJ4" s="61" t="s">
        <v>113</v>
      </c>
      <c r="BK4" s="106" t="s">
        <v>236</v>
      </c>
      <c r="BL4" s="61" t="s">
        <v>63</v>
      </c>
      <c r="BM4" s="61" t="s">
        <v>64</v>
      </c>
      <c r="BN4" s="61" t="s">
        <v>65</v>
      </c>
      <c r="BO4" s="61" t="s">
        <v>66</v>
      </c>
      <c r="BP4" s="61" t="s">
        <v>67</v>
      </c>
      <c r="BQ4" s="61" t="s">
        <v>68</v>
      </c>
      <c r="BR4" s="61" t="s">
        <v>69</v>
      </c>
      <c r="BS4" s="61" t="s">
        <v>70</v>
      </c>
      <c r="BT4" s="61" t="s">
        <v>71</v>
      </c>
      <c r="BU4" s="61" t="s">
        <v>115</v>
      </c>
      <c r="BV4" s="61" t="s">
        <v>116</v>
      </c>
      <c r="BW4" s="61" t="s">
        <v>72</v>
      </c>
      <c r="BX4" s="61" t="s">
        <v>73</v>
      </c>
      <c r="BY4" s="61" t="s">
        <v>74</v>
      </c>
      <c r="BZ4" s="61" t="s">
        <v>75</v>
      </c>
      <c r="CA4" s="61" t="s">
        <v>76</v>
      </c>
      <c r="CB4" s="61" t="s">
        <v>77</v>
      </c>
      <c r="CC4" s="61" t="s">
        <v>78</v>
      </c>
      <c r="CD4" s="61" t="s">
        <v>79</v>
      </c>
      <c r="CE4" s="61" t="s">
        <v>224</v>
      </c>
      <c r="CF4" s="106" t="s">
        <v>237</v>
      </c>
      <c r="CG4" s="106" t="s">
        <v>238</v>
      </c>
      <c r="CH4" s="106" t="s">
        <v>239</v>
      </c>
      <c r="CI4" s="60" t="s">
        <v>43</v>
      </c>
      <c r="CJ4" s="60" t="s">
        <v>43</v>
      </c>
      <c r="CK4" s="60" t="s">
        <v>43</v>
      </c>
    </row>
    <row r="5" spans="1:89">
      <c r="A5" s="62">
        <f>'在宅生活改善調査（利用者票）'!B14</f>
        <v>0</v>
      </c>
      <c r="B5" s="62">
        <f>'在宅生活改善調査（利用者票）'!C14</f>
        <v>0</v>
      </c>
      <c r="C5" s="62">
        <f>'在宅生活改善調査（利用者票）'!D14</f>
        <v>0</v>
      </c>
      <c r="D5" s="62">
        <f>'在宅生活改善調査（利用者票）'!E14</f>
        <v>0</v>
      </c>
      <c r="E5" s="62">
        <f>'在宅生活改善調査（利用者票）'!F14</f>
        <v>0</v>
      </c>
      <c r="F5" s="62">
        <f>'在宅生活改善調査（利用者票）'!G14</f>
        <v>0</v>
      </c>
      <c r="G5" s="62">
        <f>'在宅生活改善調査（利用者票）'!U14</f>
        <v>0</v>
      </c>
      <c r="H5" s="62">
        <f>'在宅生活改善調査（利用者票）'!V14</f>
        <v>0</v>
      </c>
      <c r="I5" s="62">
        <f>IF('在宅生活改善調査（利用者票）'!W14="○",1,0)</f>
        <v>0</v>
      </c>
      <c r="J5" s="62">
        <f>IF('在宅生活改善調査（利用者票）'!X14="○",1,0)</f>
        <v>0</v>
      </c>
      <c r="K5" s="62">
        <f>IF('在宅生活改善調査（利用者票）'!Y14="○",1,0)</f>
        <v>0</v>
      </c>
      <c r="L5" s="62">
        <f>IF('在宅生活改善調査（利用者票）'!Z14="○",1,0)</f>
        <v>0</v>
      </c>
      <c r="M5" s="62">
        <f>IF('在宅生活改善調査（利用者票）'!AA14="○",1,0)</f>
        <v>0</v>
      </c>
      <c r="N5" s="62">
        <f>IF('在宅生活改善調査（利用者票）'!AB14="○",1,0)</f>
        <v>0</v>
      </c>
      <c r="O5" s="62">
        <f>IF('在宅生活改善調査（利用者票）'!AC14="○",1,0)</f>
        <v>0</v>
      </c>
      <c r="P5" s="62">
        <f>IF('在宅生活改善調査（利用者票）'!AD14="○",1,0)</f>
        <v>0</v>
      </c>
      <c r="Q5" s="62">
        <f>IF('在宅生活改善調査（利用者票）'!AE14="○",1,0)</f>
        <v>0</v>
      </c>
      <c r="R5" s="62">
        <f>IF('在宅生活改善調査（利用者票）'!AF14="○",1,0)</f>
        <v>0</v>
      </c>
      <c r="S5" s="62">
        <f>IF('在宅生活改善調査（利用者票）'!AG14="○",1,0)</f>
        <v>0</v>
      </c>
      <c r="T5" s="62">
        <f>IF('在宅生活改善調査（利用者票）'!AH14="○",1,0)</f>
        <v>0</v>
      </c>
      <c r="U5" s="62">
        <f>IF('在宅生活改善調査（利用者票）'!AI14="○",1,0)</f>
        <v>0</v>
      </c>
      <c r="V5" s="62">
        <f>IF('在宅生活改善調査（利用者票）'!AJ14="○",1,0)</f>
        <v>0</v>
      </c>
      <c r="W5" s="62">
        <f>IF('在宅生活改善調査（利用者票）'!AK14="○",1,0)</f>
        <v>0</v>
      </c>
      <c r="X5" s="62">
        <f>IF('在宅生活改善調査（利用者票）'!AL14="○",1,0)</f>
        <v>0</v>
      </c>
      <c r="Y5" s="62">
        <f>IF('在宅生活改善調査（利用者票）'!AM14="○",1,0)</f>
        <v>0</v>
      </c>
      <c r="Z5" s="108">
        <f>SUM(I5:Y5)</f>
        <v>0</v>
      </c>
      <c r="AA5" s="62">
        <f>IF('在宅生活改善調査（利用者票）'!AN14="○",1,0)</f>
        <v>0</v>
      </c>
      <c r="AB5" s="62">
        <f>IF('在宅生活改善調査（利用者票）'!AO14="○",1,0)</f>
        <v>0</v>
      </c>
      <c r="AC5" s="62">
        <f>IF('在宅生活改善調査（利用者票）'!AP14="○",1,0)</f>
        <v>0</v>
      </c>
      <c r="AD5" s="62">
        <f>IF('在宅生活改善調査（利用者票）'!AQ14="○",1,0)</f>
        <v>0</v>
      </c>
      <c r="AE5" s="62">
        <f>IF('在宅生活改善調査（利用者票）'!AR14="○",1,0)</f>
        <v>0</v>
      </c>
      <c r="AF5" s="62">
        <f>IF('在宅生活改善調査（利用者票）'!AS14="○",1,0)</f>
        <v>0</v>
      </c>
      <c r="AG5" s="62">
        <f>IF('在宅生活改善調査（利用者票）'!AT14="○",1,0)</f>
        <v>0</v>
      </c>
      <c r="AH5" s="108">
        <f>SUM(AA5:AG5)</f>
        <v>0</v>
      </c>
      <c r="AI5" s="62">
        <f>IF('在宅生活改善調査（利用者票）'!AU14="○",1,0)</f>
        <v>0</v>
      </c>
      <c r="AJ5" s="62">
        <f>IF('在宅生活改善調査（利用者票）'!AV14="○",1,0)</f>
        <v>0</v>
      </c>
      <c r="AK5" s="62">
        <f>IF('在宅生活改善調査（利用者票）'!AW14="○",1,0)</f>
        <v>0</v>
      </c>
      <c r="AL5" s="62">
        <f>IF('在宅生活改善調査（利用者票）'!AX14="○",1,0)</f>
        <v>0</v>
      </c>
      <c r="AM5" s="62">
        <f>IF('在宅生活改善調査（利用者票）'!AY14="○",1,0)</f>
        <v>0</v>
      </c>
      <c r="AN5" s="62">
        <f>IF('在宅生活改善調査（利用者票）'!AZ14="○",1,0)</f>
        <v>0</v>
      </c>
      <c r="AO5" s="62">
        <f>IF('在宅生活改善調査（利用者票）'!BA14="○",1,0)</f>
        <v>0</v>
      </c>
      <c r="AP5" s="108">
        <f>SUM(AI5:AO5)</f>
        <v>0</v>
      </c>
      <c r="AQ5" s="62">
        <f>IF('在宅生活改善調査（利用者票）'!BB14="○",1,0)</f>
        <v>0</v>
      </c>
      <c r="AR5" s="62">
        <f>IF('在宅生活改善調査（利用者票）'!BC14="○",1,0)</f>
        <v>0</v>
      </c>
      <c r="AS5" s="62">
        <f>IF('在宅生活改善調査（利用者票）'!BD14="○",1,0)</f>
        <v>0</v>
      </c>
      <c r="AT5" s="62">
        <f>IF('在宅生活改善調査（利用者票）'!BE14="○",1,0)</f>
        <v>0</v>
      </c>
      <c r="AU5" s="62">
        <f>IF('在宅生活改善調査（利用者票）'!BF14="○",1,0)</f>
        <v>0</v>
      </c>
      <c r="AV5" s="62">
        <f>IF('在宅生活改善調査（利用者票）'!BG14="○",1,0)</f>
        <v>0</v>
      </c>
      <c r="AW5" s="62">
        <f>IF('在宅生活改善調査（利用者票）'!BH14="○",1,0)</f>
        <v>0</v>
      </c>
      <c r="AX5" s="62">
        <f>IF('在宅生活改善調査（利用者票）'!BI14="○",1,0)</f>
        <v>0</v>
      </c>
      <c r="AY5" s="108">
        <f>SUM(AQ5:AX5)</f>
        <v>0</v>
      </c>
      <c r="AZ5" s="62">
        <f>IF('在宅生活改善調査（利用者票）'!BJ14="○",1,0)</f>
        <v>0</v>
      </c>
      <c r="BA5" s="62">
        <f>IF('在宅生活改善調査（利用者票）'!BK14="○",1,0)</f>
        <v>0</v>
      </c>
      <c r="BB5" s="62">
        <f>IF('在宅生活改善調査（利用者票）'!BL14="○",1,0)</f>
        <v>0</v>
      </c>
      <c r="BC5" s="62">
        <f>IF('在宅生活改善調査（利用者票）'!BM14="○",1,0)</f>
        <v>0</v>
      </c>
      <c r="BD5" s="62">
        <f>IF('在宅生活改善調査（利用者票）'!BN14="○",1,0)</f>
        <v>0</v>
      </c>
      <c r="BE5" s="62">
        <f>IF('在宅生活改善調査（利用者票）'!BO14="○",1,0)</f>
        <v>0</v>
      </c>
      <c r="BF5" s="62">
        <f>IF('在宅生活改善調査（利用者票）'!BP14="○",1,0)</f>
        <v>0</v>
      </c>
      <c r="BG5" s="62">
        <f>IF('在宅生活改善調査（利用者票）'!BQ14="○",1,0)</f>
        <v>0</v>
      </c>
      <c r="BH5" s="62">
        <f>IF('在宅生活改善調査（利用者票）'!BR14="○",1,0)</f>
        <v>0</v>
      </c>
      <c r="BI5" s="62">
        <f>IF('在宅生活改善調査（利用者票）'!BS14="○",1,0)</f>
        <v>0</v>
      </c>
      <c r="BJ5" s="62">
        <f>IF('在宅生活改善調査（利用者票）'!BT14="○",1,0)</f>
        <v>0</v>
      </c>
      <c r="BK5" s="108">
        <f>SUM(AZ5:BJ5)</f>
        <v>0</v>
      </c>
      <c r="BL5" s="62">
        <f>IF('在宅生活改善調査（利用者票）'!BU14="○",1,0)</f>
        <v>0</v>
      </c>
      <c r="BM5" s="62">
        <f>IF('在宅生活改善調査（利用者票）'!BV14="○",1,0)</f>
        <v>0</v>
      </c>
      <c r="BN5" s="62">
        <f>IF('在宅生活改善調査（利用者票）'!BW14="○",1,0)</f>
        <v>0</v>
      </c>
      <c r="BO5" s="62">
        <f>IF('在宅生活改善調査（利用者票）'!BX14="○",1,0)</f>
        <v>0</v>
      </c>
      <c r="BP5" s="62">
        <f>IF('在宅生活改善調査（利用者票）'!BY14="○",1,0)</f>
        <v>0</v>
      </c>
      <c r="BQ5" s="62">
        <f>IF('在宅生活改善調査（利用者票）'!BZ14="○",1,0)</f>
        <v>0</v>
      </c>
      <c r="BR5" s="62">
        <f>IF('在宅生活改善調査（利用者票）'!CA14="○",1,0)</f>
        <v>0</v>
      </c>
      <c r="BS5" s="62">
        <f>IF('在宅生活改善調査（利用者票）'!CB14="○",1,0)</f>
        <v>0</v>
      </c>
      <c r="BT5" s="62">
        <f>IF('在宅生活改善調査（利用者票）'!CC14="○",1,0)</f>
        <v>0</v>
      </c>
      <c r="BU5" s="62">
        <f>IF('在宅生活改善調査（利用者票）'!CD14="○",1,0)</f>
        <v>0</v>
      </c>
      <c r="BV5" s="62">
        <f>IF('在宅生活改善調査（利用者票）'!CE14="○",1,0)</f>
        <v>0</v>
      </c>
      <c r="BW5" s="62">
        <f>IF('在宅生活改善調査（利用者票）'!CF14="○",1,0)</f>
        <v>0</v>
      </c>
      <c r="BX5" s="62">
        <f>IF('在宅生活改善調査（利用者票）'!CG14="○",1,0)</f>
        <v>0</v>
      </c>
      <c r="BY5" s="62">
        <f>IF('在宅生活改善調査（利用者票）'!CH14="○",1,0)</f>
        <v>0</v>
      </c>
      <c r="BZ5" s="62">
        <f>IF('在宅生活改善調査（利用者票）'!CI14="○",1,0)</f>
        <v>0</v>
      </c>
      <c r="CA5" s="62">
        <f>IF('在宅生活改善調査（利用者票）'!CJ14="○",1,0)</f>
        <v>0</v>
      </c>
      <c r="CB5" s="62">
        <f>IF('在宅生活改善調査（利用者票）'!CK14="○",1,0)</f>
        <v>0</v>
      </c>
      <c r="CC5" s="62">
        <f>IF('在宅生活改善調査（利用者票）'!CL14="○",1,0)</f>
        <v>0</v>
      </c>
      <c r="CD5" s="62">
        <f>IF('在宅生活改善調査（利用者票）'!CM14="○",1,0)</f>
        <v>0</v>
      </c>
      <c r="CE5" s="62">
        <f>IF('在宅生活改善調査（利用者票）'!CN14="○",1,0)</f>
        <v>0</v>
      </c>
      <c r="CF5" s="108">
        <f>SUM(BL5:CE5)</f>
        <v>0</v>
      </c>
      <c r="CG5" s="108">
        <f>SUM(BW5:CD5)</f>
        <v>0</v>
      </c>
      <c r="CH5" s="108">
        <f>SUM(BW5:CC5)</f>
        <v>0</v>
      </c>
      <c r="CI5" s="62">
        <f>'在宅生活改善調査（利用者票）'!CO14</f>
        <v>0</v>
      </c>
      <c r="CJ5" s="62">
        <f>'在宅生活改善調査（利用者票）'!CP14</f>
        <v>0</v>
      </c>
      <c r="CK5" s="62">
        <f>'在宅生活改善調査（利用者票）'!CQ14</f>
        <v>0</v>
      </c>
    </row>
    <row r="6" spans="1:89">
      <c r="A6" s="62">
        <f>'在宅生活改善調査（利用者票）'!B15</f>
        <v>0</v>
      </c>
      <c r="B6" s="62">
        <f>'在宅生活改善調査（利用者票）'!C15</f>
        <v>0</v>
      </c>
      <c r="C6" s="62">
        <f>'在宅生活改善調査（利用者票）'!D15</f>
        <v>0</v>
      </c>
      <c r="D6" s="62">
        <f>'在宅生活改善調査（利用者票）'!E15</f>
        <v>0</v>
      </c>
      <c r="E6" s="62">
        <f>'在宅生活改善調査（利用者票）'!F15</f>
        <v>0</v>
      </c>
      <c r="F6" s="62">
        <f>'在宅生活改善調査（利用者票）'!G15</f>
        <v>0</v>
      </c>
      <c r="G6" s="62">
        <f>'在宅生活改善調査（利用者票）'!U15</f>
        <v>0</v>
      </c>
      <c r="H6" s="62">
        <f>'在宅生活改善調査（利用者票）'!V15</f>
        <v>0</v>
      </c>
      <c r="I6" s="62">
        <f>IF('在宅生活改善調査（利用者票）'!W15="○",1,0)</f>
        <v>0</v>
      </c>
      <c r="J6" s="62">
        <f>IF('在宅生活改善調査（利用者票）'!X15="○",1,0)</f>
        <v>0</v>
      </c>
      <c r="K6" s="62">
        <f>IF('在宅生活改善調査（利用者票）'!Y15="○",1,0)</f>
        <v>0</v>
      </c>
      <c r="L6" s="62">
        <f>IF('在宅生活改善調査（利用者票）'!Z15="○",1,0)</f>
        <v>0</v>
      </c>
      <c r="M6" s="62">
        <f>IF('在宅生活改善調査（利用者票）'!AA15="○",1,0)</f>
        <v>0</v>
      </c>
      <c r="N6" s="62">
        <f>IF('在宅生活改善調査（利用者票）'!AB15="○",1,0)</f>
        <v>0</v>
      </c>
      <c r="O6" s="62">
        <f>IF('在宅生活改善調査（利用者票）'!AC15="○",1,0)</f>
        <v>0</v>
      </c>
      <c r="P6" s="62">
        <f>IF('在宅生活改善調査（利用者票）'!AD15="○",1,0)</f>
        <v>0</v>
      </c>
      <c r="Q6" s="62">
        <f>IF('在宅生活改善調査（利用者票）'!AE15="○",1,0)</f>
        <v>0</v>
      </c>
      <c r="R6" s="62">
        <f>IF('在宅生活改善調査（利用者票）'!AF15="○",1,0)</f>
        <v>0</v>
      </c>
      <c r="S6" s="62">
        <f>IF('在宅生活改善調査（利用者票）'!AG15="○",1,0)</f>
        <v>0</v>
      </c>
      <c r="T6" s="62">
        <f>IF('在宅生活改善調査（利用者票）'!AH15="○",1,0)</f>
        <v>0</v>
      </c>
      <c r="U6" s="62">
        <f>IF('在宅生活改善調査（利用者票）'!AI15="○",1,0)</f>
        <v>0</v>
      </c>
      <c r="V6" s="62">
        <f>IF('在宅生活改善調査（利用者票）'!AJ15="○",1,0)</f>
        <v>0</v>
      </c>
      <c r="W6" s="62">
        <f>IF('在宅生活改善調査（利用者票）'!AK15="○",1,0)</f>
        <v>0</v>
      </c>
      <c r="X6" s="62">
        <f>IF('在宅生活改善調査（利用者票）'!AL15="○",1,0)</f>
        <v>0</v>
      </c>
      <c r="Y6" s="62">
        <f>IF('在宅生活改善調査（利用者票）'!AM15="○",1,0)</f>
        <v>0</v>
      </c>
      <c r="Z6" s="108">
        <f t="shared" ref="Z6:Z19" si="0">SUM(I6:Y6)</f>
        <v>0</v>
      </c>
      <c r="AA6" s="62">
        <f>IF('在宅生活改善調査（利用者票）'!AN15="○",1,0)</f>
        <v>0</v>
      </c>
      <c r="AB6" s="62">
        <f>IF('在宅生活改善調査（利用者票）'!AO15="○",1,0)</f>
        <v>0</v>
      </c>
      <c r="AC6" s="62">
        <f>IF('在宅生活改善調査（利用者票）'!AP15="○",1,0)</f>
        <v>0</v>
      </c>
      <c r="AD6" s="62">
        <f>IF('在宅生活改善調査（利用者票）'!AQ15="○",1,0)</f>
        <v>0</v>
      </c>
      <c r="AE6" s="62">
        <f>IF('在宅生活改善調査（利用者票）'!AR15="○",1,0)</f>
        <v>0</v>
      </c>
      <c r="AF6" s="62">
        <f>IF('在宅生活改善調査（利用者票）'!AS15="○",1,0)</f>
        <v>0</v>
      </c>
      <c r="AG6" s="62">
        <f>IF('在宅生活改善調査（利用者票）'!AT15="○",1,0)</f>
        <v>0</v>
      </c>
      <c r="AH6" s="108">
        <f t="shared" ref="AH6:AH19" si="1">SUM(AA6:AG6)</f>
        <v>0</v>
      </c>
      <c r="AI6" s="62">
        <f>IF('在宅生活改善調査（利用者票）'!AU15="○",1,0)</f>
        <v>0</v>
      </c>
      <c r="AJ6" s="62">
        <f>IF('在宅生活改善調査（利用者票）'!AV15="○",1,0)</f>
        <v>0</v>
      </c>
      <c r="AK6" s="62">
        <f>IF('在宅生活改善調査（利用者票）'!AW15="○",1,0)</f>
        <v>0</v>
      </c>
      <c r="AL6" s="62">
        <f>IF('在宅生活改善調査（利用者票）'!AX15="○",1,0)</f>
        <v>0</v>
      </c>
      <c r="AM6" s="62">
        <f>IF('在宅生活改善調査（利用者票）'!AY15="○",1,0)</f>
        <v>0</v>
      </c>
      <c r="AN6" s="62">
        <f>IF('在宅生活改善調査（利用者票）'!AZ15="○",1,0)</f>
        <v>0</v>
      </c>
      <c r="AO6" s="62">
        <f>IF('在宅生活改善調査（利用者票）'!BA15="○",1,0)</f>
        <v>0</v>
      </c>
      <c r="AP6" s="108">
        <f t="shared" ref="AP6:AP19" si="2">SUM(AI6:AO6)</f>
        <v>0</v>
      </c>
      <c r="AQ6" s="62">
        <f>IF('在宅生活改善調査（利用者票）'!BB15="○",1,0)</f>
        <v>0</v>
      </c>
      <c r="AR6" s="62">
        <f>IF('在宅生活改善調査（利用者票）'!BC15="○",1,0)</f>
        <v>0</v>
      </c>
      <c r="AS6" s="62">
        <f>IF('在宅生活改善調査（利用者票）'!BD15="○",1,0)</f>
        <v>0</v>
      </c>
      <c r="AT6" s="62">
        <f>IF('在宅生活改善調査（利用者票）'!BE15="○",1,0)</f>
        <v>0</v>
      </c>
      <c r="AU6" s="62">
        <f>IF('在宅生活改善調査（利用者票）'!BF15="○",1,0)</f>
        <v>0</v>
      </c>
      <c r="AV6" s="62">
        <f>IF('在宅生活改善調査（利用者票）'!BG15="○",1,0)</f>
        <v>0</v>
      </c>
      <c r="AW6" s="62">
        <f>IF('在宅生活改善調査（利用者票）'!BH15="○",1,0)</f>
        <v>0</v>
      </c>
      <c r="AX6" s="62">
        <f>IF('在宅生活改善調査（利用者票）'!BI15="○",1,0)</f>
        <v>0</v>
      </c>
      <c r="AY6" s="108">
        <f t="shared" ref="AY6:AY19" si="3">SUM(AQ6:AX6)</f>
        <v>0</v>
      </c>
      <c r="AZ6" s="62">
        <f>IF('在宅生活改善調査（利用者票）'!BJ15="○",1,0)</f>
        <v>0</v>
      </c>
      <c r="BA6" s="62">
        <f>IF('在宅生活改善調査（利用者票）'!BK15="○",1,0)</f>
        <v>0</v>
      </c>
      <c r="BB6" s="62">
        <f>IF('在宅生活改善調査（利用者票）'!BL15="○",1,0)</f>
        <v>0</v>
      </c>
      <c r="BC6" s="62">
        <f>IF('在宅生活改善調査（利用者票）'!BM15="○",1,0)</f>
        <v>0</v>
      </c>
      <c r="BD6" s="62">
        <f>IF('在宅生活改善調査（利用者票）'!BN15="○",1,0)</f>
        <v>0</v>
      </c>
      <c r="BE6" s="62">
        <f>IF('在宅生活改善調査（利用者票）'!BO15="○",1,0)</f>
        <v>0</v>
      </c>
      <c r="BF6" s="62">
        <f>IF('在宅生活改善調査（利用者票）'!BP15="○",1,0)</f>
        <v>0</v>
      </c>
      <c r="BG6" s="62">
        <f>IF('在宅生活改善調査（利用者票）'!BQ15="○",1,0)</f>
        <v>0</v>
      </c>
      <c r="BH6" s="62">
        <f>IF('在宅生活改善調査（利用者票）'!BR15="○",1,0)</f>
        <v>0</v>
      </c>
      <c r="BI6" s="62">
        <f>IF('在宅生活改善調査（利用者票）'!BS15="○",1,0)</f>
        <v>0</v>
      </c>
      <c r="BJ6" s="62">
        <f>IF('在宅生活改善調査（利用者票）'!BT15="○",1,0)</f>
        <v>0</v>
      </c>
      <c r="BK6" s="108">
        <f t="shared" ref="BK6:BK19" si="4">SUM(AZ6:BJ6)</f>
        <v>0</v>
      </c>
      <c r="BL6" s="62">
        <f>IF('在宅生活改善調査（利用者票）'!BU15="○",1,0)</f>
        <v>0</v>
      </c>
      <c r="BM6" s="62">
        <f>IF('在宅生活改善調査（利用者票）'!BV15="○",1,0)</f>
        <v>0</v>
      </c>
      <c r="BN6" s="62">
        <f>IF('在宅生活改善調査（利用者票）'!BW15="○",1,0)</f>
        <v>0</v>
      </c>
      <c r="BO6" s="62">
        <f>IF('在宅生活改善調査（利用者票）'!BX15="○",1,0)</f>
        <v>0</v>
      </c>
      <c r="BP6" s="62">
        <f>IF('在宅生活改善調査（利用者票）'!BY15="○",1,0)</f>
        <v>0</v>
      </c>
      <c r="BQ6" s="62">
        <f>IF('在宅生活改善調査（利用者票）'!BZ15="○",1,0)</f>
        <v>0</v>
      </c>
      <c r="BR6" s="62">
        <f>IF('在宅生活改善調査（利用者票）'!CA15="○",1,0)</f>
        <v>0</v>
      </c>
      <c r="BS6" s="62">
        <f>IF('在宅生活改善調査（利用者票）'!CB15="○",1,0)</f>
        <v>0</v>
      </c>
      <c r="BT6" s="62">
        <f>IF('在宅生活改善調査（利用者票）'!CC15="○",1,0)</f>
        <v>0</v>
      </c>
      <c r="BU6" s="62">
        <f>IF('在宅生活改善調査（利用者票）'!CD15="○",1,0)</f>
        <v>0</v>
      </c>
      <c r="BV6" s="62">
        <f>IF('在宅生活改善調査（利用者票）'!CE15="○",1,0)</f>
        <v>0</v>
      </c>
      <c r="BW6" s="62">
        <f>IF('在宅生活改善調査（利用者票）'!CF15="○",1,0)</f>
        <v>0</v>
      </c>
      <c r="BX6" s="62">
        <f>IF('在宅生活改善調査（利用者票）'!CG15="○",1,0)</f>
        <v>0</v>
      </c>
      <c r="BY6" s="62">
        <f>IF('在宅生活改善調査（利用者票）'!CH15="○",1,0)</f>
        <v>0</v>
      </c>
      <c r="BZ6" s="62">
        <f>IF('在宅生活改善調査（利用者票）'!CI15="○",1,0)</f>
        <v>0</v>
      </c>
      <c r="CA6" s="62">
        <f>IF('在宅生活改善調査（利用者票）'!CJ15="○",1,0)</f>
        <v>0</v>
      </c>
      <c r="CB6" s="62">
        <f>IF('在宅生活改善調査（利用者票）'!CK15="○",1,0)</f>
        <v>0</v>
      </c>
      <c r="CC6" s="62">
        <f>IF('在宅生活改善調査（利用者票）'!CL15="○",1,0)</f>
        <v>0</v>
      </c>
      <c r="CD6" s="62">
        <f>IF('在宅生活改善調査（利用者票）'!CM15="○",1,0)</f>
        <v>0</v>
      </c>
      <c r="CE6" s="62">
        <f>IF('在宅生活改善調査（利用者票）'!CN15="○",1,0)</f>
        <v>0</v>
      </c>
      <c r="CF6" s="108">
        <f t="shared" ref="CF6:CF19" si="5">SUM(BL6:CE6)</f>
        <v>0</v>
      </c>
      <c r="CG6" s="108">
        <f t="shared" ref="CG6:CG19" si="6">SUM(BW6:CD6)</f>
        <v>0</v>
      </c>
      <c r="CH6" s="108">
        <f t="shared" ref="CH6:CH19" si="7">SUM(BW6:CC6)</f>
        <v>0</v>
      </c>
      <c r="CI6" s="62">
        <f>'在宅生活改善調査（利用者票）'!CO15</f>
        <v>0</v>
      </c>
      <c r="CJ6" s="62">
        <f>'在宅生活改善調査（利用者票）'!CP15</f>
        <v>0</v>
      </c>
      <c r="CK6" s="62">
        <f>'在宅生活改善調査（利用者票）'!CQ15</f>
        <v>0</v>
      </c>
    </row>
    <row r="7" spans="1:89">
      <c r="A7" s="62">
        <f>'在宅生活改善調査（利用者票）'!B16</f>
        <v>0</v>
      </c>
      <c r="B7" s="62">
        <f>'在宅生活改善調査（利用者票）'!C16</f>
        <v>0</v>
      </c>
      <c r="C7" s="62">
        <f>'在宅生活改善調査（利用者票）'!D16</f>
        <v>0</v>
      </c>
      <c r="D7" s="62">
        <f>'在宅生活改善調査（利用者票）'!E16</f>
        <v>0</v>
      </c>
      <c r="E7" s="62">
        <f>'在宅生活改善調査（利用者票）'!F16</f>
        <v>0</v>
      </c>
      <c r="F7" s="62">
        <f>'在宅生活改善調査（利用者票）'!G16</f>
        <v>0</v>
      </c>
      <c r="G7" s="62">
        <f>'在宅生活改善調査（利用者票）'!U16</f>
        <v>0</v>
      </c>
      <c r="H7" s="62">
        <f>'在宅生活改善調査（利用者票）'!V16</f>
        <v>0</v>
      </c>
      <c r="I7" s="62">
        <f>IF('在宅生活改善調査（利用者票）'!W16="○",1,0)</f>
        <v>0</v>
      </c>
      <c r="J7" s="62">
        <f>IF('在宅生活改善調査（利用者票）'!X16="○",1,0)</f>
        <v>0</v>
      </c>
      <c r="K7" s="62">
        <f>IF('在宅生活改善調査（利用者票）'!Y16="○",1,0)</f>
        <v>0</v>
      </c>
      <c r="L7" s="62">
        <f>IF('在宅生活改善調査（利用者票）'!Z16="○",1,0)</f>
        <v>0</v>
      </c>
      <c r="M7" s="62">
        <f>IF('在宅生活改善調査（利用者票）'!AA16="○",1,0)</f>
        <v>0</v>
      </c>
      <c r="N7" s="62">
        <f>IF('在宅生活改善調査（利用者票）'!AB16="○",1,0)</f>
        <v>0</v>
      </c>
      <c r="O7" s="62">
        <f>IF('在宅生活改善調査（利用者票）'!AC16="○",1,0)</f>
        <v>0</v>
      </c>
      <c r="P7" s="62">
        <f>IF('在宅生活改善調査（利用者票）'!AD16="○",1,0)</f>
        <v>0</v>
      </c>
      <c r="Q7" s="62">
        <f>IF('在宅生活改善調査（利用者票）'!AE16="○",1,0)</f>
        <v>0</v>
      </c>
      <c r="R7" s="62">
        <f>IF('在宅生活改善調査（利用者票）'!AF16="○",1,0)</f>
        <v>0</v>
      </c>
      <c r="S7" s="62">
        <f>IF('在宅生活改善調査（利用者票）'!AG16="○",1,0)</f>
        <v>0</v>
      </c>
      <c r="T7" s="62">
        <f>IF('在宅生活改善調査（利用者票）'!AH16="○",1,0)</f>
        <v>0</v>
      </c>
      <c r="U7" s="62">
        <f>IF('在宅生活改善調査（利用者票）'!AI16="○",1,0)</f>
        <v>0</v>
      </c>
      <c r="V7" s="62">
        <f>IF('在宅生活改善調査（利用者票）'!AJ16="○",1,0)</f>
        <v>0</v>
      </c>
      <c r="W7" s="62">
        <f>IF('在宅生活改善調査（利用者票）'!AK16="○",1,0)</f>
        <v>0</v>
      </c>
      <c r="X7" s="62">
        <f>IF('在宅生活改善調査（利用者票）'!AL16="○",1,0)</f>
        <v>0</v>
      </c>
      <c r="Y7" s="62">
        <f>IF('在宅生活改善調査（利用者票）'!AM16="○",1,0)</f>
        <v>0</v>
      </c>
      <c r="Z7" s="108">
        <f t="shared" si="0"/>
        <v>0</v>
      </c>
      <c r="AA7" s="62">
        <f>IF('在宅生活改善調査（利用者票）'!AN16="○",1,0)</f>
        <v>0</v>
      </c>
      <c r="AB7" s="62">
        <f>IF('在宅生活改善調査（利用者票）'!AO16="○",1,0)</f>
        <v>0</v>
      </c>
      <c r="AC7" s="62">
        <f>IF('在宅生活改善調査（利用者票）'!AP16="○",1,0)</f>
        <v>0</v>
      </c>
      <c r="AD7" s="62">
        <f>IF('在宅生活改善調査（利用者票）'!AQ16="○",1,0)</f>
        <v>0</v>
      </c>
      <c r="AE7" s="62">
        <f>IF('在宅生活改善調査（利用者票）'!AR16="○",1,0)</f>
        <v>0</v>
      </c>
      <c r="AF7" s="62">
        <f>IF('在宅生活改善調査（利用者票）'!AS16="○",1,0)</f>
        <v>0</v>
      </c>
      <c r="AG7" s="62">
        <f>IF('在宅生活改善調査（利用者票）'!AT16="○",1,0)</f>
        <v>0</v>
      </c>
      <c r="AH7" s="108">
        <f t="shared" si="1"/>
        <v>0</v>
      </c>
      <c r="AI7" s="62">
        <f>IF('在宅生活改善調査（利用者票）'!AU16="○",1,0)</f>
        <v>0</v>
      </c>
      <c r="AJ7" s="62">
        <f>IF('在宅生活改善調査（利用者票）'!AV16="○",1,0)</f>
        <v>0</v>
      </c>
      <c r="AK7" s="62">
        <f>IF('在宅生活改善調査（利用者票）'!AW16="○",1,0)</f>
        <v>0</v>
      </c>
      <c r="AL7" s="62">
        <f>IF('在宅生活改善調査（利用者票）'!AX16="○",1,0)</f>
        <v>0</v>
      </c>
      <c r="AM7" s="62">
        <f>IF('在宅生活改善調査（利用者票）'!AY16="○",1,0)</f>
        <v>0</v>
      </c>
      <c r="AN7" s="62">
        <f>IF('在宅生活改善調査（利用者票）'!AZ16="○",1,0)</f>
        <v>0</v>
      </c>
      <c r="AO7" s="62">
        <f>IF('在宅生活改善調査（利用者票）'!BA16="○",1,0)</f>
        <v>0</v>
      </c>
      <c r="AP7" s="108">
        <f t="shared" si="2"/>
        <v>0</v>
      </c>
      <c r="AQ7" s="62">
        <f>IF('在宅生活改善調査（利用者票）'!BB16="○",1,0)</f>
        <v>0</v>
      </c>
      <c r="AR7" s="62">
        <f>IF('在宅生活改善調査（利用者票）'!BC16="○",1,0)</f>
        <v>0</v>
      </c>
      <c r="AS7" s="62">
        <f>IF('在宅生活改善調査（利用者票）'!BD16="○",1,0)</f>
        <v>0</v>
      </c>
      <c r="AT7" s="62">
        <f>IF('在宅生活改善調査（利用者票）'!BE16="○",1,0)</f>
        <v>0</v>
      </c>
      <c r="AU7" s="62">
        <f>IF('在宅生活改善調査（利用者票）'!BF16="○",1,0)</f>
        <v>0</v>
      </c>
      <c r="AV7" s="62">
        <f>IF('在宅生活改善調査（利用者票）'!BG16="○",1,0)</f>
        <v>0</v>
      </c>
      <c r="AW7" s="62">
        <f>IF('在宅生活改善調査（利用者票）'!BH16="○",1,0)</f>
        <v>0</v>
      </c>
      <c r="AX7" s="62">
        <f>IF('在宅生活改善調査（利用者票）'!BI16="○",1,0)</f>
        <v>0</v>
      </c>
      <c r="AY7" s="108">
        <f t="shared" si="3"/>
        <v>0</v>
      </c>
      <c r="AZ7" s="62">
        <f>IF('在宅生活改善調査（利用者票）'!BJ16="○",1,0)</f>
        <v>0</v>
      </c>
      <c r="BA7" s="62">
        <f>IF('在宅生活改善調査（利用者票）'!BK16="○",1,0)</f>
        <v>0</v>
      </c>
      <c r="BB7" s="62">
        <f>IF('在宅生活改善調査（利用者票）'!BL16="○",1,0)</f>
        <v>0</v>
      </c>
      <c r="BC7" s="62">
        <f>IF('在宅生活改善調査（利用者票）'!BM16="○",1,0)</f>
        <v>0</v>
      </c>
      <c r="BD7" s="62">
        <f>IF('在宅生活改善調査（利用者票）'!BN16="○",1,0)</f>
        <v>0</v>
      </c>
      <c r="BE7" s="62">
        <f>IF('在宅生活改善調査（利用者票）'!BO16="○",1,0)</f>
        <v>0</v>
      </c>
      <c r="BF7" s="62">
        <f>IF('在宅生活改善調査（利用者票）'!BP16="○",1,0)</f>
        <v>0</v>
      </c>
      <c r="BG7" s="62">
        <f>IF('在宅生活改善調査（利用者票）'!BQ16="○",1,0)</f>
        <v>0</v>
      </c>
      <c r="BH7" s="62">
        <f>IF('在宅生活改善調査（利用者票）'!BR16="○",1,0)</f>
        <v>0</v>
      </c>
      <c r="BI7" s="62">
        <f>IF('在宅生活改善調査（利用者票）'!BS16="○",1,0)</f>
        <v>0</v>
      </c>
      <c r="BJ7" s="62">
        <f>IF('在宅生活改善調査（利用者票）'!BT16="○",1,0)</f>
        <v>0</v>
      </c>
      <c r="BK7" s="108">
        <f t="shared" si="4"/>
        <v>0</v>
      </c>
      <c r="BL7" s="62">
        <f>IF('在宅生活改善調査（利用者票）'!BU16="○",1,0)</f>
        <v>0</v>
      </c>
      <c r="BM7" s="62">
        <f>IF('在宅生活改善調査（利用者票）'!BV16="○",1,0)</f>
        <v>0</v>
      </c>
      <c r="BN7" s="62">
        <f>IF('在宅生活改善調査（利用者票）'!BW16="○",1,0)</f>
        <v>0</v>
      </c>
      <c r="BO7" s="62">
        <f>IF('在宅生活改善調査（利用者票）'!BX16="○",1,0)</f>
        <v>0</v>
      </c>
      <c r="BP7" s="62">
        <f>IF('在宅生活改善調査（利用者票）'!BY16="○",1,0)</f>
        <v>0</v>
      </c>
      <c r="BQ7" s="62">
        <f>IF('在宅生活改善調査（利用者票）'!BZ16="○",1,0)</f>
        <v>0</v>
      </c>
      <c r="BR7" s="62">
        <f>IF('在宅生活改善調査（利用者票）'!CA16="○",1,0)</f>
        <v>0</v>
      </c>
      <c r="BS7" s="62">
        <f>IF('在宅生活改善調査（利用者票）'!CB16="○",1,0)</f>
        <v>0</v>
      </c>
      <c r="BT7" s="62">
        <f>IF('在宅生活改善調査（利用者票）'!CC16="○",1,0)</f>
        <v>0</v>
      </c>
      <c r="BU7" s="62">
        <f>IF('在宅生活改善調査（利用者票）'!CD16="○",1,0)</f>
        <v>0</v>
      </c>
      <c r="BV7" s="62">
        <f>IF('在宅生活改善調査（利用者票）'!CE16="○",1,0)</f>
        <v>0</v>
      </c>
      <c r="BW7" s="62">
        <f>IF('在宅生活改善調査（利用者票）'!CF16="○",1,0)</f>
        <v>0</v>
      </c>
      <c r="BX7" s="62">
        <f>IF('在宅生活改善調査（利用者票）'!CG16="○",1,0)</f>
        <v>0</v>
      </c>
      <c r="BY7" s="62">
        <f>IF('在宅生活改善調査（利用者票）'!CH16="○",1,0)</f>
        <v>0</v>
      </c>
      <c r="BZ7" s="62">
        <f>IF('在宅生活改善調査（利用者票）'!CI16="○",1,0)</f>
        <v>0</v>
      </c>
      <c r="CA7" s="62">
        <f>IF('在宅生活改善調査（利用者票）'!CJ16="○",1,0)</f>
        <v>0</v>
      </c>
      <c r="CB7" s="62">
        <f>IF('在宅生活改善調査（利用者票）'!CK16="○",1,0)</f>
        <v>0</v>
      </c>
      <c r="CC7" s="62">
        <f>IF('在宅生活改善調査（利用者票）'!CL16="○",1,0)</f>
        <v>0</v>
      </c>
      <c r="CD7" s="62">
        <f>IF('在宅生活改善調査（利用者票）'!CM16="○",1,0)</f>
        <v>0</v>
      </c>
      <c r="CE7" s="62">
        <f>IF('在宅生活改善調査（利用者票）'!CN16="○",1,0)</f>
        <v>0</v>
      </c>
      <c r="CF7" s="108">
        <f t="shared" si="5"/>
        <v>0</v>
      </c>
      <c r="CG7" s="108">
        <f t="shared" si="6"/>
        <v>0</v>
      </c>
      <c r="CH7" s="108">
        <f t="shared" si="7"/>
        <v>0</v>
      </c>
      <c r="CI7" s="62">
        <f>'在宅生活改善調査（利用者票）'!CO16</f>
        <v>0</v>
      </c>
      <c r="CJ7" s="62">
        <f>'在宅生活改善調査（利用者票）'!CP16</f>
        <v>0</v>
      </c>
      <c r="CK7" s="62">
        <f>'在宅生活改善調査（利用者票）'!CQ16</f>
        <v>0</v>
      </c>
    </row>
    <row r="8" spans="1:89">
      <c r="A8" s="62">
        <f>'在宅生活改善調査（利用者票）'!B17</f>
        <v>0</v>
      </c>
      <c r="B8" s="62">
        <f>'在宅生活改善調査（利用者票）'!C17</f>
        <v>0</v>
      </c>
      <c r="C8" s="62">
        <f>'在宅生活改善調査（利用者票）'!D17</f>
        <v>0</v>
      </c>
      <c r="D8" s="62">
        <f>'在宅生活改善調査（利用者票）'!E17</f>
        <v>0</v>
      </c>
      <c r="E8" s="62">
        <f>'在宅生活改善調査（利用者票）'!F17</f>
        <v>0</v>
      </c>
      <c r="F8" s="62">
        <f>'在宅生活改善調査（利用者票）'!G17</f>
        <v>0</v>
      </c>
      <c r="G8" s="62">
        <f>'在宅生活改善調査（利用者票）'!U17</f>
        <v>0</v>
      </c>
      <c r="H8" s="62">
        <f>'在宅生活改善調査（利用者票）'!V17</f>
        <v>0</v>
      </c>
      <c r="I8" s="62">
        <f>IF('在宅生活改善調査（利用者票）'!W17="○",1,0)</f>
        <v>0</v>
      </c>
      <c r="J8" s="62">
        <f>IF('在宅生活改善調査（利用者票）'!X17="○",1,0)</f>
        <v>0</v>
      </c>
      <c r="K8" s="62">
        <f>IF('在宅生活改善調査（利用者票）'!Y17="○",1,0)</f>
        <v>0</v>
      </c>
      <c r="L8" s="62">
        <f>IF('在宅生活改善調査（利用者票）'!Z17="○",1,0)</f>
        <v>0</v>
      </c>
      <c r="M8" s="62">
        <f>IF('在宅生活改善調査（利用者票）'!AA17="○",1,0)</f>
        <v>0</v>
      </c>
      <c r="N8" s="62">
        <f>IF('在宅生活改善調査（利用者票）'!AB17="○",1,0)</f>
        <v>0</v>
      </c>
      <c r="O8" s="62">
        <f>IF('在宅生活改善調査（利用者票）'!AC17="○",1,0)</f>
        <v>0</v>
      </c>
      <c r="P8" s="62">
        <f>IF('在宅生活改善調査（利用者票）'!AD17="○",1,0)</f>
        <v>0</v>
      </c>
      <c r="Q8" s="62">
        <f>IF('在宅生活改善調査（利用者票）'!AE17="○",1,0)</f>
        <v>0</v>
      </c>
      <c r="R8" s="62">
        <f>IF('在宅生活改善調査（利用者票）'!AF17="○",1,0)</f>
        <v>0</v>
      </c>
      <c r="S8" s="62">
        <f>IF('在宅生活改善調査（利用者票）'!AG17="○",1,0)</f>
        <v>0</v>
      </c>
      <c r="T8" s="62">
        <f>IF('在宅生活改善調査（利用者票）'!AH17="○",1,0)</f>
        <v>0</v>
      </c>
      <c r="U8" s="62">
        <f>IF('在宅生活改善調査（利用者票）'!AI17="○",1,0)</f>
        <v>0</v>
      </c>
      <c r="V8" s="62">
        <f>IF('在宅生活改善調査（利用者票）'!AJ17="○",1,0)</f>
        <v>0</v>
      </c>
      <c r="W8" s="62">
        <f>IF('在宅生活改善調査（利用者票）'!AK17="○",1,0)</f>
        <v>0</v>
      </c>
      <c r="X8" s="62">
        <f>IF('在宅生活改善調査（利用者票）'!AL17="○",1,0)</f>
        <v>0</v>
      </c>
      <c r="Y8" s="62">
        <f>IF('在宅生活改善調査（利用者票）'!AM17="○",1,0)</f>
        <v>0</v>
      </c>
      <c r="Z8" s="108">
        <f t="shared" si="0"/>
        <v>0</v>
      </c>
      <c r="AA8" s="62">
        <f>IF('在宅生活改善調査（利用者票）'!AN17="○",1,0)</f>
        <v>0</v>
      </c>
      <c r="AB8" s="62">
        <f>IF('在宅生活改善調査（利用者票）'!AO17="○",1,0)</f>
        <v>0</v>
      </c>
      <c r="AC8" s="62">
        <f>IF('在宅生活改善調査（利用者票）'!AP17="○",1,0)</f>
        <v>0</v>
      </c>
      <c r="AD8" s="62">
        <f>IF('在宅生活改善調査（利用者票）'!AQ17="○",1,0)</f>
        <v>0</v>
      </c>
      <c r="AE8" s="62">
        <f>IF('在宅生活改善調査（利用者票）'!AR17="○",1,0)</f>
        <v>0</v>
      </c>
      <c r="AF8" s="62">
        <f>IF('在宅生活改善調査（利用者票）'!AS17="○",1,0)</f>
        <v>0</v>
      </c>
      <c r="AG8" s="62">
        <f>IF('在宅生活改善調査（利用者票）'!AT17="○",1,0)</f>
        <v>0</v>
      </c>
      <c r="AH8" s="108">
        <f t="shared" si="1"/>
        <v>0</v>
      </c>
      <c r="AI8" s="62">
        <f>IF('在宅生活改善調査（利用者票）'!AU17="○",1,0)</f>
        <v>0</v>
      </c>
      <c r="AJ8" s="62">
        <f>IF('在宅生活改善調査（利用者票）'!AV17="○",1,0)</f>
        <v>0</v>
      </c>
      <c r="AK8" s="62">
        <f>IF('在宅生活改善調査（利用者票）'!AW17="○",1,0)</f>
        <v>0</v>
      </c>
      <c r="AL8" s="62">
        <f>IF('在宅生活改善調査（利用者票）'!AX17="○",1,0)</f>
        <v>0</v>
      </c>
      <c r="AM8" s="62">
        <f>IF('在宅生活改善調査（利用者票）'!AY17="○",1,0)</f>
        <v>0</v>
      </c>
      <c r="AN8" s="62">
        <f>IF('在宅生活改善調査（利用者票）'!AZ17="○",1,0)</f>
        <v>0</v>
      </c>
      <c r="AO8" s="62">
        <f>IF('在宅生活改善調査（利用者票）'!BA17="○",1,0)</f>
        <v>0</v>
      </c>
      <c r="AP8" s="108">
        <f t="shared" si="2"/>
        <v>0</v>
      </c>
      <c r="AQ8" s="62">
        <f>IF('在宅生活改善調査（利用者票）'!BB17="○",1,0)</f>
        <v>0</v>
      </c>
      <c r="AR8" s="62">
        <f>IF('在宅生活改善調査（利用者票）'!BC17="○",1,0)</f>
        <v>0</v>
      </c>
      <c r="AS8" s="62">
        <f>IF('在宅生活改善調査（利用者票）'!BD17="○",1,0)</f>
        <v>0</v>
      </c>
      <c r="AT8" s="62">
        <f>IF('在宅生活改善調査（利用者票）'!BE17="○",1,0)</f>
        <v>0</v>
      </c>
      <c r="AU8" s="62">
        <f>IF('在宅生活改善調査（利用者票）'!BF17="○",1,0)</f>
        <v>0</v>
      </c>
      <c r="AV8" s="62">
        <f>IF('在宅生活改善調査（利用者票）'!BG17="○",1,0)</f>
        <v>0</v>
      </c>
      <c r="AW8" s="62">
        <f>IF('在宅生活改善調査（利用者票）'!BH17="○",1,0)</f>
        <v>0</v>
      </c>
      <c r="AX8" s="62">
        <f>IF('在宅生活改善調査（利用者票）'!BI17="○",1,0)</f>
        <v>0</v>
      </c>
      <c r="AY8" s="108">
        <f t="shared" si="3"/>
        <v>0</v>
      </c>
      <c r="AZ8" s="62">
        <f>IF('在宅生活改善調査（利用者票）'!BJ17="○",1,0)</f>
        <v>0</v>
      </c>
      <c r="BA8" s="62">
        <f>IF('在宅生活改善調査（利用者票）'!BK17="○",1,0)</f>
        <v>0</v>
      </c>
      <c r="BB8" s="62">
        <f>IF('在宅生活改善調査（利用者票）'!BL17="○",1,0)</f>
        <v>0</v>
      </c>
      <c r="BC8" s="62">
        <f>IF('在宅生活改善調査（利用者票）'!BM17="○",1,0)</f>
        <v>0</v>
      </c>
      <c r="BD8" s="62">
        <f>IF('在宅生活改善調査（利用者票）'!BN17="○",1,0)</f>
        <v>0</v>
      </c>
      <c r="BE8" s="62">
        <f>IF('在宅生活改善調査（利用者票）'!BO17="○",1,0)</f>
        <v>0</v>
      </c>
      <c r="BF8" s="62">
        <f>IF('在宅生活改善調査（利用者票）'!BP17="○",1,0)</f>
        <v>0</v>
      </c>
      <c r="BG8" s="62">
        <f>IF('在宅生活改善調査（利用者票）'!BQ17="○",1,0)</f>
        <v>0</v>
      </c>
      <c r="BH8" s="62">
        <f>IF('在宅生活改善調査（利用者票）'!BR17="○",1,0)</f>
        <v>0</v>
      </c>
      <c r="BI8" s="62">
        <f>IF('在宅生活改善調査（利用者票）'!BS17="○",1,0)</f>
        <v>0</v>
      </c>
      <c r="BJ8" s="62">
        <f>IF('在宅生活改善調査（利用者票）'!BT17="○",1,0)</f>
        <v>0</v>
      </c>
      <c r="BK8" s="108">
        <f t="shared" si="4"/>
        <v>0</v>
      </c>
      <c r="BL8" s="62">
        <f>IF('在宅生活改善調査（利用者票）'!BU17="○",1,0)</f>
        <v>0</v>
      </c>
      <c r="BM8" s="62">
        <f>IF('在宅生活改善調査（利用者票）'!BV17="○",1,0)</f>
        <v>0</v>
      </c>
      <c r="BN8" s="62">
        <f>IF('在宅生活改善調査（利用者票）'!BW17="○",1,0)</f>
        <v>0</v>
      </c>
      <c r="BO8" s="62">
        <f>IF('在宅生活改善調査（利用者票）'!BX17="○",1,0)</f>
        <v>0</v>
      </c>
      <c r="BP8" s="62">
        <f>IF('在宅生活改善調査（利用者票）'!BY17="○",1,0)</f>
        <v>0</v>
      </c>
      <c r="BQ8" s="62">
        <f>IF('在宅生活改善調査（利用者票）'!BZ17="○",1,0)</f>
        <v>0</v>
      </c>
      <c r="BR8" s="62">
        <f>IF('在宅生活改善調査（利用者票）'!CA17="○",1,0)</f>
        <v>0</v>
      </c>
      <c r="BS8" s="62">
        <f>IF('在宅生活改善調査（利用者票）'!CB17="○",1,0)</f>
        <v>0</v>
      </c>
      <c r="BT8" s="62">
        <f>IF('在宅生活改善調査（利用者票）'!CC17="○",1,0)</f>
        <v>0</v>
      </c>
      <c r="BU8" s="62">
        <f>IF('在宅生活改善調査（利用者票）'!CD17="○",1,0)</f>
        <v>0</v>
      </c>
      <c r="BV8" s="62">
        <f>IF('在宅生活改善調査（利用者票）'!CE17="○",1,0)</f>
        <v>0</v>
      </c>
      <c r="BW8" s="62">
        <f>IF('在宅生活改善調査（利用者票）'!CF17="○",1,0)</f>
        <v>0</v>
      </c>
      <c r="BX8" s="62">
        <f>IF('在宅生活改善調査（利用者票）'!CG17="○",1,0)</f>
        <v>0</v>
      </c>
      <c r="BY8" s="62">
        <f>IF('在宅生活改善調査（利用者票）'!CH17="○",1,0)</f>
        <v>0</v>
      </c>
      <c r="BZ8" s="62">
        <f>IF('在宅生活改善調査（利用者票）'!CI17="○",1,0)</f>
        <v>0</v>
      </c>
      <c r="CA8" s="62">
        <f>IF('在宅生活改善調査（利用者票）'!CJ17="○",1,0)</f>
        <v>0</v>
      </c>
      <c r="CB8" s="62">
        <f>IF('在宅生活改善調査（利用者票）'!CK17="○",1,0)</f>
        <v>0</v>
      </c>
      <c r="CC8" s="62">
        <f>IF('在宅生活改善調査（利用者票）'!CL17="○",1,0)</f>
        <v>0</v>
      </c>
      <c r="CD8" s="62">
        <f>IF('在宅生活改善調査（利用者票）'!CM17="○",1,0)</f>
        <v>0</v>
      </c>
      <c r="CE8" s="62">
        <f>IF('在宅生活改善調査（利用者票）'!CN17="○",1,0)</f>
        <v>0</v>
      </c>
      <c r="CF8" s="108">
        <f t="shared" si="5"/>
        <v>0</v>
      </c>
      <c r="CG8" s="108">
        <f t="shared" si="6"/>
        <v>0</v>
      </c>
      <c r="CH8" s="108">
        <f t="shared" si="7"/>
        <v>0</v>
      </c>
      <c r="CI8" s="62">
        <f>'在宅生活改善調査（利用者票）'!CO17</f>
        <v>0</v>
      </c>
      <c r="CJ8" s="62">
        <f>'在宅生活改善調査（利用者票）'!CP17</f>
        <v>0</v>
      </c>
      <c r="CK8" s="62">
        <f>'在宅生活改善調査（利用者票）'!CQ17</f>
        <v>0</v>
      </c>
    </row>
    <row r="9" spans="1:89">
      <c r="A9" s="62">
        <f>'在宅生活改善調査（利用者票）'!B18</f>
        <v>0</v>
      </c>
      <c r="B9" s="62">
        <f>'在宅生活改善調査（利用者票）'!C18</f>
        <v>0</v>
      </c>
      <c r="C9" s="62">
        <f>'在宅生活改善調査（利用者票）'!D18</f>
        <v>0</v>
      </c>
      <c r="D9" s="62">
        <f>'在宅生活改善調査（利用者票）'!E18</f>
        <v>0</v>
      </c>
      <c r="E9" s="62">
        <f>'在宅生活改善調査（利用者票）'!F18</f>
        <v>0</v>
      </c>
      <c r="F9" s="62">
        <f>'在宅生活改善調査（利用者票）'!G18</f>
        <v>0</v>
      </c>
      <c r="G9" s="62">
        <f>'在宅生活改善調査（利用者票）'!U18</f>
        <v>0</v>
      </c>
      <c r="H9" s="62">
        <f>'在宅生活改善調査（利用者票）'!V18</f>
        <v>0</v>
      </c>
      <c r="I9" s="62">
        <f>IF('在宅生活改善調査（利用者票）'!W18="○",1,0)</f>
        <v>0</v>
      </c>
      <c r="J9" s="62">
        <f>IF('在宅生活改善調査（利用者票）'!X18="○",1,0)</f>
        <v>0</v>
      </c>
      <c r="K9" s="62">
        <f>IF('在宅生活改善調査（利用者票）'!Y18="○",1,0)</f>
        <v>0</v>
      </c>
      <c r="L9" s="62">
        <f>IF('在宅生活改善調査（利用者票）'!Z18="○",1,0)</f>
        <v>0</v>
      </c>
      <c r="M9" s="62">
        <f>IF('在宅生活改善調査（利用者票）'!AA18="○",1,0)</f>
        <v>0</v>
      </c>
      <c r="N9" s="62">
        <f>IF('在宅生活改善調査（利用者票）'!AB18="○",1,0)</f>
        <v>0</v>
      </c>
      <c r="O9" s="62">
        <f>IF('在宅生活改善調査（利用者票）'!AC18="○",1,0)</f>
        <v>0</v>
      </c>
      <c r="P9" s="62">
        <f>IF('在宅生活改善調査（利用者票）'!AD18="○",1,0)</f>
        <v>0</v>
      </c>
      <c r="Q9" s="62">
        <f>IF('在宅生活改善調査（利用者票）'!AE18="○",1,0)</f>
        <v>0</v>
      </c>
      <c r="R9" s="62">
        <f>IF('在宅生活改善調査（利用者票）'!AF18="○",1,0)</f>
        <v>0</v>
      </c>
      <c r="S9" s="62">
        <f>IF('在宅生活改善調査（利用者票）'!AG18="○",1,0)</f>
        <v>0</v>
      </c>
      <c r="T9" s="62">
        <f>IF('在宅生活改善調査（利用者票）'!AH18="○",1,0)</f>
        <v>0</v>
      </c>
      <c r="U9" s="62">
        <f>IF('在宅生活改善調査（利用者票）'!AI18="○",1,0)</f>
        <v>0</v>
      </c>
      <c r="V9" s="62">
        <f>IF('在宅生活改善調査（利用者票）'!AJ18="○",1,0)</f>
        <v>0</v>
      </c>
      <c r="W9" s="62">
        <f>IF('在宅生活改善調査（利用者票）'!AK18="○",1,0)</f>
        <v>0</v>
      </c>
      <c r="X9" s="62">
        <f>IF('在宅生活改善調査（利用者票）'!AL18="○",1,0)</f>
        <v>0</v>
      </c>
      <c r="Y9" s="62">
        <f>IF('在宅生活改善調査（利用者票）'!AM18="○",1,0)</f>
        <v>0</v>
      </c>
      <c r="Z9" s="108">
        <f t="shared" si="0"/>
        <v>0</v>
      </c>
      <c r="AA9" s="62">
        <f>IF('在宅生活改善調査（利用者票）'!AN18="○",1,0)</f>
        <v>0</v>
      </c>
      <c r="AB9" s="62">
        <f>IF('在宅生活改善調査（利用者票）'!AO18="○",1,0)</f>
        <v>0</v>
      </c>
      <c r="AC9" s="62">
        <f>IF('在宅生活改善調査（利用者票）'!AP18="○",1,0)</f>
        <v>0</v>
      </c>
      <c r="AD9" s="62">
        <f>IF('在宅生活改善調査（利用者票）'!AQ18="○",1,0)</f>
        <v>0</v>
      </c>
      <c r="AE9" s="62">
        <f>IF('在宅生活改善調査（利用者票）'!AR18="○",1,0)</f>
        <v>0</v>
      </c>
      <c r="AF9" s="62">
        <f>IF('在宅生活改善調査（利用者票）'!AS18="○",1,0)</f>
        <v>0</v>
      </c>
      <c r="AG9" s="62">
        <f>IF('在宅生活改善調査（利用者票）'!AT18="○",1,0)</f>
        <v>0</v>
      </c>
      <c r="AH9" s="108">
        <f t="shared" si="1"/>
        <v>0</v>
      </c>
      <c r="AI9" s="62">
        <f>IF('在宅生活改善調査（利用者票）'!AU18="○",1,0)</f>
        <v>0</v>
      </c>
      <c r="AJ9" s="62">
        <f>IF('在宅生活改善調査（利用者票）'!AV18="○",1,0)</f>
        <v>0</v>
      </c>
      <c r="AK9" s="62">
        <f>IF('在宅生活改善調査（利用者票）'!AW18="○",1,0)</f>
        <v>0</v>
      </c>
      <c r="AL9" s="62">
        <f>IF('在宅生活改善調査（利用者票）'!AX18="○",1,0)</f>
        <v>0</v>
      </c>
      <c r="AM9" s="62">
        <f>IF('在宅生活改善調査（利用者票）'!AY18="○",1,0)</f>
        <v>0</v>
      </c>
      <c r="AN9" s="62">
        <f>IF('在宅生活改善調査（利用者票）'!AZ18="○",1,0)</f>
        <v>0</v>
      </c>
      <c r="AO9" s="62">
        <f>IF('在宅生活改善調査（利用者票）'!BA18="○",1,0)</f>
        <v>0</v>
      </c>
      <c r="AP9" s="108">
        <f t="shared" si="2"/>
        <v>0</v>
      </c>
      <c r="AQ9" s="62">
        <f>IF('在宅生活改善調査（利用者票）'!BB18="○",1,0)</f>
        <v>0</v>
      </c>
      <c r="AR9" s="62">
        <f>IF('在宅生活改善調査（利用者票）'!BC18="○",1,0)</f>
        <v>0</v>
      </c>
      <c r="AS9" s="62">
        <f>IF('在宅生活改善調査（利用者票）'!BD18="○",1,0)</f>
        <v>0</v>
      </c>
      <c r="AT9" s="62">
        <f>IF('在宅生活改善調査（利用者票）'!BE18="○",1,0)</f>
        <v>0</v>
      </c>
      <c r="AU9" s="62">
        <f>IF('在宅生活改善調査（利用者票）'!BF18="○",1,0)</f>
        <v>0</v>
      </c>
      <c r="AV9" s="62">
        <f>IF('在宅生活改善調査（利用者票）'!BG18="○",1,0)</f>
        <v>0</v>
      </c>
      <c r="AW9" s="62">
        <f>IF('在宅生活改善調査（利用者票）'!BH18="○",1,0)</f>
        <v>0</v>
      </c>
      <c r="AX9" s="62">
        <f>IF('在宅生活改善調査（利用者票）'!BI18="○",1,0)</f>
        <v>0</v>
      </c>
      <c r="AY9" s="108">
        <f t="shared" si="3"/>
        <v>0</v>
      </c>
      <c r="AZ9" s="62">
        <f>IF('在宅生活改善調査（利用者票）'!BJ18="○",1,0)</f>
        <v>0</v>
      </c>
      <c r="BA9" s="62">
        <f>IF('在宅生活改善調査（利用者票）'!BK18="○",1,0)</f>
        <v>0</v>
      </c>
      <c r="BB9" s="62">
        <f>IF('在宅生活改善調査（利用者票）'!BL18="○",1,0)</f>
        <v>0</v>
      </c>
      <c r="BC9" s="62">
        <f>IF('在宅生活改善調査（利用者票）'!BM18="○",1,0)</f>
        <v>0</v>
      </c>
      <c r="BD9" s="62">
        <f>IF('在宅生活改善調査（利用者票）'!BN18="○",1,0)</f>
        <v>0</v>
      </c>
      <c r="BE9" s="62">
        <f>IF('在宅生活改善調査（利用者票）'!BO18="○",1,0)</f>
        <v>0</v>
      </c>
      <c r="BF9" s="62">
        <f>IF('在宅生活改善調査（利用者票）'!BP18="○",1,0)</f>
        <v>0</v>
      </c>
      <c r="BG9" s="62">
        <f>IF('在宅生活改善調査（利用者票）'!BQ18="○",1,0)</f>
        <v>0</v>
      </c>
      <c r="BH9" s="62">
        <f>IF('在宅生活改善調査（利用者票）'!BR18="○",1,0)</f>
        <v>0</v>
      </c>
      <c r="BI9" s="62">
        <f>IF('在宅生活改善調査（利用者票）'!BS18="○",1,0)</f>
        <v>0</v>
      </c>
      <c r="BJ9" s="62">
        <f>IF('在宅生活改善調査（利用者票）'!BT18="○",1,0)</f>
        <v>0</v>
      </c>
      <c r="BK9" s="108">
        <f t="shared" si="4"/>
        <v>0</v>
      </c>
      <c r="BL9" s="62">
        <f>IF('在宅生活改善調査（利用者票）'!BU18="○",1,0)</f>
        <v>0</v>
      </c>
      <c r="BM9" s="62">
        <f>IF('在宅生活改善調査（利用者票）'!BV18="○",1,0)</f>
        <v>0</v>
      </c>
      <c r="BN9" s="62">
        <f>IF('在宅生活改善調査（利用者票）'!BW18="○",1,0)</f>
        <v>0</v>
      </c>
      <c r="BO9" s="62">
        <f>IF('在宅生活改善調査（利用者票）'!BX18="○",1,0)</f>
        <v>0</v>
      </c>
      <c r="BP9" s="62">
        <f>IF('在宅生活改善調査（利用者票）'!BY18="○",1,0)</f>
        <v>0</v>
      </c>
      <c r="BQ9" s="62">
        <f>IF('在宅生活改善調査（利用者票）'!BZ18="○",1,0)</f>
        <v>0</v>
      </c>
      <c r="BR9" s="62">
        <f>IF('在宅生活改善調査（利用者票）'!CA18="○",1,0)</f>
        <v>0</v>
      </c>
      <c r="BS9" s="62">
        <f>IF('在宅生活改善調査（利用者票）'!CB18="○",1,0)</f>
        <v>0</v>
      </c>
      <c r="BT9" s="62">
        <f>IF('在宅生活改善調査（利用者票）'!CC18="○",1,0)</f>
        <v>0</v>
      </c>
      <c r="BU9" s="62">
        <f>IF('在宅生活改善調査（利用者票）'!CD18="○",1,0)</f>
        <v>0</v>
      </c>
      <c r="BV9" s="62">
        <f>IF('在宅生活改善調査（利用者票）'!CE18="○",1,0)</f>
        <v>0</v>
      </c>
      <c r="BW9" s="62">
        <f>IF('在宅生活改善調査（利用者票）'!CF18="○",1,0)</f>
        <v>0</v>
      </c>
      <c r="BX9" s="62">
        <f>IF('在宅生活改善調査（利用者票）'!CG18="○",1,0)</f>
        <v>0</v>
      </c>
      <c r="BY9" s="62">
        <f>IF('在宅生活改善調査（利用者票）'!CH18="○",1,0)</f>
        <v>0</v>
      </c>
      <c r="BZ9" s="62">
        <f>IF('在宅生活改善調査（利用者票）'!CI18="○",1,0)</f>
        <v>0</v>
      </c>
      <c r="CA9" s="62">
        <f>IF('在宅生活改善調査（利用者票）'!CJ18="○",1,0)</f>
        <v>0</v>
      </c>
      <c r="CB9" s="62">
        <f>IF('在宅生活改善調査（利用者票）'!CK18="○",1,0)</f>
        <v>0</v>
      </c>
      <c r="CC9" s="62">
        <f>IF('在宅生活改善調査（利用者票）'!CL18="○",1,0)</f>
        <v>0</v>
      </c>
      <c r="CD9" s="62">
        <f>IF('在宅生活改善調査（利用者票）'!CM18="○",1,0)</f>
        <v>0</v>
      </c>
      <c r="CE9" s="62">
        <f>IF('在宅生活改善調査（利用者票）'!CN18="○",1,0)</f>
        <v>0</v>
      </c>
      <c r="CF9" s="108">
        <f t="shared" si="5"/>
        <v>0</v>
      </c>
      <c r="CG9" s="108">
        <f t="shared" si="6"/>
        <v>0</v>
      </c>
      <c r="CH9" s="108">
        <f t="shared" si="7"/>
        <v>0</v>
      </c>
      <c r="CI9" s="62">
        <f>'在宅生活改善調査（利用者票）'!CO18</f>
        <v>0</v>
      </c>
      <c r="CJ9" s="62">
        <f>'在宅生活改善調査（利用者票）'!CP18</f>
        <v>0</v>
      </c>
      <c r="CK9" s="62">
        <f>'在宅生活改善調査（利用者票）'!CQ18</f>
        <v>0</v>
      </c>
    </row>
    <row r="10" spans="1:89">
      <c r="A10" s="62">
        <f>'在宅生活改善調査（利用者票）'!B19</f>
        <v>0</v>
      </c>
      <c r="B10" s="62">
        <f>'在宅生活改善調査（利用者票）'!C19</f>
        <v>0</v>
      </c>
      <c r="C10" s="62">
        <f>'在宅生活改善調査（利用者票）'!D19</f>
        <v>0</v>
      </c>
      <c r="D10" s="62">
        <f>'在宅生活改善調査（利用者票）'!E19</f>
        <v>0</v>
      </c>
      <c r="E10" s="62">
        <f>'在宅生活改善調査（利用者票）'!F19</f>
        <v>0</v>
      </c>
      <c r="F10" s="62">
        <f>'在宅生活改善調査（利用者票）'!G19</f>
        <v>0</v>
      </c>
      <c r="G10" s="62">
        <f>'在宅生活改善調査（利用者票）'!U19</f>
        <v>0</v>
      </c>
      <c r="H10" s="62">
        <f>'在宅生活改善調査（利用者票）'!V19</f>
        <v>0</v>
      </c>
      <c r="I10" s="62">
        <f>IF('在宅生活改善調査（利用者票）'!W19="○",1,0)</f>
        <v>0</v>
      </c>
      <c r="J10" s="62">
        <f>IF('在宅生活改善調査（利用者票）'!X19="○",1,0)</f>
        <v>0</v>
      </c>
      <c r="K10" s="62">
        <f>IF('在宅生活改善調査（利用者票）'!Y19="○",1,0)</f>
        <v>0</v>
      </c>
      <c r="L10" s="62">
        <f>IF('在宅生活改善調査（利用者票）'!Z19="○",1,0)</f>
        <v>0</v>
      </c>
      <c r="M10" s="62">
        <f>IF('在宅生活改善調査（利用者票）'!AA19="○",1,0)</f>
        <v>0</v>
      </c>
      <c r="N10" s="62">
        <f>IF('在宅生活改善調査（利用者票）'!AB19="○",1,0)</f>
        <v>0</v>
      </c>
      <c r="O10" s="62">
        <f>IF('在宅生活改善調査（利用者票）'!AC19="○",1,0)</f>
        <v>0</v>
      </c>
      <c r="P10" s="62">
        <f>IF('在宅生活改善調査（利用者票）'!AD19="○",1,0)</f>
        <v>0</v>
      </c>
      <c r="Q10" s="62">
        <f>IF('在宅生活改善調査（利用者票）'!AE19="○",1,0)</f>
        <v>0</v>
      </c>
      <c r="R10" s="62">
        <f>IF('在宅生活改善調査（利用者票）'!AF19="○",1,0)</f>
        <v>0</v>
      </c>
      <c r="S10" s="62">
        <f>IF('在宅生活改善調査（利用者票）'!AG19="○",1,0)</f>
        <v>0</v>
      </c>
      <c r="T10" s="62">
        <f>IF('在宅生活改善調査（利用者票）'!AH19="○",1,0)</f>
        <v>0</v>
      </c>
      <c r="U10" s="62">
        <f>IF('在宅生活改善調査（利用者票）'!AI19="○",1,0)</f>
        <v>0</v>
      </c>
      <c r="V10" s="62">
        <f>IF('在宅生活改善調査（利用者票）'!AJ19="○",1,0)</f>
        <v>0</v>
      </c>
      <c r="W10" s="62">
        <f>IF('在宅生活改善調査（利用者票）'!AK19="○",1,0)</f>
        <v>0</v>
      </c>
      <c r="X10" s="62">
        <f>IF('在宅生活改善調査（利用者票）'!AL19="○",1,0)</f>
        <v>0</v>
      </c>
      <c r="Y10" s="62">
        <f>IF('在宅生活改善調査（利用者票）'!AM19="○",1,0)</f>
        <v>0</v>
      </c>
      <c r="Z10" s="108">
        <f t="shared" si="0"/>
        <v>0</v>
      </c>
      <c r="AA10" s="62">
        <f>IF('在宅生活改善調査（利用者票）'!AN19="○",1,0)</f>
        <v>0</v>
      </c>
      <c r="AB10" s="62">
        <f>IF('在宅生活改善調査（利用者票）'!AO19="○",1,0)</f>
        <v>0</v>
      </c>
      <c r="AC10" s="62">
        <f>IF('在宅生活改善調査（利用者票）'!AP19="○",1,0)</f>
        <v>0</v>
      </c>
      <c r="AD10" s="62">
        <f>IF('在宅生活改善調査（利用者票）'!AQ19="○",1,0)</f>
        <v>0</v>
      </c>
      <c r="AE10" s="62">
        <f>IF('在宅生活改善調査（利用者票）'!AR19="○",1,0)</f>
        <v>0</v>
      </c>
      <c r="AF10" s="62">
        <f>IF('在宅生活改善調査（利用者票）'!AS19="○",1,0)</f>
        <v>0</v>
      </c>
      <c r="AG10" s="62">
        <f>IF('在宅生活改善調査（利用者票）'!AT19="○",1,0)</f>
        <v>0</v>
      </c>
      <c r="AH10" s="108">
        <f t="shared" si="1"/>
        <v>0</v>
      </c>
      <c r="AI10" s="62">
        <f>IF('在宅生活改善調査（利用者票）'!AU19="○",1,0)</f>
        <v>0</v>
      </c>
      <c r="AJ10" s="62">
        <f>IF('在宅生活改善調査（利用者票）'!AV19="○",1,0)</f>
        <v>0</v>
      </c>
      <c r="AK10" s="62">
        <f>IF('在宅生活改善調査（利用者票）'!AW19="○",1,0)</f>
        <v>0</v>
      </c>
      <c r="AL10" s="62">
        <f>IF('在宅生活改善調査（利用者票）'!AX19="○",1,0)</f>
        <v>0</v>
      </c>
      <c r="AM10" s="62">
        <f>IF('在宅生活改善調査（利用者票）'!AY19="○",1,0)</f>
        <v>0</v>
      </c>
      <c r="AN10" s="62">
        <f>IF('在宅生活改善調査（利用者票）'!AZ19="○",1,0)</f>
        <v>0</v>
      </c>
      <c r="AO10" s="62">
        <f>IF('在宅生活改善調査（利用者票）'!BA19="○",1,0)</f>
        <v>0</v>
      </c>
      <c r="AP10" s="108">
        <f t="shared" si="2"/>
        <v>0</v>
      </c>
      <c r="AQ10" s="62">
        <f>IF('在宅生活改善調査（利用者票）'!BB19="○",1,0)</f>
        <v>0</v>
      </c>
      <c r="AR10" s="62">
        <f>IF('在宅生活改善調査（利用者票）'!BC19="○",1,0)</f>
        <v>0</v>
      </c>
      <c r="AS10" s="62">
        <f>IF('在宅生活改善調査（利用者票）'!BD19="○",1,0)</f>
        <v>0</v>
      </c>
      <c r="AT10" s="62">
        <f>IF('在宅生活改善調査（利用者票）'!BE19="○",1,0)</f>
        <v>0</v>
      </c>
      <c r="AU10" s="62">
        <f>IF('在宅生活改善調査（利用者票）'!BF19="○",1,0)</f>
        <v>0</v>
      </c>
      <c r="AV10" s="62">
        <f>IF('在宅生活改善調査（利用者票）'!BG19="○",1,0)</f>
        <v>0</v>
      </c>
      <c r="AW10" s="62">
        <f>IF('在宅生活改善調査（利用者票）'!BH19="○",1,0)</f>
        <v>0</v>
      </c>
      <c r="AX10" s="62">
        <f>IF('在宅生活改善調査（利用者票）'!BI19="○",1,0)</f>
        <v>0</v>
      </c>
      <c r="AY10" s="108">
        <f t="shared" si="3"/>
        <v>0</v>
      </c>
      <c r="AZ10" s="62">
        <f>IF('在宅生活改善調査（利用者票）'!BJ19="○",1,0)</f>
        <v>0</v>
      </c>
      <c r="BA10" s="62">
        <f>IF('在宅生活改善調査（利用者票）'!BK19="○",1,0)</f>
        <v>0</v>
      </c>
      <c r="BB10" s="62">
        <f>IF('在宅生活改善調査（利用者票）'!BL19="○",1,0)</f>
        <v>0</v>
      </c>
      <c r="BC10" s="62">
        <f>IF('在宅生活改善調査（利用者票）'!BM19="○",1,0)</f>
        <v>0</v>
      </c>
      <c r="BD10" s="62">
        <f>IF('在宅生活改善調査（利用者票）'!BN19="○",1,0)</f>
        <v>0</v>
      </c>
      <c r="BE10" s="62">
        <f>IF('在宅生活改善調査（利用者票）'!BO19="○",1,0)</f>
        <v>0</v>
      </c>
      <c r="BF10" s="62">
        <f>IF('在宅生活改善調査（利用者票）'!BP19="○",1,0)</f>
        <v>0</v>
      </c>
      <c r="BG10" s="62">
        <f>IF('在宅生活改善調査（利用者票）'!BQ19="○",1,0)</f>
        <v>0</v>
      </c>
      <c r="BH10" s="62">
        <f>IF('在宅生活改善調査（利用者票）'!BR19="○",1,0)</f>
        <v>0</v>
      </c>
      <c r="BI10" s="62">
        <f>IF('在宅生活改善調査（利用者票）'!BS19="○",1,0)</f>
        <v>0</v>
      </c>
      <c r="BJ10" s="62">
        <f>IF('在宅生活改善調査（利用者票）'!BT19="○",1,0)</f>
        <v>0</v>
      </c>
      <c r="BK10" s="108">
        <f t="shared" si="4"/>
        <v>0</v>
      </c>
      <c r="BL10" s="62">
        <f>IF('在宅生活改善調査（利用者票）'!BU19="○",1,0)</f>
        <v>0</v>
      </c>
      <c r="BM10" s="62">
        <f>IF('在宅生活改善調査（利用者票）'!BV19="○",1,0)</f>
        <v>0</v>
      </c>
      <c r="BN10" s="62">
        <f>IF('在宅生活改善調査（利用者票）'!BW19="○",1,0)</f>
        <v>0</v>
      </c>
      <c r="BO10" s="62">
        <f>IF('在宅生活改善調査（利用者票）'!BX19="○",1,0)</f>
        <v>0</v>
      </c>
      <c r="BP10" s="62">
        <f>IF('在宅生活改善調査（利用者票）'!BY19="○",1,0)</f>
        <v>0</v>
      </c>
      <c r="BQ10" s="62">
        <f>IF('在宅生活改善調査（利用者票）'!BZ19="○",1,0)</f>
        <v>0</v>
      </c>
      <c r="BR10" s="62">
        <f>IF('在宅生活改善調査（利用者票）'!CA19="○",1,0)</f>
        <v>0</v>
      </c>
      <c r="BS10" s="62">
        <f>IF('在宅生活改善調査（利用者票）'!CB19="○",1,0)</f>
        <v>0</v>
      </c>
      <c r="BT10" s="62">
        <f>IF('在宅生活改善調査（利用者票）'!CC19="○",1,0)</f>
        <v>0</v>
      </c>
      <c r="BU10" s="62">
        <f>IF('在宅生活改善調査（利用者票）'!CD19="○",1,0)</f>
        <v>0</v>
      </c>
      <c r="BV10" s="62">
        <f>IF('在宅生活改善調査（利用者票）'!CE19="○",1,0)</f>
        <v>0</v>
      </c>
      <c r="BW10" s="62">
        <f>IF('在宅生活改善調査（利用者票）'!CF19="○",1,0)</f>
        <v>0</v>
      </c>
      <c r="BX10" s="62">
        <f>IF('在宅生活改善調査（利用者票）'!CG19="○",1,0)</f>
        <v>0</v>
      </c>
      <c r="BY10" s="62">
        <f>IF('在宅生活改善調査（利用者票）'!CH19="○",1,0)</f>
        <v>0</v>
      </c>
      <c r="BZ10" s="62">
        <f>IF('在宅生活改善調査（利用者票）'!CI19="○",1,0)</f>
        <v>0</v>
      </c>
      <c r="CA10" s="62">
        <f>IF('在宅生活改善調査（利用者票）'!CJ19="○",1,0)</f>
        <v>0</v>
      </c>
      <c r="CB10" s="62">
        <f>IF('在宅生活改善調査（利用者票）'!CK19="○",1,0)</f>
        <v>0</v>
      </c>
      <c r="CC10" s="62">
        <f>IF('在宅生活改善調査（利用者票）'!CL19="○",1,0)</f>
        <v>0</v>
      </c>
      <c r="CD10" s="62">
        <f>IF('在宅生活改善調査（利用者票）'!CM19="○",1,0)</f>
        <v>0</v>
      </c>
      <c r="CE10" s="62">
        <f>IF('在宅生活改善調査（利用者票）'!CN19="○",1,0)</f>
        <v>0</v>
      </c>
      <c r="CF10" s="108">
        <f t="shared" si="5"/>
        <v>0</v>
      </c>
      <c r="CG10" s="108">
        <f t="shared" si="6"/>
        <v>0</v>
      </c>
      <c r="CH10" s="108">
        <f t="shared" si="7"/>
        <v>0</v>
      </c>
      <c r="CI10" s="62">
        <f>'在宅生活改善調査（利用者票）'!CO19</f>
        <v>0</v>
      </c>
      <c r="CJ10" s="62">
        <f>'在宅生活改善調査（利用者票）'!CP19</f>
        <v>0</v>
      </c>
      <c r="CK10" s="62">
        <f>'在宅生活改善調査（利用者票）'!CQ19</f>
        <v>0</v>
      </c>
    </row>
    <row r="11" spans="1:89">
      <c r="A11" s="62">
        <f>'在宅生活改善調査（利用者票）'!B20</f>
        <v>0</v>
      </c>
      <c r="B11" s="62">
        <f>'在宅生活改善調査（利用者票）'!C20</f>
        <v>0</v>
      </c>
      <c r="C11" s="62">
        <f>'在宅生活改善調査（利用者票）'!D20</f>
        <v>0</v>
      </c>
      <c r="D11" s="62">
        <f>'在宅生活改善調査（利用者票）'!E20</f>
        <v>0</v>
      </c>
      <c r="E11" s="62">
        <f>'在宅生活改善調査（利用者票）'!F20</f>
        <v>0</v>
      </c>
      <c r="F11" s="62">
        <f>'在宅生活改善調査（利用者票）'!G20</f>
        <v>0</v>
      </c>
      <c r="G11" s="62">
        <f>'在宅生活改善調査（利用者票）'!U20</f>
        <v>0</v>
      </c>
      <c r="H11" s="62">
        <f>'在宅生活改善調査（利用者票）'!V20</f>
        <v>0</v>
      </c>
      <c r="I11" s="62">
        <f>IF('在宅生活改善調査（利用者票）'!W20="○",1,0)</f>
        <v>0</v>
      </c>
      <c r="J11" s="62">
        <f>IF('在宅生活改善調査（利用者票）'!X20="○",1,0)</f>
        <v>0</v>
      </c>
      <c r="K11" s="62">
        <f>IF('在宅生活改善調査（利用者票）'!Y20="○",1,0)</f>
        <v>0</v>
      </c>
      <c r="L11" s="62">
        <f>IF('在宅生活改善調査（利用者票）'!Z20="○",1,0)</f>
        <v>0</v>
      </c>
      <c r="M11" s="62">
        <f>IF('在宅生活改善調査（利用者票）'!AA20="○",1,0)</f>
        <v>0</v>
      </c>
      <c r="N11" s="62">
        <f>IF('在宅生活改善調査（利用者票）'!AB20="○",1,0)</f>
        <v>0</v>
      </c>
      <c r="O11" s="62">
        <f>IF('在宅生活改善調査（利用者票）'!AC20="○",1,0)</f>
        <v>0</v>
      </c>
      <c r="P11" s="62">
        <f>IF('在宅生活改善調査（利用者票）'!AD20="○",1,0)</f>
        <v>0</v>
      </c>
      <c r="Q11" s="62">
        <f>IF('在宅生活改善調査（利用者票）'!AE20="○",1,0)</f>
        <v>0</v>
      </c>
      <c r="R11" s="62">
        <f>IF('在宅生活改善調査（利用者票）'!AF20="○",1,0)</f>
        <v>0</v>
      </c>
      <c r="S11" s="62">
        <f>IF('在宅生活改善調査（利用者票）'!AG20="○",1,0)</f>
        <v>0</v>
      </c>
      <c r="T11" s="62">
        <f>IF('在宅生活改善調査（利用者票）'!AH20="○",1,0)</f>
        <v>0</v>
      </c>
      <c r="U11" s="62">
        <f>IF('在宅生活改善調査（利用者票）'!AI20="○",1,0)</f>
        <v>0</v>
      </c>
      <c r="V11" s="62">
        <f>IF('在宅生活改善調査（利用者票）'!AJ20="○",1,0)</f>
        <v>0</v>
      </c>
      <c r="W11" s="62">
        <f>IF('在宅生活改善調査（利用者票）'!AK20="○",1,0)</f>
        <v>0</v>
      </c>
      <c r="X11" s="62">
        <f>IF('在宅生活改善調査（利用者票）'!AL20="○",1,0)</f>
        <v>0</v>
      </c>
      <c r="Y11" s="62">
        <f>IF('在宅生活改善調査（利用者票）'!AM20="○",1,0)</f>
        <v>0</v>
      </c>
      <c r="Z11" s="108">
        <f t="shared" si="0"/>
        <v>0</v>
      </c>
      <c r="AA11" s="62">
        <f>IF('在宅生活改善調査（利用者票）'!AN20="○",1,0)</f>
        <v>0</v>
      </c>
      <c r="AB11" s="62">
        <f>IF('在宅生活改善調査（利用者票）'!AO20="○",1,0)</f>
        <v>0</v>
      </c>
      <c r="AC11" s="62">
        <f>IF('在宅生活改善調査（利用者票）'!AP20="○",1,0)</f>
        <v>0</v>
      </c>
      <c r="AD11" s="62">
        <f>IF('在宅生活改善調査（利用者票）'!AQ20="○",1,0)</f>
        <v>0</v>
      </c>
      <c r="AE11" s="62">
        <f>IF('在宅生活改善調査（利用者票）'!AR20="○",1,0)</f>
        <v>0</v>
      </c>
      <c r="AF11" s="62">
        <f>IF('在宅生活改善調査（利用者票）'!AS20="○",1,0)</f>
        <v>0</v>
      </c>
      <c r="AG11" s="62">
        <f>IF('在宅生活改善調査（利用者票）'!AT20="○",1,0)</f>
        <v>0</v>
      </c>
      <c r="AH11" s="108">
        <f t="shared" si="1"/>
        <v>0</v>
      </c>
      <c r="AI11" s="62">
        <f>IF('在宅生活改善調査（利用者票）'!AU20="○",1,0)</f>
        <v>0</v>
      </c>
      <c r="AJ11" s="62">
        <f>IF('在宅生活改善調査（利用者票）'!AV20="○",1,0)</f>
        <v>0</v>
      </c>
      <c r="AK11" s="62">
        <f>IF('在宅生活改善調査（利用者票）'!AW20="○",1,0)</f>
        <v>0</v>
      </c>
      <c r="AL11" s="62">
        <f>IF('在宅生活改善調査（利用者票）'!AX20="○",1,0)</f>
        <v>0</v>
      </c>
      <c r="AM11" s="62">
        <f>IF('在宅生活改善調査（利用者票）'!AY20="○",1,0)</f>
        <v>0</v>
      </c>
      <c r="AN11" s="62">
        <f>IF('在宅生活改善調査（利用者票）'!AZ20="○",1,0)</f>
        <v>0</v>
      </c>
      <c r="AO11" s="62">
        <f>IF('在宅生活改善調査（利用者票）'!BA20="○",1,0)</f>
        <v>0</v>
      </c>
      <c r="AP11" s="108">
        <f t="shared" si="2"/>
        <v>0</v>
      </c>
      <c r="AQ11" s="62">
        <f>IF('在宅生活改善調査（利用者票）'!BB20="○",1,0)</f>
        <v>0</v>
      </c>
      <c r="AR11" s="62">
        <f>IF('在宅生活改善調査（利用者票）'!BC20="○",1,0)</f>
        <v>0</v>
      </c>
      <c r="AS11" s="62">
        <f>IF('在宅生活改善調査（利用者票）'!BD20="○",1,0)</f>
        <v>0</v>
      </c>
      <c r="AT11" s="62">
        <f>IF('在宅生活改善調査（利用者票）'!BE20="○",1,0)</f>
        <v>0</v>
      </c>
      <c r="AU11" s="62">
        <f>IF('在宅生活改善調査（利用者票）'!BF20="○",1,0)</f>
        <v>0</v>
      </c>
      <c r="AV11" s="62">
        <f>IF('在宅生活改善調査（利用者票）'!BG20="○",1,0)</f>
        <v>0</v>
      </c>
      <c r="AW11" s="62">
        <f>IF('在宅生活改善調査（利用者票）'!BH20="○",1,0)</f>
        <v>0</v>
      </c>
      <c r="AX11" s="62">
        <f>IF('在宅生活改善調査（利用者票）'!BI20="○",1,0)</f>
        <v>0</v>
      </c>
      <c r="AY11" s="108">
        <f t="shared" si="3"/>
        <v>0</v>
      </c>
      <c r="AZ11" s="62">
        <f>IF('在宅生活改善調査（利用者票）'!BJ20="○",1,0)</f>
        <v>0</v>
      </c>
      <c r="BA11" s="62">
        <f>IF('在宅生活改善調査（利用者票）'!BK20="○",1,0)</f>
        <v>0</v>
      </c>
      <c r="BB11" s="62">
        <f>IF('在宅生活改善調査（利用者票）'!BL20="○",1,0)</f>
        <v>0</v>
      </c>
      <c r="BC11" s="62">
        <f>IF('在宅生活改善調査（利用者票）'!BM20="○",1,0)</f>
        <v>0</v>
      </c>
      <c r="BD11" s="62">
        <f>IF('在宅生活改善調査（利用者票）'!BN20="○",1,0)</f>
        <v>0</v>
      </c>
      <c r="BE11" s="62">
        <f>IF('在宅生活改善調査（利用者票）'!BO20="○",1,0)</f>
        <v>0</v>
      </c>
      <c r="BF11" s="62">
        <f>IF('在宅生活改善調査（利用者票）'!BP20="○",1,0)</f>
        <v>0</v>
      </c>
      <c r="BG11" s="62">
        <f>IF('在宅生活改善調査（利用者票）'!BQ20="○",1,0)</f>
        <v>0</v>
      </c>
      <c r="BH11" s="62">
        <f>IF('在宅生活改善調査（利用者票）'!BR20="○",1,0)</f>
        <v>0</v>
      </c>
      <c r="BI11" s="62">
        <f>IF('在宅生活改善調査（利用者票）'!BS20="○",1,0)</f>
        <v>0</v>
      </c>
      <c r="BJ11" s="62">
        <f>IF('在宅生活改善調査（利用者票）'!BT20="○",1,0)</f>
        <v>0</v>
      </c>
      <c r="BK11" s="108">
        <f t="shared" si="4"/>
        <v>0</v>
      </c>
      <c r="BL11" s="62">
        <f>IF('在宅生活改善調査（利用者票）'!BU20="○",1,0)</f>
        <v>0</v>
      </c>
      <c r="BM11" s="62">
        <f>IF('在宅生活改善調査（利用者票）'!BV20="○",1,0)</f>
        <v>0</v>
      </c>
      <c r="BN11" s="62">
        <f>IF('在宅生活改善調査（利用者票）'!BW20="○",1,0)</f>
        <v>0</v>
      </c>
      <c r="BO11" s="62">
        <f>IF('在宅生活改善調査（利用者票）'!BX20="○",1,0)</f>
        <v>0</v>
      </c>
      <c r="BP11" s="62">
        <f>IF('在宅生活改善調査（利用者票）'!BY20="○",1,0)</f>
        <v>0</v>
      </c>
      <c r="BQ11" s="62">
        <f>IF('在宅生活改善調査（利用者票）'!BZ20="○",1,0)</f>
        <v>0</v>
      </c>
      <c r="BR11" s="62">
        <f>IF('在宅生活改善調査（利用者票）'!CA20="○",1,0)</f>
        <v>0</v>
      </c>
      <c r="BS11" s="62">
        <f>IF('在宅生活改善調査（利用者票）'!CB20="○",1,0)</f>
        <v>0</v>
      </c>
      <c r="BT11" s="62">
        <f>IF('在宅生活改善調査（利用者票）'!CC20="○",1,0)</f>
        <v>0</v>
      </c>
      <c r="BU11" s="62">
        <f>IF('在宅生活改善調査（利用者票）'!CD20="○",1,0)</f>
        <v>0</v>
      </c>
      <c r="BV11" s="62">
        <f>IF('在宅生活改善調査（利用者票）'!CE20="○",1,0)</f>
        <v>0</v>
      </c>
      <c r="BW11" s="62">
        <f>IF('在宅生活改善調査（利用者票）'!CF20="○",1,0)</f>
        <v>0</v>
      </c>
      <c r="BX11" s="62">
        <f>IF('在宅生活改善調査（利用者票）'!CG20="○",1,0)</f>
        <v>0</v>
      </c>
      <c r="BY11" s="62">
        <f>IF('在宅生活改善調査（利用者票）'!CH20="○",1,0)</f>
        <v>0</v>
      </c>
      <c r="BZ11" s="62">
        <f>IF('在宅生活改善調査（利用者票）'!CI20="○",1,0)</f>
        <v>0</v>
      </c>
      <c r="CA11" s="62">
        <f>IF('在宅生活改善調査（利用者票）'!CJ20="○",1,0)</f>
        <v>0</v>
      </c>
      <c r="CB11" s="62">
        <f>IF('在宅生活改善調査（利用者票）'!CK20="○",1,0)</f>
        <v>0</v>
      </c>
      <c r="CC11" s="62">
        <f>IF('在宅生活改善調査（利用者票）'!CL20="○",1,0)</f>
        <v>0</v>
      </c>
      <c r="CD11" s="62">
        <f>IF('在宅生活改善調査（利用者票）'!CM20="○",1,0)</f>
        <v>0</v>
      </c>
      <c r="CE11" s="62">
        <f>IF('在宅生活改善調査（利用者票）'!CN20="○",1,0)</f>
        <v>0</v>
      </c>
      <c r="CF11" s="108">
        <f t="shared" si="5"/>
        <v>0</v>
      </c>
      <c r="CG11" s="108">
        <f t="shared" si="6"/>
        <v>0</v>
      </c>
      <c r="CH11" s="108">
        <f t="shared" si="7"/>
        <v>0</v>
      </c>
      <c r="CI11" s="62">
        <f>'在宅生活改善調査（利用者票）'!CO20</f>
        <v>0</v>
      </c>
      <c r="CJ11" s="62">
        <f>'在宅生活改善調査（利用者票）'!CP20</f>
        <v>0</v>
      </c>
      <c r="CK11" s="62">
        <f>'在宅生活改善調査（利用者票）'!CQ20</f>
        <v>0</v>
      </c>
    </row>
    <row r="12" spans="1:89">
      <c r="A12" s="62">
        <f>'在宅生活改善調査（利用者票）'!B21</f>
        <v>0</v>
      </c>
      <c r="B12" s="62">
        <f>'在宅生活改善調査（利用者票）'!C21</f>
        <v>0</v>
      </c>
      <c r="C12" s="62">
        <f>'在宅生活改善調査（利用者票）'!D21</f>
        <v>0</v>
      </c>
      <c r="D12" s="62">
        <f>'在宅生活改善調査（利用者票）'!E21</f>
        <v>0</v>
      </c>
      <c r="E12" s="62">
        <f>'在宅生活改善調査（利用者票）'!F21</f>
        <v>0</v>
      </c>
      <c r="F12" s="62">
        <f>'在宅生活改善調査（利用者票）'!G21</f>
        <v>0</v>
      </c>
      <c r="G12" s="62">
        <f>'在宅生活改善調査（利用者票）'!U21</f>
        <v>0</v>
      </c>
      <c r="H12" s="62">
        <f>'在宅生活改善調査（利用者票）'!V21</f>
        <v>0</v>
      </c>
      <c r="I12" s="62">
        <f>IF('在宅生活改善調査（利用者票）'!W21="○",1,0)</f>
        <v>0</v>
      </c>
      <c r="J12" s="62">
        <f>IF('在宅生活改善調査（利用者票）'!X21="○",1,0)</f>
        <v>0</v>
      </c>
      <c r="K12" s="62">
        <f>IF('在宅生活改善調査（利用者票）'!Y21="○",1,0)</f>
        <v>0</v>
      </c>
      <c r="L12" s="62">
        <f>IF('在宅生活改善調査（利用者票）'!Z21="○",1,0)</f>
        <v>0</v>
      </c>
      <c r="M12" s="62">
        <f>IF('在宅生活改善調査（利用者票）'!AA21="○",1,0)</f>
        <v>0</v>
      </c>
      <c r="N12" s="62">
        <f>IF('在宅生活改善調査（利用者票）'!AB21="○",1,0)</f>
        <v>0</v>
      </c>
      <c r="O12" s="62">
        <f>IF('在宅生活改善調査（利用者票）'!AC21="○",1,0)</f>
        <v>0</v>
      </c>
      <c r="P12" s="62">
        <f>IF('在宅生活改善調査（利用者票）'!AD21="○",1,0)</f>
        <v>0</v>
      </c>
      <c r="Q12" s="62">
        <f>IF('在宅生活改善調査（利用者票）'!AE21="○",1,0)</f>
        <v>0</v>
      </c>
      <c r="R12" s="62">
        <f>IF('在宅生活改善調査（利用者票）'!AF21="○",1,0)</f>
        <v>0</v>
      </c>
      <c r="S12" s="62">
        <f>IF('在宅生活改善調査（利用者票）'!AG21="○",1,0)</f>
        <v>0</v>
      </c>
      <c r="T12" s="62">
        <f>IF('在宅生活改善調査（利用者票）'!AH21="○",1,0)</f>
        <v>0</v>
      </c>
      <c r="U12" s="62">
        <f>IF('在宅生活改善調査（利用者票）'!AI21="○",1,0)</f>
        <v>0</v>
      </c>
      <c r="V12" s="62">
        <f>IF('在宅生活改善調査（利用者票）'!AJ21="○",1,0)</f>
        <v>0</v>
      </c>
      <c r="W12" s="62">
        <f>IF('在宅生活改善調査（利用者票）'!AK21="○",1,0)</f>
        <v>0</v>
      </c>
      <c r="X12" s="62">
        <f>IF('在宅生活改善調査（利用者票）'!AL21="○",1,0)</f>
        <v>0</v>
      </c>
      <c r="Y12" s="62">
        <f>IF('在宅生活改善調査（利用者票）'!AM21="○",1,0)</f>
        <v>0</v>
      </c>
      <c r="Z12" s="108">
        <f t="shared" si="0"/>
        <v>0</v>
      </c>
      <c r="AA12" s="62">
        <f>IF('在宅生活改善調査（利用者票）'!AN21="○",1,0)</f>
        <v>0</v>
      </c>
      <c r="AB12" s="62">
        <f>IF('在宅生活改善調査（利用者票）'!AO21="○",1,0)</f>
        <v>0</v>
      </c>
      <c r="AC12" s="62">
        <f>IF('在宅生活改善調査（利用者票）'!AP21="○",1,0)</f>
        <v>0</v>
      </c>
      <c r="AD12" s="62">
        <f>IF('在宅生活改善調査（利用者票）'!AQ21="○",1,0)</f>
        <v>0</v>
      </c>
      <c r="AE12" s="62">
        <f>IF('在宅生活改善調査（利用者票）'!AR21="○",1,0)</f>
        <v>0</v>
      </c>
      <c r="AF12" s="62">
        <f>IF('在宅生活改善調査（利用者票）'!AS21="○",1,0)</f>
        <v>0</v>
      </c>
      <c r="AG12" s="62">
        <f>IF('在宅生活改善調査（利用者票）'!AT21="○",1,0)</f>
        <v>0</v>
      </c>
      <c r="AH12" s="108">
        <f t="shared" si="1"/>
        <v>0</v>
      </c>
      <c r="AI12" s="62">
        <f>IF('在宅生活改善調査（利用者票）'!AU21="○",1,0)</f>
        <v>0</v>
      </c>
      <c r="AJ12" s="62">
        <f>IF('在宅生活改善調査（利用者票）'!AV21="○",1,0)</f>
        <v>0</v>
      </c>
      <c r="AK12" s="62">
        <f>IF('在宅生活改善調査（利用者票）'!AW21="○",1,0)</f>
        <v>0</v>
      </c>
      <c r="AL12" s="62">
        <f>IF('在宅生活改善調査（利用者票）'!AX21="○",1,0)</f>
        <v>0</v>
      </c>
      <c r="AM12" s="62">
        <f>IF('在宅生活改善調査（利用者票）'!AY21="○",1,0)</f>
        <v>0</v>
      </c>
      <c r="AN12" s="62">
        <f>IF('在宅生活改善調査（利用者票）'!AZ21="○",1,0)</f>
        <v>0</v>
      </c>
      <c r="AO12" s="62">
        <f>IF('在宅生活改善調査（利用者票）'!BA21="○",1,0)</f>
        <v>0</v>
      </c>
      <c r="AP12" s="108">
        <f t="shared" si="2"/>
        <v>0</v>
      </c>
      <c r="AQ12" s="62">
        <f>IF('在宅生活改善調査（利用者票）'!BB21="○",1,0)</f>
        <v>0</v>
      </c>
      <c r="AR12" s="62">
        <f>IF('在宅生活改善調査（利用者票）'!BC21="○",1,0)</f>
        <v>0</v>
      </c>
      <c r="AS12" s="62">
        <f>IF('在宅生活改善調査（利用者票）'!BD21="○",1,0)</f>
        <v>0</v>
      </c>
      <c r="AT12" s="62">
        <f>IF('在宅生活改善調査（利用者票）'!BE21="○",1,0)</f>
        <v>0</v>
      </c>
      <c r="AU12" s="62">
        <f>IF('在宅生活改善調査（利用者票）'!BF21="○",1,0)</f>
        <v>0</v>
      </c>
      <c r="AV12" s="62">
        <f>IF('在宅生活改善調査（利用者票）'!BG21="○",1,0)</f>
        <v>0</v>
      </c>
      <c r="AW12" s="62">
        <f>IF('在宅生活改善調査（利用者票）'!BH21="○",1,0)</f>
        <v>0</v>
      </c>
      <c r="AX12" s="62">
        <f>IF('在宅生活改善調査（利用者票）'!BI21="○",1,0)</f>
        <v>0</v>
      </c>
      <c r="AY12" s="108">
        <f t="shared" si="3"/>
        <v>0</v>
      </c>
      <c r="AZ12" s="62">
        <f>IF('在宅生活改善調査（利用者票）'!BJ21="○",1,0)</f>
        <v>0</v>
      </c>
      <c r="BA12" s="62">
        <f>IF('在宅生活改善調査（利用者票）'!BK21="○",1,0)</f>
        <v>0</v>
      </c>
      <c r="BB12" s="62">
        <f>IF('在宅生活改善調査（利用者票）'!BL21="○",1,0)</f>
        <v>0</v>
      </c>
      <c r="BC12" s="62">
        <f>IF('在宅生活改善調査（利用者票）'!BM21="○",1,0)</f>
        <v>0</v>
      </c>
      <c r="BD12" s="62">
        <f>IF('在宅生活改善調査（利用者票）'!BN21="○",1,0)</f>
        <v>0</v>
      </c>
      <c r="BE12" s="62">
        <f>IF('在宅生活改善調査（利用者票）'!BO21="○",1,0)</f>
        <v>0</v>
      </c>
      <c r="BF12" s="62">
        <f>IF('在宅生活改善調査（利用者票）'!BP21="○",1,0)</f>
        <v>0</v>
      </c>
      <c r="BG12" s="62">
        <f>IF('在宅生活改善調査（利用者票）'!BQ21="○",1,0)</f>
        <v>0</v>
      </c>
      <c r="BH12" s="62">
        <f>IF('在宅生活改善調査（利用者票）'!BR21="○",1,0)</f>
        <v>0</v>
      </c>
      <c r="BI12" s="62">
        <f>IF('在宅生活改善調査（利用者票）'!BS21="○",1,0)</f>
        <v>0</v>
      </c>
      <c r="BJ12" s="62">
        <f>IF('在宅生活改善調査（利用者票）'!BT21="○",1,0)</f>
        <v>0</v>
      </c>
      <c r="BK12" s="108">
        <f t="shared" si="4"/>
        <v>0</v>
      </c>
      <c r="BL12" s="62">
        <f>IF('在宅生活改善調査（利用者票）'!BU21="○",1,0)</f>
        <v>0</v>
      </c>
      <c r="BM12" s="62">
        <f>IF('在宅生活改善調査（利用者票）'!BV21="○",1,0)</f>
        <v>0</v>
      </c>
      <c r="BN12" s="62">
        <f>IF('在宅生活改善調査（利用者票）'!BW21="○",1,0)</f>
        <v>0</v>
      </c>
      <c r="BO12" s="62">
        <f>IF('在宅生活改善調査（利用者票）'!BX21="○",1,0)</f>
        <v>0</v>
      </c>
      <c r="BP12" s="62">
        <f>IF('在宅生活改善調査（利用者票）'!BY21="○",1,0)</f>
        <v>0</v>
      </c>
      <c r="BQ12" s="62">
        <f>IF('在宅生活改善調査（利用者票）'!BZ21="○",1,0)</f>
        <v>0</v>
      </c>
      <c r="BR12" s="62">
        <f>IF('在宅生活改善調査（利用者票）'!CA21="○",1,0)</f>
        <v>0</v>
      </c>
      <c r="BS12" s="62">
        <f>IF('在宅生活改善調査（利用者票）'!CB21="○",1,0)</f>
        <v>0</v>
      </c>
      <c r="BT12" s="62">
        <f>IF('在宅生活改善調査（利用者票）'!CC21="○",1,0)</f>
        <v>0</v>
      </c>
      <c r="BU12" s="62">
        <f>IF('在宅生活改善調査（利用者票）'!CD21="○",1,0)</f>
        <v>0</v>
      </c>
      <c r="BV12" s="62">
        <f>IF('在宅生活改善調査（利用者票）'!CE21="○",1,0)</f>
        <v>0</v>
      </c>
      <c r="BW12" s="62">
        <f>IF('在宅生活改善調査（利用者票）'!CF21="○",1,0)</f>
        <v>0</v>
      </c>
      <c r="BX12" s="62">
        <f>IF('在宅生活改善調査（利用者票）'!CG21="○",1,0)</f>
        <v>0</v>
      </c>
      <c r="BY12" s="62">
        <f>IF('在宅生活改善調査（利用者票）'!CH21="○",1,0)</f>
        <v>0</v>
      </c>
      <c r="BZ12" s="62">
        <f>IF('在宅生活改善調査（利用者票）'!CI21="○",1,0)</f>
        <v>0</v>
      </c>
      <c r="CA12" s="62">
        <f>IF('在宅生活改善調査（利用者票）'!CJ21="○",1,0)</f>
        <v>0</v>
      </c>
      <c r="CB12" s="62">
        <f>IF('在宅生活改善調査（利用者票）'!CK21="○",1,0)</f>
        <v>0</v>
      </c>
      <c r="CC12" s="62">
        <f>IF('在宅生活改善調査（利用者票）'!CL21="○",1,0)</f>
        <v>0</v>
      </c>
      <c r="CD12" s="62">
        <f>IF('在宅生活改善調査（利用者票）'!CM21="○",1,0)</f>
        <v>0</v>
      </c>
      <c r="CE12" s="62">
        <f>IF('在宅生活改善調査（利用者票）'!CN21="○",1,0)</f>
        <v>0</v>
      </c>
      <c r="CF12" s="108">
        <f t="shared" si="5"/>
        <v>0</v>
      </c>
      <c r="CG12" s="108">
        <f t="shared" si="6"/>
        <v>0</v>
      </c>
      <c r="CH12" s="108">
        <f t="shared" si="7"/>
        <v>0</v>
      </c>
      <c r="CI12" s="62">
        <f>'在宅生活改善調査（利用者票）'!CO21</f>
        <v>0</v>
      </c>
      <c r="CJ12" s="62">
        <f>'在宅生活改善調査（利用者票）'!CP21</f>
        <v>0</v>
      </c>
      <c r="CK12" s="62">
        <f>'在宅生活改善調査（利用者票）'!CQ21</f>
        <v>0</v>
      </c>
    </row>
    <row r="13" spans="1:89">
      <c r="A13" s="62">
        <f>'在宅生活改善調査（利用者票）'!B22</f>
        <v>0</v>
      </c>
      <c r="B13" s="62">
        <f>'在宅生活改善調査（利用者票）'!C22</f>
        <v>0</v>
      </c>
      <c r="C13" s="62">
        <f>'在宅生活改善調査（利用者票）'!D22</f>
        <v>0</v>
      </c>
      <c r="D13" s="62">
        <f>'在宅生活改善調査（利用者票）'!E22</f>
        <v>0</v>
      </c>
      <c r="E13" s="62">
        <f>'在宅生活改善調査（利用者票）'!F22</f>
        <v>0</v>
      </c>
      <c r="F13" s="62">
        <f>'在宅生活改善調査（利用者票）'!G22</f>
        <v>0</v>
      </c>
      <c r="G13" s="62">
        <f>'在宅生活改善調査（利用者票）'!U22</f>
        <v>0</v>
      </c>
      <c r="H13" s="62">
        <f>'在宅生活改善調査（利用者票）'!V22</f>
        <v>0</v>
      </c>
      <c r="I13" s="62">
        <f>IF('在宅生活改善調査（利用者票）'!W22="○",1,0)</f>
        <v>0</v>
      </c>
      <c r="J13" s="62">
        <f>IF('在宅生活改善調査（利用者票）'!X22="○",1,0)</f>
        <v>0</v>
      </c>
      <c r="K13" s="62">
        <f>IF('在宅生活改善調査（利用者票）'!Y22="○",1,0)</f>
        <v>0</v>
      </c>
      <c r="L13" s="62">
        <f>IF('在宅生活改善調査（利用者票）'!Z22="○",1,0)</f>
        <v>0</v>
      </c>
      <c r="M13" s="62">
        <f>IF('在宅生活改善調査（利用者票）'!AA22="○",1,0)</f>
        <v>0</v>
      </c>
      <c r="N13" s="62">
        <f>IF('在宅生活改善調査（利用者票）'!AB22="○",1,0)</f>
        <v>0</v>
      </c>
      <c r="O13" s="62">
        <f>IF('在宅生活改善調査（利用者票）'!AC22="○",1,0)</f>
        <v>0</v>
      </c>
      <c r="P13" s="62">
        <f>IF('在宅生活改善調査（利用者票）'!AD22="○",1,0)</f>
        <v>0</v>
      </c>
      <c r="Q13" s="62">
        <f>IF('在宅生活改善調査（利用者票）'!AE22="○",1,0)</f>
        <v>0</v>
      </c>
      <c r="R13" s="62">
        <f>IF('在宅生活改善調査（利用者票）'!AF22="○",1,0)</f>
        <v>0</v>
      </c>
      <c r="S13" s="62">
        <f>IF('在宅生活改善調査（利用者票）'!AG22="○",1,0)</f>
        <v>0</v>
      </c>
      <c r="T13" s="62">
        <f>IF('在宅生活改善調査（利用者票）'!AH22="○",1,0)</f>
        <v>0</v>
      </c>
      <c r="U13" s="62">
        <f>IF('在宅生活改善調査（利用者票）'!AI22="○",1,0)</f>
        <v>0</v>
      </c>
      <c r="V13" s="62">
        <f>IF('在宅生活改善調査（利用者票）'!AJ22="○",1,0)</f>
        <v>0</v>
      </c>
      <c r="W13" s="62">
        <f>IF('在宅生活改善調査（利用者票）'!AK22="○",1,0)</f>
        <v>0</v>
      </c>
      <c r="X13" s="62">
        <f>IF('在宅生活改善調査（利用者票）'!AL22="○",1,0)</f>
        <v>0</v>
      </c>
      <c r="Y13" s="62">
        <f>IF('在宅生活改善調査（利用者票）'!AM22="○",1,0)</f>
        <v>0</v>
      </c>
      <c r="Z13" s="108">
        <f t="shared" si="0"/>
        <v>0</v>
      </c>
      <c r="AA13" s="62">
        <f>IF('在宅生活改善調査（利用者票）'!AN22="○",1,0)</f>
        <v>0</v>
      </c>
      <c r="AB13" s="62">
        <f>IF('在宅生活改善調査（利用者票）'!AO22="○",1,0)</f>
        <v>0</v>
      </c>
      <c r="AC13" s="62">
        <f>IF('在宅生活改善調査（利用者票）'!AP22="○",1,0)</f>
        <v>0</v>
      </c>
      <c r="AD13" s="62">
        <f>IF('在宅生活改善調査（利用者票）'!AQ22="○",1,0)</f>
        <v>0</v>
      </c>
      <c r="AE13" s="62">
        <f>IF('在宅生活改善調査（利用者票）'!AR22="○",1,0)</f>
        <v>0</v>
      </c>
      <c r="AF13" s="62">
        <f>IF('在宅生活改善調査（利用者票）'!AS22="○",1,0)</f>
        <v>0</v>
      </c>
      <c r="AG13" s="62">
        <f>IF('在宅生活改善調査（利用者票）'!AT22="○",1,0)</f>
        <v>0</v>
      </c>
      <c r="AH13" s="108">
        <f t="shared" si="1"/>
        <v>0</v>
      </c>
      <c r="AI13" s="62">
        <f>IF('在宅生活改善調査（利用者票）'!AU22="○",1,0)</f>
        <v>0</v>
      </c>
      <c r="AJ13" s="62">
        <f>IF('在宅生活改善調査（利用者票）'!AV22="○",1,0)</f>
        <v>0</v>
      </c>
      <c r="AK13" s="62">
        <f>IF('在宅生活改善調査（利用者票）'!AW22="○",1,0)</f>
        <v>0</v>
      </c>
      <c r="AL13" s="62">
        <f>IF('在宅生活改善調査（利用者票）'!AX22="○",1,0)</f>
        <v>0</v>
      </c>
      <c r="AM13" s="62">
        <f>IF('在宅生活改善調査（利用者票）'!AY22="○",1,0)</f>
        <v>0</v>
      </c>
      <c r="AN13" s="62">
        <f>IF('在宅生活改善調査（利用者票）'!AZ22="○",1,0)</f>
        <v>0</v>
      </c>
      <c r="AO13" s="62">
        <f>IF('在宅生活改善調査（利用者票）'!BA22="○",1,0)</f>
        <v>0</v>
      </c>
      <c r="AP13" s="108">
        <f t="shared" si="2"/>
        <v>0</v>
      </c>
      <c r="AQ13" s="62">
        <f>IF('在宅生活改善調査（利用者票）'!BB22="○",1,0)</f>
        <v>0</v>
      </c>
      <c r="AR13" s="62">
        <f>IF('在宅生活改善調査（利用者票）'!BC22="○",1,0)</f>
        <v>0</v>
      </c>
      <c r="AS13" s="62">
        <f>IF('在宅生活改善調査（利用者票）'!BD22="○",1,0)</f>
        <v>0</v>
      </c>
      <c r="AT13" s="62">
        <f>IF('在宅生活改善調査（利用者票）'!BE22="○",1,0)</f>
        <v>0</v>
      </c>
      <c r="AU13" s="62">
        <f>IF('在宅生活改善調査（利用者票）'!BF22="○",1,0)</f>
        <v>0</v>
      </c>
      <c r="AV13" s="62">
        <f>IF('在宅生活改善調査（利用者票）'!BG22="○",1,0)</f>
        <v>0</v>
      </c>
      <c r="AW13" s="62">
        <f>IF('在宅生活改善調査（利用者票）'!BH22="○",1,0)</f>
        <v>0</v>
      </c>
      <c r="AX13" s="62">
        <f>IF('在宅生活改善調査（利用者票）'!BI22="○",1,0)</f>
        <v>0</v>
      </c>
      <c r="AY13" s="108">
        <f t="shared" si="3"/>
        <v>0</v>
      </c>
      <c r="AZ13" s="62">
        <f>IF('在宅生活改善調査（利用者票）'!BJ22="○",1,0)</f>
        <v>0</v>
      </c>
      <c r="BA13" s="62">
        <f>IF('在宅生活改善調査（利用者票）'!BK22="○",1,0)</f>
        <v>0</v>
      </c>
      <c r="BB13" s="62">
        <f>IF('在宅生活改善調査（利用者票）'!BL22="○",1,0)</f>
        <v>0</v>
      </c>
      <c r="BC13" s="62">
        <f>IF('在宅生活改善調査（利用者票）'!BM22="○",1,0)</f>
        <v>0</v>
      </c>
      <c r="BD13" s="62">
        <f>IF('在宅生活改善調査（利用者票）'!BN22="○",1,0)</f>
        <v>0</v>
      </c>
      <c r="BE13" s="62">
        <f>IF('在宅生活改善調査（利用者票）'!BO22="○",1,0)</f>
        <v>0</v>
      </c>
      <c r="BF13" s="62">
        <f>IF('在宅生活改善調査（利用者票）'!BP22="○",1,0)</f>
        <v>0</v>
      </c>
      <c r="BG13" s="62">
        <f>IF('在宅生活改善調査（利用者票）'!BQ22="○",1,0)</f>
        <v>0</v>
      </c>
      <c r="BH13" s="62">
        <f>IF('在宅生活改善調査（利用者票）'!BR22="○",1,0)</f>
        <v>0</v>
      </c>
      <c r="BI13" s="62">
        <f>IF('在宅生活改善調査（利用者票）'!BS22="○",1,0)</f>
        <v>0</v>
      </c>
      <c r="BJ13" s="62">
        <f>IF('在宅生活改善調査（利用者票）'!BT22="○",1,0)</f>
        <v>0</v>
      </c>
      <c r="BK13" s="108">
        <f t="shared" si="4"/>
        <v>0</v>
      </c>
      <c r="BL13" s="62">
        <f>IF('在宅生活改善調査（利用者票）'!BU22="○",1,0)</f>
        <v>0</v>
      </c>
      <c r="BM13" s="62">
        <f>IF('在宅生活改善調査（利用者票）'!BV22="○",1,0)</f>
        <v>0</v>
      </c>
      <c r="BN13" s="62">
        <f>IF('在宅生活改善調査（利用者票）'!BW22="○",1,0)</f>
        <v>0</v>
      </c>
      <c r="BO13" s="62">
        <f>IF('在宅生活改善調査（利用者票）'!BX22="○",1,0)</f>
        <v>0</v>
      </c>
      <c r="BP13" s="62">
        <f>IF('在宅生活改善調査（利用者票）'!BY22="○",1,0)</f>
        <v>0</v>
      </c>
      <c r="BQ13" s="62">
        <f>IF('在宅生活改善調査（利用者票）'!BZ22="○",1,0)</f>
        <v>0</v>
      </c>
      <c r="BR13" s="62">
        <f>IF('在宅生活改善調査（利用者票）'!CA22="○",1,0)</f>
        <v>0</v>
      </c>
      <c r="BS13" s="62">
        <f>IF('在宅生活改善調査（利用者票）'!CB22="○",1,0)</f>
        <v>0</v>
      </c>
      <c r="BT13" s="62">
        <f>IF('在宅生活改善調査（利用者票）'!CC22="○",1,0)</f>
        <v>0</v>
      </c>
      <c r="BU13" s="62">
        <f>IF('在宅生活改善調査（利用者票）'!CD22="○",1,0)</f>
        <v>0</v>
      </c>
      <c r="BV13" s="62">
        <f>IF('在宅生活改善調査（利用者票）'!CE22="○",1,0)</f>
        <v>0</v>
      </c>
      <c r="BW13" s="62">
        <f>IF('在宅生活改善調査（利用者票）'!CF22="○",1,0)</f>
        <v>0</v>
      </c>
      <c r="BX13" s="62">
        <f>IF('在宅生活改善調査（利用者票）'!CG22="○",1,0)</f>
        <v>0</v>
      </c>
      <c r="BY13" s="62">
        <f>IF('在宅生活改善調査（利用者票）'!CH22="○",1,0)</f>
        <v>0</v>
      </c>
      <c r="BZ13" s="62">
        <f>IF('在宅生活改善調査（利用者票）'!CI22="○",1,0)</f>
        <v>0</v>
      </c>
      <c r="CA13" s="62">
        <f>IF('在宅生活改善調査（利用者票）'!CJ22="○",1,0)</f>
        <v>0</v>
      </c>
      <c r="CB13" s="62">
        <f>IF('在宅生活改善調査（利用者票）'!CK22="○",1,0)</f>
        <v>0</v>
      </c>
      <c r="CC13" s="62">
        <f>IF('在宅生活改善調査（利用者票）'!CL22="○",1,0)</f>
        <v>0</v>
      </c>
      <c r="CD13" s="62">
        <f>IF('在宅生活改善調査（利用者票）'!CM22="○",1,0)</f>
        <v>0</v>
      </c>
      <c r="CE13" s="62">
        <f>IF('在宅生活改善調査（利用者票）'!CN22="○",1,0)</f>
        <v>0</v>
      </c>
      <c r="CF13" s="108">
        <f t="shared" si="5"/>
        <v>0</v>
      </c>
      <c r="CG13" s="108">
        <f t="shared" si="6"/>
        <v>0</v>
      </c>
      <c r="CH13" s="108">
        <f t="shared" si="7"/>
        <v>0</v>
      </c>
      <c r="CI13" s="62">
        <f>'在宅生活改善調査（利用者票）'!CO22</f>
        <v>0</v>
      </c>
      <c r="CJ13" s="62">
        <f>'在宅生活改善調査（利用者票）'!CP22</f>
        <v>0</v>
      </c>
      <c r="CK13" s="62">
        <f>'在宅生活改善調査（利用者票）'!CQ22</f>
        <v>0</v>
      </c>
    </row>
    <row r="14" spans="1:89">
      <c r="A14" s="62">
        <f>'在宅生活改善調査（利用者票）'!B23</f>
        <v>0</v>
      </c>
      <c r="B14" s="62">
        <f>'在宅生活改善調査（利用者票）'!C23</f>
        <v>0</v>
      </c>
      <c r="C14" s="62">
        <f>'在宅生活改善調査（利用者票）'!D23</f>
        <v>0</v>
      </c>
      <c r="D14" s="62">
        <f>'在宅生活改善調査（利用者票）'!E23</f>
        <v>0</v>
      </c>
      <c r="E14" s="62">
        <f>'在宅生活改善調査（利用者票）'!F23</f>
        <v>0</v>
      </c>
      <c r="F14" s="62">
        <f>'在宅生活改善調査（利用者票）'!G23</f>
        <v>0</v>
      </c>
      <c r="G14" s="62">
        <f>'在宅生活改善調査（利用者票）'!U23</f>
        <v>0</v>
      </c>
      <c r="H14" s="62">
        <f>'在宅生活改善調査（利用者票）'!V23</f>
        <v>0</v>
      </c>
      <c r="I14" s="62">
        <f>IF('在宅生活改善調査（利用者票）'!W23="○",1,0)</f>
        <v>0</v>
      </c>
      <c r="J14" s="62">
        <f>IF('在宅生活改善調査（利用者票）'!X23="○",1,0)</f>
        <v>0</v>
      </c>
      <c r="K14" s="62">
        <f>IF('在宅生活改善調査（利用者票）'!Y23="○",1,0)</f>
        <v>0</v>
      </c>
      <c r="L14" s="62">
        <f>IF('在宅生活改善調査（利用者票）'!Z23="○",1,0)</f>
        <v>0</v>
      </c>
      <c r="M14" s="62">
        <f>IF('在宅生活改善調査（利用者票）'!AA23="○",1,0)</f>
        <v>0</v>
      </c>
      <c r="N14" s="62">
        <f>IF('在宅生活改善調査（利用者票）'!AB23="○",1,0)</f>
        <v>0</v>
      </c>
      <c r="O14" s="62">
        <f>IF('在宅生活改善調査（利用者票）'!AC23="○",1,0)</f>
        <v>0</v>
      </c>
      <c r="P14" s="62">
        <f>IF('在宅生活改善調査（利用者票）'!AD23="○",1,0)</f>
        <v>0</v>
      </c>
      <c r="Q14" s="62">
        <f>IF('在宅生活改善調査（利用者票）'!AE23="○",1,0)</f>
        <v>0</v>
      </c>
      <c r="R14" s="62">
        <f>IF('在宅生活改善調査（利用者票）'!AF23="○",1,0)</f>
        <v>0</v>
      </c>
      <c r="S14" s="62">
        <f>IF('在宅生活改善調査（利用者票）'!AG23="○",1,0)</f>
        <v>0</v>
      </c>
      <c r="T14" s="62">
        <f>IF('在宅生活改善調査（利用者票）'!AH23="○",1,0)</f>
        <v>0</v>
      </c>
      <c r="U14" s="62">
        <f>IF('在宅生活改善調査（利用者票）'!AI23="○",1,0)</f>
        <v>0</v>
      </c>
      <c r="V14" s="62">
        <f>IF('在宅生活改善調査（利用者票）'!AJ23="○",1,0)</f>
        <v>0</v>
      </c>
      <c r="W14" s="62">
        <f>IF('在宅生活改善調査（利用者票）'!AK23="○",1,0)</f>
        <v>0</v>
      </c>
      <c r="X14" s="62">
        <f>IF('在宅生活改善調査（利用者票）'!AL23="○",1,0)</f>
        <v>0</v>
      </c>
      <c r="Y14" s="62">
        <f>IF('在宅生活改善調査（利用者票）'!AM23="○",1,0)</f>
        <v>0</v>
      </c>
      <c r="Z14" s="108">
        <f t="shared" si="0"/>
        <v>0</v>
      </c>
      <c r="AA14" s="62">
        <f>IF('在宅生活改善調査（利用者票）'!AN23="○",1,0)</f>
        <v>0</v>
      </c>
      <c r="AB14" s="62">
        <f>IF('在宅生活改善調査（利用者票）'!AO23="○",1,0)</f>
        <v>0</v>
      </c>
      <c r="AC14" s="62">
        <f>IF('在宅生活改善調査（利用者票）'!AP23="○",1,0)</f>
        <v>0</v>
      </c>
      <c r="AD14" s="62">
        <f>IF('在宅生活改善調査（利用者票）'!AQ23="○",1,0)</f>
        <v>0</v>
      </c>
      <c r="AE14" s="62">
        <f>IF('在宅生活改善調査（利用者票）'!AR23="○",1,0)</f>
        <v>0</v>
      </c>
      <c r="AF14" s="62">
        <f>IF('在宅生活改善調査（利用者票）'!AS23="○",1,0)</f>
        <v>0</v>
      </c>
      <c r="AG14" s="62">
        <f>IF('在宅生活改善調査（利用者票）'!AT23="○",1,0)</f>
        <v>0</v>
      </c>
      <c r="AH14" s="108">
        <f t="shared" si="1"/>
        <v>0</v>
      </c>
      <c r="AI14" s="62">
        <f>IF('在宅生活改善調査（利用者票）'!AU23="○",1,0)</f>
        <v>0</v>
      </c>
      <c r="AJ14" s="62">
        <f>IF('在宅生活改善調査（利用者票）'!AV23="○",1,0)</f>
        <v>0</v>
      </c>
      <c r="AK14" s="62">
        <f>IF('在宅生活改善調査（利用者票）'!AW23="○",1,0)</f>
        <v>0</v>
      </c>
      <c r="AL14" s="62">
        <f>IF('在宅生活改善調査（利用者票）'!AX23="○",1,0)</f>
        <v>0</v>
      </c>
      <c r="AM14" s="62">
        <f>IF('在宅生活改善調査（利用者票）'!AY23="○",1,0)</f>
        <v>0</v>
      </c>
      <c r="AN14" s="62">
        <f>IF('在宅生活改善調査（利用者票）'!AZ23="○",1,0)</f>
        <v>0</v>
      </c>
      <c r="AO14" s="62">
        <f>IF('在宅生活改善調査（利用者票）'!BA23="○",1,0)</f>
        <v>0</v>
      </c>
      <c r="AP14" s="108">
        <f t="shared" si="2"/>
        <v>0</v>
      </c>
      <c r="AQ14" s="62">
        <f>IF('在宅生活改善調査（利用者票）'!BB23="○",1,0)</f>
        <v>0</v>
      </c>
      <c r="AR14" s="62">
        <f>IF('在宅生活改善調査（利用者票）'!BC23="○",1,0)</f>
        <v>0</v>
      </c>
      <c r="AS14" s="62">
        <f>IF('在宅生活改善調査（利用者票）'!BD23="○",1,0)</f>
        <v>0</v>
      </c>
      <c r="AT14" s="62">
        <f>IF('在宅生活改善調査（利用者票）'!BE23="○",1,0)</f>
        <v>0</v>
      </c>
      <c r="AU14" s="62">
        <f>IF('在宅生活改善調査（利用者票）'!BF23="○",1,0)</f>
        <v>0</v>
      </c>
      <c r="AV14" s="62">
        <f>IF('在宅生活改善調査（利用者票）'!BG23="○",1,0)</f>
        <v>0</v>
      </c>
      <c r="AW14" s="62">
        <f>IF('在宅生活改善調査（利用者票）'!BH23="○",1,0)</f>
        <v>0</v>
      </c>
      <c r="AX14" s="62">
        <f>IF('在宅生活改善調査（利用者票）'!BI23="○",1,0)</f>
        <v>0</v>
      </c>
      <c r="AY14" s="108">
        <f t="shared" si="3"/>
        <v>0</v>
      </c>
      <c r="AZ14" s="62">
        <f>IF('在宅生活改善調査（利用者票）'!BJ23="○",1,0)</f>
        <v>0</v>
      </c>
      <c r="BA14" s="62">
        <f>IF('在宅生活改善調査（利用者票）'!BK23="○",1,0)</f>
        <v>0</v>
      </c>
      <c r="BB14" s="62">
        <f>IF('在宅生活改善調査（利用者票）'!BL23="○",1,0)</f>
        <v>0</v>
      </c>
      <c r="BC14" s="62">
        <f>IF('在宅生活改善調査（利用者票）'!BM23="○",1,0)</f>
        <v>0</v>
      </c>
      <c r="BD14" s="62">
        <f>IF('在宅生活改善調査（利用者票）'!BN23="○",1,0)</f>
        <v>0</v>
      </c>
      <c r="BE14" s="62">
        <f>IF('在宅生活改善調査（利用者票）'!BO23="○",1,0)</f>
        <v>0</v>
      </c>
      <c r="BF14" s="62">
        <f>IF('在宅生活改善調査（利用者票）'!BP23="○",1,0)</f>
        <v>0</v>
      </c>
      <c r="BG14" s="62">
        <f>IF('在宅生活改善調査（利用者票）'!BQ23="○",1,0)</f>
        <v>0</v>
      </c>
      <c r="BH14" s="62">
        <f>IF('在宅生活改善調査（利用者票）'!BR23="○",1,0)</f>
        <v>0</v>
      </c>
      <c r="BI14" s="62">
        <f>IF('在宅生活改善調査（利用者票）'!BS23="○",1,0)</f>
        <v>0</v>
      </c>
      <c r="BJ14" s="62">
        <f>IF('在宅生活改善調査（利用者票）'!BT23="○",1,0)</f>
        <v>0</v>
      </c>
      <c r="BK14" s="108">
        <f t="shared" si="4"/>
        <v>0</v>
      </c>
      <c r="BL14" s="62">
        <f>IF('在宅生活改善調査（利用者票）'!BU23="○",1,0)</f>
        <v>0</v>
      </c>
      <c r="BM14" s="62">
        <f>IF('在宅生活改善調査（利用者票）'!BV23="○",1,0)</f>
        <v>0</v>
      </c>
      <c r="BN14" s="62">
        <f>IF('在宅生活改善調査（利用者票）'!BW23="○",1,0)</f>
        <v>0</v>
      </c>
      <c r="BO14" s="62">
        <f>IF('在宅生活改善調査（利用者票）'!BX23="○",1,0)</f>
        <v>0</v>
      </c>
      <c r="BP14" s="62">
        <f>IF('在宅生活改善調査（利用者票）'!BY23="○",1,0)</f>
        <v>0</v>
      </c>
      <c r="BQ14" s="62">
        <f>IF('在宅生活改善調査（利用者票）'!BZ23="○",1,0)</f>
        <v>0</v>
      </c>
      <c r="BR14" s="62">
        <f>IF('在宅生活改善調査（利用者票）'!CA23="○",1,0)</f>
        <v>0</v>
      </c>
      <c r="BS14" s="62">
        <f>IF('在宅生活改善調査（利用者票）'!CB23="○",1,0)</f>
        <v>0</v>
      </c>
      <c r="BT14" s="62">
        <f>IF('在宅生活改善調査（利用者票）'!CC23="○",1,0)</f>
        <v>0</v>
      </c>
      <c r="BU14" s="62">
        <f>IF('在宅生活改善調査（利用者票）'!CD23="○",1,0)</f>
        <v>0</v>
      </c>
      <c r="BV14" s="62">
        <f>IF('在宅生活改善調査（利用者票）'!CE23="○",1,0)</f>
        <v>0</v>
      </c>
      <c r="BW14" s="62">
        <f>IF('在宅生活改善調査（利用者票）'!CF23="○",1,0)</f>
        <v>0</v>
      </c>
      <c r="BX14" s="62">
        <f>IF('在宅生活改善調査（利用者票）'!CG23="○",1,0)</f>
        <v>0</v>
      </c>
      <c r="BY14" s="62">
        <f>IF('在宅生活改善調査（利用者票）'!CH23="○",1,0)</f>
        <v>0</v>
      </c>
      <c r="BZ14" s="62">
        <f>IF('在宅生活改善調査（利用者票）'!CI23="○",1,0)</f>
        <v>0</v>
      </c>
      <c r="CA14" s="62">
        <f>IF('在宅生活改善調査（利用者票）'!CJ23="○",1,0)</f>
        <v>0</v>
      </c>
      <c r="CB14" s="62">
        <f>IF('在宅生活改善調査（利用者票）'!CK23="○",1,0)</f>
        <v>0</v>
      </c>
      <c r="CC14" s="62">
        <f>IF('在宅生活改善調査（利用者票）'!CL23="○",1,0)</f>
        <v>0</v>
      </c>
      <c r="CD14" s="62">
        <f>IF('在宅生活改善調査（利用者票）'!CM23="○",1,0)</f>
        <v>0</v>
      </c>
      <c r="CE14" s="62">
        <f>IF('在宅生活改善調査（利用者票）'!CN23="○",1,0)</f>
        <v>0</v>
      </c>
      <c r="CF14" s="108">
        <f t="shared" si="5"/>
        <v>0</v>
      </c>
      <c r="CG14" s="108">
        <f t="shared" si="6"/>
        <v>0</v>
      </c>
      <c r="CH14" s="108">
        <f t="shared" si="7"/>
        <v>0</v>
      </c>
      <c r="CI14" s="62">
        <f>'在宅生活改善調査（利用者票）'!CO23</f>
        <v>0</v>
      </c>
      <c r="CJ14" s="62">
        <f>'在宅生活改善調査（利用者票）'!CP23</f>
        <v>0</v>
      </c>
      <c r="CK14" s="62">
        <f>'在宅生活改善調査（利用者票）'!CQ23</f>
        <v>0</v>
      </c>
    </row>
    <row r="15" spans="1:89">
      <c r="A15" s="62">
        <f>'在宅生活改善調査（利用者票）'!B24</f>
        <v>0</v>
      </c>
      <c r="B15" s="62">
        <f>'在宅生活改善調査（利用者票）'!C24</f>
        <v>0</v>
      </c>
      <c r="C15" s="62">
        <f>'在宅生活改善調査（利用者票）'!D24</f>
        <v>0</v>
      </c>
      <c r="D15" s="62">
        <f>'在宅生活改善調査（利用者票）'!E24</f>
        <v>0</v>
      </c>
      <c r="E15" s="62">
        <f>'在宅生活改善調査（利用者票）'!F24</f>
        <v>0</v>
      </c>
      <c r="F15" s="62">
        <f>'在宅生活改善調査（利用者票）'!G24</f>
        <v>0</v>
      </c>
      <c r="G15" s="62">
        <f>'在宅生活改善調査（利用者票）'!U24</f>
        <v>0</v>
      </c>
      <c r="H15" s="62">
        <f>'在宅生活改善調査（利用者票）'!V24</f>
        <v>0</v>
      </c>
      <c r="I15" s="62">
        <f>IF('在宅生活改善調査（利用者票）'!W24="○",1,0)</f>
        <v>0</v>
      </c>
      <c r="J15" s="62">
        <f>IF('在宅生活改善調査（利用者票）'!X24="○",1,0)</f>
        <v>0</v>
      </c>
      <c r="K15" s="62">
        <f>IF('在宅生活改善調査（利用者票）'!Y24="○",1,0)</f>
        <v>0</v>
      </c>
      <c r="L15" s="62">
        <f>IF('在宅生活改善調査（利用者票）'!Z24="○",1,0)</f>
        <v>0</v>
      </c>
      <c r="M15" s="62">
        <f>IF('在宅生活改善調査（利用者票）'!AA24="○",1,0)</f>
        <v>0</v>
      </c>
      <c r="N15" s="62">
        <f>IF('在宅生活改善調査（利用者票）'!AB24="○",1,0)</f>
        <v>0</v>
      </c>
      <c r="O15" s="62">
        <f>IF('在宅生活改善調査（利用者票）'!AC24="○",1,0)</f>
        <v>0</v>
      </c>
      <c r="P15" s="62">
        <f>IF('在宅生活改善調査（利用者票）'!AD24="○",1,0)</f>
        <v>0</v>
      </c>
      <c r="Q15" s="62">
        <f>IF('在宅生活改善調査（利用者票）'!AE24="○",1,0)</f>
        <v>0</v>
      </c>
      <c r="R15" s="62">
        <f>IF('在宅生活改善調査（利用者票）'!AF24="○",1,0)</f>
        <v>0</v>
      </c>
      <c r="S15" s="62">
        <f>IF('在宅生活改善調査（利用者票）'!AG24="○",1,0)</f>
        <v>0</v>
      </c>
      <c r="T15" s="62">
        <f>IF('在宅生活改善調査（利用者票）'!AH24="○",1,0)</f>
        <v>0</v>
      </c>
      <c r="U15" s="62">
        <f>IF('在宅生活改善調査（利用者票）'!AI24="○",1,0)</f>
        <v>0</v>
      </c>
      <c r="V15" s="62">
        <f>IF('在宅生活改善調査（利用者票）'!AJ24="○",1,0)</f>
        <v>0</v>
      </c>
      <c r="W15" s="62">
        <f>IF('在宅生活改善調査（利用者票）'!AK24="○",1,0)</f>
        <v>0</v>
      </c>
      <c r="X15" s="62">
        <f>IF('在宅生活改善調査（利用者票）'!AL24="○",1,0)</f>
        <v>0</v>
      </c>
      <c r="Y15" s="62">
        <f>IF('在宅生活改善調査（利用者票）'!AM24="○",1,0)</f>
        <v>0</v>
      </c>
      <c r="Z15" s="108">
        <f t="shared" si="0"/>
        <v>0</v>
      </c>
      <c r="AA15" s="62">
        <f>IF('在宅生活改善調査（利用者票）'!AN24="○",1,0)</f>
        <v>0</v>
      </c>
      <c r="AB15" s="62">
        <f>IF('在宅生活改善調査（利用者票）'!AO24="○",1,0)</f>
        <v>0</v>
      </c>
      <c r="AC15" s="62">
        <f>IF('在宅生活改善調査（利用者票）'!AP24="○",1,0)</f>
        <v>0</v>
      </c>
      <c r="AD15" s="62">
        <f>IF('在宅生活改善調査（利用者票）'!AQ24="○",1,0)</f>
        <v>0</v>
      </c>
      <c r="AE15" s="62">
        <f>IF('在宅生活改善調査（利用者票）'!AR24="○",1,0)</f>
        <v>0</v>
      </c>
      <c r="AF15" s="62">
        <f>IF('在宅生活改善調査（利用者票）'!AS24="○",1,0)</f>
        <v>0</v>
      </c>
      <c r="AG15" s="62">
        <f>IF('在宅生活改善調査（利用者票）'!AT24="○",1,0)</f>
        <v>0</v>
      </c>
      <c r="AH15" s="108">
        <f t="shared" si="1"/>
        <v>0</v>
      </c>
      <c r="AI15" s="62">
        <f>IF('在宅生活改善調査（利用者票）'!AU24="○",1,0)</f>
        <v>0</v>
      </c>
      <c r="AJ15" s="62">
        <f>IF('在宅生活改善調査（利用者票）'!AV24="○",1,0)</f>
        <v>0</v>
      </c>
      <c r="AK15" s="62">
        <f>IF('在宅生活改善調査（利用者票）'!AW24="○",1,0)</f>
        <v>0</v>
      </c>
      <c r="AL15" s="62">
        <f>IF('在宅生活改善調査（利用者票）'!AX24="○",1,0)</f>
        <v>0</v>
      </c>
      <c r="AM15" s="62">
        <f>IF('在宅生活改善調査（利用者票）'!AY24="○",1,0)</f>
        <v>0</v>
      </c>
      <c r="AN15" s="62">
        <f>IF('在宅生活改善調査（利用者票）'!AZ24="○",1,0)</f>
        <v>0</v>
      </c>
      <c r="AO15" s="62">
        <f>IF('在宅生活改善調査（利用者票）'!BA24="○",1,0)</f>
        <v>0</v>
      </c>
      <c r="AP15" s="108">
        <f t="shared" si="2"/>
        <v>0</v>
      </c>
      <c r="AQ15" s="62">
        <f>IF('在宅生活改善調査（利用者票）'!BB24="○",1,0)</f>
        <v>0</v>
      </c>
      <c r="AR15" s="62">
        <f>IF('在宅生活改善調査（利用者票）'!BC24="○",1,0)</f>
        <v>0</v>
      </c>
      <c r="AS15" s="62">
        <f>IF('在宅生活改善調査（利用者票）'!BD24="○",1,0)</f>
        <v>0</v>
      </c>
      <c r="AT15" s="62">
        <f>IF('在宅生活改善調査（利用者票）'!BE24="○",1,0)</f>
        <v>0</v>
      </c>
      <c r="AU15" s="62">
        <f>IF('在宅生活改善調査（利用者票）'!BF24="○",1,0)</f>
        <v>0</v>
      </c>
      <c r="AV15" s="62">
        <f>IF('在宅生活改善調査（利用者票）'!BG24="○",1,0)</f>
        <v>0</v>
      </c>
      <c r="AW15" s="62">
        <f>IF('在宅生活改善調査（利用者票）'!BH24="○",1,0)</f>
        <v>0</v>
      </c>
      <c r="AX15" s="62">
        <f>IF('在宅生活改善調査（利用者票）'!BI24="○",1,0)</f>
        <v>0</v>
      </c>
      <c r="AY15" s="108">
        <f>SUM(AQ15:AX15)</f>
        <v>0</v>
      </c>
      <c r="AZ15" s="62">
        <f>IF('在宅生活改善調査（利用者票）'!BJ24="○",1,0)</f>
        <v>0</v>
      </c>
      <c r="BA15" s="62">
        <f>IF('在宅生活改善調査（利用者票）'!BK24="○",1,0)</f>
        <v>0</v>
      </c>
      <c r="BB15" s="62">
        <f>IF('在宅生活改善調査（利用者票）'!BL24="○",1,0)</f>
        <v>0</v>
      </c>
      <c r="BC15" s="62">
        <f>IF('在宅生活改善調査（利用者票）'!BM24="○",1,0)</f>
        <v>0</v>
      </c>
      <c r="BD15" s="62">
        <f>IF('在宅生活改善調査（利用者票）'!BN24="○",1,0)</f>
        <v>0</v>
      </c>
      <c r="BE15" s="62">
        <f>IF('在宅生活改善調査（利用者票）'!BO24="○",1,0)</f>
        <v>0</v>
      </c>
      <c r="BF15" s="62">
        <f>IF('在宅生活改善調査（利用者票）'!BP24="○",1,0)</f>
        <v>0</v>
      </c>
      <c r="BG15" s="62">
        <f>IF('在宅生活改善調査（利用者票）'!BQ24="○",1,0)</f>
        <v>0</v>
      </c>
      <c r="BH15" s="62">
        <f>IF('在宅生活改善調査（利用者票）'!BR24="○",1,0)</f>
        <v>0</v>
      </c>
      <c r="BI15" s="62">
        <f>IF('在宅生活改善調査（利用者票）'!BS24="○",1,0)</f>
        <v>0</v>
      </c>
      <c r="BJ15" s="62">
        <f>IF('在宅生活改善調査（利用者票）'!BT24="○",1,0)</f>
        <v>0</v>
      </c>
      <c r="BK15" s="108">
        <f t="shared" si="4"/>
        <v>0</v>
      </c>
      <c r="BL15" s="62">
        <f>IF('在宅生活改善調査（利用者票）'!BU24="○",1,0)</f>
        <v>0</v>
      </c>
      <c r="BM15" s="62">
        <f>IF('在宅生活改善調査（利用者票）'!BV24="○",1,0)</f>
        <v>0</v>
      </c>
      <c r="BN15" s="62">
        <f>IF('在宅生活改善調査（利用者票）'!BW24="○",1,0)</f>
        <v>0</v>
      </c>
      <c r="BO15" s="62">
        <f>IF('在宅生活改善調査（利用者票）'!BX24="○",1,0)</f>
        <v>0</v>
      </c>
      <c r="BP15" s="62">
        <f>IF('在宅生活改善調査（利用者票）'!BY24="○",1,0)</f>
        <v>0</v>
      </c>
      <c r="BQ15" s="62">
        <f>IF('在宅生活改善調査（利用者票）'!BZ24="○",1,0)</f>
        <v>0</v>
      </c>
      <c r="BR15" s="62">
        <f>IF('在宅生活改善調査（利用者票）'!CA24="○",1,0)</f>
        <v>0</v>
      </c>
      <c r="BS15" s="62">
        <f>IF('在宅生活改善調査（利用者票）'!CB24="○",1,0)</f>
        <v>0</v>
      </c>
      <c r="BT15" s="62">
        <f>IF('在宅生活改善調査（利用者票）'!CC24="○",1,0)</f>
        <v>0</v>
      </c>
      <c r="BU15" s="62">
        <f>IF('在宅生活改善調査（利用者票）'!CD24="○",1,0)</f>
        <v>0</v>
      </c>
      <c r="BV15" s="62">
        <f>IF('在宅生活改善調査（利用者票）'!CE24="○",1,0)</f>
        <v>0</v>
      </c>
      <c r="BW15" s="62">
        <f>IF('在宅生活改善調査（利用者票）'!CF24="○",1,0)</f>
        <v>0</v>
      </c>
      <c r="BX15" s="62">
        <f>IF('在宅生活改善調査（利用者票）'!CG24="○",1,0)</f>
        <v>0</v>
      </c>
      <c r="BY15" s="62">
        <f>IF('在宅生活改善調査（利用者票）'!CH24="○",1,0)</f>
        <v>0</v>
      </c>
      <c r="BZ15" s="62">
        <f>IF('在宅生活改善調査（利用者票）'!CI24="○",1,0)</f>
        <v>0</v>
      </c>
      <c r="CA15" s="62">
        <f>IF('在宅生活改善調査（利用者票）'!CJ24="○",1,0)</f>
        <v>0</v>
      </c>
      <c r="CB15" s="62">
        <f>IF('在宅生活改善調査（利用者票）'!CK24="○",1,0)</f>
        <v>0</v>
      </c>
      <c r="CC15" s="62">
        <f>IF('在宅生活改善調査（利用者票）'!CL24="○",1,0)</f>
        <v>0</v>
      </c>
      <c r="CD15" s="62">
        <f>IF('在宅生活改善調査（利用者票）'!CM24="○",1,0)</f>
        <v>0</v>
      </c>
      <c r="CE15" s="62">
        <f>IF('在宅生活改善調査（利用者票）'!CN24="○",1,0)</f>
        <v>0</v>
      </c>
      <c r="CF15" s="108">
        <f t="shared" si="5"/>
        <v>0</v>
      </c>
      <c r="CG15" s="108">
        <f t="shared" si="6"/>
        <v>0</v>
      </c>
      <c r="CH15" s="108">
        <f t="shared" si="7"/>
        <v>0</v>
      </c>
      <c r="CI15" s="62">
        <f>'在宅生活改善調査（利用者票）'!CO24</f>
        <v>0</v>
      </c>
      <c r="CJ15" s="62">
        <f>'在宅生活改善調査（利用者票）'!CP24</f>
        <v>0</v>
      </c>
      <c r="CK15" s="62">
        <f>'在宅生活改善調査（利用者票）'!CQ24</f>
        <v>0</v>
      </c>
    </row>
    <row r="16" spans="1:89">
      <c r="A16" s="62">
        <f>'在宅生活改善調査（利用者票）'!B25</f>
        <v>0</v>
      </c>
      <c r="B16" s="62">
        <f>'在宅生活改善調査（利用者票）'!C25</f>
        <v>0</v>
      </c>
      <c r="C16" s="62">
        <f>'在宅生活改善調査（利用者票）'!D25</f>
        <v>0</v>
      </c>
      <c r="D16" s="62">
        <f>'在宅生活改善調査（利用者票）'!E25</f>
        <v>0</v>
      </c>
      <c r="E16" s="62">
        <f>'在宅生活改善調査（利用者票）'!F25</f>
        <v>0</v>
      </c>
      <c r="F16" s="62">
        <f>'在宅生活改善調査（利用者票）'!G25</f>
        <v>0</v>
      </c>
      <c r="G16" s="62">
        <f>'在宅生活改善調査（利用者票）'!U25</f>
        <v>0</v>
      </c>
      <c r="H16" s="62">
        <f>'在宅生活改善調査（利用者票）'!V25</f>
        <v>0</v>
      </c>
      <c r="I16" s="62">
        <f>IF('在宅生活改善調査（利用者票）'!W25="○",1,0)</f>
        <v>0</v>
      </c>
      <c r="J16" s="62">
        <f>IF('在宅生活改善調査（利用者票）'!X25="○",1,0)</f>
        <v>0</v>
      </c>
      <c r="K16" s="62">
        <f>IF('在宅生活改善調査（利用者票）'!Y25="○",1,0)</f>
        <v>0</v>
      </c>
      <c r="L16" s="62">
        <f>IF('在宅生活改善調査（利用者票）'!Z25="○",1,0)</f>
        <v>0</v>
      </c>
      <c r="M16" s="62">
        <f>IF('在宅生活改善調査（利用者票）'!AA25="○",1,0)</f>
        <v>0</v>
      </c>
      <c r="N16" s="62">
        <f>IF('在宅生活改善調査（利用者票）'!AB25="○",1,0)</f>
        <v>0</v>
      </c>
      <c r="O16" s="62">
        <f>IF('在宅生活改善調査（利用者票）'!AC25="○",1,0)</f>
        <v>0</v>
      </c>
      <c r="P16" s="62">
        <f>IF('在宅生活改善調査（利用者票）'!AD25="○",1,0)</f>
        <v>0</v>
      </c>
      <c r="Q16" s="62">
        <f>IF('在宅生活改善調査（利用者票）'!AE25="○",1,0)</f>
        <v>0</v>
      </c>
      <c r="R16" s="62">
        <f>IF('在宅生活改善調査（利用者票）'!AF25="○",1,0)</f>
        <v>0</v>
      </c>
      <c r="S16" s="62">
        <f>IF('在宅生活改善調査（利用者票）'!AG25="○",1,0)</f>
        <v>0</v>
      </c>
      <c r="T16" s="62">
        <f>IF('在宅生活改善調査（利用者票）'!AH25="○",1,0)</f>
        <v>0</v>
      </c>
      <c r="U16" s="62">
        <f>IF('在宅生活改善調査（利用者票）'!AI25="○",1,0)</f>
        <v>0</v>
      </c>
      <c r="V16" s="62">
        <f>IF('在宅生活改善調査（利用者票）'!AJ25="○",1,0)</f>
        <v>0</v>
      </c>
      <c r="W16" s="62">
        <f>IF('在宅生活改善調査（利用者票）'!AK25="○",1,0)</f>
        <v>0</v>
      </c>
      <c r="X16" s="62">
        <f>IF('在宅生活改善調査（利用者票）'!AL25="○",1,0)</f>
        <v>0</v>
      </c>
      <c r="Y16" s="62">
        <f>IF('在宅生活改善調査（利用者票）'!AM25="○",1,0)</f>
        <v>0</v>
      </c>
      <c r="Z16" s="108">
        <f t="shared" si="0"/>
        <v>0</v>
      </c>
      <c r="AA16" s="62">
        <f>IF('在宅生活改善調査（利用者票）'!AN25="○",1,0)</f>
        <v>0</v>
      </c>
      <c r="AB16" s="62">
        <f>IF('在宅生活改善調査（利用者票）'!AO25="○",1,0)</f>
        <v>0</v>
      </c>
      <c r="AC16" s="62">
        <f>IF('在宅生活改善調査（利用者票）'!AP25="○",1,0)</f>
        <v>0</v>
      </c>
      <c r="AD16" s="62">
        <f>IF('在宅生活改善調査（利用者票）'!AQ25="○",1,0)</f>
        <v>0</v>
      </c>
      <c r="AE16" s="62">
        <f>IF('在宅生活改善調査（利用者票）'!AR25="○",1,0)</f>
        <v>0</v>
      </c>
      <c r="AF16" s="62">
        <f>IF('在宅生活改善調査（利用者票）'!AS25="○",1,0)</f>
        <v>0</v>
      </c>
      <c r="AG16" s="62">
        <f>IF('在宅生活改善調査（利用者票）'!AT25="○",1,0)</f>
        <v>0</v>
      </c>
      <c r="AH16" s="108">
        <f t="shared" si="1"/>
        <v>0</v>
      </c>
      <c r="AI16" s="62">
        <f>IF('在宅生活改善調査（利用者票）'!AU25="○",1,0)</f>
        <v>0</v>
      </c>
      <c r="AJ16" s="62">
        <f>IF('在宅生活改善調査（利用者票）'!AV25="○",1,0)</f>
        <v>0</v>
      </c>
      <c r="AK16" s="62">
        <f>IF('在宅生活改善調査（利用者票）'!AW25="○",1,0)</f>
        <v>0</v>
      </c>
      <c r="AL16" s="62">
        <f>IF('在宅生活改善調査（利用者票）'!AX25="○",1,0)</f>
        <v>0</v>
      </c>
      <c r="AM16" s="62">
        <f>IF('在宅生活改善調査（利用者票）'!AY25="○",1,0)</f>
        <v>0</v>
      </c>
      <c r="AN16" s="62">
        <f>IF('在宅生活改善調査（利用者票）'!AZ25="○",1,0)</f>
        <v>0</v>
      </c>
      <c r="AO16" s="62">
        <f>IF('在宅生活改善調査（利用者票）'!BA25="○",1,0)</f>
        <v>0</v>
      </c>
      <c r="AP16" s="108">
        <f t="shared" si="2"/>
        <v>0</v>
      </c>
      <c r="AQ16" s="62">
        <f>IF('在宅生活改善調査（利用者票）'!BB25="○",1,0)</f>
        <v>0</v>
      </c>
      <c r="AR16" s="62">
        <f>IF('在宅生活改善調査（利用者票）'!BC25="○",1,0)</f>
        <v>0</v>
      </c>
      <c r="AS16" s="62">
        <f>IF('在宅生活改善調査（利用者票）'!BD25="○",1,0)</f>
        <v>0</v>
      </c>
      <c r="AT16" s="62">
        <f>IF('在宅生活改善調査（利用者票）'!BE25="○",1,0)</f>
        <v>0</v>
      </c>
      <c r="AU16" s="62">
        <f>IF('在宅生活改善調査（利用者票）'!BF25="○",1,0)</f>
        <v>0</v>
      </c>
      <c r="AV16" s="62">
        <f>IF('在宅生活改善調査（利用者票）'!BG25="○",1,0)</f>
        <v>0</v>
      </c>
      <c r="AW16" s="62">
        <f>IF('在宅生活改善調査（利用者票）'!BH25="○",1,0)</f>
        <v>0</v>
      </c>
      <c r="AX16" s="62">
        <f>IF('在宅生活改善調査（利用者票）'!BI25="○",1,0)</f>
        <v>0</v>
      </c>
      <c r="AY16" s="108">
        <f t="shared" si="3"/>
        <v>0</v>
      </c>
      <c r="AZ16" s="62">
        <f>IF('在宅生活改善調査（利用者票）'!BJ25="○",1,0)</f>
        <v>0</v>
      </c>
      <c r="BA16" s="62">
        <f>IF('在宅生活改善調査（利用者票）'!BK25="○",1,0)</f>
        <v>0</v>
      </c>
      <c r="BB16" s="62">
        <f>IF('在宅生活改善調査（利用者票）'!BL25="○",1,0)</f>
        <v>0</v>
      </c>
      <c r="BC16" s="62">
        <f>IF('在宅生活改善調査（利用者票）'!BM25="○",1,0)</f>
        <v>0</v>
      </c>
      <c r="BD16" s="62">
        <f>IF('在宅生活改善調査（利用者票）'!BN25="○",1,0)</f>
        <v>0</v>
      </c>
      <c r="BE16" s="62">
        <f>IF('在宅生活改善調査（利用者票）'!BO25="○",1,0)</f>
        <v>0</v>
      </c>
      <c r="BF16" s="62">
        <f>IF('在宅生活改善調査（利用者票）'!BP25="○",1,0)</f>
        <v>0</v>
      </c>
      <c r="BG16" s="62">
        <f>IF('在宅生活改善調査（利用者票）'!BQ25="○",1,0)</f>
        <v>0</v>
      </c>
      <c r="BH16" s="62">
        <f>IF('在宅生活改善調査（利用者票）'!BR25="○",1,0)</f>
        <v>0</v>
      </c>
      <c r="BI16" s="62">
        <f>IF('在宅生活改善調査（利用者票）'!BS25="○",1,0)</f>
        <v>0</v>
      </c>
      <c r="BJ16" s="62">
        <f>IF('在宅生活改善調査（利用者票）'!BT25="○",1,0)</f>
        <v>0</v>
      </c>
      <c r="BK16" s="108">
        <f t="shared" si="4"/>
        <v>0</v>
      </c>
      <c r="BL16" s="62">
        <f>IF('在宅生活改善調査（利用者票）'!BU25="○",1,0)</f>
        <v>0</v>
      </c>
      <c r="BM16" s="62">
        <f>IF('在宅生活改善調査（利用者票）'!BV25="○",1,0)</f>
        <v>0</v>
      </c>
      <c r="BN16" s="62">
        <f>IF('在宅生活改善調査（利用者票）'!BW25="○",1,0)</f>
        <v>0</v>
      </c>
      <c r="BO16" s="62">
        <f>IF('在宅生活改善調査（利用者票）'!BX25="○",1,0)</f>
        <v>0</v>
      </c>
      <c r="BP16" s="62">
        <f>IF('在宅生活改善調査（利用者票）'!BY25="○",1,0)</f>
        <v>0</v>
      </c>
      <c r="BQ16" s="62">
        <f>IF('在宅生活改善調査（利用者票）'!BZ25="○",1,0)</f>
        <v>0</v>
      </c>
      <c r="BR16" s="62">
        <f>IF('在宅生活改善調査（利用者票）'!CA25="○",1,0)</f>
        <v>0</v>
      </c>
      <c r="BS16" s="62">
        <f>IF('在宅生活改善調査（利用者票）'!CB25="○",1,0)</f>
        <v>0</v>
      </c>
      <c r="BT16" s="62">
        <f>IF('在宅生活改善調査（利用者票）'!CC25="○",1,0)</f>
        <v>0</v>
      </c>
      <c r="BU16" s="62">
        <f>IF('在宅生活改善調査（利用者票）'!CD25="○",1,0)</f>
        <v>0</v>
      </c>
      <c r="BV16" s="62">
        <f>IF('在宅生活改善調査（利用者票）'!CE25="○",1,0)</f>
        <v>0</v>
      </c>
      <c r="BW16" s="62">
        <f>IF('在宅生活改善調査（利用者票）'!CF25="○",1,0)</f>
        <v>0</v>
      </c>
      <c r="BX16" s="62">
        <f>IF('在宅生活改善調査（利用者票）'!CG25="○",1,0)</f>
        <v>0</v>
      </c>
      <c r="BY16" s="62">
        <f>IF('在宅生活改善調査（利用者票）'!CH25="○",1,0)</f>
        <v>0</v>
      </c>
      <c r="BZ16" s="62">
        <f>IF('在宅生活改善調査（利用者票）'!CI25="○",1,0)</f>
        <v>0</v>
      </c>
      <c r="CA16" s="62">
        <f>IF('在宅生活改善調査（利用者票）'!CJ25="○",1,0)</f>
        <v>0</v>
      </c>
      <c r="CB16" s="62">
        <f>IF('在宅生活改善調査（利用者票）'!CK25="○",1,0)</f>
        <v>0</v>
      </c>
      <c r="CC16" s="62">
        <f>IF('在宅生活改善調査（利用者票）'!CL25="○",1,0)</f>
        <v>0</v>
      </c>
      <c r="CD16" s="62">
        <f>IF('在宅生活改善調査（利用者票）'!CM25="○",1,0)</f>
        <v>0</v>
      </c>
      <c r="CE16" s="62">
        <f>IF('在宅生活改善調査（利用者票）'!CN25="○",1,0)</f>
        <v>0</v>
      </c>
      <c r="CF16" s="108">
        <f t="shared" si="5"/>
        <v>0</v>
      </c>
      <c r="CG16" s="108">
        <f t="shared" si="6"/>
        <v>0</v>
      </c>
      <c r="CH16" s="108">
        <f t="shared" si="7"/>
        <v>0</v>
      </c>
      <c r="CI16" s="62">
        <f>'在宅生活改善調査（利用者票）'!CO25</f>
        <v>0</v>
      </c>
      <c r="CJ16" s="62">
        <f>'在宅生活改善調査（利用者票）'!CP25</f>
        <v>0</v>
      </c>
      <c r="CK16" s="62">
        <f>'在宅生活改善調査（利用者票）'!CQ25</f>
        <v>0</v>
      </c>
    </row>
    <row r="17" spans="1:89">
      <c r="A17" s="62">
        <f>'在宅生活改善調査（利用者票）'!B26</f>
        <v>0</v>
      </c>
      <c r="B17" s="62">
        <f>'在宅生活改善調査（利用者票）'!C26</f>
        <v>0</v>
      </c>
      <c r="C17" s="62">
        <f>'在宅生活改善調査（利用者票）'!D26</f>
        <v>0</v>
      </c>
      <c r="D17" s="62">
        <f>'在宅生活改善調査（利用者票）'!E26</f>
        <v>0</v>
      </c>
      <c r="E17" s="62">
        <f>'在宅生活改善調査（利用者票）'!F26</f>
        <v>0</v>
      </c>
      <c r="F17" s="62">
        <f>'在宅生活改善調査（利用者票）'!G26</f>
        <v>0</v>
      </c>
      <c r="G17" s="62">
        <f>'在宅生活改善調査（利用者票）'!U26</f>
        <v>0</v>
      </c>
      <c r="H17" s="62">
        <f>'在宅生活改善調査（利用者票）'!V26</f>
        <v>0</v>
      </c>
      <c r="I17" s="62">
        <f>IF('在宅生活改善調査（利用者票）'!W26="○",1,0)</f>
        <v>0</v>
      </c>
      <c r="J17" s="62">
        <f>IF('在宅生活改善調査（利用者票）'!X26="○",1,0)</f>
        <v>0</v>
      </c>
      <c r="K17" s="62">
        <f>IF('在宅生活改善調査（利用者票）'!Y26="○",1,0)</f>
        <v>0</v>
      </c>
      <c r="L17" s="62">
        <f>IF('在宅生活改善調査（利用者票）'!Z26="○",1,0)</f>
        <v>0</v>
      </c>
      <c r="M17" s="62">
        <f>IF('在宅生活改善調査（利用者票）'!AA26="○",1,0)</f>
        <v>0</v>
      </c>
      <c r="N17" s="62">
        <f>IF('在宅生活改善調査（利用者票）'!AB26="○",1,0)</f>
        <v>0</v>
      </c>
      <c r="O17" s="62">
        <f>IF('在宅生活改善調査（利用者票）'!AC26="○",1,0)</f>
        <v>0</v>
      </c>
      <c r="P17" s="62">
        <f>IF('在宅生活改善調査（利用者票）'!AD26="○",1,0)</f>
        <v>0</v>
      </c>
      <c r="Q17" s="62">
        <f>IF('在宅生活改善調査（利用者票）'!AE26="○",1,0)</f>
        <v>0</v>
      </c>
      <c r="R17" s="62">
        <f>IF('在宅生活改善調査（利用者票）'!AF26="○",1,0)</f>
        <v>0</v>
      </c>
      <c r="S17" s="62">
        <f>IF('在宅生活改善調査（利用者票）'!AG26="○",1,0)</f>
        <v>0</v>
      </c>
      <c r="T17" s="62">
        <f>IF('在宅生活改善調査（利用者票）'!AH26="○",1,0)</f>
        <v>0</v>
      </c>
      <c r="U17" s="62">
        <f>IF('在宅生活改善調査（利用者票）'!AI26="○",1,0)</f>
        <v>0</v>
      </c>
      <c r="V17" s="62">
        <f>IF('在宅生活改善調査（利用者票）'!AJ26="○",1,0)</f>
        <v>0</v>
      </c>
      <c r="W17" s="62">
        <f>IF('在宅生活改善調査（利用者票）'!AK26="○",1,0)</f>
        <v>0</v>
      </c>
      <c r="X17" s="62">
        <f>IF('在宅生活改善調査（利用者票）'!AL26="○",1,0)</f>
        <v>0</v>
      </c>
      <c r="Y17" s="62">
        <f>IF('在宅生活改善調査（利用者票）'!AM26="○",1,0)</f>
        <v>0</v>
      </c>
      <c r="Z17" s="108">
        <f t="shared" si="0"/>
        <v>0</v>
      </c>
      <c r="AA17" s="62">
        <f>IF('在宅生活改善調査（利用者票）'!AN26="○",1,0)</f>
        <v>0</v>
      </c>
      <c r="AB17" s="62">
        <f>IF('在宅生活改善調査（利用者票）'!AO26="○",1,0)</f>
        <v>0</v>
      </c>
      <c r="AC17" s="62">
        <f>IF('在宅生活改善調査（利用者票）'!AP26="○",1,0)</f>
        <v>0</v>
      </c>
      <c r="AD17" s="62">
        <f>IF('在宅生活改善調査（利用者票）'!AQ26="○",1,0)</f>
        <v>0</v>
      </c>
      <c r="AE17" s="62">
        <f>IF('在宅生活改善調査（利用者票）'!AR26="○",1,0)</f>
        <v>0</v>
      </c>
      <c r="AF17" s="62">
        <f>IF('在宅生活改善調査（利用者票）'!AS26="○",1,0)</f>
        <v>0</v>
      </c>
      <c r="AG17" s="62">
        <f>IF('在宅生活改善調査（利用者票）'!AT26="○",1,0)</f>
        <v>0</v>
      </c>
      <c r="AH17" s="108">
        <f t="shared" si="1"/>
        <v>0</v>
      </c>
      <c r="AI17" s="62">
        <f>IF('在宅生活改善調査（利用者票）'!AU26="○",1,0)</f>
        <v>0</v>
      </c>
      <c r="AJ17" s="62">
        <f>IF('在宅生活改善調査（利用者票）'!AV26="○",1,0)</f>
        <v>0</v>
      </c>
      <c r="AK17" s="62">
        <f>IF('在宅生活改善調査（利用者票）'!AW26="○",1,0)</f>
        <v>0</v>
      </c>
      <c r="AL17" s="62">
        <f>IF('在宅生活改善調査（利用者票）'!AX26="○",1,0)</f>
        <v>0</v>
      </c>
      <c r="AM17" s="62">
        <f>IF('在宅生活改善調査（利用者票）'!AY26="○",1,0)</f>
        <v>0</v>
      </c>
      <c r="AN17" s="62">
        <f>IF('在宅生活改善調査（利用者票）'!AZ26="○",1,0)</f>
        <v>0</v>
      </c>
      <c r="AO17" s="62">
        <f>IF('在宅生活改善調査（利用者票）'!BA26="○",1,0)</f>
        <v>0</v>
      </c>
      <c r="AP17" s="108">
        <f t="shared" si="2"/>
        <v>0</v>
      </c>
      <c r="AQ17" s="62">
        <f>IF('在宅生活改善調査（利用者票）'!BB26="○",1,0)</f>
        <v>0</v>
      </c>
      <c r="AR17" s="62">
        <f>IF('在宅生活改善調査（利用者票）'!BC26="○",1,0)</f>
        <v>0</v>
      </c>
      <c r="AS17" s="62">
        <f>IF('在宅生活改善調査（利用者票）'!BD26="○",1,0)</f>
        <v>0</v>
      </c>
      <c r="AT17" s="62">
        <f>IF('在宅生活改善調査（利用者票）'!BE26="○",1,0)</f>
        <v>0</v>
      </c>
      <c r="AU17" s="62">
        <f>IF('在宅生活改善調査（利用者票）'!BF26="○",1,0)</f>
        <v>0</v>
      </c>
      <c r="AV17" s="62">
        <f>IF('在宅生活改善調査（利用者票）'!BG26="○",1,0)</f>
        <v>0</v>
      </c>
      <c r="AW17" s="62">
        <f>IF('在宅生活改善調査（利用者票）'!BH26="○",1,0)</f>
        <v>0</v>
      </c>
      <c r="AX17" s="62">
        <f>IF('在宅生活改善調査（利用者票）'!BI26="○",1,0)</f>
        <v>0</v>
      </c>
      <c r="AY17" s="108">
        <f t="shared" si="3"/>
        <v>0</v>
      </c>
      <c r="AZ17" s="62">
        <f>IF('在宅生活改善調査（利用者票）'!BJ26="○",1,0)</f>
        <v>0</v>
      </c>
      <c r="BA17" s="62">
        <f>IF('在宅生活改善調査（利用者票）'!BK26="○",1,0)</f>
        <v>0</v>
      </c>
      <c r="BB17" s="62">
        <f>IF('在宅生活改善調査（利用者票）'!BL26="○",1,0)</f>
        <v>0</v>
      </c>
      <c r="BC17" s="62">
        <f>IF('在宅生活改善調査（利用者票）'!BM26="○",1,0)</f>
        <v>0</v>
      </c>
      <c r="BD17" s="62">
        <f>IF('在宅生活改善調査（利用者票）'!BN26="○",1,0)</f>
        <v>0</v>
      </c>
      <c r="BE17" s="62">
        <f>IF('在宅生活改善調査（利用者票）'!BO26="○",1,0)</f>
        <v>0</v>
      </c>
      <c r="BF17" s="62">
        <f>IF('在宅生活改善調査（利用者票）'!BP26="○",1,0)</f>
        <v>0</v>
      </c>
      <c r="BG17" s="62">
        <f>IF('在宅生活改善調査（利用者票）'!BQ26="○",1,0)</f>
        <v>0</v>
      </c>
      <c r="BH17" s="62">
        <f>IF('在宅生活改善調査（利用者票）'!BR26="○",1,0)</f>
        <v>0</v>
      </c>
      <c r="BI17" s="62">
        <f>IF('在宅生活改善調査（利用者票）'!BS26="○",1,0)</f>
        <v>0</v>
      </c>
      <c r="BJ17" s="62">
        <f>IF('在宅生活改善調査（利用者票）'!BT26="○",1,0)</f>
        <v>0</v>
      </c>
      <c r="BK17" s="108">
        <f t="shared" si="4"/>
        <v>0</v>
      </c>
      <c r="BL17" s="62">
        <f>IF('在宅生活改善調査（利用者票）'!BU26="○",1,0)</f>
        <v>0</v>
      </c>
      <c r="BM17" s="62">
        <f>IF('在宅生活改善調査（利用者票）'!BV26="○",1,0)</f>
        <v>0</v>
      </c>
      <c r="BN17" s="62">
        <f>IF('在宅生活改善調査（利用者票）'!BW26="○",1,0)</f>
        <v>0</v>
      </c>
      <c r="BO17" s="62">
        <f>IF('在宅生活改善調査（利用者票）'!BX26="○",1,0)</f>
        <v>0</v>
      </c>
      <c r="BP17" s="62">
        <f>IF('在宅生活改善調査（利用者票）'!BY26="○",1,0)</f>
        <v>0</v>
      </c>
      <c r="BQ17" s="62">
        <f>IF('在宅生活改善調査（利用者票）'!BZ26="○",1,0)</f>
        <v>0</v>
      </c>
      <c r="BR17" s="62">
        <f>IF('在宅生活改善調査（利用者票）'!CA26="○",1,0)</f>
        <v>0</v>
      </c>
      <c r="BS17" s="62">
        <f>IF('在宅生活改善調査（利用者票）'!CB26="○",1,0)</f>
        <v>0</v>
      </c>
      <c r="BT17" s="62">
        <f>IF('在宅生活改善調査（利用者票）'!CC26="○",1,0)</f>
        <v>0</v>
      </c>
      <c r="BU17" s="62">
        <f>IF('在宅生活改善調査（利用者票）'!CD26="○",1,0)</f>
        <v>0</v>
      </c>
      <c r="BV17" s="62">
        <f>IF('在宅生活改善調査（利用者票）'!CE26="○",1,0)</f>
        <v>0</v>
      </c>
      <c r="BW17" s="62">
        <f>IF('在宅生活改善調査（利用者票）'!CF26="○",1,0)</f>
        <v>0</v>
      </c>
      <c r="BX17" s="62">
        <f>IF('在宅生活改善調査（利用者票）'!CG26="○",1,0)</f>
        <v>0</v>
      </c>
      <c r="BY17" s="62">
        <f>IF('在宅生活改善調査（利用者票）'!CH26="○",1,0)</f>
        <v>0</v>
      </c>
      <c r="BZ17" s="62">
        <f>IF('在宅生活改善調査（利用者票）'!CI26="○",1,0)</f>
        <v>0</v>
      </c>
      <c r="CA17" s="62">
        <f>IF('在宅生活改善調査（利用者票）'!CJ26="○",1,0)</f>
        <v>0</v>
      </c>
      <c r="CB17" s="62">
        <f>IF('在宅生活改善調査（利用者票）'!CK26="○",1,0)</f>
        <v>0</v>
      </c>
      <c r="CC17" s="62">
        <f>IF('在宅生活改善調査（利用者票）'!CL26="○",1,0)</f>
        <v>0</v>
      </c>
      <c r="CD17" s="62">
        <f>IF('在宅生活改善調査（利用者票）'!CM26="○",1,0)</f>
        <v>0</v>
      </c>
      <c r="CE17" s="62">
        <f>IF('在宅生活改善調査（利用者票）'!CN26="○",1,0)</f>
        <v>0</v>
      </c>
      <c r="CF17" s="108">
        <f t="shared" si="5"/>
        <v>0</v>
      </c>
      <c r="CG17" s="108">
        <f t="shared" si="6"/>
        <v>0</v>
      </c>
      <c r="CH17" s="108">
        <f t="shared" si="7"/>
        <v>0</v>
      </c>
      <c r="CI17" s="62">
        <f>'在宅生活改善調査（利用者票）'!CO26</f>
        <v>0</v>
      </c>
      <c r="CJ17" s="62">
        <f>'在宅生活改善調査（利用者票）'!CP26</f>
        <v>0</v>
      </c>
      <c r="CK17" s="62">
        <f>'在宅生活改善調査（利用者票）'!CQ26</f>
        <v>0</v>
      </c>
    </row>
    <row r="18" spans="1:89">
      <c r="A18" s="62">
        <f>'在宅生活改善調査（利用者票）'!B27</f>
        <v>0</v>
      </c>
      <c r="B18" s="62">
        <f>'在宅生活改善調査（利用者票）'!C27</f>
        <v>0</v>
      </c>
      <c r="C18" s="62">
        <f>'在宅生活改善調査（利用者票）'!D27</f>
        <v>0</v>
      </c>
      <c r="D18" s="62">
        <f>'在宅生活改善調査（利用者票）'!E27</f>
        <v>0</v>
      </c>
      <c r="E18" s="62">
        <f>'在宅生活改善調査（利用者票）'!F27</f>
        <v>0</v>
      </c>
      <c r="F18" s="62">
        <f>'在宅生活改善調査（利用者票）'!G27</f>
        <v>0</v>
      </c>
      <c r="G18" s="62">
        <f>'在宅生活改善調査（利用者票）'!U27</f>
        <v>0</v>
      </c>
      <c r="H18" s="62">
        <f>'在宅生活改善調査（利用者票）'!V27</f>
        <v>0</v>
      </c>
      <c r="I18" s="62">
        <f>IF('在宅生活改善調査（利用者票）'!W27="○",1,0)</f>
        <v>0</v>
      </c>
      <c r="J18" s="62">
        <f>IF('在宅生活改善調査（利用者票）'!X27="○",1,0)</f>
        <v>0</v>
      </c>
      <c r="K18" s="62">
        <f>IF('在宅生活改善調査（利用者票）'!Y27="○",1,0)</f>
        <v>0</v>
      </c>
      <c r="L18" s="62">
        <f>IF('在宅生活改善調査（利用者票）'!Z27="○",1,0)</f>
        <v>0</v>
      </c>
      <c r="M18" s="62">
        <f>IF('在宅生活改善調査（利用者票）'!AA27="○",1,0)</f>
        <v>0</v>
      </c>
      <c r="N18" s="62">
        <f>IF('在宅生活改善調査（利用者票）'!AB27="○",1,0)</f>
        <v>0</v>
      </c>
      <c r="O18" s="62">
        <f>IF('在宅生活改善調査（利用者票）'!AC27="○",1,0)</f>
        <v>0</v>
      </c>
      <c r="P18" s="62">
        <f>IF('在宅生活改善調査（利用者票）'!AD27="○",1,0)</f>
        <v>0</v>
      </c>
      <c r="Q18" s="62">
        <f>IF('在宅生活改善調査（利用者票）'!AE27="○",1,0)</f>
        <v>0</v>
      </c>
      <c r="R18" s="62">
        <f>IF('在宅生活改善調査（利用者票）'!AF27="○",1,0)</f>
        <v>0</v>
      </c>
      <c r="S18" s="62">
        <f>IF('在宅生活改善調査（利用者票）'!AG27="○",1,0)</f>
        <v>0</v>
      </c>
      <c r="T18" s="62">
        <f>IF('在宅生活改善調査（利用者票）'!AH27="○",1,0)</f>
        <v>0</v>
      </c>
      <c r="U18" s="62">
        <f>IF('在宅生活改善調査（利用者票）'!AI27="○",1,0)</f>
        <v>0</v>
      </c>
      <c r="V18" s="62">
        <f>IF('在宅生活改善調査（利用者票）'!AJ27="○",1,0)</f>
        <v>0</v>
      </c>
      <c r="W18" s="62">
        <f>IF('在宅生活改善調査（利用者票）'!AK27="○",1,0)</f>
        <v>0</v>
      </c>
      <c r="X18" s="62">
        <f>IF('在宅生活改善調査（利用者票）'!AL27="○",1,0)</f>
        <v>0</v>
      </c>
      <c r="Y18" s="62">
        <f>IF('在宅生活改善調査（利用者票）'!AM27="○",1,0)</f>
        <v>0</v>
      </c>
      <c r="Z18" s="108">
        <f t="shared" si="0"/>
        <v>0</v>
      </c>
      <c r="AA18" s="62">
        <f>IF('在宅生活改善調査（利用者票）'!AN27="○",1,0)</f>
        <v>0</v>
      </c>
      <c r="AB18" s="62">
        <f>IF('在宅生活改善調査（利用者票）'!AO27="○",1,0)</f>
        <v>0</v>
      </c>
      <c r="AC18" s="62">
        <f>IF('在宅生活改善調査（利用者票）'!AP27="○",1,0)</f>
        <v>0</v>
      </c>
      <c r="AD18" s="62">
        <f>IF('在宅生活改善調査（利用者票）'!AQ27="○",1,0)</f>
        <v>0</v>
      </c>
      <c r="AE18" s="62">
        <f>IF('在宅生活改善調査（利用者票）'!AR27="○",1,0)</f>
        <v>0</v>
      </c>
      <c r="AF18" s="62">
        <f>IF('在宅生活改善調査（利用者票）'!AS27="○",1,0)</f>
        <v>0</v>
      </c>
      <c r="AG18" s="62">
        <f>IF('在宅生活改善調査（利用者票）'!AT27="○",1,0)</f>
        <v>0</v>
      </c>
      <c r="AH18" s="108">
        <f t="shared" si="1"/>
        <v>0</v>
      </c>
      <c r="AI18" s="62">
        <f>IF('在宅生活改善調査（利用者票）'!AU27="○",1,0)</f>
        <v>0</v>
      </c>
      <c r="AJ18" s="62">
        <f>IF('在宅生活改善調査（利用者票）'!AV27="○",1,0)</f>
        <v>0</v>
      </c>
      <c r="AK18" s="62">
        <f>IF('在宅生活改善調査（利用者票）'!AW27="○",1,0)</f>
        <v>0</v>
      </c>
      <c r="AL18" s="62">
        <f>IF('在宅生活改善調査（利用者票）'!AX27="○",1,0)</f>
        <v>0</v>
      </c>
      <c r="AM18" s="62">
        <f>IF('在宅生活改善調査（利用者票）'!AY27="○",1,0)</f>
        <v>0</v>
      </c>
      <c r="AN18" s="62">
        <f>IF('在宅生活改善調査（利用者票）'!AZ27="○",1,0)</f>
        <v>0</v>
      </c>
      <c r="AO18" s="62">
        <f>IF('在宅生活改善調査（利用者票）'!BA27="○",1,0)</f>
        <v>0</v>
      </c>
      <c r="AP18" s="108">
        <f t="shared" si="2"/>
        <v>0</v>
      </c>
      <c r="AQ18" s="62">
        <f>IF('在宅生活改善調査（利用者票）'!BB27="○",1,0)</f>
        <v>0</v>
      </c>
      <c r="AR18" s="62">
        <f>IF('在宅生活改善調査（利用者票）'!BC27="○",1,0)</f>
        <v>0</v>
      </c>
      <c r="AS18" s="62">
        <f>IF('在宅生活改善調査（利用者票）'!BD27="○",1,0)</f>
        <v>0</v>
      </c>
      <c r="AT18" s="62">
        <f>IF('在宅生活改善調査（利用者票）'!BE27="○",1,0)</f>
        <v>0</v>
      </c>
      <c r="AU18" s="62">
        <f>IF('在宅生活改善調査（利用者票）'!BF27="○",1,0)</f>
        <v>0</v>
      </c>
      <c r="AV18" s="62">
        <f>IF('在宅生活改善調査（利用者票）'!BG27="○",1,0)</f>
        <v>0</v>
      </c>
      <c r="AW18" s="62">
        <f>IF('在宅生活改善調査（利用者票）'!BH27="○",1,0)</f>
        <v>0</v>
      </c>
      <c r="AX18" s="62">
        <f>IF('在宅生活改善調査（利用者票）'!BI27="○",1,0)</f>
        <v>0</v>
      </c>
      <c r="AY18" s="108">
        <f t="shared" si="3"/>
        <v>0</v>
      </c>
      <c r="AZ18" s="62">
        <f>IF('在宅生活改善調査（利用者票）'!BJ27="○",1,0)</f>
        <v>0</v>
      </c>
      <c r="BA18" s="62">
        <f>IF('在宅生活改善調査（利用者票）'!BK27="○",1,0)</f>
        <v>0</v>
      </c>
      <c r="BB18" s="62">
        <f>IF('在宅生活改善調査（利用者票）'!BL27="○",1,0)</f>
        <v>0</v>
      </c>
      <c r="BC18" s="62">
        <f>IF('在宅生活改善調査（利用者票）'!BM27="○",1,0)</f>
        <v>0</v>
      </c>
      <c r="BD18" s="62">
        <f>IF('在宅生活改善調査（利用者票）'!BN27="○",1,0)</f>
        <v>0</v>
      </c>
      <c r="BE18" s="62">
        <f>IF('在宅生活改善調査（利用者票）'!BO27="○",1,0)</f>
        <v>0</v>
      </c>
      <c r="BF18" s="62">
        <f>IF('在宅生活改善調査（利用者票）'!BP27="○",1,0)</f>
        <v>0</v>
      </c>
      <c r="BG18" s="62">
        <f>IF('在宅生活改善調査（利用者票）'!BQ27="○",1,0)</f>
        <v>0</v>
      </c>
      <c r="BH18" s="62">
        <f>IF('在宅生活改善調査（利用者票）'!BR27="○",1,0)</f>
        <v>0</v>
      </c>
      <c r="BI18" s="62">
        <f>IF('在宅生活改善調査（利用者票）'!BS27="○",1,0)</f>
        <v>0</v>
      </c>
      <c r="BJ18" s="62">
        <f>IF('在宅生活改善調査（利用者票）'!BT27="○",1,0)</f>
        <v>0</v>
      </c>
      <c r="BK18" s="108">
        <f t="shared" si="4"/>
        <v>0</v>
      </c>
      <c r="BL18" s="62">
        <f>IF('在宅生活改善調査（利用者票）'!BU27="○",1,0)</f>
        <v>0</v>
      </c>
      <c r="BM18" s="62">
        <f>IF('在宅生活改善調査（利用者票）'!BV27="○",1,0)</f>
        <v>0</v>
      </c>
      <c r="BN18" s="62">
        <f>IF('在宅生活改善調査（利用者票）'!BW27="○",1,0)</f>
        <v>0</v>
      </c>
      <c r="BO18" s="62">
        <f>IF('在宅生活改善調査（利用者票）'!BX27="○",1,0)</f>
        <v>0</v>
      </c>
      <c r="BP18" s="62">
        <f>IF('在宅生活改善調査（利用者票）'!BY27="○",1,0)</f>
        <v>0</v>
      </c>
      <c r="BQ18" s="62">
        <f>IF('在宅生活改善調査（利用者票）'!BZ27="○",1,0)</f>
        <v>0</v>
      </c>
      <c r="BR18" s="62">
        <f>IF('在宅生活改善調査（利用者票）'!CA27="○",1,0)</f>
        <v>0</v>
      </c>
      <c r="BS18" s="62">
        <f>IF('在宅生活改善調査（利用者票）'!CB27="○",1,0)</f>
        <v>0</v>
      </c>
      <c r="BT18" s="62">
        <f>IF('在宅生活改善調査（利用者票）'!CC27="○",1,0)</f>
        <v>0</v>
      </c>
      <c r="BU18" s="62">
        <f>IF('在宅生活改善調査（利用者票）'!CD27="○",1,0)</f>
        <v>0</v>
      </c>
      <c r="BV18" s="62">
        <f>IF('在宅生活改善調査（利用者票）'!CE27="○",1,0)</f>
        <v>0</v>
      </c>
      <c r="BW18" s="62">
        <f>IF('在宅生活改善調査（利用者票）'!CF27="○",1,0)</f>
        <v>0</v>
      </c>
      <c r="BX18" s="62">
        <f>IF('在宅生活改善調査（利用者票）'!CG27="○",1,0)</f>
        <v>0</v>
      </c>
      <c r="BY18" s="62">
        <f>IF('在宅生活改善調査（利用者票）'!CH27="○",1,0)</f>
        <v>0</v>
      </c>
      <c r="BZ18" s="62">
        <f>IF('在宅生活改善調査（利用者票）'!CI27="○",1,0)</f>
        <v>0</v>
      </c>
      <c r="CA18" s="62">
        <f>IF('在宅生活改善調査（利用者票）'!CJ27="○",1,0)</f>
        <v>0</v>
      </c>
      <c r="CB18" s="62">
        <f>IF('在宅生活改善調査（利用者票）'!CK27="○",1,0)</f>
        <v>0</v>
      </c>
      <c r="CC18" s="62">
        <f>IF('在宅生活改善調査（利用者票）'!CL27="○",1,0)</f>
        <v>0</v>
      </c>
      <c r="CD18" s="62">
        <f>IF('在宅生活改善調査（利用者票）'!CM27="○",1,0)</f>
        <v>0</v>
      </c>
      <c r="CE18" s="62">
        <f>IF('在宅生活改善調査（利用者票）'!CN27="○",1,0)</f>
        <v>0</v>
      </c>
      <c r="CF18" s="108">
        <f t="shared" si="5"/>
        <v>0</v>
      </c>
      <c r="CG18" s="108">
        <f t="shared" si="6"/>
        <v>0</v>
      </c>
      <c r="CH18" s="108">
        <f t="shared" si="7"/>
        <v>0</v>
      </c>
      <c r="CI18" s="62">
        <f>'在宅生活改善調査（利用者票）'!CO27</f>
        <v>0</v>
      </c>
      <c r="CJ18" s="62">
        <f>'在宅生活改善調査（利用者票）'!CP27</f>
        <v>0</v>
      </c>
      <c r="CK18" s="62">
        <f>'在宅生活改善調査（利用者票）'!CQ27</f>
        <v>0</v>
      </c>
    </row>
    <row r="19" spans="1:89">
      <c r="A19" s="62">
        <f>'在宅生活改善調査（利用者票）'!B28</f>
        <v>0</v>
      </c>
      <c r="B19" s="62">
        <f>'在宅生活改善調査（利用者票）'!C28</f>
        <v>0</v>
      </c>
      <c r="C19" s="62">
        <f>'在宅生活改善調査（利用者票）'!D28</f>
        <v>0</v>
      </c>
      <c r="D19" s="62">
        <f>'在宅生活改善調査（利用者票）'!E28</f>
        <v>0</v>
      </c>
      <c r="E19" s="62">
        <f>'在宅生活改善調査（利用者票）'!F28</f>
        <v>0</v>
      </c>
      <c r="F19" s="62">
        <f>'在宅生活改善調査（利用者票）'!G28</f>
        <v>0</v>
      </c>
      <c r="G19" s="62">
        <f>'在宅生活改善調査（利用者票）'!U28</f>
        <v>0</v>
      </c>
      <c r="H19" s="62">
        <f>'在宅生活改善調査（利用者票）'!V28</f>
        <v>0</v>
      </c>
      <c r="I19" s="62">
        <f>IF('在宅生活改善調査（利用者票）'!W28="○",1,0)</f>
        <v>0</v>
      </c>
      <c r="J19" s="62">
        <f>IF('在宅生活改善調査（利用者票）'!X28="○",1,0)</f>
        <v>0</v>
      </c>
      <c r="K19" s="62">
        <f>IF('在宅生活改善調査（利用者票）'!Y28="○",1,0)</f>
        <v>0</v>
      </c>
      <c r="L19" s="62">
        <f>IF('在宅生活改善調査（利用者票）'!Z28="○",1,0)</f>
        <v>0</v>
      </c>
      <c r="M19" s="62">
        <f>IF('在宅生活改善調査（利用者票）'!AA28="○",1,0)</f>
        <v>0</v>
      </c>
      <c r="N19" s="62">
        <f>IF('在宅生活改善調査（利用者票）'!AB28="○",1,0)</f>
        <v>0</v>
      </c>
      <c r="O19" s="62">
        <f>IF('在宅生活改善調査（利用者票）'!AC28="○",1,0)</f>
        <v>0</v>
      </c>
      <c r="P19" s="62">
        <f>IF('在宅生活改善調査（利用者票）'!AD28="○",1,0)</f>
        <v>0</v>
      </c>
      <c r="Q19" s="62">
        <f>IF('在宅生活改善調査（利用者票）'!AE28="○",1,0)</f>
        <v>0</v>
      </c>
      <c r="R19" s="62">
        <f>IF('在宅生活改善調査（利用者票）'!AF28="○",1,0)</f>
        <v>0</v>
      </c>
      <c r="S19" s="62">
        <f>IF('在宅生活改善調査（利用者票）'!AG28="○",1,0)</f>
        <v>0</v>
      </c>
      <c r="T19" s="62">
        <f>IF('在宅生活改善調査（利用者票）'!AH28="○",1,0)</f>
        <v>0</v>
      </c>
      <c r="U19" s="62">
        <f>IF('在宅生活改善調査（利用者票）'!AI28="○",1,0)</f>
        <v>0</v>
      </c>
      <c r="V19" s="62">
        <f>IF('在宅生活改善調査（利用者票）'!AJ28="○",1,0)</f>
        <v>0</v>
      </c>
      <c r="W19" s="62">
        <f>IF('在宅生活改善調査（利用者票）'!AK28="○",1,0)</f>
        <v>0</v>
      </c>
      <c r="X19" s="62">
        <f>IF('在宅生活改善調査（利用者票）'!AL28="○",1,0)</f>
        <v>0</v>
      </c>
      <c r="Y19" s="62">
        <f>IF('在宅生活改善調査（利用者票）'!AM28="○",1,0)</f>
        <v>0</v>
      </c>
      <c r="Z19" s="108">
        <f t="shared" si="0"/>
        <v>0</v>
      </c>
      <c r="AA19" s="62">
        <f>IF('在宅生活改善調査（利用者票）'!AN28="○",1,0)</f>
        <v>0</v>
      </c>
      <c r="AB19" s="62">
        <f>IF('在宅生活改善調査（利用者票）'!AO28="○",1,0)</f>
        <v>0</v>
      </c>
      <c r="AC19" s="62">
        <f>IF('在宅生活改善調査（利用者票）'!AP28="○",1,0)</f>
        <v>0</v>
      </c>
      <c r="AD19" s="62">
        <f>IF('在宅生活改善調査（利用者票）'!AQ28="○",1,0)</f>
        <v>0</v>
      </c>
      <c r="AE19" s="62">
        <f>IF('在宅生活改善調査（利用者票）'!AR28="○",1,0)</f>
        <v>0</v>
      </c>
      <c r="AF19" s="62">
        <f>IF('在宅生活改善調査（利用者票）'!AS28="○",1,0)</f>
        <v>0</v>
      </c>
      <c r="AG19" s="62">
        <f>IF('在宅生活改善調査（利用者票）'!AT28="○",1,0)</f>
        <v>0</v>
      </c>
      <c r="AH19" s="108">
        <f t="shared" si="1"/>
        <v>0</v>
      </c>
      <c r="AI19" s="62">
        <f>IF('在宅生活改善調査（利用者票）'!AU28="○",1,0)</f>
        <v>0</v>
      </c>
      <c r="AJ19" s="62">
        <f>IF('在宅生活改善調査（利用者票）'!AV28="○",1,0)</f>
        <v>0</v>
      </c>
      <c r="AK19" s="62">
        <f>IF('在宅生活改善調査（利用者票）'!AW28="○",1,0)</f>
        <v>0</v>
      </c>
      <c r="AL19" s="62">
        <f>IF('在宅生活改善調査（利用者票）'!AX28="○",1,0)</f>
        <v>0</v>
      </c>
      <c r="AM19" s="62">
        <f>IF('在宅生活改善調査（利用者票）'!AY28="○",1,0)</f>
        <v>0</v>
      </c>
      <c r="AN19" s="62">
        <f>IF('在宅生活改善調査（利用者票）'!AZ28="○",1,0)</f>
        <v>0</v>
      </c>
      <c r="AO19" s="62">
        <f>IF('在宅生活改善調査（利用者票）'!BA28="○",1,0)</f>
        <v>0</v>
      </c>
      <c r="AP19" s="108">
        <f t="shared" si="2"/>
        <v>0</v>
      </c>
      <c r="AQ19" s="62">
        <f>IF('在宅生活改善調査（利用者票）'!BB28="○",1,0)</f>
        <v>0</v>
      </c>
      <c r="AR19" s="62">
        <f>IF('在宅生活改善調査（利用者票）'!BC28="○",1,0)</f>
        <v>0</v>
      </c>
      <c r="AS19" s="62">
        <f>IF('在宅生活改善調査（利用者票）'!BD28="○",1,0)</f>
        <v>0</v>
      </c>
      <c r="AT19" s="62">
        <f>IF('在宅生活改善調査（利用者票）'!BE28="○",1,0)</f>
        <v>0</v>
      </c>
      <c r="AU19" s="62">
        <f>IF('在宅生活改善調査（利用者票）'!BF28="○",1,0)</f>
        <v>0</v>
      </c>
      <c r="AV19" s="62">
        <f>IF('在宅生活改善調査（利用者票）'!BG28="○",1,0)</f>
        <v>0</v>
      </c>
      <c r="AW19" s="62">
        <f>IF('在宅生活改善調査（利用者票）'!BH28="○",1,0)</f>
        <v>0</v>
      </c>
      <c r="AX19" s="62">
        <f>IF('在宅生活改善調査（利用者票）'!BI28="○",1,0)</f>
        <v>0</v>
      </c>
      <c r="AY19" s="108">
        <f t="shared" si="3"/>
        <v>0</v>
      </c>
      <c r="AZ19" s="62">
        <f>IF('在宅生活改善調査（利用者票）'!BJ28="○",1,0)</f>
        <v>0</v>
      </c>
      <c r="BA19" s="62">
        <f>IF('在宅生活改善調査（利用者票）'!BK28="○",1,0)</f>
        <v>0</v>
      </c>
      <c r="BB19" s="62">
        <f>IF('在宅生活改善調査（利用者票）'!BL28="○",1,0)</f>
        <v>0</v>
      </c>
      <c r="BC19" s="62">
        <f>IF('在宅生活改善調査（利用者票）'!BM28="○",1,0)</f>
        <v>0</v>
      </c>
      <c r="BD19" s="62">
        <f>IF('在宅生活改善調査（利用者票）'!BN28="○",1,0)</f>
        <v>0</v>
      </c>
      <c r="BE19" s="62">
        <f>IF('在宅生活改善調査（利用者票）'!BO28="○",1,0)</f>
        <v>0</v>
      </c>
      <c r="BF19" s="62">
        <f>IF('在宅生活改善調査（利用者票）'!BP28="○",1,0)</f>
        <v>0</v>
      </c>
      <c r="BG19" s="62">
        <f>IF('在宅生活改善調査（利用者票）'!BQ28="○",1,0)</f>
        <v>0</v>
      </c>
      <c r="BH19" s="62">
        <f>IF('在宅生活改善調査（利用者票）'!BR28="○",1,0)</f>
        <v>0</v>
      </c>
      <c r="BI19" s="62">
        <f>IF('在宅生活改善調査（利用者票）'!BS28="○",1,0)</f>
        <v>0</v>
      </c>
      <c r="BJ19" s="62">
        <f>IF('在宅生活改善調査（利用者票）'!BT28="○",1,0)</f>
        <v>0</v>
      </c>
      <c r="BK19" s="108">
        <f t="shared" si="4"/>
        <v>0</v>
      </c>
      <c r="BL19" s="62">
        <f>IF('在宅生活改善調査（利用者票）'!BU28="○",1,0)</f>
        <v>0</v>
      </c>
      <c r="BM19" s="62">
        <f>IF('在宅生活改善調査（利用者票）'!BV28="○",1,0)</f>
        <v>0</v>
      </c>
      <c r="BN19" s="62">
        <f>IF('在宅生活改善調査（利用者票）'!BW28="○",1,0)</f>
        <v>0</v>
      </c>
      <c r="BO19" s="62">
        <f>IF('在宅生活改善調査（利用者票）'!BX28="○",1,0)</f>
        <v>0</v>
      </c>
      <c r="BP19" s="62">
        <f>IF('在宅生活改善調査（利用者票）'!BY28="○",1,0)</f>
        <v>0</v>
      </c>
      <c r="BQ19" s="62">
        <f>IF('在宅生活改善調査（利用者票）'!BZ28="○",1,0)</f>
        <v>0</v>
      </c>
      <c r="BR19" s="62">
        <f>IF('在宅生活改善調査（利用者票）'!CA28="○",1,0)</f>
        <v>0</v>
      </c>
      <c r="BS19" s="62">
        <f>IF('在宅生活改善調査（利用者票）'!CB28="○",1,0)</f>
        <v>0</v>
      </c>
      <c r="BT19" s="62">
        <f>IF('在宅生活改善調査（利用者票）'!CC28="○",1,0)</f>
        <v>0</v>
      </c>
      <c r="BU19" s="62">
        <f>IF('在宅生活改善調査（利用者票）'!CD28="○",1,0)</f>
        <v>0</v>
      </c>
      <c r="BV19" s="62">
        <f>IF('在宅生活改善調査（利用者票）'!CE28="○",1,0)</f>
        <v>0</v>
      </c>
      <c r="BW19" s="62">
        <f>IF('在宅生活改善調査（利用者票）'!CF28="○",1,0)</f>
        <v>0</v>
      </c>
      <c r="BX19" s="62">
        <f>IF('在宅生活改善調査（利用者票）'!CG28="○",1,0)</f>
        <v>0</v>
      </c>
      <c r="BY19" s="62">
        <f>IF('在宅生活改善調査（利用者票）'!CH28="○",1,0)</f>
        <v>0</v>
      </c>
      <c r="BZ19" s="62">
        <f>IF('在宅生活改善調査（利用者票）'!CI28="○",1,0)</f>
        <v>0</v>
      </c>
      <c r="CA19" s="62">
        <f>IF('在宅生活改善調査（利用者票）'!CJ28="○",1,0)</f>
        <v>0</v>
      </c>
      <c r="CB19" s="62">
        <f>IF('在宅生活改善調査（利用者票）'!CK28="○",1,0)</f>
        <v>0</v>
      </c>
      <c r="CC19" s="62">
        <f>IF('在宅生活改善調査（利用者票）'!CL28="○",1,0)</f>
        <v>0</v>
      </c>
      <c r="CD19" s="62">
        <f>IF('在宅生活改善調査（利用者票）'!CM28="○",1,0)</f>
        <v>0</v>
      </c>
      <c r="CE19" s="62">
        <f>IF('在宅生活改善調査（利用者票）'!CN28="○",1,0)</f>
        <v>0</v>
      </c>
      <c r="CF19" s="108">
        <f t="shared" si="5"/>
        <v>0</v>
      </c>
      <c r="CG19" s="108">
        <f t="shared" si="6"/>
        <v>0</v>
      </c>
      <c r="CH19" s="108">
        <f t="shared" si="7"/>
        <v>0</v>
      </c>
      <c r="CI19" s="62">
        <f>'在宅生活改善調査（利用者票）'!CO28</f>
        <v>0</v>
      </c>
      <c r="CJ19" s="62">
        <f>'在宅生活改善調査（利用者票）'!CP28</f>
        <v>0</v>
      </c>
      <c r="CK19" s="62">
        <f>'在宅生活改善調査（利用者票）'!CQ28</f>
        <v>0</v>
      </c>
    </row>
    <row r="20" spans="1:89">
      <c r="A20" s="62">
        <f>'在宅生活改善調査（利用者票）'!B29</f>
        <v>0</v>
      </c>
      <c r="B20" s="62">
        <f>'在宅生活改善調査（利用者票）'!C29</f>
        <v>0</v>
      </c>
      <c r="C20" s="62">
        <f>'在宅生活改善調査（利用者票）'!D29</f>
        <v>0</v>
      </c>
      <c r="D20" s="62">
        <f>'在宅生活改善調査（利用者票）'!E29</f>
        <v>0</v>
      </c>
      <c r="E20" s="62">
        <f>'在宅生活改善調査（利用者票）'!F29</f>
        <v>0</v>
      </c>
      <c r="F20" s="62">
        <f>'在宅生活改善調査（利用者票）'!G29</f>
        <v>0</v>
      </c>
      <c r="G20" s="62">
        <f>'在宅生活改善調査（利用者票）'!U29</f>
        <v>0</v>
      </c>
      <c r="H20" s="62">
        <f>'在宅生活改善調査（利用者票）'!V29</f>
        <v>0</v>
      </c>
      <c r="I20" s="62">
        <f>IF('在宅生活改善調査（利用者票）'!W29="○",1,0)</f>
        <v>0</v>
      </c>
      <c r="J20" s="62">
        <f>IF('在宅生活改善調査（利用者票）'!X29="○",1,0)</f>
        <v>0</v>
      </c>
      <c r="K20" s="62">
        <f>IF('在宅生活改善調査（利用者票）'!Y29="○",1,0)</f>
        <v>0</v>
      </c>
      <c r="L20" s="62">
        <f>IF('在宅生活改善調査（利用者票）'!Z29="○",1,0)</f>
        <v>0</v>
      </c>
      <c r="M20" s="62">
        <f>IF('在宅生活改善調査（利用者票）'!AA29="○",1,0)</f>
        <v>0</v>
      </c>
      <c r="N20" s="62">
        <f>IF('在宅生活改善調査（利用者票）'!AB29="○",1,0)</f>
        <v>0</v>
      </c>
      <c r="O20" s="62">
        <f>IF('在宅生活改善調査（利用者票）'!AC29="○",1,0)</f>
        <v>0</v>
      </c>
      <c r="P20" s="62">
        <f>IF('在宅生活改善調査（利用者票）'!AD29="○",1,0)</f>
        <v>0</v>
      </c>
      <c r="Q20" s="62">
        <f>IF('在宅生活改善調査（利用者票）'!AE29="○",1,0)</f>
        <v>0</v>
      </c>
      <c r="R20" s="62">
        <f>IF('在宅生活改善調査（利用者票）'!AF29="○",1,0)</f>
        <v>0</v>
      </c>
      <c r="S20" s="62">
        <f>IF('在宅生活改善調査（利用者票）'!AG29="○",1,0)</f>
        <v>0</v>
      </c>
      <c r="T20" s="62">
        <f>IF('在宅生活改善調査（利用者票）'!AH29="○",1,0)</f>
        <v>0</v>
      </c>
      <c r="U20" s="62">
        <f>IF('在宅生活改善調査（利用者票）'!AI29="○",1,0)</f>
        <v>0</v>
      </c>
      <c r="V20" s="62">
        <f>IF('在宅生活改善調査（利用者票）'!AJ29="○",1,0)</f>
        <v>0</v>
      </c>
      <c r="W20" s="62">
        <f>IF('在宅生活改善調査（利用者票）'!AK29="○",1,0)</f>
        <v>0</v>
      </c>
      <c r="X20" s="62">
        <f>IF('在宅生活改善調査（利用者票）'!AL29="○",1,0)</f>
        <v>0</v>
      </c>
      <c r="Y20" s="62">
        <f>IF('在宅生活改善調査（利用者票）'!AM29="○",1,0)</f>
        <v>0</v>
      </c>
      <c r="Z20" s="108">
        <f t="shared" ref="Z20:Z34" si="8">SUM(I20:Y20)</f>
        <v>0</v>
      </c>
      <c r="AA20" s="62">
        <f>IF('在宅生活改善調査（利用者票）'!AN29="○",1,0)</f>
        <v>0</v>
      </c>
      <c r="AB20" s="62">
        <f>IF('在宅生活改善調査（利用者票）'!AO29="○",1,0)</f>
        <v>0</v>
      </c>
      <c r="AC20" s="62">
        <f>IF('在宅生活改善調査（利用者票）'!AP29="○",1,0)</f>
        <v>0</v>
      </c>
      <c r="AD20" s="62">
        <f>IF('在宅生活改善調査（利用者票）'!AQ29="○",1,0)</f>
        <v>0</v>
      </c>
      <c r="AE20" s="62">
        <f>IF('在宅生活改善調査（利用者票）'!AR29="○",1,0)</f>
        <v>0</v>
      </c>
      <c r="AF20" s="62">
        <f>IF('在宅生活改善調査（利用者票）'!AS29="○",1,0)</f>
        <v>0</v>
      </c>
      <c r="AG20" s="62">
        <f>IF('在宅生活改善調査（利用者票）'!AT29="○",1,0)</f>
        <v>0</v>
      </c>
      <c r="AH20" s="108">
        <f t="shared" ref="AH20:AH34" si="9">SUM(AA20:AG20)</f>
        <v>0</v>
      </c>
      <c r="AI20" s="62">
        <f>IF('在宅生活改善調査（利用者票）'!AU29="○",1,0)</f>
        <v>0</v>
      </c>
      <c r="AJ20" s="62">
        <f>IF('在宅生活改善調査（利用者票）'!AV29="○",1,0)</f>
        <v>0</v>
      </c>
      <c r="AK20" s="62">
        <f>IF('在宅生活改善調査（利用者票）'!AW29="○",1,0)</f>
        <v>0</v>
      </c>
      <c r="AL20" s="62">
        <f>IF('在宅生活改善調査（利用者票）'!AX29="○",1,0)</f>
        <v>0</v>
      </c>
      <c r="AM20" s="62">
        <f>IF('在宅生活改善調査（利用者票）'!AY29="○",1,0)</f>
        <v>0</v>
      </c>
      <c r="AN20" s="62">
        <f>IF('在宅生活改善調査（利用者票）'!AZ29="○",1,0)</f>
        <v>0</v>
      </c>
      <c r="AO20" s="62">
        <f>IF('在宅生活改善調査（利用者票）'!BA29="○",1,0)</f>
        <v>0</v>
      </c>
      <c r="AP20" s="108">
        <f t="shared" ref="AP20:AP34" si="10">SUM(AI20:AO20)</f>
        <v>0</v>
      </c>
      <c r="AQ20" s="62">
        <f>IF('在宅生活改善調査（利用者票）'!BB29="○",1,0)</f>
        <v>0</v>
      </c>
      <c r="AR20" s="62">
        <f>IF('在宅生活改善調査（利用者票）'!BC29="○",1,0)</f>
        <v>0</v>
      </c>
      <c r="AS20" s="62">
        <f>IF('在宅生活改善調査（利用者票）'!BD29="○",1,0)</f>
        <v>0</v>
      </c>
      <c r="AT20" s="62">
        <f>IF('在宅生活改善調査（利用者票）'!BE29="○",1,0)</f>
        <v>0</v>
      </c>
      <c r="AU20" s="62">
        <f>IF('在宅生活改善調査（利用者票）'!BF29="○",1,0)</f>
        <v>0</v>
      </c>
      <c r="AV20" s="62">
        <f>IF('在宅生活改善調査（利用者票）'!BG29="○",1,0)</f>
        <v>0</v>
      </c>
      <c r="AW20" s="62">
        <f>IF('在宅生活改善調査（利用者票）'!BH29="○",1,0)</f>
        <v>0</v>
      </c>
      <c r="AX20" s="62">
        <f>IF('在宅生活改善調査（利用者票）'!BI29="○",1,0)</f>
        <v>0</v>
      </c>
      <c r="AY20" s="108">
        <f t="shared" ref="AY20:AY34" si="11">SUM(AQ20:AX20)</f>
        <v>0</v>
      </c>
      <c r="AZ20" s="62">
        <f>IF('在宅生活改善調査（利用者票）'!BJ29="○",1,0)</f>
        <v>0</v>
      </c>
      <c r="BA20" s="62">
        <f>IF('在宅生活改善調査（利用者票）'!BK29="○",1,0)</f>
        <v>0</v>
      </c>
      <c r="BB20" s="62">
        <f>IF('在宅生活改善調査（利用者票）'!BL29="○",1,0)</f>
        <v>0</v>
      </c>
      <c r="BC20" s="62">
        <f>IF('在宅生活改善調査（利用者票）'!BM29="○",1,0)</f>
        <v>0</v>
      </c>
      <c r="BD20" s="62">
        <f>IF('在宅生活改善調査（利用者票）'!BN29="○",1,0)</f>
        <v>0</v>
      </c>
      <c r="BE20" s="62">
        <f>IF('在宅生活改善調査（利用者票）'!BO29="○",1,0)</f>
        <v>0</v>
      </c>
      <c r="BF20" s="62">
        <f>IF('在宅生活改善調査（利用者票）'!BP29="○",1,0)</f>
        <v>0</v>
      </c>
      <c r="BG20" s="62">
        <f>IF('在宅生活改善調査（利用者票）'!BQ29="○",1,0)</f>
        <v>0</v>
      </c>
      <c r="BH20" s="62">
        <f>IF('在宅生活改善調査（利用者票）'!BR29="○",1,0)</f>
        <v>0</v>
      </c>
      <c r="BI20" s="62">
        <f>IF('在宅生活改善調査（利用者票）'!BS29="○",1,0)</f>
        <v>0</v>
      </c>
      <c r="BJ20" s="62">
        <f>IF('在宅生活改善調査（利用者票）'!BT29="○",1,0)</f>
        <v>0</v>
      </c>
      <c r="BK20" s="108">
        <f t="shared" ref="BK20:BK34" si="12">SUM(AZ20:BJ20)</f>
        <v>0</v>
      </c>
      <c r="BL20" s="62">
        <f>IF('在宅生活改善調査（利用者票）'!BU29="○",1,0)</f>
        <v>0</v>
      </c>
      <c r="BM20" s="62">
        <f>IF('在宅生活改善調査（利用者票）'!BV29="○",1,0)</f>
        <v>0</v>
      </c>
      <c r="BN20" s="62">
        <f>IF('在宅生活改善調査（利用者票）'!BW29="○",1,0)</f>
        <v>0</v>
      </c>
      <c r="BO20" s="62">
        <f>IF('在宅生活改善調査（利用者票）'!BX29="○",1,0)</f>
        <v>0</v>
      </c>
      <c r="BP20" s="62">
        <f>IF('在宅生活改善調査（利用者票）'!BY29="○",1,0)</f>
        <v>0</v>
      </c>
      <c r="BQ20" s="62">
        <f>IF('在宅生活改善調査（利用者票）'!BZ29="○",1,0)</f>
        <v>0</v>
      </c>
      <c r="BR20" s="62">
        <f>IF('在宅生活改善調査（利用者票）'!CA29="○",1,0)</f>
        <v>0</v>
      </c>
      <c r="BS20" s="62">
        <f>IF('在宅生活改善調査（利用者票）'!CB29="○",1,0)</f>
        <v>0</v>
      </c>
      <c r="BT20" s="62">
        <f>IF('在宅生活改善調査（利用者票）'!CC29="○",1,0)</f>
        <v>0</v>
      </c>
      <c r="BU20" s="62">
        <f>IF('在宅生活改善調査（利用者票）'!CD29="○",1,0)</f>
        <v>0</v>
      </c>
      <c r="BV20" s="62">
        <f>IF('在宅生活改善調査（利用者票）'!CE29="○",1,0)</f>
        <v>0</v>
      </c>
      <c r="BW20" s="62">
        <f>IF('在宅生活改善調査（利用者票）'!CF29="○",1,0)</f>
        <v>0</v>
      </c>
      <c r="BX20" s="62">
        <f>IF('在宅生活改善調査（利用者票）'!CG29="○",1,0)</f>
        <v>0</v>
      </c>
      <c r="BY20" s="62">
        <f>IF('在宅生活改善調査（利用者票）'!CH29="○",1,0)</f>
        <v>0</v>
      </c>
      <c r="BZ20" s="62">
        <f>IF('在宅生活改善調査（利用者票）'!CI29="○",1,0)</f>
        <v>0</v>
      </c>
      <c r="CA20" s="62">
        <f>IF('在宅生活改善調査（利用者票）'!CJ29="○",1,0)</f>
        <v>0</v>
      </c>
      <c r="CB20" s="62">
        <f>IF('在宅生活改善調査（利用者票）'!CK29="○",1,0)</f>
        <v>0</v>
      </c>
      <c r="CC20" s="62">
        <f>IF('在宅生活改善調査（利用者票）'!CL29="○",1,0)</f>
        <v>0</v>
      </c>
      <c r="CD20" s="62">
        <f>IF('在宅生活改善調査（利用者票）'!CM29="○",1,0)</f>
        <v>0</v>
      </c>
      <c r="CE20" s="62">
        <f>IF('在宅生活改善調査（利用者票）'!CN29="○",1,0)</f>
        <v>0</v>
      </c>
      <c r="CF20" s="108">
        <f t="shared" ref="CF20:CF34" si="13">SUM(BL20:CE20)</f>
        <v>0</v>
      </c>
      <c r="CG20" s="108">
        <f t="shared" ref="CG20:CG34" si="14">SUM(BW20:CD20)</f>
        <v>0</v>
      </c>
      <c r="CH20" s="108">
        <f t="shared" ref="CH20:CH34" si="15">SUM(BW20:CC20)</f>
        <v>0</v>
      </c>
      <c r="CI20" s="62">
        <f>'在宅生活改善調査（利用者票）'!CO29</f>
        <v>0</v>
      </c>
      <c r="CJ20" s="62">
        <f>'在宅生活改善調査（利用者票）'!CP29</f>
        <v>0</v>
      </c>
      <c r="CK20" s="62">
        <f>'在宅生活改善調査（利用者票）'!CQ29</f>
        <v>0</v>
      </c>
    </row>
    <row r="21" spans="1:89">
      <c r="A21" s="62">
        <f>'在宅生活改善調査（利用者票）'!B30</f>
        <v>0</v>
      </c>
      <c r="B21" s="62">
        <f>'在宅生活改善調査（利用者票）'!C30</f>
        <v>0</v>
      </c>
      <c r="C21" s="62">
        <f>'在宅生活改善調査（利用者票）'!D30</f>
        <v>0</v>
      </c>
      <c r="D21" s="62">
        <f>'在宅生活改善調査（利用者票）'!E30</f>
        <v>0</v>
      </c>
      <c r="E21" s="62">
        <f>'在宅生活改善調査（利用者票）'!F30</f>
        <v>0</v>
      </c>
      <c r="F21" s="62">
        <f>'在宅生活改善調査（利用者票）'!G30</f>
        <v>0</v>
      </c>
      <c r="G21" s="62">
        <f>'在宅生活改善調査（利用者票）'!U30</f>
        <v>0</v>
      </c>
      <c r="H21" s="62">
        <f>'在宅生活改善調査（利用者票）'!V30</f>
        <v>0</v>
      </c>
      <c r="I21" s="62">
        <f>IF('在宅生活改善調査（利用者票）'!W30="○",1,0)</f>
        <v>0</v>
      </c>
      <c r="J21" s="62">
        <f>IF('在宅生活改善調査（利用者票）'!X30="○",1,0)</f>
        <v>0</v>
      </c>
      <c r="K21" s="62">
        <f>IF('在宅生活改善調査（利用者票）'!Y30="○",1,0)</f>
        <v>0</v>
      </c>
      <c r="L21" s="62">
        <f>IF('在宅生活改善調査（利用者票）'!Z30="○",1,0)</f>
        <v>0</v>
      </c>
      <c r="M21" s="62">
        <f>IF('在宅生活改善調査（利用者票）'!AA30="○",1,0)</f>
        <v>0</v>
      </c>
      <c r="N21" s="62">
        <f>IF('在宅生活改善調査（利用者票）'!AB30="○",1,0)</f>
        <v>0</v>
      </c>
      <c r="O21" s="62">
        <f>IF('在宅生活改善調査（利用者票）'!AC30="○",1,0)</f>
        <v>0</v>
      </c>
      <c r="P21" s="62">
        <f>IF('在宅生活改善調査（利用者票）'!AD30="○",1,0)</f>
        <v>0</v>
      </c>
      <c r="Q21" s="62">
        <f>IF('在宅生活改善調査（利用者票）'!AE30="○",1,0)</f>
        <v>0</v>
      </c>
      <c r="R21" s="62">
        <f>IF('在宅生活改善調査（利用者票）'!AF30="○",1,0)</f>
        <v>0</v>
      </c>
      <c r="S21" s="62">
        <f>IF('在宅生活改善調査（利用者票）'!AG30="○",1,0)</f>
        <v>0</v>
      </c>
      <c r="T21" s="62">
        <f>IF('在宅生活改善調査（利用者票）'!AH30="○",1,0)</f>
        <v>0</v>
      </c>
      <c r="U21" s="62">
        <f>IF('在宅生活改善調査（利用者票）'!AI30="○",1,0)</f>
        <v>0</v>
      </c>
      <c r="V21" s="62">
        <f>IF('在宅生活改善調査（利用者票）'!AJ30="○",1,0)</f>
        <v>0</v>
      </c>
      <c r="W21" s="62">
        <f>IF('在宅生活改善調査（利用者票）'!AK30="○",1,0)</f>
        <v>0</v>
      </c>
      <c r="X21" s="62">
        <f>IF('在宅生活改善調査（利用者票）'!AL30="○",1,0)</f>
        <v>0</v>
      </c>
      <c r="Y21" s="62">
        <f>IF('在宅生活改善調査（利用者票）'!AM30="○",1,0)</f>
        <v>0</v>
      </c>
      <c r="Z21" s="108">
        <f t="shared" si="8"/>
        <v>0</v>
      </c>
      <c r="AA21" s="62">
        <f>IF('在宅生活改善調査（利用者票）'!AN30="○",1,0)</f>
        <v>0</v>
      </c>
      <c r="AB21" s="62">
        <f>IF('在宅生活改善調査（利用者票）'!AO30="○",1,0)</f>
        <v>0</v>
      </c>
      <c r="AC21" s="62">
        <f>IF('在宅生活改善調査（利用者票）'!AP30="○",1,0)</f>
        <v>0</v>
      </c>
      <c r="AD21" s="62">
        <f>IF('在宅生活改善調査（利用者票）'!AQ30="○",1,0)</f>
        <v>0</v>
      </c>
      <c r="AE21" s="62">
        <f>IF('在宅生活改善調査（利用者票）'!AR30="○",1,0)</f>
        <v>0</v>
      </c>
      <c r="AF21" s="62">
        <f>IF('在宅生活改善調査（利用者票）'!AS30="○",1,0)</f>
        <v>0</v>
      </c>
      <c r="AG21" s="62">
        <f>IF('在宅生活改善調査（利用者票）'!AT30="○",1,0)</f>
        <v>0</v>
      </c>
      <c r="AH21" s="108">
        <f t="shared" si="9"/>
        <v>0</v>
      </c>
      <c r="AI21" s="62">
        <f>IF('在宅生活改善調査（利用者票）'!AU30="○",1,0)</f>
        <v>0</v>
      </c>
      <c r="AJ21" s="62">
        <f>IF('在宅生活改善調査（利用者票）'!AV30="○",1,0)</f>
        <v>0</v>
      </c>
      <c r="AK21" s="62">
        <f>IF('在宅生活改善調査（利用者票）'!AW30="○",1,0)</f>
        <v>0</v>
      </c>
      <c r="AL21" s="62">
        <f>IF('在宅生活改善調査（利用者票）'!AX30="○",1,0)</f>
        <v>0</v>
      </c>
      <c r="AM21" s="62">
        <f>IF('在宅生活改善調査（利用者票）'!AY30="○",1,0)</f>
        <v>0</v>
      </c>
      <c r="AN21" s="62">
        <f>IF('在宅生活改善調査（利用者票）'!AZ30="○",1,0)</f>
        <v>0</v>
      </c>
      <c r="AO21" s="62">
        <f>IF('在宅生活改善調査（利用者票）'!BA30="○",1,0)</f>
        <v>0</v>
      </c>
      <c r="AP21" s="108">
        <f t="shared" si="10"/>
        <v>0</v>
      </c>
      <c r="AQ21" s="62">
        <f>IF('在宅生活改善調査（利用者票）'!BB30="○",1,0)</f>
        <v>0</v>
      </c>
      <c r="AR21" s="62">
        <f>IF('在宅生活改善調査（利用者票）'!BC30="○",1,0)</f>
        <v>0</v>
      </c>
      <c r="AS21" s="62">
        <f>IF('在宅生活改善調査（利用者票）'!BD30="○",1,0)</f>
        <v>0</v>
      </c>
      <c r="AT21" s="62">
        <f>IF('在宅生活改善調査（利用者票）'!BE30="○",1,0)</f>
        <v>0</v>
      </c>
      <c r="AU21" s="62">
        <f>IF('在宅生活改善調査（利用者票）'!BF30="○",1,0)</f>
        <v>0</v>
      </c>
      <c r="AV21" s="62">
        <f>IF('在宅生活改善調査（利用者票）'!BG30="○",1,0)</f>
        <v>0</v>
      </c>
      <c r="AW21" s="62">
        <f>IF('在宅生活改善調査（利用者票）'!BH30="○",1,0)</f>
        <v>0</v>
      </c>
      <c r="AX21" s="62">
        <f>IF('在宅生活改善調査（利用者票）'!BI30="○",1,0)</f>
        <v>0</v>
      </c>
      <c r="AY21" s="108">
        <f t="shared" si="11"/>
        <v>0</v>
      </c>
      <c r="AZ21" s="62">
        <f>IF('在宅生活改善調査（利用者票）'!BJ30="○",1,0)</f>
        <v>0</v>
      </c>
      <c r="BA21" s="62">
        <f>IF('在宅生活改善調査（利用者票）'!BK30="○",1,0)</f>
        <v>0</v>
      </c>
      <c r="BB21" s="62">
        <f>IF('在宅生活改善調査（利用者票）'!BL30="○",1,0)</f>
        <v>0</v>
      </c>
      <c r="BC21" s="62">
        <f>IF('在宅生活改善調査（利用者票）'!BM30="○",1,0)</f>
        <v>0</v>
      </c>
      <c r="BD21" s="62">
        <f>IF('在宅生活改善調査（利用者票）'!BN30="○",1,0)</f>
        <v>0</v>
      </c>
      <c r="BE21" s="62">
        <f>IF('在宅生活改善調査（利用者票）'!BO30="○",1,0)</f>
        <v>0</v>
      </c>
      <c r="BF21" s="62">
        <f>IF('在宅生活改善調査（利用者票）'!BP30="○",1,0)</f>
        <v>0</v>
      </c>
      <c r="BG21" s="62">
        <f>IF('在宅生活改善調査（利用者票）'!BQ30="○",1,0)</f>
        <v>0</v>
      </c>
      <c r="BH21" s="62">
        <f>IF('在宅生活改善調査（利用者票）'!BR30="○",1,0)</f>
        <v>0</v>
      </c>
      <c r="BI21" s="62">
        <f>IF('在宅生活改善調査（利用者票）'!BS30="○",1,0)</f>
        <v>0</v>
      </c>
      <c r="BJ21" s="62">
        <f>IF('在宅生活改善調査（利用者票）'!BT30="○",1,0)</f>
        <v>0</v>
      </c>
      <c r="BK21" s="108">
        <f t="shared" si="12"/>
        <v>0</v>
      </c>
      <c r="BL21" s="62">
        <f>IF('在宅生活改善調査（利用者票）'!BU30="○",1,0)</f>
        <v>0</v>
      </c>
      <c r="BM21" s="62">
        <f>IF('在宅生活改善調査（利用者票）'!BV30="○",1,0)</f>
        <v>0</v>
      </c>
      <c r="BN21" s="62">
        <f>IF('在宅生活改善調査（利用者票）'!BW30="○",1,0)</f>
        <v>0</v>
      </c>
      <c r="BO21" s="62">
        <f>IF('在宅生活改善調査（利用者票）'!BX30="○",1,0)</f>
        <v>0</v>
      </c>
      <c r="BP21" s="62">
        <f>IF('在宅生活改善調査（利用者票）'!BY30="○",1,0)</f>
        <v>0</v>
      </c>
      <c r="BQ21" s="62">
        <f>IF('在宅生活改善調査（利用者票）'!BZ30="○",1,0)</f>
        <v>0</v>
      </c>
      <c r="BR21" s="62">
        <f>IF('在宅生活改善調査（利用者票）'!CA30="○",1,0)</f>
        <v>0</v>
      </c>
      <c r="BS21" s="62">
        <f>IF('在宅生活改善調査（利用者票）'!CB30="○",1,0)</f>
        <v>0</v>
      </c>
      <c r="BT21" s="62">
        <f>IF('在宅生活改善調査（利用者票）'!CC30="○",1,0)</f>
        <v>0</v>
      </c>
      <c r="BU21" s="62">
        <f>IF('在宅生活改善調査（利用者票）'!CD30="○",1,0)</f>
        <v>0</v>
      </c>
      <c r="BV21" s="62">
        <f>IF('在宅生活改善調査（利用者票）'!CE30="○",1,0)</f>
        <v>0</v>
      </c>
      <c r="BW21" s="62">
        <f>IF('在宅生活改善調査（利用者票）'!CF30="○",1,0)</f>
        <v>0</v>
      </c>
      <c r="BX21" s="62">
        <f>IF('在宅生活改善調査（利用者票）'!CG30="○",1,0)</f>
        <v>0</v>
      </c>
      <c r="BY21" s="62">
        <f>IF('在宅生活改善調査（利用者票）'!CH30="○",1,0)</f>
        <v>0</v>
      </c>
      <c r="BZ21" s="62">
        <f>IF('在宅生活改善調査（利用者票）'!CI30="○",1,0)</f>
        <v>0</v>
      </c>
      <c r="CA21" s="62">
        <f>IF('在宅生活改善調査（利用者票）'!CJ30="○",1,0)</f>
        <v>0</v>
      </c>
      <c r="CB21" s="62">
        <f>IF('在宅生活改善調査（利用者票）'!CK30="○",1,0)</f>
        <v>0</v>
      </c>
      <c r="CC21" s="62">
        <f>IF('在宅生活改善調査（利用者票）'!CL30="○",1,0)</f>
        <v>0</v>
      </c>
      <c r="CD21" s="62">
        <f>IF('在宅生活改善調査（利用者票）'!CM30="○",1,0)</f>
        <v>0</v>
      </c>
      <c r="CE21" s="62">
        <f>IF('在宅生活改善調査（利用者票）'!CN30="○",1,0)</f>
        <v>0</v>
      </c>
      <c r="CF21" s="108">
        <f t="shared" si="13"/>
        <v>0</v>
      </c>
      <c r="CG21" s="108">
        <f t="shared" si="14"/>
        <v>0</v>
      </c>
      <c r="CH21" s="108">
        <f t="shared" si="15"/>
        <v>0</v>
      </c>
      <c r="CI21" s="62">
        <f>'在宅生活改善調査（利用者票）'!CO30</f>
        <v>0</v>
      </c>
      <c r="CJ21" s="62">
        <f>'在宅生活改善調査（利用者票）'!CP30</f>
        <v>0</v>
      </c>
      <c r="CK21" s="62">
        <f>'在宅生活改善調査（利用者票）'!CQ30</f>
        <v>0</v>
      </c>
    </row>
    <row r="22" spans="1:89">
      <c r="A22" s="62">
        <f>'在宅生活改善調査（利用者票）'!B31</f>
        <v>0</v>
      </c>
      <c r="B22" s="62">
        <f>'在宅生活改善調査（利用者票）'!C31</f>
        <v>0</v>
      </c>
      <c r="C22" s="62">
        <f>'在宅生活改善調査（利用者票）'!D31</f>
        <v>0</v>
      </c>
      <c r="D22" s="62">
        <f>'在宅生活改善調査（利用者票）'!E31</f>
        <v>0</v>
      </c>
      <c r="E22" s="62">
        <f>'在宅生活改善調査（利用者票）'!F31</f>
        <v>0</v>
      </c>
      <c r="F22" s="62">
        <f>'在宅生活改善調査（利用者票）'!G31</f>
        <v>0</v>
      </c>
      <c r="G22" s="62">
        <f>'在宅生活改善調査（利用者票）'!U31</f>
        <v>0</v>
      </c>
      <c r="H22" s="62">
        <f>'在宅生活改善調査（利用者票）'!V31</f>
        <v>0</v>
      </c>
      <c r="I22" s="62">
        <f>IF('在宅生活改善調査（利用者票）'!W31="○",1,0)</f>
        <v>0</v>
      </c>
      <c r="J22" s="62">
        <f>IF('在宅生活改善調査（利用者票）'!X31="○",1,0)</f>
        <v>0</v>
      </c>
      <c r="K22" s="62">
        <f>IF('在宅生活改善調査（利用者票）'!Y31="○",1,0)</f>
        <v>0</v>
      </c>
      <c r="L22" s="62">
        <f>IF('在宅生活改善調査（利用者票）'!Z31="○",1,0)</f>
        <v>0</v>
      </c>
      <c r="M22" s="62">
        <f>IF('在宅生活改善調査（利用者票）'!AA31="○",1,0)</f>
        <v>0</v>
      </c>
      <c r="N22" s="62">
        <f>IF('在宅生活改善調査（利用者票）'!AB31="○",1,0)</f>
        <v>0</v>
      </c>
      <c r="O22" s="62">
        <f>IF('在宅生活改善調査（利用者票）'!AC31="○",1,0)</f>
        <v>0</v>
      </c>
      <c r="P22" s="62">
        <f>IF('在宅生活改善調査（利用者票）'!AD31="○",1,0)</f>
        <v>0</v>
      </c>
      <c r="Q22" s="62">
        <f>IF('在宅生活改善調査（利用者票）'!AE31="○",1,0)</f>
        <v>0</v>
      </c>
      <c r="R22" s="62">
        <f>IF('在宅生活改善調査（利用者票）'!AF31="○",1,0)</f>
        <v>0</v>
      </c>
      <c r="S22" s="62">
        <f>IF('在宅生活改善調査（利用者票）'!AG31="○",1,0)</f>
        <v>0</v>
      </c>
      <c r="T22" s="62">
        <f>IF('在宅生活改善調査（利用者票）'!AH31="○",1,0)</f>
        <v>0</v>
      </c>
      <c r="U22" s="62">
        <f>IF('在宅生活改善調査（利用者票）'!AI31="○",1,0)</f>
        <v>0</v>
      </c>
      <c r="V22" s="62">
        <f>IF('在宅生活改善調査（利用者票）'!AJ31="○",1,0)</f>
        <v>0</v>
      </c>
      <c r="W22" s="62">
        <f>IF('在宅生活改善調査（利用者票）'!AK31="○",1,0)</f>
        <v>0</v>
      </c>
      <c r="X22" s="62">
        <f>IF('在宅生活改善調査（利用者票）'!AL31="○",1,0)</f>
        <v>0</v>
      </c>
      <c r="Y22" s="62">
        <f>IF('在宅生活改善調査（利用者票）'!AM31="○",1,0)</f>
        <v>0</v>
      </c>
      <c r="Z22" s="108">
        <f t="shared" si="8"/>
        <v>0</v>
      </c>
      <c r="AA22" s="62">
        <f>IF('在宅生活改善調査（利用者票）'!AN31="○",1,0)</f>
        <v>0</v>
      </c>
      <c r="AB22" s="62">
        <f>IF('在宅生活改善調査（利用者票）'!AO31="○",1,0)</f>
        <v>0</v>
      </c>
      <c r="AC22" s="62">
        <f>IF('在宅生活改善調査（利用者票）'!AP31="○",1,0)</f>
        <v>0</v>
      </c>
      <c r="AD22" s="62">
        <f>IF('在宅生活改善調査（利用者票）'!AQ31="○",1,0)</f>
        <v>0</v>
      </c>
      <c r="AE22" s="62">
        <f>IF('在宅生活改善調査（利用者票）'!AR31="○",1,0)</f>
        <v>0</v>
      </c>
      <c r="AF22" s="62">
        <f>IF('在宅生活改善調査（利用者票）'!AS31="○",1,0)</f>
        <v>0</v>
      </c>
      <c r="AG22" s="62">
        <f>IF('在宅生活改善調査（利用者票）'!AT31="○",1,0)</f>
        <v>0</v>
      </c>
      <c r="AH22" s="108">
        <f t="shared" si="9"/>
        <v>0</v>
      </c>
      <c r="AI22" s="62">
        <f>IF('在宅生活改善調査（利用者票）'!AU31="○",1,0)</f>
        <v>0</v>
      </c>
      <c r="AJ22" s="62">
        <f>IF('在宅生活改善調査（利用者票）'!AV31="○",1,0)</f>
        <v>0</v>
      </c>
      <c r="AK22" s="62">
        <f>IF('在宅生活改善調査（利用者票）'!AW31="○",1,0)</f>
        <v>0</v>
      </c>
      <c r="AL22" s="62">
        <f>IF('在宅生活改善調査（利用者票）'!AX31="○",1,0)</f>
        <v>0</v>
      </c>
      <c r="AM22" s="62">
        <f>IF('在宅生活改善調査（利用者票）'!AY31="○",1,0)</f>
        <v>0</v>
      </c>
      <c r="AN22" s="62">
        <f>IF('在宅生活改善調査（利用者票）'!AZ31="○",1,0)</f>
        <v>0</v>
      </c>
      <c r="AO22" s="62">
        <f>IF('在宅生活改善調査（利用者票）'!BA31="○",1,0)</f>
        <v>0</v>
      </c>
      <c r="AP22" s="108">
        <f t="shared" si="10"/>
        <v>0</v>
      </c>
      <c r="AQ22" s="62">
        <f>IF('在宅生活改善調査（利用者票）'!BB31="○",1,0)</f>
        <v>0</v>
      </c>
      <c r="AR22" s="62">
        <f>IF('在宅生活改善調査（利用者票）'!BC31="○",1,0)</f>
        <v>0</v>
      </c>
      <c r="AS22" s="62">
        <f>IF('在宅生活改善調査（利用者票）'!BD31="○",1,0)</f>
        <v>0</v>
      </c>
      <c r="AT22" s="62">
        <f>IF('在宅生活改善調査（利用者票）'!BE31="○",1,0)</f>
        <v>0</v>
      </c>
      <c r="AU22" s="62">
        <f>IF('在宅生活改善調査（利用者票）'!BF31="○",1,0)</f>
        <v>0</v>
      </c>
      <c r="AV22" s="62">
        <f>IF('在宅生活改善調査（利用者票）'!BG31="○",1,0)</f>
        <v>0</v>
      </c>
      <c r="AW22" s="62">
        <f>IF('在宅生活改善調査（利用者票）'!BH31="○",1,0)</f>
        <v>0</v>
      </c>
      <c r="AX22" s="62">
        <f>IF('在宅生活改善調査（利用者票）'!BI31="○",1,0)</f>
        <v>0</v>
      </c>
      <c r="AY22" s="108">
        <f t="shared" si="11"/>
        <v>0</v>
      </c>
      <c r="AZ22" s="62">
        <f>IF('在宅生活改善調査（利用者票）'!BJ31="○",1,0)</f>
        <v>0</v>
      </c>
      <c r="BA22" s="62">
        <f>IF('在宅生活改善調査（利用者票）'!BK31="○",1,0)</f>
        <v>0</v>
      </c>
      <c r="BB22" s="62">
        <f>IF('在宅生活改善調査（利用者票）'!BL31="○",1,0)</f>
        <v>0</v>
      </c>
      <c r="BC22" s="62">
        <f>IF('在宅生活改善調査（利用者票）'!BM31="○",1,0)</f>
        <v>0</v>
      </c>
      <c r="BD22" s="62">
        <f>IF('在宅生活改善調査（利用者票）'!BN31="○",1,0)</f>
        <v>0</v>
      </c>
      <c r="BE22" s="62">
        <f>IF('在宅生活改善調査（利用者票）'!BO31="○",1,0)</f>
        <v>0</v>
      </c>
      <c r="BF22" s="62">
        <f>IF('在宅生活改善調査（利用者票）'!BP31="○",1,0)</f>
        <v>0</v>
      </c>
      <c r="BG22" s="62">
        <f>IF('在宅生活改善調査（利用者票）'!BQ31="○",1,0)</f>
        <v>0</v>
      </c>
      <c r="BH22" s="62">
        <f>IF('在宅生活改善調査（利用者票）'!BR31="○",1,0)</f>
        <v>0</v>
      </c>
      <c r="BI22" s="62">
        <f>IF('在宅生活改善調査（利用者票）'!BS31="○",1,0)</f>
        <v>0</v>
      </c>
      <c r="BJ22" s="62">
        <f>IF('在宅生活改善調査（利用者票）'!BT31="○",1,0)</f>
        <v>0</v>
      </c>
      <c r="BK22" s="108">
        <f t="shared" si="12"/>
        <v>0</v>
      </c>
      <c r="BL22" s="62">
        <f>IF('在宅生活改善調査（利用者票）'!BU31="○",1,0)</f>
        <v>0</v>
      </c>
      <c r="BM22" s="62">
        <f>IF('在宅生活改善調査（利用者票）'!BV31="○",1,0)</f>
        <v>0</v>
      </c>
      <c r="BN22" s="62">
        <f>IF('在宅生活改善調査（利用者票）'!BW31="○",1,0)</f>
        <v>0</v>
      </c>
      <c r="BO22" s="62">
        <f>IF('在宅生活改善調査（利用者票）'!BX31="○",1,0)</f>
        <v>0</v>
      </c>
      <c r="BP22" s="62">
        <f>IF('在宅生活改善調査（利用者票）'!BY31="○",1,0)</f>
        <v>0</v>
      </c>
      <c r="BQ22" s="62">
        <f>IF('在宅生活改善調査（利用者票）'!BZ31="○",1,0)</f>
        <v>0</v>
      </c>
      <c r="BR22" s="62">
        <f>IF('在宅生活改善調査（利用者票）'!CA31="○",1,0)</f>
        <v>0</v>
      </c>
      <c r="BS22" s="62">
        <f>IF('在宅生活改善調査（利用者票）'!CB31="○",1,0)</f>
        <v>0</v>
      </c>
      <c r="BT22" s="62">
        <f>IF('在宅生活改善調査（利用者票）'!CC31="○",1,0)</f>
        <v>0</v>
      </c>
      <c r="BU22" s="62">
        <f>IF('在宅生活改善調査（利用者票）'!CD31="○",1,0)</f>
        <v>0</v>
      </c>
      <c r="BV22" s="62">
        <f>IF('在宅生活改善調査（利用者票）'!CE31="○",1,0)</f>
        <v>0</v>
      </c>
      <c r="BW22" s="62">
        <f>IF('在宅生活改善調査（利用者票）'!CF31="○",1,0)</f>
        <v>0</v>
      </c>
      <c r="BX22" s="62">
        <f>IF('在宅生活改善調査（利用者票）'!CG31="○",1,0)</f>
        <v>0</v>
      </c>
      <c r="BY22" s="62">
        <f>IF('在宅生活改善調査（利用者票）'!CH31="○",1,0)</f>
        <v>0</v>
      </c>
      <c r="BZ22" s="62">
        <f>IF('在宅生活改善調査（利用者票）'!CI31="○",1,0)</f>
        <v>0</v>
      </c>
      <c r="CA22" s="62">
        <f>IF('在宅生活改善調査（利用者票）'!CJ31="○",1,0)</f>
        <v>0</v>
      </c>
      <c r="CB22" s="62">
        <f>IF('在宅生活改善調査（利用者票）'!CK31="○",1,0)</f>
        <v>0</v>
      </c>
      <c r="CC22" s="62">
        <f>IF('在宅生活改善調査（利用者票）'!CL31="○",1,0)</f>
        <v>0</v>
      </c>
      <c r="CD22" s="62">
        <f>IF('在宅生活改善調査（利用者票）'!CM31="○",1,0)</f>
        <v>0</v>
      </c>
      <c r="CE22" s="62">
        <f>IF('在宅生活改善調査（利用者票）'!CN31="○",1,0)</f>
        <v>0</v>
      </c>
      <c r="CF22" s="108">
        <f t="shared" si="13"/>
        <v>0</v>
      </c>
      <c r="CG22" s="108">
        <f t="shared" si="14"/>
        <v>0</v>
      </c>
      <c r="CH22" s="108">
        <f t="shared" si="15"/>
        <v>0</v>
      </c>
      <c r="CI22" s="62">
        <f>'在宅生活改善調査（利用者票）'!CO31</f>
        <v>0</v>
      </c>
      <c r="CJ22" s="62">
        <f>'在宅生活改善調査（利用者票）'!CP31</f>
        <v>0</v>
      </c>
      <c r="CK22" s="62">
        <f>'在宅生活改善調査（利用者票）'!CQ31</f>
        <v>0</v>
      </c>
    </row>
    <row r="23" spans="1:89">
      <c r="A23" s="62">
        <f>'在宅生活改善調査（利用者票）'!B32</f>
        <v>0</v>
      </c>
      <c r="B23" s="62">
        <f>'在宅生活改善調査（利用者票）'!C32</f>
        <v>0</v>
      </c>
      <c r="C23" s="62">
        <f>'在宅生活改善調査（利用者票）'!D32</f>
        <v>0</v>
      </c>
      <c r="D23" s="62">
        <f>'在宅生活改善調査（利用者票）'!E32</f>
        <v>0</v>
      </c>
      <c r="E23" s="62">
        <f>'在宅生活改善調査（利用者票）'!F32</f>
        <v>0</v>
      </c>
      <c r="F23" s="62">
        <f>'在宅生活改善調査（利用者票）'!G32</f>
        <v>0</v>
      </c>
      <c r="G23" s="62">
        <f>'在宅生活改善調査（利用者票）'!U32</f>
        <v>0</v>
      </c>
      <c r="H23" s="62">
        <f>'在宅生活改善調査（利用者票）'!V32</f>
        <v>0</v>
      </c>
      <c r="I23" s="62">
        <f>IF('在宅生活改善調査（利用者票）'!W32="○",1,0)</f>
        <v>0</v>
      </c>
      <c r="J23" s="62">
        <f>IF('在宅生活改善調査（利用者票）'!X32="○",1,0)</f>
        <v>0</v>
      </c>
      <c r="K23" s="62">
        <f>IF('在宅生活改善調査（利用者票）'!Y32="○",1,0)</f>
        <v>0</v>
      </c>
      <c r="L23" s="62">
        <f>IF('在宅生活改善調査（利用者票）'!Z32="○",1,0)</f>
        <v>0</v>
      </c>
      <c r="M23" s="62">
        <f>IF('在宅生活改善調査（利用者票）'!AA32="○",1,0)</f>
        <v>0</v>
      </c>
      <c r="N23" s="62">
        <f>IF('在宅生活改善調査（利用者票）'!AB32="○",1,0)</f>
        <v>0</v>
      </c>
      <c r="O23" s="62">
        <f>IF('在宅生活改善調査（利用者票）'!AC32="○",1,0)</f>
        <v>0</v>
      </c>
      <c r="P23" s="62">
        <f>IF('在宅生活改善調査（利用者票）'!AD32="○",1,0)</f>
        <v>0</v>
      </c>
      <c r="Q23" s="62">
        <f>IF('在宅生活改善調査（利用者票）'!AE32="○",1,0)</f>
        <v>0</v>
      </c>
      <c r="R23" s="62">
        <f>IF('在宅生活改善調査（利用者票）'!AF32="○",1,0)</f>
        <v>0</v>
      </c>
      <c r="S23" s="62">
        <f>IF('在宅生活改善調査（利用者票）'!AG32="○",1,0)</f>
        <v>0</v>
      </c>
      <c r="T23" s="62">
        <f>IF('在宅生活改善調査（利用者票）'!AH32="○",1,0)</f>
        <v>0</v>
      </c>
      <c r="U23" s="62">
        <f>IF('在宅生活改善調査（利用者票）'!AI32="○",1,0)</f>
        <v>0</v>
      </c>
      <c r="V23" s="62">
        <f>IF('在宅生活改善調査（利用者票）'!AJ32="○",1,0)</f>
        <v>0</v>
      </c>
      <c r="W23" s="62">
        <f>IF('在宅生活改善調査（利用者票）'!AK32="○",1,0)</f>
        <v>0</v>
      </c>
      <c r="X23" s="62">
        <f>IF('在宅生活改善調査（利用者票）'!AL32="○",1,0)</f>
        <v>0</v>
      </c>
      <c r="Y23" s="62">
        <f>IF('在宅生活改善調査（利用者票）'!AM32="○",1,0)</f>
        <v>0</v>
      </c>
      <c r="Z23" s="108">
        <f t="shared" si="8"/>
        <v>0</v>
      </c>
      <c r="AA23" s="62">
        <f>IF('在宅生活改善調査（利用者票）'!AN32="○",1,0)</f>
        <v>0</v>
      </c>
      <c r="AB23" s="62">
        <f>IF('在宅生活改善調査（利用者票）'!AO32="○",1,0)</f>
        <v>0</v>
      </c>
      <c r="AC23" s="62">
        <f>IF('在宅生活改善調査（利用者票）'!AP32="○",1,0)</f>
        <v>0</v>
      </c>
      <c r="AD23" s="62">
        <f>IF('在宅生活改善調査（利用者票）'!AQ32="○",1,0)</f>
        <v>0</v>
      </c>
      <c r="AE23" s="62">
        <f>IF('在宅生活改善調査（利用者票）'!AR32="○",1,0)</f>
        <v>0</v>
      </c>
      <c r="AF23" s="62">
        <f>IF('在宅生活改善調査（利用者票）'!AS32="○",1,0)</f>
        <v>0</v>
      </c>
      <c r="AG23" s="62">
        <f>IF('在宅生活改善調査（利用者票）'!AT32="○",1,0)</f>
        <v>0</v>
      </c>
      <c r="AH23" s="108">
        <f t="shared" si="9"/>
        <v>0</v>
      </c>
      <c r="AI23" s="62">
        <f>IF('在宅生活改善調査（利用者票）'!AU32="○",1,0)</f>
        <v>0</v>
      </c>
      <c r="AJ23" s="62">
        <f>IF('在宅生活改善調査（利用者票）'!AV32="○",1,0)</f>
        <v>0</v>
      </c>
      <c r="AK23" s="62">
        <f>IF('在宅生活改善調査（利用者票）'!AW32="○",1,0)</f>
        <v>0</v>
      </c>
      <c r="AL23" s="62">
        <f>IF('在宅生活改善調査（利用者票）'!AX32="○",1,0)</f>
        <v>0</v>
      </c>
      <c r="AM23" s="62">
        <f>IF('在宅生活改善調査（利用者票）'!AY32="○",1,0)</f>
        <v>0</v>
      </c>
      <c r="AN23" s="62">
        <f>IF('在宅生活改善調査（利用者票）'!AZ32="○",1,0)</f>
        <v>0</v>
      </c>
      <c r="AO23" s="62">
        <f>IF('在宅生活改善調査（利用者票）'!BA32="○",1,0)</f>
        <v>0</v>
      </c>
      <c r="AP23" s="108">
        <f t="shared" si="10"/>
        <v>0</v>
      </c>
      <c r="AQ23" s="62">
        <f>IF('在宅生活改善調査（利用者票）'!BB32="○",1,0)</f>
        <v>0</v>
      </c>
      <c r="AR23" s="62">
        <f>IF('在宅生活改善調査（利用者票）'!BC32="○",1,0)</f>
        <v>0</v>
      </c>
      <c r="AS23" s="62">
        <f>IF('在宅生活改善調査（利用者票）'!BD32="○",1,0)</f>
        <v>0</v>
      </c>
      <c r="AT23" s="62">
        <f>IF('在宅生活改善調査（利用者票）'!BE32="○",1,0)</f>
        <v>0</v>
      </c>
      <c r="AU23" s="62">
        <f>IF('在宅生活改善調査（利用者票）'!BF32="○",1,0)</f>
        <v>0</v>
      </c>
      <c r="AV23" s="62">
        <f>IF('在宅生活改善調査（利用者票）'!BG32="○",1,0)</f>
        <v>0</v>
      </c>
      <c r="AW23" s="62">
        <f>IF('在宅生活改善調査（利用者票）'!BH32="○",1,0)</f>
        <v>0</v>
      </c>
      <c r="AX23" s="62">
        <f>IF('在宅生活改善調査（利用者票）'!BI32="○",1,0)</f>
        <v>0</v>
      </c>
      <c r="AY23" s="108">
        <f t="shared" si="11"/>
        <v>0</v>
      </c>
      <c r="AZ23" s="62">
        <f>IF('在宅生活改善調査（利用者票）'!BJ32="○",1,0)</f>
        <v>0</v>
      </c>
      <c r="BA23" s="62">
        <f>IF('在宅生活改善調査（利用者票）'!BK32="○",1,0)</f>
        <v>0</v>
      </c>
      <c r="BB23" s="62">
        <f>IF('在宅生活改善調査（利用者票）'!BL32="○",1,0)</f>
        <v>0</v>
      </c>
      <c r="BC23" s="62">
        <f>IF('在宅生活改善調査（利用者票）'!BM32="○",1,0)</f>
        <v>0</v>
      </c>
      <c r="BD23" s="62">
        <f>IF('在宅生活改善調査（利用者票）'!BN32="○",1,0)</f>
        <v>0</v>
      </c>
      <c r="BE23" s="62">
        <f>IF('在宅生活改善調査（利用者票）'!BO32="○",1,0)</f>
        <v>0</v>
      </c>
      <c r="BF23" s="62">
        <f>IF('在宅生活改善調査（利用者票）'!BP32="○",1,0)</f>
        <v>0</v>
      </c>
      <c r="BG23" s="62">
        <f>IF('在宅生活改善調査（利用者票）'!BQ32="○",1,0)</f>
        <v>0</v>
      </c>
      <c r="BH23" s="62">
        <f>IF('在宅生活改善調査（利用者票）'!BR32="○",1,0)</f>
        <v>0</v>
      </c>
      <c r="BI23" s="62">
        <f>IF('在宅生活改善調査（利用者票）'!BS32="○",1,0)</f>
        <v>0</v>
      </c>
      <c r="BJ23" s="62">
        <f>IF('在宅生活改善調査（利用者票）'!BT32="○",1,0)</f>
        <v>0</v>
      </c>
      <c r="BK23" s="108">
        <f t="shared" si="12"/>
        <v>0</v>
      </c>
      <c r="BL23" s="62">
        <f>IF('在宅生活改善調査（利用者票）'!BU32="○",1,0)</f>
        <v>0</v>
      </c>
      <c r="BM23" s="62">
        <f>IF('在宅生活改善調査（利用者票）'!BV32="○",1,0)</f>
        <v>0</v>
      </c>
      <c r="BN23" s="62">
        <f>IF('在宅生活改善調査（利用者票）'!BW32="○",1,0)</f>
        <v>0</v>
      </c>
      <c r="BO23" s="62">
        <f>IF('在宅生活改善調査（利用者票）'!BX32="○",1,0)</f>
        <v>0</v>
      </c>
      <c r="BP23" s="62">
        <f>IF('在宅生活改善調査（利用者票）'!BY32="○",1,0)</f>
        <v>0</v>
      </c>
      <c r="BQ23" s="62">
        <f>IF('在宅生活改善調査（利用者票）'!BZ32="○",1,0)</f>
        <v>0</v>
      </c>
      <c r="BR23" s="62">
        <f>IF('在宅生活改善調査（利用者票）'!CA32="○",1,0)</f>
        <v>0</v>
      </c>
      <c r="BS23" s="62">
        <f>IF('在宅生活改善調査（利用者票）'!CB32="○",1,0)</f>
        <v>0</v>
      </c>
      <c r="BT23" s="62">
        <f>IF('在宅生活改善調査（利用者票）'!CC32="○",1,0)</f>
        <v>0</v>
      </c>
      <c r="BU23" s="62">
        <f>IF('在宅生活改善調査（利用者票）'!CD32="○",1,0)</f>
        <v>0</v>
      </c>
      <c r="BV23" s="62">
        <f>IF('在宅生活改善調査（利用者票）'!CE32="○",1,0)</f>
        <v>0</v>
      </c>
      <c r="BW23" s="62">
        <f>IF('在宅生活改善調査（利用者票）'!CF32="○",1,0)</f>
        <v>0</v>
      </c>
      <c r="BX23" s="62">
        <f>IF('在宅生活改善調査（利用者票）'!CG32="○",1,0)</f>
        <v>0</v>
      </c>
      <c r="BY23" s="62">
        <f>IF('在宅生活改善調査（利用者票）'!CH32="○",1,0)</f>
        <v>0</v>
      </c>
      <c r="BZ23" s="62">
        <f>IF('在宅生活改善調査（利用者票）'!CI32="○",1,0)</f>
        <v>0</v>
      </c>
      <c r="CA23" s="62">
        <f>IF('在宅生活改善調査（利用者票）'!CJ32="○",1,0)</f>
        <v>0</v>
      </c>
      <c r="CB23" s="62">
        <f>IF('在宅生活改善調査（利用者票）'!CK32="○",1,0)</f>
        <v>0</v>
      </c>
      <c r="CC23" s="62">
        <f>IF('在宅生活改善調査（利用者票）'!CL32="○",1,0)</f>
        <v>0</v>
      </c>
      <c r="CD23" s="62">
        <f>IF('在宅生活改善調査（利用者票）'!CM32="○",1,0)</f>
        <v>0</v>
      </c>
      <c r="CE23" s="62">
        <f>IF('在宅生活改善調査（利用者票）'!CN32="○",1,0)</f>
        <v>0</v>
      </c>
      <c r="CF23" s="108">
        <f t="shared" si="13"/>
        <v>0</v>
      </c>
      <c r="CG23" s="108">
        <f t="shared" si="14"/>
        <v>0</v>
      </c>
      <c r="CH23" s="108">
        <f t="shared" si="15"/>
        <v>0</v>
      </c>
      <c r="CI23" s="62">
        <f>'在宅生活改善調査（利用者票）'!CO32</f>
        <v>0</v>
      </c>
      <c r="CJ23" s="62">
        <f>'在宅生活改善調査（利用者票）'!CP32</f>
        <v>0</v>
      </c>
      <c r="CK23" s="62">
        <f>'在宅生活改善調査（利用者票）'!CQ32</f>
        <v>0</v>
      </c>
    </row>
    <row r="24" spans="1:89">
      <c r="A24" s="62">
        <f>'在宅生活改善調査（利用者票）'!B33</f>
        <v>0</v>
      </c>
      <c r="B24" s="62">
        <f>'在宅生活改善調査（利用者票）'!C33</f>
        <v>0</v>
      </c>
      <c r="C24" s="62">
        <f>'在宅生活改善調査（利用者票）'!D33</f>
        <v>0</v>
      </c>
      <c r="D24" s="62">
        <f>'在宅生活改善調査（利用者票）'!E33</f>
        <v>0</v>
      </c>
      <c r="E24" s="62">
        <f>'在宅生活改善調査（利用者票）'!F33</f>
        <v>0</v>
      </c>
      <c r="F24" s="62">
        <f>'在宅生活改善調査（利用者票）'!G33</f>
        <v>0</v>
      </c>
      <c r="G24" s="62">
        <f>'在宅生活改善調査（利用者票）'!U33</f>
        <v>0</v>
      </c>
      <c r="H24" s="62">
        <f>'在宅生活改善調査（利用者票）'!V33</f>
        <v>0</v>
      </c>
      <c r="I24" s="62">
        <f>IF('在宅生活改善調査（利用者票）'!W33="○",1,0)</f>
        <v>0</v>
      </c>
      <c r="J24" s="62">
        <f>IF('在宅生活改善調査（利用者票）'!X33="○",1,0)</f>
        <v>0</v>
      </c>
      <c r="K24" s="62">
        <f>IF('在宅生活改善調査（利用者票）'!Y33="○",1,0)</f>
        <v>0</v>
      </c>
      <c r="L24" s="62">
        <f>IF('在宅生活改善調査（利用者票）'!Z33="○",1,0)</f>
        <v>0</v>
      </c>
      <c r="M24" s="62">
        <f>IF('在宅生活改善調査（利用者票）'!AA33="○",1,0)</f>
        <v>0</v>
      </c>
      <c r="N24" s="62">
        <f>IF('在宅生活改善調査（利用者票）'!AB33="○",1,0)</f>
        <v>0</v>
      </c>
      <c r="O24" s="62">
        <f>IF('在宅生活改善調査（利用者票）'!AC33="○",1,0)</f>
        <v>0</v>
      </c>
      <c r="P24" s="62">
        <f>IF('在宅生活改善調査（利用者票）'!AD33="○",1,0)</f>
        <v>0</v>
      </c>
      <c r="Q24" s="62">
        <f>IF('在宅生活改善調査（利用者票）'!AE33="○",1,0)</f>
        <v>0</v>
      </c>
      <c r="R24" s="62">
        <f>IF('在宅生活改善調査（利用者票）'!AF33="○",1,0)</f>
        <v>0</v>
      </c>
      <c r="S24" s="62">
        <f>IF('在宅生活改善調査（利用者票）'!AG33="○",1,0)</f>
        <v>0</v>
      </c>
      <c r="T24" s="62">
        <f>IF('在宅生活改善調査（利用者票）'!AH33="○",1,0)</f>
        <v>0</v>
      </c>
      <c r="U24" s="62">
        <f>IF('在宅生活改善調査（利用者票）'!AI33="○",1,0)</f>
        <v>0</v>
      </c>
      <c r="V24" s="62">
        <f>IF('在宅生活改善調査（利用者票）'!AJ33="○",1,0)</f>
        <v>0</v>
      </c>
      <c r="W24" s="62">
        <f>IF('在宅生活改善調査（利用者票）'!AK33="○",1,0)</f>
        <v>0</v>
      </c>
      <c r="X24" s="62">
        <f>IF('在宅生活改善調査（利用者票）'!AL33="○",1,0)</f>
        <v>0</v>
      </c>
      <c r="Y24" s="62">
        <f>IF('在宅生活改善調査（利用者票）'!AM33="○",1,0)</f>
        <v>0</v>
      </c>
      <c r="Z24" s="108">
        <f t="shared" si="8"/>
        <v>0</v>
      </c>
      <c r="AA24" s="62">
        <f>IF('在宅生活改善調査（利用者票）'!AN33="○",1,0)</f>
        <v>0</v>
      </c>
      <c r="AB24" s="62">
        <f>IF('在宅生活改善調査（利用者票）'!AO33="○",1,0)</f>
        <v>0</v>
      </c>
      <c r="AC24" s="62">
        <f>IF('在宅生活改善調査（利用者票）'!AP33="○",1,0)</f>
        <v>0</v>
      </c>
      <c r="AD24" s="62">
        <f>IF('在宅生活改善調査（利用者票）'!AQ33="○",1,0)</f>
        <v>0</v>
      </c>
      <c r="AE24" s="62">
        <f>IF('在宅生活改善調査（利用者票）'!AR33="○",1,0)</f>
        <v>0</v>
      </c>
      <c r="AF24" s="62">
        <f>IF('在宅生活改善調査（利用者票）'!AS33="○",1,0)</f>
        <v>0</v>
      </c>
      <c r="AG24" s="62">
        <f>IF('在宅生活改善調査（利用者票）'!AT33="○",1,0)</f>
        <v>0</v>
      </c>
      <c r="AH24" s="108">
        <f t="shared" si="9"/>
        <v>0</v>
      </c>
      <c r="AI24" s="62">
        <f>IF('在宅生活改善調査（利用者票）'!AU33="○",1,0)</f>
        <v>0</v>
      </c>
      <c r="AJ24" s="62">
        <f>IF('在宅生活改善調査（利用者票）'!AV33="○",1,0)</f>
        <v>0</v>
      </c>
      <c r="AK24" s="62">
        <f>IF('在宅生活改善調査（利用者票）'!AW33="○",1,0)</f>
        <v>0</v>
      </c>
      <c r="AL24" s="62">
        <f>IF('在宅生活改善調査（利用者票）'!AX33="○",1,0)</f>
        <v>0</v>
      </c>
      <c r="AM24" s="62">
        <f>IF('在宅生活改善調査（利用者票）'!AY33="○",1,0)</f>
        <v>0</v>
      </c>
      <c r="AN24" s="62">
        <f>IF('在宅生活改善調査（利用者票）'!AZ33="○",1,0)</f>
        <v>0</v>
      </c>
      <c r="AO24" s="62">
        <f>IF('在宅生活改善調査（利用者票）'!BA33="○",1,0)</f>
        <v>0</v>
      </c>
      <c r="AP24" s="108">
        <f t="shared" si="10"/>
        <v>0</v>
      </c>
      <c r="AQ24" s="62">
        <f>IF('在宅生活改善調査（利用者票）'!BB33="○",1,0)</f>
        <v>0</v>
      </c>
      <c r="AR24" s="62">
        <f>IF('在宅生活改善調査（利用者票）'!BC33="○",1,0)</f>
        <v>0</v>
      </c>
      <c r="AS24" s="62">
        <f>IF('在宅生活改善調査（利用者票）'!BD33="○",1,0)</f>
        <v>0</v>
      </c>
      <c r="AT24" s="62">
        <f>IF('在宅生活改善調査（利用者票）'!BE33="○",1,0)</f>
        <v>0</v>
      </c>
      <c r="AU24" s="62">
        <f>IF('在宅生活改善調査（利用者票）'!BF33="○",1,0)</f>
        <v>0</v>
      </c>
      <c r="AV24" s="62">
        <f>IF('在宅生活改善調査（利用者票）'!BG33="○",1,0)</f>
        <v>0</v>
      </c>
      <c r="AW24" s="62">
        <f>IF('在宅生活改善調査（利用者票）'!BH33="○",1,0)</f>
        <v>0</v>
      </c>
      <c r="AX24" s="62">
        <f>IF('在宅生活改善調査（利用者票）'!BI33="○",1,0)</f>
        <v>0</v>
      </c>
      <c r="AY24" s="108">
        <f t="shared" si="11"/>
        <v>0</v>
      </c>
      <c r="AZ24" s="62">
        <f>IF('在宅生活改善調査（利用者票）'!BJ33="○",1,0)</f>
        <v>0</v>
      </c>
      <c r="BA24" s="62">
        <f>IF('在宅生活改善調査（利用者票）'!BK33="○",1,0)</f>
        <v>0</v>
      </c>
      <c r="BB24" s="62">
        <f>IF('在宅生活改善調査（利用者票）'!BL33="○",1,0)</f>
        <v>0</v>
      </c>
      <c r="BC24" s="62">
        <f>IF('在宅生活改善調査（利用者票）'!BM33="○",1,0)</f>
        <v>0</v>
      </c>
      <c r="BD24" s="62">
        <f>IF('在宅生活改善調査（利用者票）'!BN33="○",1,0)</f>
        <v>0</v>
      </c>
      <c r="BE24" s="62">
        <f>IF('在宅生活改善調査（利用者票）'!BO33="○",1,0)</f>
        <v>0</v>
      </c>
      <c r="BF24" s="62">
        <f>IF('在宅生活改善調査（利用者票）'!BP33="○",1,0)</f>
        <v>0</v>
      </c>
      <c r="BG24" s="62">
        <f>IF('在宅生活改善調査（利用者票）'!BQ33="○",1,0)</f>
        <v>0</v>
      </c>
      <c r="BH24" s="62">
        <f>IF('在宅生活改善調査（利用者票）'!BR33="○",1,0)</f>
        <v>0</v>
      </c>
      <c r="BI24" s="62">
        <f>IF('在宅生活改善調査（利用者票）'!BS33="○",1,0)</f>
        <v>0</v>
      </c>
      <c r="BJ24" s="62">
        <f>IF('在宅生活改善調査（利用者票）'!BT33="○",1,0)</f>
        <v>0</v>
      </c>
      <c r="BK24" s="108">
        <f t="shared" si="12"/>
        <v>0</v>
      </c>
      <c r="BL24" s="62">
        <f>IF('在宅生活改善調査（利用者票）'!BU33="○",1,0)</f>
        <v>0</v>
      </c>
      <c r="BM24" s="62">
        <f>IF('在宅生活改善調査（利用者票）'!BV33="○",1,0)</f>
        <v>0</v>
      </c>
      <c r="BN24" s="62">
        <f>IF('在宅生活改善調査（利用者票）'!BW33="○",1,0)</f>
        <v>0</v>
      </c>
      <c r="BO24" s="62">
        <f>IF('在宅生活改善調査（利用者票）'!BX33="○",1,0)</f>
        <v>0</v>
      </c>
      <c r="BP24" s="62">
        <f>IF('在宅生活改善調査（利用者票）'!BY33="○",1,0)</f>
        <v>0</v>
      </c>
      <c r="BQ24" s="62">
        <f>IF('在宅生活改善調査（利用者票）'!BZ33="○",1,0)</f>
        <v>0</v>
      </c>
      <c r="BR24" s="62">
        <f>IF('在宅生活改善調査（利用者票）'!CA33="○",1,0)</f>
        <v>0</v>
      </c>
      <c r="BS24" s="62">
        <f>IF('在宅生活改善調査（利用者票）'!CB33="○",1,0)</f>
        <v>0</v>
      </c>
      <c r="BT24" s="62">
        <f>IF('在宅生活改善調査（利用者票）'!CC33="○",1,0)</f>
        <v>0</v>
      </c>
      <c r="BU24" s="62">
        <f>IF('在宅生活改善調査（利用者票）'!CD33="○",1,0)</f>
        <v>0</v>
      </c>
      <c r="BV24" s="62">
        <f>IF('在宅生活改善調査（利用者票）'!CE33="○",1,0)</f>
        <v>0</v>
      </c>
      <c r="BW24" s="62">
        <f>IF('在宅生活改善調査（利用者票）'!CF33="○",1,0)</f>
        <v>0</v>
      </c>
      <c r="BX24" s="62">
        <f>IF('在宅生活改善調査（利用者票）'!CG33="○",1,0)</f>
        <v>0</v>
      </c>
      <c r="BY24" s="62">
        <f>IF('在宅生活改善調査（利用者票）'!CH33="○",1,0)</f>
        <v>0</v>
      </c>
      <c r="BZ24" s="62">
        <f>IF('在宅生活改善調査（利用者票）'!CI33="○",1,0)</f>
        <v>0</v>
      </c>
      <c r="CA24" s="62">
        <f>IF('在宅生活改善調査（利用者票）'!CJ33="○",1,0)</f>
        <v>0</v>
      </c>
      <c r="CB24" s="62">
        <f>IF('在宅生活改善調査（利用者票）'!CK33="○",1,0)</f>
        <v>0</v>
      </c>
      <c r="CC24" s="62">
        <f>IF('在宅生活改善調査（利用者票）'!CL33="○",1,0)</f>
        <v>0</v>
      </c>
      <c r="CD24" s="62">
        <f>IF('在宅生活改善調査（利用者票）'!CM33="○",1,0)</f>
        <v>0</v>
      </c>
      <c r="CE24" s="62">
        <f>IF('在宅生活改善調査（利用者票）'!CN33="○",1,0)</f>
        <v>0</v>
      </c>
      <c r="CF24" s="108">
        <f t="shared" si="13"/>
        <v>0</v>
      </c>
      <c r="CG24" s="108">
        <f t="shared" si="14"/>
        <v>0</v>
      </c>
      <c r="CH24" s="108">
        <f t="shared" si="15"/>
        <v>0</v>
      </c>
      <c r="CI24" s="62">
        <f>'在宅生活改善調査（利用者票）'!CO33</f>
        <v>0</v>
      </c>
      <c r="CJ24" s="62">
        <f>'在宅生活改善調査（利用者票）'!CP33</f>
        <v>0</v>
      </c>
      <c r="CK24" s="62">
        <f>'在宅生活改善調査（利用者票）'!CQ33</f>
        <v>0</v>
      </c>
    </row>
    <row r="25" spans="1:89">
      <c r="A25" s="62">
        <f>'在宅生活改善調査（利用者票）'!B54</f>
        <v>0</v>
      </c>
      <c r="B25" s="62">
        <f>'在宅生活改善調査（利用者票）'!C54</f>
        <v>0</v>
      </c>
      <c r="C25" s="62">
        <f>'在宅生活改善調査（利用者票）'!D54</f>
        <v>0</v>
      </c>
      <c r="D25" s="62">
        <f>'在宅生活改善調査（利用者票）'!E54</f>
        <v>0</v>
      </c>
      <c r="E25" s="62">
        <f>'在宅生活改善調査（利用者票）'!F54</f>
        <v>0</v>
      </c>
      <c r="F25" s="62">
        <f>'在宅生活改善調査（利用者票）'!G54</f>
        <v>0</v>
      </c>
      <c r="G25" s="62">
        <f>'在宅生活改善調査（利用者票）'!U54</f>
        <v>0</v>
      </c>
      <c r="H25" s="62">
        <f>'在宅生活改善調査（利用者票）'!V54</f>
        <v>0</v>
      </c>
      <c r="I25" s="62">
        <f>IF('在宅生活改善調査（利用者票）'!W54="○",1,0)</f>
        <v>0</v>
      </c>
      <c r="J25" s="62">
        <f>IF('在宅生活改善調査（利用者票）'!X54="○",1,0)</f>
        <v>0</v>
      </c>
      <c r="K25" s="62">
        <f>IF('在宅生活改善調査（利用者票）'!Y54="○",1,0)</f>
        <v>0</v>
      </c>
      <c r="L25" s="62">
        <f>IF('在宅生活改善調査（利用者票）'!Z54="○",1,0)</f>
        <v>0</v>
      </c>
      <c r="M25" s="62">
        <f>IF('在宅生活改善調査（利用者票）'!AA54="○",1,0)</f>
        <v>0</v>
      </c>
      <c r="N25" s="62">
        <f>IF('在宅生活改善調査（利用者票）'!AB54="○",1,0)</f>
        <v>0</v>
      </c>
      <c r="O25" s="62">
        <f>IF('在宅生活改善調査（利用者票）'!AC54="○",1,0)</f>
        <v>0</v>
      </c>
      <c r="P25" s="62">
        <f>IF('在宅生活改善調査（利用者票）'!AD54="○",1,0)</f>
        <v>0</v>
      </c>
      <c r="Q25" s="62">
        <f>IF('在宅生活改善調査（利用者票）'!AE54="○",1,0)</f>
        <v>0</v>
      </c>
      <c r="R25" s="62">
        <f>IF('在宅生活改善調査（利用者票）'!AF54="○",1,0)</f>
        <v>0</v>
      </c>
      <c r="S25" s="62">
        <f>IF('在宅生活改善調査（利用者票）'!AG54="○",1,0)</f>
        <v>0</v>
      </c>
      <c r="T25" s="62">
        <f>IF('在宅生活改善調査（利用者票）'!AH54="○",1,0)</f>
        <v>0</v>
      </c>
      <c r="U25" s="62">
        <f>IF('在宅生活改善調査（利用者票）'!AI54="○",1,0)</f>
        <v>0</v>
      </c>
      <c r="V25" s="62">
        <f>IF('在宅生活改善調査（利用者票）'!AJ54="○",1,0)</f>
        <v>0</v>
      </c>
      <c r="W25" s="62">
        <f>IF('在宅生活改善調査（利用者票）'!AK54="○",1,0)</f>
        <v>0</v>
      </c>
      <c r="X25" s="62">
        <f>IF('在宅生活改善調査（利用者票）'!AL54="○",1,0)</f>
        <v>0</v>
      </c>
      <c r="Y25" s="62">
        <f>IF('在宅生活改善調査（利用者票）'!AM54="○",1,0)</f>
        <v>0</v>
      </c>
      <c r="Z25" s="108">
        <f t="shared" si="8"/>
        <v>0</v>
      </c>
      <c r="AA25" s="62">
        <f>IF('在宅生活改善調査（利用者票）'!AN54="○",1,0)</f>
        <v>0</v>
      </c>
      <c r="AB25" s="62">
        <f>IF('在宅生活改善調査（利用者票）'!AO54="○",1,0)</f>
        <v>0</v>
      </c>
      <c r="AC25" s="62">
        <f>IF('在宅生活改善調査（利用者票）'!AP54="○",1,0)</f>
        <v>0</v>
      </c>
      <c r="AD25" s="62">
        <f>IF('在宅生活改善調査（利用者票）'!AQ54="○",1,0)</f>
        <v>0</v>
      </c>
      <c r="AE25" s="62">
        <f>IF('在宅生活改善調査（利用者票）'!AR54="○",1,0)</f>
        <v>0</v>
      </c>
      <c r="AF25" s="62">
        <f>IF('在宅生活改善調査（利用者票）'!AS54="○",1,0)</f>
        <v>0</v>
      </c>
      <c r="AG25" s="62">
        <f>IF('在宅生活改善調査（利用者票）'!AT54="○",1,0)</f>
        <v>0</v>
      </c>
      <c r="AH25" s="108">
        <f t="shared" si="9"/>
        <v>0</v>
      </c>
      <c r="AI25" s="62">
        <f>IF('在宅生活改善調査（利用者票）'!AU54="○",1,0)</f>
        <v>0</v>
      </c>
      <c r="AJ25" s="62">
        <f>IF('在宅生活改善調査（利用者票）'!AV54="○",1,0)</f>
        <v>0</v>
      </c>
      <c r="AK25" s="62">
        <f>IF('在宅生活改善調査（利用者票）'!AW54="○",1,0)</f>
        <v>0</v>
      </c>
      <c r="AL25" s="62">
        <f>IF('在宅生活改善調査（利用者票）'!AX54="○",1,0)</f>
        <v>0</v>
      </c>
      <c r="AM25" s="62">
        <f>IF('在宅生活改善調査（利用者票）'!AY54="○",1,0)</f>
        <v>0</v>
      </c>
      <c r="AN25" s="62">
        <f>IF('在宅生活改善調査（利用者票）'!AZ54="○",1,0)</f>
        <v>0</v>
      </c>
      <c r="AO25" s="62">
        <f>IF('在宅生活改善調査（利用者票）'!BA54="○",1,0)</f>
        <v>0</v>
      </c>
      <c r="AP25" s="108">
        <f t="shared" si="10"/>
        <v>0</v>
      </c>
      <c r="AQ25" s="62">
        <f>IF('在宅生活改善調査（利用者票）'!BB54="○",1,0)</f>
        <v>0</v>
      </c>
      <c r="AR25" s="62">
        <f>IF('在宅生活改善調査（利用者票）'!BC54="○",1,0)</f>
        <v>0</v>
      </c>
      <c r="AS25" s="62">
        <f>IF('在宅生活改善調査（利用者票）'!BD54="○",1,0)</f>
        <v>0</v>
      </c>
      <c r="AT25" s="62">
        <f>IF('在宅生活改善調査（利用者票）'!BE54="○",1,0)</f>
        <v>0</v>
      </c>
      <c r="AU25" s="62">
        <f>IF('在宅生活改善調査（利用者票）'!BF54="○",1,0)</f>
        <v>0</v>
      </c>
      <c r="AV25" s="62">
        <f>IF('在宅生活改善調査（利用者票）'!BG54="○",1,0)</f>
        <v>0</v>
      </c>
      <c r="AW25" s="62">
        <f>IF('在宅生活改善調査（利用者票）'!BH54="○",1,0)</f>
        <v>0</v>
      </c>
      <c r="AX25" s="62">
        <f>IF('在宅生活改善調査（利用者票）'!BI54="○",1,0)</f>
        <v>0</v>
      </c>
      <c r="AY25" s="108">
        <f t="shared" si="11"/>
        <v>0</v>
      </c>
      <c r="AZ25" s="62">
        <f>IF('在宅生活改善調査（利用者票）'!BJ54="○",1,0)</f>
        <v>0</v>
      </c>
      <c r="BA25" s="62">
        <f>IF('在宅生活改善調査（利用者票）'!BK54="○",1,0)</f>
        <v>0</v>
      </c>
      <c r="BB25" s="62">
        <f>IF('在宅生活改善調査（利用者票）'!BL54="○",1,0)</f>
        <v>0</v>
      </c>
      <c r="BC25" s="62">
        <f>IF('在宅生活改善調査（利用者票）'!BM54="○",1,0)</f>
        <v>0</v>
      </c>
      <c r="BD25" s="62">
        <f>IF('在宅生活改善調査（利用者票）'!BN54="○",1,0)</f>
        <v>0</v>
      </c>
      <c r="BE25" s="62">
        <f>IF('在宅生活改善調査（利用者票）'!BO54="○",1,0)</f>
        <v>0</v>
      </c>
      <c r="BF25" s="62">
        <f>IF('在宅生活改善調査（利用者票）'!BP54="○",1,0)</f>
        <v>0</v>
      </c>
      <c r="BG25" s="62">
        <f>IF('在宅生活改善調査（利用者票）'!BQ54="○",1,0)</f>
        <v>0</v>
      </c>
      <c r="BH25" s="62">
        <f>IF('在宅生活改善調査（利用者票）'!BR54="○",1,0)</f>
        <v>0</v>
      </c>
      <c r="BI25" s="62">
        <f>IF('在宅生活改善調査（利用者票）'!BS54="○",1,0)</f>
        <v>0</v>
      </c>
      <c r="BJ25" s="62">
        <f>IF('在宅生活改善調査（利用者票）'!BT54="○",1,0)</f>
        <v>0</v>
      </c>
      <c r="BK25" s="108">
        <f t="shared" si="12"/>
        <v>0</v>
      </c>
      <c r="BL25" s="62">
        <f>IF('在宅生活改善調査（利用者票）'!BU54="○",1,0)</f>
        <v>0</v>
      </c>
      <c r="BM25" s="62">
        <f>IF('在宅生活改善調査（利用者票）'!BV54="○",1,0)</f>
        <v>0</v>
      </c>
      <c r="BN25" s="62">
        <f>IF('在宅生活改善調査（利用者票）'!BW54="○",1,0)</f>
        <v>0</v>
      </c>
      <c r="BO25" s="62">
        <f>IF('在宅生活改善調査（利用者票）'!BX54="○",1,0)</f>
        <v>0</v>
      </c>
      <c r="BP25" s="62">
        <f>IF('在宅生活改善調査（利用者票）'!BY54="○",1,0)</f>
        <v>0</v>
      </c>
      <c r="BQ25" s="62">
        <f>IF('在宅生活改善調査（利用者票）'!BZ54="○",1,0)</f>
        <v>0</v>
      </c>
      <c r="BR25" s="62">
        <f>IF('在宅生活改善調査（利用者票）'!CA54="○",1,0)</f>
        <v>0</v>
      </c>
      <c r="BS25" s="62">
        <f>IF('在宅生活改善調査（利用者票）'!CB54="○",1,0)</f>
        <v>0</v>
      </c>
      <c r="BT25" s="62">
        <f>IF('在宅生活改善調査（利用者票）'!CC54="○",1,0)</f>
        <v>0</v>
      </c>
      <c r="BU25" s="62">
        <f>IF('在宅生活改善調査（利用者票）'!CD54="○",1,0)</f>
        <v>0</v>
      </c>
      <c r="BV25" s="62">
        <f>IF('在宅生活改善調査（利用者票）'!CE54="○",1,0)</f>
        <v>0</v>
      </c>
      <c r="BW25" s="62">
        <f>IF('在宅生活改善調査（利用者票）'!CF54="○",1,0)</f>
        <v>0</v>
      </c>
      <c r="BX25" s="62">
        <f>IF('在宅生活改善調査（利用者票）'!CG54="○",1,0)</f>
        <v>0</v>
      </c>
      <c r="BY25" s="62">
        <f>IF('在宅生活改善調査（利用者票）'!CH54="○",1,0)</f>
        <v>0</v>
      </c>
      <c r="BZ25" s="62">
        <f>IF('在宅生活改善調査（利用者票）'!CI54="○",1,0)</f>
        <v>0</v>
      </c>
      <c r="CA25" s="62">
        <f>IF('在宅生活改善調査（利用者票）'!CJ54="○",1,0)</f>
        <v>0</v>
      </c>
      <c r="CB25" s="62">
        <f>IF('在宅生活改善調査（利用者票）'!CK54="○",1,0)</f>
        <v>0</v>
      </c>
      <c r="CC25" s="62">
        <f>IF('在宅生活改善調査（利用者票）'!CL54="○",1,0)</f>
        <v>0</v>
      </c>
      <c r="CD25" s="62">
        <f>IF('在宅生活改善調査（利用者票）'!CM54="○",1,0)</f>
        <v>0</v>
      </c>
      <c r="CE25" s="62">
        <f>IF('在宅生活改善調査（利用者票）'!CN54="○",1,0)</f>
        <v>0</v>
      </c>
      <c r="CF25" s="108">
        <f t="shared" si="13"/>
        <v>0</v>
      </c>
      <c r="CG25" s="108">
        <f t="shared" si="14"/>
        <v>0</v>
      </c>
      <c r="CH25" s="108">
        <f t="shared" si="15"/>
        <v>0</v>
      </c>
      <c r="CI25" s="62">
        <f>'在宅生活改善調査（利用者票）'!CO54</f>
        <v>0</v>
      </c>
      <c r="CJ25" s="62">
        <f>'在宅生活改善調査（利用者票）'!CP54</f>
        <v>0</v>
      </c>
      <c r="CK25" s="62">
        <f>'在宅生活改善調査（利用者票）'!CQ54</f>
        <v>0</v>
      </c>
    </row>
    <row r="26" spans="1:89">
      <c r="A26" s="62">
        <f>'在宅生活改善調査（利用者票）'!B55</f>
        <v>0</v>
      </c>
      <c r="B26" s="62">
        <f>'在宅生活改善調査（利用者票）'!C55</f>
        <v>0</v>
      </c>
      <c r="C26" s="62">
        <f>'在宅生活改善調査（利用者票）'!D55</f>
        <v>0</v>
      </c>
      <c r="D26" s="62">
        <f>'在宅生活改善調査（利用者票）'!E55</f>
        <v>0</v>
      </c>
      <c r="E26" s="62">
        <f>'在宅生活改善調査（利用者票）'!F55</f>
        <v>0</v>
      </c>
      <c r="F26" s="62">
        <f>'在宅生活改善調査（利用者票）'!G55</f>
        <v>0</v>
      </c>
      <c r="G26" s="62">
        <f>'在宅生活改善調査（利用者票）'!U55</f>
        <v>0</v>
      </c>
      <c r="H26" s="62">
        <f>'在宅生活改善調査（利用者票）'!V55</f>
        <v>0</v>
      </c>
      <c r="I26" s="62">
        <f>IF('在宅生活改善調査（利用者票）'!W55="○",1,0)</f>
        <v>0</v>
      </c>
      <c r="J26" s="62">
        <f>IF('在宅生活改善調査（利用者票）'!X55="○",1,0)</f>
        <v>0</v>
      </c>
      <c r="K26" s="62">
        <f>IF('在宅生活改善調査（利用者票）'!Y55="○",1,0)</f>
        <v>0</v>
      </c>
      <c r="L26" s="62">
        <f>IF('在宅生活改善調査（利用者票）'!Z55="○",1,0)</f>
        <v>0</v>
      </c>
      <c r="M26" s="62">
        <f>IF('在宅生活改善調査（利用者票）'!AA55="○",1,0)</f>
        <v>0</v>
      </c>
      <c r="N26" s="62">
        <f>IF('在宅生活改善調査（利用者票）'!AB55="○",1,0)</f>
        <v>0</v>
      </c>
      <c r="O26" s="62">
        <f>IF('在宅生活改善調査（利用者票）'!AC55="○",1,0)</f>
        <v>0</v>
      </c>
      <c r="P26" s="62">
        <f>IF('在宅生活改善調査（利用者票）'!AD55="○",1,0)</f>
        <v>0</v>
      </c>
      <c r="Q26" s="62">
        <f>IF('在宅生活改善調査（利用者票）'!AE55="○",1,0)</f>
        <v>0</v>
      </c>
      <c r="R26" s="62">
        <f>IF('在宅生活改善調査（利用者票）'!AF55="○",1,0)</f>
        <v>0</v>
      </c>
      <c r="S26" s="62">
        <f>IF('在宅生活改善調査（利用者票）'!AG55="○",1,0)</f>
        <v>0</v>
      </c>
      <c r="T26" s="62">
        <f>IF('在宅生活改善調査（利用者票）'!AH55="○",1,0)</f>
        <v>0</v>
      </c>
      <c r="U26" s="62">
        <f>IF('在宅生活改善調査（利用者票）'!AI55="○",1,0)</f>
        <v>0</v>
      </c>
      <c r="V26" s="62">
        <f>IF('在宅生活改善調査（利用者票）'!AJ55="○",1,0)</f>
        <v>0</v>
      </c>
      <c r="W26" s="62">
        <f>IF('在宅生活改善調査（利用者票）'!AK55="○",1,0)</f>
        <v>0</v>
      </c>
      <c r="X26" s="62">
        <f>IF('在宅生活改善調査（利用者票）'!AL55="○",1,0)</f>
        <v>0</v>
      </c>
      <c r="Y26" s="62">
        <f>IF('在宅生活改善調査（利用者票）'!AM55="○",1,0)</f>
        <v>0</v>
      </c>
      <c r="Z26" s="108">
        <f t="shared" si="8"/>
        <v>0</v>
      </c>
      <c r="AA26" s="62">
        <f>IF('在宅生活改善調査（利用者票）'!AN55="○",1,0)</f>
        <v>0</v>
      </c>
      <c r="AB26" s="62">
        <f>IF('在宅生活改善調査（利用者票）'!AO55="○",1,0)</f>
        <v>0</v>
      </c>
      <c r="AC26" s="62">
        <f>IF('在宅生活改善調査（利用者票）'!AP55="○",1,0)</f>
        <v>0</v>
      </c>
      <c r="AD26" s="62">
        <f>IF('在宅生活改善調査（利用者票）'!AQ55="○",1,0)</f>
        <v>0</v>
      </c>
      <c r="AE26" s="62">
        <f>IF('在宅生活改善調査（利用者票）'!AR55="○",1,0)</f>
        <v>0</v>
      </c>
      <c r="AF26" s="62">
        <f>IF('在宅生活改善調査（利用者票）'!AS55="○",1,0)</f>
        <v>0</v>
      </c>
      <c r="AG26" s="62">
        <f>IF('在宅生活改善調査（利用者票）'!AT55="○",1,0)</f>
        <v>0</v>
      </c>
      <c r="AH26" s="108">
        <f t="shared" si="9"/>
        <v>0</v>
      </c>
      <c r="AI26" s="62">
        <f>IF('在宅生活改善調査（利用者票）'!AU55="○",1,0)</f>
        <v>0</v>
      </c>
      <c r="AJ26" s="62">
        <f>IF('在宅生活改善調査（利用者票）'!AV55="○",1,0)</f>
        <v>0</v>
      </c>
      <c r="AK26" s="62">
        <f>IF('在宅生活改善調査（利用者票）'!AW55="○",1,0)</f>
        <v>0</v>
      </c>
      <c r="AL26" s="62">
        <f>IF('在宅生活改善調査（利用者票）'!AX55="○",1,0)</f>
        <v>0</v>
      </c>
      <c r="AM26" s="62">
        <f>IF('在宅生活改善調査（利用者票）'!AY55="○",1,0)</f>
        <v>0</v>
      </c>
      <c r="AN26" s="62">
        <f>IF('在宅生活改善調査（利用者票）'!AZ55="○",1,0)</f>
        <v>0</v>
      </c>
      <c r="AO26" s="62">
        <f>IF('在宅生活改善調査（利用者票）'!BA55="○",1,0)</f>
        <v>0</v>
      </c>
      <c r="AP26" s="108">
        <f t="shared" si="10"/>
        <v>0</v>
      </c>
      <c r="AQ26" s="62">
        <f>IF('在宅生活改善調査（利用者票）'!BB55="○",1,0)</f>
        <v>0</v>
      </c>
      <c r="AR26" s="62">
        <f>IF('在宅生活改善調査（利用者票）'!BC55="○",1,0)</f>
        <v>0</v>
      </c>
      <c r="AS26" s="62">
        <f>IF('在宅生活改善調査（利用者票）'!BD55="○",1,0)</f>
        <v>0</v>
      </c>
      <c r="AT26" s="62">
        <f>IF('在宅生活改善調査（利用者票）'!BE55="○",1,0)</f>
        <v>0</v>
      </c>
      <c r="AU26" s="62">
        <f>IF('在宅生活改善調査（利用者票）'!BF55="○",1,0)</f>
        <v>0</v>
      </c>
      <c r="AV26" s="62">
        <f>IF('在宅生活改善調査（利用者票）'!BG55="○",1,0)</f>
        <v>0</v>
      </c>
      <c r="AW26" s="62">
        <f>IF('在宅生活改善調査（利用者票）'!BH55="○",1,0)</f>
        <v>0</v>
      </c>
      <c r="AX26" s="62">
        <f>IF('在宅生活改善調査（利用者票）'!BI55="○",1,0)</f>
        <v>0</v>
      </c>
      <c r="AY26" s="108">
        <f t="shared" si="11"/>
        <v>0</v>
      </c>
      <c r="AZ26" s="62">
        <f>IF('在宅生活改善調査（利用者票）'!BJ55="○",1,0)</f>
        <v>0</v>
      </c>
      <c r="BA26" s="62">
        <f>IF('在宅生活改善調査（利用者票）'!BK55="○",1,0)</f>
        <v>0</v>
      </c>
      <c r="BB26" s="62">
        <f>IF('在宅生活改善調査（利用者票）'!BL55="○",1,0)</f>
        <v>0</v>
      </c>
      <c r="BC26" s="62">
        <f>IF('在宅生活改善調査（利用者票）'!BM55="○",1,0)</f>
        <v>0</v>
      </c>
      <c r="BD26" s="62">
        <f>IF('在宅生活改善調査（利用者票）'!BN55="○",1,0)</f>
        <v>0</v>
      </c>
      <c r="BE26" s="62">
        <f>IF('在宅生活改善調査（利用者票）'!BO55="○",1,0)</f>
        <v>0</v>
      </c>
      <c r="BF26" s="62">
        <f>IF('在宅生活改善調査（利用者票）'!BP55="○",1,0)</f>
        <v>0</v>
      </c>
      <c r="BG26" s="62">
        <f>IF('在宅生活改善調査（利用者票）'!BQ55="○",1,0)</f>
        <v>0</v>
      </c>
      <c r="BH26" s="62">
        <f>IF('在宅生活改善調査（利用者票）'!BR55="○",1,0)</f>
        <v>0</v>
      </c>
      <c r="BI26" s="62">
        <f>IF('在宅生活改善調査（利用者票）'!BS55="○",1,0)</f>
        <v>0</v>
      </c>
      <c r="BJ26" s="62">
        <f>IF('在宅生活改善調査（利用者票）'!BT55="○",1,0)</f>
        <v>0</v>
      </c>
      <c r="BK26" s="108">
        <f t="shared" si="12"/>
        <v>0</v>
      </c>
      <c r="BL26" s="62">
        <f>IF('在宅生活改善調査（利用者票）'!BU55="○",1,0)</f>
        <v>0</v>
      </c>
      <c r="BM26" s="62">
        <f>IF('在宅生活改善調査（利用者票）'!BV55="○",1,0)</f>
        <v>0</v>
      </c>
      <c r="BN26" s="62">
        <f>IF('在宅生活改善調査（利用者票）'!BW55="○",1,0)</f>
        <v>0</v>
      </c>
      <c r="BO26" s="62">
        <f>IF('在宅生活改善調査（利用者票）'!BX55="○",1,0)</f>
        <v>0</v>
      </c>
      <c r="BP26" s="62">
        <f>IF('在宅生活改善調査（利用者票）'!BY55="○",1,0)</f>
        <v>0</v>
      </c>
      <c r="BQ26" s="62">
        <f>IF('在宅生活改善調査（利用者票）'!BZ55="○",1,0)</f>
        <v>0</v>
      </c>
      <c r="BR26" s="62">
        <f>IF('在宅生活改善調査（利用者票）'!CA55="○",1,0)</f>
        <v>0</v>
      </c>
      <c r="BS26" s="62">
        <f>IF('在宅生活改善調査（利用者票）'!CB55="○",1,0)</f>
        <v>0</v>
      </c>
      <c r="BT26" s="62">
        <f>IF('在宅生活改善調査（利用者票）'!CC55="○",1,0)</f>
        <v>0</v>
      </c>
      <c r="BU26" s="62">
        <f>IF('在宅生活改善調査（利用者票）'!CD55="○",1,0)</f>
        <v>0</v>
      </c>
      <c r="BV26" s="62">
        <f>IF('在宅生活改善調査（利用者票）'!CE55="○",1,0)</f>
        <v>0</v>
      </c>
      <c r="BW26" s="62">
        <f>IF('在宅生活改善調査（利用者票）'!CF55="○",1,0)</f>
        <v>0</v>
      </c>
      <c r="BX26" s="62">
        <f>IF('在宅生活改善調査（利用者票）'!CG55="○",1,0)</f>
        <v>0</v>
      </c>
      <c r="BY26" s="62">
        <f>IF('在宅生活改善調査（利用者票）'!CH55="○",1,0)</f>
        <v>0</v>
      </c>
      <c r="BZ26" s="62">
        <f>IF('在宅生活改善調査（利用者票）'!CI55="○",1,0)</f>
        <v>0</v>
      </c>
      <c r="CA26" s="62">
        <f>IF('在宅生活改善調査（利用者票）'!CJ55="○",1,0)</f>
        <v>0</v>
      </c>
      <c r="CB26" s="62">
        <f>IF('在宅生活改善調査（利用者票）'!CK55="○",1,0)</f>
        <v>0</v>
      </c>
      <c r="CC26" s="62">
        <f>IF('在宅生活改善調査（利用者票）'!CL55="○",1,0)</f>
        <v>0</v>
      </c>
      <c r="CD26" s="62">
        <f>IF('在宅生活改善調査（利用者票）'!CM55="○",1,0)</f>
        <v>0</v>
      </c>
      <c r="CE26" s="62">
        <f>IF('在宅生活改善調査（利用者票）'!CN55="○",1,0)</f>
        <v>0</v>
      </c>
      <c r="CF26" s="108">
        <f t="shared" si="13"/>
        <v>0</v>
      </c>
      <c r="CG26" s="108">
        <f t="shared" si="14"/>
        <v>0</v>
      </c>
      <c r="CH26" s="108">
        <f t="shared" si="15"/>
        <v>0</v>
      </c>
      <c r="CI26" s="62">
        <f>'在宅生活改善調査（利用者票）'!CO55</f>
        <v>0</v>
      </c>
      <c r="CJ26" s="62">
        <f>'在宅生活改善調査（利用者票）'!CP55</f>
        <v>0</v>
      </c>
      <c r="CK26" s="62">
        <f>'在宅生活改善調査（利用者票）'!CQ55</f>
        <v>0</v>
      </c>
    </row>
    <row r="27" spans="1:89">
      <c r="A27" s="62">
        <f>'在宅生活改善調査（利用者票）'!B56</f>
        <v>0</v>
      </c>
      <c r="B27" s="62">
        <f>'在宅生活改善調査（利用者票）'!C56</f>
        <v>0</v>
      </c>
      <c r="C27" s="62">
        <f>'在宅生活改善調査（利用者票）'!D56</f>
        <v>0</v>
      </c>
      <c r="D27" s="62">
        <f>'在宅生活改善調査（利用者票）'!E56</f>
        <v>0</v>
      </c>
      <c r="E27" s="62">
        <f>'在宅生活改善調査（利用者票）'!F56</f>
        <v>0</v>
      </c>
      <c r="F27" s="62">
        <f>'在宅生活改善調査（利用者票）'!G56</f>
        <v>0</v>
      </c>
      <c r="G27" s="62">
        <f>'在宅生活改善調査（利用者票）'!U56</f>
        <v>0</v>
      </c>
      <c r="H27" s="62">
        <f>'在宅生活改善調査（利用者票）'!V56</f>
        <v>0</v>
      </c>
      <c r="I27" s="62">
        <f>IF('在宅生活改善調査（利用者票）'!W56="○",1,0)</f>
        <v>0</v>
      </c>
      <c r="J27" s="62">
        <f>IF('在宅生活改善調査（利用者票）'!X56="○",1,0)</f>
        <v>0</v>
      </c>
      <c r="K27" s="62">
        <f>IF('在宅生活改善調査（利用者票）'!Y56="○",1,0)</f>
        <v>0</v>
      </c>
      <c r="L27" s="62">
        <f>IF('在宅生活改善調査（利用者票）'!Z56="○",1,0)</f>
        <v>0</v>
      </c>
      <c r="M27" s="62">
        <f>IF('在宅生活改善調査（利用者票）'!AA56="○",1,0)</f>
        <v>0</v>
      </c>
      <c r="N27" s="62">
        <f>IF('在宅生活改善調査（利用者票）'!AB56="○",1,0)</f>
        <v>0</v>
      </c>
      <c r="O27" s="62">
        <f>IF('在宅生活改善調査（利用者票）'!AC56="○",1,0)</f>
        <v>0</v>
      </c>
      <c r="P27" s="62">
        <f>IF('在宅生活改善調査（利用者票）'!AD56="○",1,0)</f>
        <v>0</v>
      </c>
      <c r="Q27" s="62">
        <f>IF('在宅生活改善調査（利用者票）'!AE56="○",1,0)</f>
        <v>0</v>
      </c>
      <c r="R27" s="62">
        <f>IF('在宅生活改善調査（利用者票）'!AF56="○",1,0)</f>
        <v>0</v>
      </c>
      <c r="S27" s="62">
        <f>IF('在宅生活改善調査（利用者票）'!AG56="○",1,0)</f>
        <v>0</v>
      </c>
      <c r="T27" s="62">
        <f>IF('在宅生活改善調査（利用者票）'!AH56="○",1,0)</f>
        <v>0</v>
      </c>
      <c r="U27" s="62">
        <f>IF('在宅生活改善調査（利用者票）'!AI56="○",1,0)</f>
        <v>0</v>
      </c>
      <c r="V27" s="62">
        <f>IF('在宅生活改善調査（利用者票）'!AJ56="○",1,0)</f>
        <v>0</v>
      </c>
      <c r="W27" s="62">
        <f>IF('在宅生活改善調査（利用者票）'!AK56="○",1,0)</f>
        <v>0</v>
      </c>
      <c r="X27" s="62">
        <f>IF('在宅生活改善調査（利用者票）'!AL56="○",1,0)</f>
        <v>0</v>
      </c>
      <c r="Y27" s="62">
        <f>IF('在宅生活改善調査（利用者票）'!AM56="○",1,0)</f>
        <v>0</v>
      </c>
      <c r="Z27" s="108">
        <f t="shared" si="8"/>
        <v>0</v>
      </c>
      <c r="AA27" s="62">
        <f>IF('在宅生活改善調査（利用者票）'!AN56="○",1,0)</f>
        <v>0</v>
      </c>
      <c r="AB27" s="62">
        <f>IF('在宅生活改善調査（利用者票）'!AO56="○",1,0)</f>
        <v>0</v>
      </c>
      <c r="AC27" s="62">
        <f>IF('在宅生活改善調査（利用者票）'!AP56="○",1,0)</f>
        <v>0</v>
      </c>
      <c r="AD27" s="62">
        <f>IF('在宅生活改善調査（利用者票）'!AQ56="○",1,0)</f>
        <v>0</v>
      </c>
      <c r="AE27" s="62">
        <f>IF('在宅生活改善調査（利用者票）'!AR56="○",1,0)</f>
        <v>0</v>
      </c>
      <c r="AF27" s="62">
        <f>IF('在宅生活改善調査（利用者票）'!AS56="○",1,0)</f>
        <v>0</v>
      </c>
      <c r="AG27" s="62">
        <f>IF('在宅生活改善調査（利用者票）'!AT56="○",1,0)</f>
        <v>0</v>
      </c>
      <c r="AH27" s="108">
        <f t="shared" si="9"/>
        <v>0</v>
      </c>
      <c r="AI27" s="62">
        <f>IF('在宅生活改善調査（利用者票）'!AU56="○",1,0)</f>
        <v>0</v>
      </c>
      <c r="AJ27" s="62">
        <f>IF('在宅生活改善調査（利用者票）'!AV56="○",1,0)</f>
        <v>0</v>
      </c>
      <c r="AK27" s="62">
        <f>IF('在宅生活改善調査（利用者票）'!AW56="○",1,0)</f>
        <v>0</v>
      </c>
      <c r="AL27" s="62">
        <f>IF('在宅生活改善調査（利用者票）'!AX56="○",1,0)</f>
        <v>0</v>
      </c>
      <c r="AM27" s="62">
        <f>IF('在宅生活改善調査（利用者票）'!AY56="○",1,0)</f>
        <v>0</v>
      </c>
      <c r="AN27" s="62">
        <f>IF('在宅生活改善調査（利用者票）'!AZ56="○",1,0)</f>
        <v>0</v>
      </c>
      <c r="AO27" s="62">
        <f>IF('在宅生活改善調査（利用者票）'!BA56="○",1,0)</f>
        <v>0</v>
      </c>
      <c r="AP27" s="108">
        <f t="shared" si="10"/>
        <v>0</v>
      </c>
      <c r="AQ27" s="62">
        <f>IF('在宅生活改善調査（利用者票）'!BB56="○",1,0)</f>
        <v>0</v>
      </c>
      <c r="AR27" s="62">
        <f>IF('在宅生活改善調査（利用者票）'!BC56="○",1,0)</f>
        <v>0</v>
      </c>
      <c r="AS27" s="62">
        <f>IF('在宅生活改善調査（利用者票）'!BD56="○",1,0)</f>
        <v>0</v>
      </c>
      <c r="AT27" s="62">
        <f>IF('在宅生活改善調査（利用者票）'!BE56="○",1,0)</f>
        <v>0</v>
      </c>
      <c r="AU27" s="62">
        <f>IF('在宅生活改善調査（利用者票）'!BF56="○",1,0)</f>
        <v>0</v>
      </c>
      <c r="AV27" s="62">
        <f>IF('在宅生活改善調査（利用者票）'!BG56="○",1,0)</f>
        <v>0</v>
      </c>
      <c r="AW27" s="62">
        <f>IF('在宅生活改善調査（利用者票）'!BH56="○",1,0)</f>
        <v>0</v>
      </c>
      <c r="AX27" s="62">
        <f>IF('在宅生活改善調査（利用者票）'!BI56="○",1,0)</f>
        <v>0</v>
      </c>
      <c r="AY27" s="108">
        <f t="shared" si="11"/>
        <v>0</v>
      </c>
      <c r="AZ27" s="62">
        <f>IF('在宅生活改善調査（利用者票）'!BJ56="○",1,0)</f>
        <v>0</v>
      </c>
      <c r="BA27" s="62">
        <f>IF('在宅生活改善調査（利用者票）'!BK56="○",1,0)</f>
        <v>0</v>
      </c>
      <c r="BB27" s="62">
        <f>IF('在宅生活改善調査（利用者票）'!BL56="○",1,0)</f>
        <v>0</v>
      </c>
      <c r="BC27" s="62">
        <f>IF('在宅生活改善調査（利用者票）'!BM56="○",1,0)</f>
        <v>0</v>
      </c>
      <c r="BD27" s="62">
        <f>IF('在宅生活改善調査（利用者票）'!BN56="○",1,0)</f>
        <v>0</v>
      </c>
      <c r="BE27" s="62">
        <f>IF('在宅生活改善調査（利用者票）'!BO56="○",1,0)</f>
        <v>0</v>
      </c>
      <c r="BF27" s="62">
        <f>IF('在宅生活改善調査（利用者票）'!BP56="○",1,0)</f>
        <v>0</v>
      </c>
      <c r="BG27" s="62">
        <f>IF('在宅生活改善調査（利用者票）'!BQ56="○",1,0)</f>
        <v>0</v>
      </c>
      <c r="BH27" s="62">
        <f>IF('在宅生活改善調査（利用者票）'!BR56="○",1,0)</f>
        <v>0</v>
      </c>
      <c r="BI27" s="62">
        <f>IF('在宅生活改善調査（利用者票）'!BS56="○",1,0)</f>
        <v>0</v>
      </c>
      <c r="BJ27" s="62">
        <f>IF('在宅生活改善調査（利用者票）'!BT56="○",1,0)</f>
        <v>0</v>
      </c>
      <c r="BK27" s="108">
        <f t="shared" si="12"/>
        <v>0</v>
      </c>
      <c r="BL27" s="62">
        <f>IF('在宅生活改善調査（利用者票）'!BU56="○",1,0)</f>
        <v>0</v>
      </c>
      <c r="BM27" s="62">
        <f>IF('在宅生活改善調査（利用者票）'!BV56="○",1,0)</f>
        <v>0</v>
      </c>
      <c r="BN27" s="62">
        <f>IF('在宅生活改善調査（利用者票）'!BW56="○",1,0)</f>
        <v>0</v>
      </c>
      <c r="BO27" s="62">
        <f>IF('在宅生活改善調査（利用者票）'!BX56="○",1,0)</f>
        <v>0</v>
      </c>
      <c r="BP27" s="62">
        <f>IF('在宅生活改善調査（利用者票）'!BY56="○",1,0)</f>
        <v>0</v>
      </c>
      <c r="BQ27" s="62">
        <f>IF('在宅生活改善調査（利用者票）'!BZ56="○",1,0)</f>
        <v>0</v>
      </c>
      <c r="BR27" s="62">
        <f>IF('在宅生活改善調査（利用者票）'!CA56="○",1,0)</f>
        <v>0</v>
      </c>
      <c r="BS27" s="62">
        <f>IF('在宅生活改善調査（利用者票）'!CB56="○",1,0)</f>
        <v>0</v>
      </c>
      <c r="BT27" s="62">
        <f>IF('在宅生活改善調査（利用者票）'!CC56="○",1,0)</f>
        <v>0</v>
      </c>
      <c r="BU27" s="62">
        <f>IF('在宅生活改善調査（利用者票）'!CD56="○",1,0)</f>
        <v>0</v>
      </c>
      <c r="BV27" s="62">
        <f>IF('在宅生活改善調査（利用者票）'!CE56="○",1,0)</f>
        <v>0</v>
      </c>
      <c r="BW27" s="62">
        <f>IF('在宅生活改善調査（利用者票）'!CF56="○",1,0)</f>
        <v>0</v>
      </c>
      <c r="BX27" s="62">
        <f>IF('在宅生活改善調査（利用者票）'!CG56="○",1,0)</f>
        <v>0</v>
      </c>
      <c r="BY27" s="62">
        <f>IF('在宅生活改善調査（利用者票）'!CH56="○",1,0)</f>
        <v>0</v>
      </c>
      <c r="BZ27" s="62">
        <f>IF('在宅生活改善調査（利用者票）'!CI56="○",1,0)</f>
        <v>0</v>
      </c>
      <c r="CA27" s="62">
        <f>IF('在宅生活改善調査（利用者票）'!CJ56="○",1,0)</f>
        <v>0</v>
      </c>
      <c r="CB27" s="62">
        <f>IF('在宅生活改善調査（利用者票）'!CK56="○",1,0)</f>
        <v>0</v>
      </c>
      <c r="CC27" s="62">
        <f>IF('在宅生活改善調査（利用者票）'!CL56="○",1,0)</f>
        <v>0</v>
      </c>
      <c r="CD27" s="62">
        <f>IF('在宅生活改善調査（利用者票）'!CM56="○",1,0)</f>
        <v>0</v>
      </c>
      <c r="CE27" s="62">
        <f>IF('在宅生活改善調査（利用者票）'!CN56="○",1,0)</f>
        <v>0</v>
      </c>
      <c r="CF27" s="108">
        <f t="shared" si="13"/>
        <v>0</v>
      </c>
      <c r="CG27" s="108">
        <f t="shared" si="14"/>
        <v>0</v>
      </c>
      <c r="CH27" s="108">
        <f t="shared" si="15"/>
        <v>0</v>
      </c>
      <c r="CI27" s="62">
        <f>'在宅生活改善調査（利用者票）'!CO56</f>
        <v>0</v>
      </c>
      <c r="CJ27" s="62">
        <f>'在宅生活改善調査（利用者票）'!CP56</f>
        <v>0</v>
      </c>
      <c r="CK27" s="62">
        <f>'在宅生活改善調査（利用者票）'!CQ56</f>
        <v>0</v>
      </c>
    </row>
    <row r="28" spans="1:89">
      <c r="A28" s="62">
        <f>'在宅生活改善調査（利用者票）'!B57</f>
        <v>0</v>
      </c>
      <c r="B28" s="62">
        <f>'在宅生活改善調査（利用者票）'!C57</f>
        <v>0</v>
      </c>
      <c r="C28" s="62">
        <f>'在宅生活改善調査（利用者票）'!D57</f>
        <v>0</v>
      </c>
      <c r="D28" s="62">
        <f>'在宅生活改善調査（利用者票）'!E57</f>
        <v>0</v>
      </c>
      <c r="E28" s="62">
        <f>'在宅生活改善調査（利用者票）'!F57</f>
        <v>0</v>
      </c>
      <c r="F28" s="62">
        <f>'在宅生活改善調査（利用者票）'!G57</f>
        <v>0</v>
      </c>
      <c r="G28" s="62">
        <f>'在宅生活改善調査（利用者票）'!U57</f>
        <v>0</v>
      </c>
      <c r="H28" s="62">
        <f>'在宅生活改善調査（利用者票）'!V57</f>
        <v>0</v>
      </c>
      <c r="I28" s="62">
        <f>IF('在宅生活改善調査（利用者票）'!W57="○",1,0)</f>
        <v>0</v>
      </c>
      <c r="J28" s="62">
        <f>IF('在宅生活改善調査（利用者票）'!X57="○",1,0)</f>
        <v>0</v>
      </c>
      <c r="K28" s="62">
        <f>IF('在宅生活改善調査（利用者票）'!Y57="○",1,0)</f>
        <v>0</v>
      </c>
      <c r="L28" s="62">
        <f>IF('在宅生活改善調査（利用者票）'!Z57="○",1,0)</f>
        <v>0</v>
      </c>
      <c r="M28" s="62">
        <f>IF('在宅生活改善調査（利用者票）'!AA57="○",1,0)</f>
        <v>0</v>
      </c>
      <c r="N28" s="62">
        <f>IF('在宅生活改善調査（利用者票）'!AB57="○",1,0)</f>
        <v>0</v>
      </c>
      <c r="O28" s="62">
        <f>IF('在宅生活改善調査（利用者票）'!AC57="○",1,0)</f>
        <v>0</v>
      </c>
      <c r="P28" s="62">
        <f>IF('在宅生活改善調査（利用者票）'!AD57="○",1,0)</f>
        <v>0</v>
      </c>
      <c r="Q28" s="62">
        <f>IF('在宅生活改善調査（利用者票）'!AE57="○",1,0)</f>
        <v>0</v>
      </c>
      <c r="R28" s="62">
        <f>IF('在宅生活改善調査（利用者票）'!AF57="○",1,0)</f>
        <v>0</v>
      </c>
      <c r="S28" s="62">
        <f>IF('在宅生活改善調査（利用者票）'!AG57="○",1,0)</f>
        <v>0</v>
      </c>
      <c r="T28" s="62">
        <f>IF('在宅生活改善調査（利用者票）'!AH57="○",1,0)</f>
        <v>0</v>
      </c>
      <c r="U28" s="62">
        <f>IF('在宅生活改善調査（利用者票）'!AI57="○",1,0)</f>
        <v>0</v>
      </c>
      <c r="V28" s="62">
        <f>IF('在宅生活改善調査（利用者票）'!AJ57="○",1,0)</f>
        <v>0</v>
      </c>
      <c r="W28" s="62">
        <f>IF('在宅生活改善調査（利用者票）'!AK57="○",1,0)</f>
        <v>0</v>
      </c>
      <c r="X28" s="62">
        <f>IF('在宅生活改善調査（利用者票）'!AL57="○",1,0)</f>
        <v>0</v>
      </c>
      <c r="Y28" s="62">
        <f>IF('在宅生活改善調査（利用者票）'!AM57="○",1,0)</f>
        <v>0</v>
      </c>
      <c r="Z28" s="108">
        <f t="shared" si="8"/>
        <v>0</v>
      </c>
      <c r="AA28" s="62">
        <f>IF('在宅生活改善調査（利用者票）'!AN57="○",1,0)</f>
        <v>0</v>
      </c>
      <c r="AB28" s="62">
        <f>IF('在宅生活改善調査（利用者票）'!AO57="○",1,0)</f>
        <v>0</v>
      </c>
      <c r="AC28" s="62">
        <f>IF('在宅生活改善調査（利用者票）'!AP57="○",1,0)</f>
        <v>0</v>
      </c>
      <c r="AD28" s="62">
        <f>IF('在宅生活改善調査（利用者票）'!AQ57="○",1,0)</f>
        <v>0</v>
      </c>
      <c r="AE28" s="62">
        <f>IF('在宅生活改善調査（利用者票）'!AR57="○",1,0)</f>
        <v>0</v>
      </c>
      <c r="AF28" s="62">
        <f>IF('在宅生活改善調査（利用者票）'!AS57="○",1,0)</f>
        <v>0</v>
      </c>
      <c r="AG28" s="62">
        <f>IF('在宅生活改善調査（利用者票）'!AT57="○",1,0)</f>
        <v>0</v>
      </c>
      <c r="AH28" s="108">
        <f t="shared" si="9"/>
        <v>0</v>
      </c>
      <c r="AI28" s="62">
        <f>IF('在宅生活改善調査（利用者票）'!AU57="○",1,0)</f>
        <v>0</v>
      </c>
      <c r="AJ28" s="62">
        <f>IF('在宅生活改善調査（利用者票）'!AV57="○",1,0)</f>
        <v>0</v>
      </c>
      <c r="AK28" s="62">
        <f>IF('在宅生活改善調査（利用者票）'!AW57="○",1,0)</f>
        <v>0</v>
      </c>
      <c r="AL28" s="62">
        <f>IF('在宅生活改善調査（利用者票）'!AX57="○",1,0)</f>
        <v>0</v>
      </c>
      <c r="AM28" s="62">
        <f>IF('在宅生活改善調査（利用者票）'!AY57="○",1,0)</f>
        <v>0</v>
      </c>
      <c r="AN28" s="62">
        <f>IF('在宅生活改善調査（利用者票）'!AZ57="○",1,0)</f>
        <v>0</v>
      </c>
      <c r="AO28" s="62">
        <f>IF('在宅生活改善調査（利用者票）'!BA57="○",1,0)</f>
        <v>0</v>
      </c>
      <c r="AP28" s="108">
        <f t="shared" si="10"/>
        <v>0</v>
      </c>
      <c r="AQ28" s="62">
        <f>IF('在宅生活改善調査（利用者票）'!BB57="○",1,0)</f>
        <v>0</v>
      </c>
      <c r="AR28" s="62">
        <f>IF('在宅生活改善調査（利用者票）'!BC57="○",1,0)</f>
        <v>0</v>
      </c>
      <c r="AS28" s="62">
        <f>IF('在宅生活改善調査（利用者票）'!BD57="○",1,0)</f>
        <v>0</v>
      </c>
      <c r="AT28" s="62">
        <f>IF('在宅生活改善調査（利用者票）'!BE57="○",1,0)</f>
        <v>0</v>
      </c>
      <c r="AU28" s="62">
        <f>IF('在宅生活改善調査（利用者票）'!BF57="○",1,0)</f>
        <v>0</v>
      </c>
      <c r="AV28" s="62">
        <f>IF('在宅生活改善調査（利用者票）'!BG57="○",1,0)</f>
        <v>0</v>
      </c>
      <c r="AW28" s="62">
        <f>IF('在宅生活改善調査（利用者票）'!BH57="○",1,0)</f>
        <v>0</v>
      </c>
      <c r="AX28" s="62">
        <f>IF('在宅生活改善調査（利用者票）'!BI57="○",1,0)</f>
        <v>0</v>
      </c>
      <c r="AY28" s="108">
        <f t="shared" si="11"/>
        <v>0</v>
      </c>
      <c r="AZ28" s="62">
        <f>IF('在宅生活改善調査（利用者票）'!BJ57="○",1,0)</f>
        <v>0</v>
      </c>
      <c r="BA28" s="62">
        <f>IF('在宅生活改善調査（利用者票）'!BK57="○",1,0)</f>
        <v>0</v>
      </c>
      <c r="BB28" s="62">
        <f>IF('在宅生活改善調査（利用者票）'!BL57="○",1,0)</f>
        <v>0</v>
      </c>
      <c r="BC28" s="62">
        <f>IF('在宅生活改善調査（利用者票）'!BM57="○",1,0)</f>
        <v>0</v>
      </c>
      <c r="BD28" s="62">
        <f>IF('在宅生活改善調査（利用者票）'!BN57="○",1,0)</f>
        <v>0</v>
      </c>
      <c r="BE28" s="62">
        <f>IF('在宅生活改善調査（利用者票）'!BO57="○",1,0)</f>
        <v>0</v>
      </c>
      <c r="BF28" s="62">
        <f>IF('在宅生活改善調査（利用者票）'!BP57="○",1,0)</f>
        <v>0</v>
      </c>
      <c r="BG28" s="62">
        <f>IF('在宅生活改善調査（利用者票）'!BQ57="○",1,0)</f>
        <v>0</v>
      </c>
      <c r="BH28" s="62">
        <f>IF('在宅生活改善調査（利用者票）'!BR57="○",1,0)</f>
        <v>0</v>
      </c>
      <c r="BI28" s="62">
        <f>IF('在宅生活改善調査（利用者票）'!BS57="○",1,0)</f>
        <v>0</v>
      </c>
      <c r="BJ28" s="62">
        <f>IF('在宅生活改善調査（利用者票）'!BT57="○",1,0)</f>
        <v>0</v>
      </c>
      <c r="BK28" s="108">
        <f t="shared" si="12"/>
        <v>0</v>
      </c>
      <c r="BL28" s="62">
        <f>IF('在宅生活改善調査（利用者票）'!BU57="○",1,0)</f>
        <v>0</v>
      </c>
      <c r="BM28" s="62">
        <f>IF('在宅生活改善調査（利用者票）'!BV57="○",1,0)</f>
        <v>0</v>
      </c>
      <c r="BN28" s="62">
        <f>IF('在宅生活改善調査（利用者票）'!BW57="○",1,0)</f>
        <v>0</v>
      </c>
      <c r="BO28" s="62">
        <f>IF('在宅生活改善調査（利用者票）'!BX57="○",1,0)</f>
        <v>0</v>
      </c>
      <c r="BP28" s="62">
        <f>IF('在宅生活改善調査（利用者票）'!BY57="○",1,0)</f>
        <v>0</v>
      </c>
      <c r="BQ28" s="62">
        <f>IF('在宅生活改善調査（利用者票）'!BZ57="○",1,0)</f>
        <v>0</v>
      </c>
      <c r="BR28" s="62">
        <f>IF('在宅生活改善調査（利用者票）'!CA57="○",1,0)</f>
        <v>0</v>
      </c>
      <c r="BS28" s="62">
        <f>IF('在宅生活改善調査（利用者票）'!CB57="○",1,0)</f>
        <v>0</v>
      </c>
      <c r="BT28" s="62">
        <f>IF('在宅生活改善調査（利用者票）'!CC57="○",1,0)</f>
        <v>0</v>
      </c>
      <c r="BU28" s="62">
        <f>IF('在宅生活改善調査（利用者票）'!CD57="○",1,0)</f>
        <v>0</v>
      </c>
      <c r="BV28" s="62">
        <f>IF('在宅生活改善調査（利用者票）'!CE57="○",1,0)</f>
        <v>0</v>
      </c>
      <c r="BW28" s="62">
        <f>IF('在宅生活改善調査（利用者票）'!CF57="○",1,0)</f>
        <v>0</v>
      </c>
      <c r="BX28" s="62">
        <f>IF('在宅生活改善調査（利用者票）'!CG57="○",1,0)</f>
        <v>0</v>
      </c>
      <c r="BY28" s="62">
        <f>IF('在宅生活改善調査（利用者票）'!CH57="○",1,0)</f>
        <v>0</v>
      </c>
      <c r="BZ28" s="62">
        <f>IF('在宅生活改善調査（利用者票）'!CI57="○",1,0)</f>
        <v>0</v>
      </c>
      <c r="CA28" s="62">
        <f>IF('在宅生活改善調査（利用者票）'!CJ57="○",1,0)</f>
        <v>0</v>
      </c>
      <c r="CB28" s="62">
        <f>IF('在宅生活改善調査（利用者票）'!CK57="○",1,0)</f>
        <v>0</v>
      </c>
      <c r="CC28" s="62">
        <f>IF('在宅生活改善調査（利用者票）'!CL57="○",1,0)</f>
        <v>0</v>
      </c>
      <c r="CD28" s="62">
        <f>IF('在宅生活改善調査（利用者票）'!CM57="○",1,0)</f>
        <v>0</v>
      </c>
      <c r="CE28" s="62">
        <f>IF('在宅生活改善調査（利用者票）'!CN57="○",1,0)</f>
        <v>0</v>
      </c>
      <c r="CF28" s="108">
        <f t="shared" si="13"/>
        <v>0</v>
      </c>
      <c r="CG28" s="108">
        <f t="shared" si="14"/>
        <v>0</v>
      </c>
      <c r="CH28" s="108">
        <f t="shared" si="15"/>
        <v>0</v>
      </c>
      <c r="CI28" s="62">
        <f>'在宅生活改善調査（利用者票）'!CO57</f>
        <v>0</v>
      </c>
      <c r="CJ28" s="62">
        <f>'在宅生活改善調査（利用者票）'!CP57</f>
        <v>0</v>
      </c>
      <c r="CK28" s="62">
        <f>'在宅生活改善調査（利用者票）'!CQ57</f>
        <v>0</v>
      </c>
    </row>
    <row r="29" spans="1:89">
      <c r="A29" s="62">
        <f>'在宅生活改善調査（利用者票）'!B58</f>
        <v>0</v>
      </c>
      <c r="B29" s="62">
        <f>'在宅生活改善調査（利用者票）'!C58</f>
        <v>0</v>
      </c>
      <c r="C29" s="62">
        <f>'在宅生活改善調査（利用者票）'!D58</f>
        <v>0</v>
      </c>
      <c r="D29" s="62">
        <f>'在宅生活改善調査（利用者票）'!E58</f>
        <v>0</v>
      </c>
      <c r="E29" s="62">
        <f>'在宅生活改善調査（利用者票）'!F58</f>
        <v>0</v>
      </c>
      <c r="F29" s="62">
        <f>'在宅生活改善調査（利用者票）'!G58</f>
        <v>0</v>
      </c>
      <c r="G29" s="62">
        <f>'在宅生活改善調査（利用者票）'!U58</f>
        <v>0</v>
      </c>
      <c r="H29" s="62">
        <f>'在宅生活改善調査（利用者票）'!V58</f>
        <v>0</v>
      </c>
      <c r="I29" s="62">
        <f>IF('在宅生活改善調査（利用者票）'!W58="○",1,0)</f>
        <v>0</v>
      </c>
      <c r="J29" s="62">
        <f>IF('在宅生活改善調査（利用者票）'!X58="○",1,0)</f>
        <v>0</v>
      </c>
      <c r="K29" s="62">
        <f>IF('在宅生活改善調査（利用者票）'!Y58="○",1,0)</f>
        <v>0</v>
      </c>
      <c r="L29" s="62">
        <f>IF('在宅生活改善調査（利用者票）'!Z58="○",1,0)</f>
        <v>0</v>
      </c>
      <c r="M29" s="62">
        <f>IF('在宅生活改善調査（利用者票）'!AA58="○",1,0)</f>
        <v>0</v>
      </c>
      <c r="N29" s="62">
        <f>IF('在宅生活改善調査（利用者票）'!AB58="○",1,0)</f>
        <v>0</v>
      </c>
      <c r="O29" s="62">
        <f>IF('在宅生活改善調査（利用者票）'!AC58="○",1,0)</f>
        <v>0</v>
      </c>
      <c r="P29" s="62">
        <f>IF('在宅生活改善調査（利用者票）'!AD58="○",1,0)</f>
        <v>0</v>
      </c>
      <c r="Q29" s="62">
        <f>IF('在宅生活改善調査（利用者票）'!AE58="○",1,0)</f>
        <v>0</v>
      </c>
      <c r="R29" s="62">
        <f>IF('在宅生活改善調査（利用者票）'!AF58="○",1,0)</f>
        <v>0</v>
      </c>
      <c r="S29" s="62">
        <f>IF('在宅生活改善調査（利用者票）'!AG58="○",1,0)</f>
        <v>0</v>
      </c>
      <c r="T29" s="62">
        <f>IF('在宅生活改善調査（利用者票）'!AH58="○",1,0)</f>
        <v>0</v>
      </c>
      <c r="U29" s="62">
        <f>IF('在宅生活改善調査（利用者票）'!AI58="○",1,0)</f>
        <v>0</v>
      </c>
      <c r="V29" s="62">
        <f>IF('在宅生活改善調査（利用者票）'!AJ58="○",1,0)</f>
        <v>0</v>
      </c>
      <c r="W29" s="62">
        <f>IF('在宅生活改善調査（利用者票）'!AK58="○",1,0)</f>
        <v>0</v>
      </c>
      <c r="X29" s="62">
        <f>IF('在宅生活改善調査（利用者票）'!AL58="○",1,0)</f>
        <v>0</v>
      </c>
      <c r="Y29" s="62">
        <f>IF('在宅生活改善調査（利用者票）'!AM58="○",1,0)</f>
        <v>0</v>
      </c>
      <c r="Z29" s="108">
        <f t="shared" si="8"/>
        <v>0</v>
      </c>
      <c r="AA29" s="62">
        <f>IF('在宅生活改善調査（利用者票）'!AN58="○",1,0)</f>
        <v>0</v>
      </c>
      <c r="AB29" s="62">
        <f>IF('在宅生活改善調査（利用者票）'!AO58="○",1,0)</f>
        <v>0</v>
      </c>
      <c r="AC29" s="62">
        <f>IF('在宅生活改善調査（利用者票）'!AP58="○",1,0)</f>
        <v>0</v>
      </c>
      <c r="AD29" s="62">
        <f>IF('在宅生活改善調査（利用者票）'!AQ58="○",1,0)</f>
        <v>0</v>
      </c>
      <c r="AE29" s="62">
        <f>IF('在宅生活改善調査（利用者票）'!AR58="○",1,0)</f>
        <v>0</v>
      </c>
      <c r="AF29" s="62">
        <f>IF('在宅生活改善調査（利用者票）'!AS58="○",1,0)</f>
        <v>0</v>
      </c>
      <c r="AG29" s="62">
        <f>IF('在宅生活改善調査（利用者票）'!AT58="○",1,0)</f>
        <v>0</v>
      </c>
      <c r="AH29" s="108">
        <f t="shared" si="9"/>
        <v>0</v>
      </c>
      <c r="AI29" s="62">
        <f>IF('在宅生活改善調査（利用者票）'!AU58="○",1,0)</f>
        <v>0</v>
      </c>
      <c r="AJ29" s="62">
        <f>IF('在宅生活改善調査（利用者票）'!AV58="○",1,0)</f>
        <v>0</v>
      </c>
      <c r="AK29" s="62">
        <f>IF('在宅生活改善調査（利用者票）'!AW58="○",1,0)</f>
        <v>0</v>
      </c>
      <c r="AL29" s="62">
        <f>IF('在宅生活改善調査（利用者票）'!AX58="○",1,0)</f>
        <v>0</v>
      </c>
      <c r="AM29" s="62">
        <f>IF('在宅生活改善調査（利用者票）'!AY58="○",1,0)</f>
        <v>0</v>
      </c>
      <c r="AN29" s="62">
        <f>IF('在宅生活改善調査（利用者票）'!AZ58="○",1,0)</f>
        <v>0</v>
      </c>
      <c r="AO29" s="62">
        <f>IF('在宅生活改善調査（利用者票）'!BA58="○",1,0)</f>
        <v>0</v>
      </c>
      <c r="AP29" s="108">
        <f t="shared" si="10"/>
        <v>0</v>
      </c>
      <c r="AQ29" s="62">
        <f>IF('在宅生活改善調査（利用者票）'!BB58="○",1,0)</f>
        <v>0</v>
      </c>
      <c r="AR29" s="62">
        <f>IF('在宅生活改善調査（利用者票）'!BC58="○",1,0)</f>
        <v>0</v>
      </c>
      <c r="AS29" s="62">
        <f>IF('在宅生活改善調査（利用者票）'!BD58="○",1,0)</f>
        <v>0</v>
      </c>
      <c r="AT29" s="62">
        <f>IF('在宅生活改善調査（利用者票）'!BE58="○",1,0)</f>
        <v>0</v>
      </c>
      <c r="AU29" s="62">
        <f>IF('在宅生活改善調査（利用者票）'!BF58="○",1,0)</f>
        <v>0</v>
      </c>
      <c r="AV29" s="62">
        <f>IF('在宅生活改善調査（利用者票）'!BG58="○",1,0)</f>
        <v>0</v>
      </c>
      <c r="AW29" s="62">
        <f>IF('在宅生活改善調査（利用者票）'!BH58="○",1,0)</f>
        <v>0</v>
      </c>
      <c r="AX29" s="62">
        <f>IF('在宅生活改善調査（利用者票）'!BI58="○",1,0)</f>
        <v>0</v>
      </c>
      <c r="AY29" s="108">
        <f t="shared" si="11"/>
        <v>0</v>
      </c>
      <c r="AZ29" s="62">
        <f>IF('在宅生活改善調査（利用者票）'!BJ58="○",1,0)</f>
        <v>0</v>
      </c>
      <c r="BA29" s="62">
        <f>IF('在宅生活改善調査（利用者票）'!BK58="○",1,0)</f>
        <v>0</v>
      </c>
      <c r="BB29" s="62">
        <f>IF('在宅生活改善調査（利用者票）'!BL58="○",1,0)</f>
        <v>0</v>
      </c>
      <c r="BC29" s="62">
        <f>IF('在宅生活改善調査（利用者票）'!BM58="○",1,0)</f>
        <v>0</v>
      </c>
      <c r="BD29" s="62">
        <f>IF('在宅生活改善調査（利用者票）'!BN58="○",1,0)</f>
        <v>0</v>
      </c>
      <c r="BE29" s="62">
        <f>IF('在宅生活改善調査（利用者票）'!BO58="○",1,0)</f>
        <v>0</v>
      </c>
      <c r="BF29" s="62">
        <f>IF('在宅生活改善調査（利用者票）'!BP58="○",1,0)</f>
        <v>0</v>
      </c>
      <c r="BG29" s="62">
        <f>IF('在宅生活改善調査（利用者票）'!BQ58="○",1,0)</f>
        <v>0</v>
      </c>
      <c r="BH29" s="62">
        <f>IF('在宅生活改善調査（利用者票）'!BR58="○",1,0)</f>
        <v>0</v>
      </c>
      <c r="BI29" s="62">
        <f>IF('在宅生活改善調査（利用者票）'!BS58="○",1,0)</f>
        <v>0</v>
      </c>
      <c r="BJ29" s="62">
        <f>IF('在宅生活改善調査（利用者票）'!BT58="○",1,0)</f>
        <v>0</v>
      </c>
      <c r="BK29" s="108">
        <f t="shared" si="12"/>
        <v>0</v>
      </c>
      <c r="BL29" s="62">
        <f>IF('在宅生活改善調査（利用者票）'!BU58="○",1,0)</f>
        <v>0</v>
      </c>
      <c r="BM29" s="62">
        <f>IF('在宅生活改善調査（利用者票）'!BV58="○",1,0)</f>
        <v>0</v>
      </c>
      <c r="BN29" s="62">
        <f>IF('在宅生活改善調査（利用者票）'!BW58="○",1,0)</f>
        <v>0</v>
      </c>
      <c r="BO29" s="62">
        <f>IF('在宅生活改善調査（利用者票）'!BX58="○",1,0)</f>
        <v>0</v>
      </c>
      <c r="BP29" s="62">
        <f>IF('在宅生活改善調査（利用者票）'!BY58="○",1,0)</f>
        <v>0</v>
      </c>
      <c r="BQ29" s="62">
        <f>IF('在宅生活改善調査（利用者票）'!BZ58="○",1,0)</f>
        <v>0</v>
      </c>
      <c r="BR29" s="62">
        <f>IF('在宅生活改善調査（利用者票）'!CA58="○",1,0)</f>
        <v>0</v>
      </c>
      <c r="BS29" s="62">
        <f>IF('在宅生活改善調査（利用者票）'!CB58="○",1,0)</f>
        <v>0</v>
      </c>
      <c r="BT29" s="62">
        <f>IF('在宅生活改善調査（利用者票）'!CC58="○",1,0)</f>
        <v>0</v>
      </c>
      <c r="BU29" s="62">
        <f>IF('在宅生活改善調査（利用者票）'!CD58="○",1,0)</f>
        <v>0</v>
      </c>
      <c r="BV29" s="62">
        <f>IF('在宅生活改善調査（利用者票）'!CE58="○",1,0)</f>
        <v>0</v>
      </c>
      <c r="BW29" s="62">
        <f>IF('在宅生活改善調査（利用者票）'!CF58="○",1,0)</f>
        <v>0</v>
      </c>
      <c r="BX29" s="62">
        <f>IF('在宅生活改善調査（利用者票）'!CG58="○",1,0)</f>
        <v>0</v>
      </c>
      <c r="BY29" s="62">
        <f>IF('在宅生活改善調査（利用者票）'!CH58="○",1,0)</f>
        <v>0</v>
      </c>
      <c r="BZ29" s="62">
        <f>IF('在宅生活改善調査（利用者票）'!CI58="○",1,0)</f>
        <v>0</v>
      </c>
      <c r="CA29" s="62">
        <f>IF('在宅生活改善調査（利用者票）'!CJ58="○",1,0)</f>
        <v>0</v>
      </c>
      <c r="CB29" s="62">
        <f>IF('在宅生活改善調査（利用者票）'!CK58="○",1,0)</f>
        <v>0</v>
      </c>
      <c r="CC29" s="62">
        <f>IF('在宅生活改善調査（利用者票）'!CL58="○",1,0)</f>
        <v>0</v>
      </c>
      <c r="CD29" s="62">
        <f>IF('在宅生活改善調査（利用者票）'!CM58="○",1,0)</f>
        <v>0</v>
      </c>
      <c r="CE29" s="62">
        <f>IF('在宅生活改善調査（利用者票）'!CN58="○",1,0)</f>
        <v>0</v>
      </c>
      <c r="CF29" s="108">
        <f t="shared" si="13"/>
        <v>0</v>
      </c>
      <c r="CG29" s="108">
        <f t="shared" si="14"/>
        <v>0</v>
      </c>
      <c r="CH29" s="108">
        <f t="shared" si="15"/>
        <v>0</v>
      </c>
      <c r="CI29" s="62">
        <f>'在宅生活改善調査（利用者票）'!CO58</f>
        <v>0</v>
      </c>
      <c r="CJ29" s="62">
        <f>'在宅生活改善調査（利用者票）'!CP58</f>
        <v>0</v>
      </c>
      <c r="CK29" s="62">
        <f>'在宅生活改善調査（利用者票）'!CQ58</f>
        <v>0</v>
      </c>
    </row>
    <row r="30" spans="1:89">
      <c r="A30" s="62">
        <f>'在宅生活改善調査（利用者票）'!B59</f>
        <v>0</v>
      </c>
      <c r="B30" s="62">
        <f>'在宅生活改善調査（利用者票）'!C59</f>
        <v>0</v>
      </c>
      <c r="C30" s="62">
        <f>'在宅生活改善調査（利用者票）'!D59</f>
        <v>0</v>
      </c>
      <c r="D30" s="62">
        <f>'在宅生活改善調査（利用者票）'!E59</f>
        <v>0</v>
      </c>
      <c r="E30" s="62">
        <f>'在宅生活改善調査（利用者票）'!F59</f>
        <v>0</v>
      </c>
      <c r="F30" s="62">
        <f>'在宅生活改善調査（利用者票）'!G59</f>
        <v>0</v>
      </c>
      <c r="G30" s="62">
        <f>'在宅生活改善調査（利用者票）'!U59</f>
        <v>0</v>
      </c>
      <c r="H30" s="62">
        <f>'在宅生活改善調査（利用者票）'!V59</f>
        <v>0</v>
      </c>
      <c r="I30" s="62">
        <f>IF('在宅生活改善調査（利用者票）'!W59="○",1,0)</f>
        <v>0</v>
      </c>
      <c r="J30" s="62">
        <f>IF('在宅生活改善調査（利用者票）'!X59="○",1,0)</f>
        <v>0</v>
      </c>
      <c r="K30" s="62">
        <f>IF('在宅生活改善調査（利用者票）'!Y59="○",1,0)</f>
        <v>0</v>
      </c>
      <c r="L30" s="62">
        <f>IF('在宅生活改善調査（利用者票）'!Z59="○",1,0)</f>
        <v>0</v>
      </c>
      <c r="M30" s="62">
        <f>IF('在宅生活改善調査（利用者票）'!AA59="○",1,0)</f>
        <v>0</v>
      </c>
      <c r="N30" s="62">
        <f>IF('在宅生活改善調査（利用者票）'!AB59="○",1,0)</f>
        <v>0</v>
      </c>
      <c r="O30" s="62">
        <f>IF('在宅生活改善調査（利用者票）'!AC59="○",1,0)</f>
        <v>0</v>
      </c>
      <c r="P30" s="62">
        <f>IF('在宅生活改善調査（利用者票）'!AD59="○",1,0)</f>
        <v>0</v>
      </c>
      <c r="Q30" s="62">
        <f>IF('在宅生活改善調査（利用者票）'!AE59="○",1,0)</f>
        <v>0</v>
      </c>
      <c r="R30" s="62">
        <f>IF('在宅生活改善調査（利用者票）'!AF59="○",1,0)</f>
        <v>0</v>
      </c>
      <c r="S30" s="62">
        <f>IF('在宅生活改善調査（利用者票）'!AG59="○",1,0)</f>
        <v>0</v>
      </c>
      <c r="T30" s="62">
        <f>IF('在宅生活改善調査（利用者票）'!AH59="○",1,0)</f>
        <v>0</v>
      </c>
      <c r="U30" s="62">
        <f>IF('在宅生活改善調査（利用者票）'!AI59="○",1,0)</f>
        <v>0</v>
      </c>
      <c r="V30" s="62">
        <f>IF('在宅生活改善調査（利用者票）'!AJ59="○",1,0)</f>
        <v>0</v>
      </c>
      <c r="W30" s="62">
        <f>IF('在宅生活改善調査（利用者票）'!AK59="○",1,0)</f>
        <v>0</v>
      </c>
      <c r="X30" s="62">
        <f>IF('在宅生活改善調査（利用者票）'!AL59="○",1,0)</f>
        <v>0</v>
      </c>
      <c r="Y30" s="62">
        <f>IF('在宅生活改善調査（利用者票）'!AM59="○",1,0)</f>
        <v>0</v>
      </c>
      <c r="Z30" s="108">
        <f t="shared" si="8"/>
        <v>0</v>
      </c>
      <c r="AA30" s="62">
        <f>IF('在宅生活改善調査（利用者票）'!AN59="○",1,0)</f>
        <v>0</v>
      </c>
      <c r="AB30" s="62">
        <f>IF('在宅生活改善調査（利用者票）'!AO59="○",1,0)</f>
        <v>0</v>
      </c>
      <c r="AC30" s="62">
        <f>IF('在宅生活改善調査（利用者票）'!AP59="○",1,0)</f>
        <v>0</v>
      </c>
      <c r="AD30" s="62">
        <f>IF('在宅生活改善調査（利用者票）'!AQ59="○",1,0)</f>
        <v>0</v>
      </c>
      <c r="AE30" s="62">
        <f>IF('在宅生活改善調査（利用者票）'!AR59="○",1,0)</f>
        <v>0</v>
      </c>
      <c r="AF30" s="62">
        <f>IF('在宅生活改善調査（利用者票）'!AS59="○",1,0)</f>
        <v>0</v>
      </c>
      <c r="AG30" s="62">
        <f>IF('在宅生活改善調査（利用者票）'!AT59="○",1,0)</f>
        <v>0</v>
      </c>
      <c r="AH30" s="108">
        <f t="shared" si="9"/>
        <v>0</v>
      </c>
      <c r="AI30" s="62">
        <f>IF('在宅生活改善調査（利用者票）'!AU59="○",1,0)</f>
        <v>0</v>
      </c>
      <c r="AJ30" s="62">
        <f>IF('在宅生活改善調査（利用者票）'!AV59="○",1,0)</f>
        <v>0</v>
      </c>
      <c r="AK30" s="62">
        <f>IF('在宅生活改善調査（利用者票）'!AW59="○",1,0)</f>
        <v>0</v>
      </c>
      <c r="AL30" s="62">
        <f>IF('在宅生活改善調査（利用者票）'!AX59="○",1,0)</f>
        <v>0</v>
      </c>
      <c r="AM30" s="62">
        <f>IF('在宅生活改善調査（利用者票）'!AY59="○",1,0)</f>
        <v>0</v>
      </c>
      <c r="AN30" s="62">
        <f>IF('在宅生活改善調査（利用者票）'!AZ59="○",1,0)</f>
        <v>0</v>
      </c>
      <c r="AO30" s="62">
        <f>IF('在宅生活改善調査（利用者票）'!BA59="○",1,0)</f>
        <v>0</v>
      </c>
      <c r="AP30" s="108">
        <f t="shared" si="10"/>
        <v>0</v>
      </c>
      <c r="AQ30" s="62">
        <f>IF('在宅生活改善調査（利用者票）'!BB59="○",1,0)</f>
        <v>0</v>
      </c>
      <c r="AR30" s="62">
        <f>IF('在宅生活改善調査（利用者票）'!BC59="○",1,0)</f>
        <v>0</v>
      </c>
      <c r="AS30" s="62">
        <f>IF('在宅生活改善調査（利用者票）'!BD59="○",1,0)</f>
        <v>0</v>
      </c>
      <c r="AT30" s="62">
        <f>IF('在宅生活改善調査（利用者票）'!BE59="○",1,0)</f>
        <v>0</v>
      </c>
      <c r="AU30" s="62">
        <f>IF('在宅生活改善調査（利用者票）'!BF59="○",1,0)</f>
        <v>0</v>
      </c>
      <c r="AV30" s="62">
        <f>IF('在宅生活改善調査（利用者票）'!BG59="○",1,0)</f>
        <v>0</v>
      </c>
      <c r="AW30" s="62">
        <f>IF('在宅生活改善調査（利用者票）'!BH59="○",1,0)</f>
        <v>0</v>
      </c>
      <c r="AX30" s="62">
        <f>IF('在宅生活改善調査（利用者票）'!BI59="○",1,0)</f>
        <v>0</v>
      </c>
      <c r="AY30" s="108">
        <f t="shared" si="11"/>
        <v>0</v>
      </c>
      <c r="AZ30" s="62">
        <f>IF('在宅生活改善調査（利用者票）'!BJ59="○",1,0)</f>
        <v>0</v>
      </c>
      <c r="BA30" s="62">
        <f>IF('在宅生活改善調査（利用者票）'!BK59="○",1,0)</f>
        <v>0</v>
      </c>
      <c r="BB30" s="62">
        <f>IF('在宅生活改善調査（利用者票）'!BL59="○",1,0)</f>
        <v>0</v>
      </c>
      <c r="BC30" s="62">
        <f>IF('在宅生活改善調査（利用者票）'!BM59="○",1,0)</f>
        <v>0</v>
      </c>
      <c r="BD30" s="62">
        <f>IF('在宅生活改善調査（利用者票）'!BN59="○",1,0)</f>
        <v>0</v>
      </c>
      <c r="BE30" s="62">
        <f>IF('在宅生活改善調査（利用者票）'!BO59="○",1,0)</f>
        <v>0</v>
      </c>
      <c r="BF30" s="62">
        <f>IF('在宅生活改善調査（利用者票）'!BP59="○",1,0)</f>
        <v>0</v>
      </c>
      <c r="BG30" s="62">
        <f>IF('在宅生活改善調査（利用者票）'!BQ59="○",1,0)</f>
        <v>0</v>
      </c>
      <c r="BH30" s="62">
        <f>IF('在宅生活改善調査（利用者票）'!BR59="○",1,0)</f>
        <v>0</v>
      </c>
      <c r="BI30" s="62">
        <f>IF('在宅生活改善調査（利用者票）'!BS59="○",1,0)</f>
        <v>0</v>
      </c>
      <c r="BJ30" s="62">
        <f>IF('在宅生活改善調査（利用者票）'!BT59="○",1,0)</f>
        <v>0</v>
      </c>
      <c r="BK30" s="108">
        <f t="shared" si="12"/>
        <v>0</v>
      </c>
      <c r="BL30" s="62">
        <f>IF('在宅生活改善調査（利用者票）'!BU59="○",1,0)</f>
        <v>0</v>
      </c>
      <c r="BM30" s="62">
        <f>IF('在宅生活改善調査（利用者票）'!BV59="○",1,0)</f>
        <v>0</v>
      </c>
      <c r="BN30" s="62">
        <f>IF('在宅生活改善調査（利用者票）'!BW59="○",1,0)</f>
        <v>0</v>
      </c>
      <c r="BO30" s="62">
        <f>IF('在宅生活改善調査（利用者票）'!BX59="○",1,0)</f>
        <v>0</v>
      </c>
      <c r="BP30" s="62">
        <f>IF('在宅生活改善調査（利用者票）'!BY59="○",1,0)</f>
        <v>0</v>
      </c>
      <c r="BQ30" s="62">
        <f>IF('在宅生活改善調査（利用者票）'!BZ59="○",1,0)</f>
        <v>0</v>
      </c>
      <c r="BR30" s="62">
        <f>IF('在宅生活改善調査（利用者票）'!CA59="○",1,0)</f>
        <v>0</v>
      </c>
      <c r="BS30" s="62">
        <f>IF('在宅生活改善調査（利用者票）'!CB59="○",1,0)</f>
        <v>0</v>
      </c>
      <c r="BT30" s="62">
        <f>IF('在宅生活改善調査（利用者票）'!CC59="○",1,0)</f>
        <v>0</v>
      </c>
      <c r="BU30" s="62">
        <f>IF('在宅生活改善調査（利用者票）'!CD59="○",1,0)</f>
        <v>0</v>
      </c>
      <c r="BV30" s="62">
        <f>IF('在宅生活改善調査（利用者票）'!CE59="○",1,0)</f>
        <v>0</v>
      </c>
      <c r="BW30" s="62">
        <f>IF('在宅生活改善調査（利用者票）'!CF59="○",1,0)</f>
        <v>0</v>
      </c>
      <c r="BX30" s="62">
        <f>IF('在宅生活改善調査（利用者票）'!CG59="○",1,0)</f>
        <v>0</v>
      </c>
      <c r="BY30" s="62">
        <f>IF('在宅生活改善調査（利用者票）'!CH59="○",1,0)</f>
        <v>0</v>
      </c>
      <c r="BZ30" s="62">
        <f>IF('在宅生活改善調査（利用者票）'!CI59="○",1,0)</f>
        <v>0</v>
      </c>
      <c r="CA30" s="62">
        <f>IF('在宅生活改善調査（利用者票）'!CJ59="○",1,0)</f>
        <v>0</v>
      </c>
      <c r="CB30" s="62">
        <f>IF('在宅生活改善調査（利用者票）'!CK59="○",1,0)</f>
        <v>0</v>
      </c>
      <c r="CC30" s="62">
        <f>IF('在宅生活改善調査（利用者票）'!CL59="○",1,0)</f>
        <v>0</v>
      </c>
      <c r="CD30" s="62">
        <f>IF('在宅生活改善調査（利用者票）'!CM59="○",1,0)</f>
        <v>0</v>
      </c>
      <c r="CE30" s="62">
        <f>IF('在宅生活改善調査（利用者票）'!CN59="○",1,0)</f>
        <v>0</v>
      </c>
      <c r="CF30" s="108">
        <f t="shared" si="13"/>
        <v>0</v>
      </c>
      <c r="CG30" s="108">
        <f t="shared" si="14"/>
        <v>0</v>
      </c>
      <c r="CH30" s="108">
        <f t="shared" si="15"/>
        <v>0</v>
      </c>
      <c r="CI30" s="62">
        <f>'在宅生活改善調査（利用者票）'!CO59</f>
        <v>0</v>
      </c>
      <c r="CJ30" s="62">
        <f>'在宅生活改善調査（利用者票）'!CP59</f>
        <v>0</v>
      </c>
      <c r="CK30" s="62">
        <f>'在宅生活改善調査（利用者票）'!CQ59</f>
        <v>0</v>
      </c>
    </row>
    <row r="31" spans="1:89">
      <c r="A31" s="62">
        <f>'在宅生活改善調査（利用者票）'!B60</f>
        <v>0</v>
      </c>
      <c r="B31" s="62">
        <f>'在宅生活改善調査（利用者票）'!C60</f>
        <v>0</v>
      </c>
      <c r="C31" s="62">
        <f>'在宅生活改善調査（利用者票）'!D60</f>
        <v>0</v>
      </c>
      <c r="D31" s="62">
        <f>'在宅生活改善調査（利用者票）'!E60</f>
        <v>0</v>
      </c>
      <c r="E31" s="62">
        <f>'在宅生活改善調査（利用者票）'!F60</f>
        <v>0</v>
      </c>
      <c r="F31" s="62">
        <f>'在宅生活改善調査（利用者票）'!G60</f>
        <v>0</v>
      </c>
      <c r="G31" s="62">
        <f>'在宅生活改善調査（利用者票）'!U60</f>
        <v>0</v>
      </c>
      <c r="H31" s="62">
        <f>'在宅生活改善調査（利用者票）'!V60</f>
        <v>0</v>
      </c>
      <c r="I31" s="62">
        <f>IF('在宅生活改善調査（利用者票）'!W60="○",1,0)</f>
        <v>0</v>
      </c>
      <c r="J31" s="62">
        <f>IF('在宅生活改善調査（利用者票）'!X60="○",1,0)</f>
        <v>0</v>
      </c>
      <c r="K31" s="62">
        <f>IF('在宅生活改善調査（利用者票）'!Y60="○",1,0)</f>
        <v>0</v>
      </c>
      <c r="L31" s="62">
        <f>IF('在宅生活改善調査（利用者票）'!Z60="○",1,0)</f>
        <v>0</v>
      </c>
      <c r="M31" s="62">
        <f>IF('在宅生活改善調査（利用者票）'!AA60="○",1,0)</f>
        <v>0</v>
      </c>
      <c r="N31" s="62">
        <f>IF('在宅生活改善調査（利用者票）'!AB60="○",1,0)</f>
        <v>0</v>
      </c>
      <c r="O31" s="62">
        <f>IF('在宅生活改善調査（利用者票）'!AC60="○",1,0)</f>
        <v>0</v>
      </c>
      <c r="P31" s="62">
        <f>IF('在宅生活改善調査（利用者票）'!AD60="○",1,0)</f>
        <v>0</v>
      </c>
      <c r="Q31" s="62">
        <f>IF('在宅生活改善調査（利用者票）'!AE60="○",1,0)</f>
        <v>0</v>
      </c>
      <c r="R31" s="62">
        <f>IF('在宅生活改善調査（利用者票）'!AF60="○",1,0)</f>
        <v>0</v>
      </c>
      <c r="S31" s="62">
        <f>IF('在宅生活改善調査（利用者票）'!AG60="○",1,0)</f>
        <v>0</v>
      </c>
      <c r="T31" s="62">
        <f>IF('在宅生活改善調査（利用者票）'!AH60="○",1,0)</f>
        <v>0</v>
      </c>
      <c r="U31" s="62">
        <f>IF('在宅生活改善調査（利用者票）'!AI60="○",1,0)</f>
        <v>0</v>
      </c>
      <c r="V31" s="62">
        <f>IF('在宅生活改善調査（利用者票）'!AJ60="○",1,0)</f>
        <v>0</v>
      </c>
      <c r="W31" s="62">
        <f>IF('在宅生活改善調査（利用者票）'!AK60="○",1,0)</f>
        <v>0</v>
      </c>
      <c r="X31" s="62">
        <f>IF('在宅生活改善調査（利用者票）'!AL60="○",1,0)</f>
        <v>0</v>
      </c>
      <c r="Y31" s="62">
        <f>IF('在宅生活改善調査（利用者票）'!AM60="○",1,0)</f>
        <v>0</v>
      </c>
      <c r="Z31" s="108">
        <f t="shared" si="8"/>
        <v>0</v>
      </c>
      <c r="AA31" s="62">
        <f>IF('在宅生活改善調査（利用者票）'!AN60="○",1,0)</f>
        <v>0</v>
      </c>
      <c r="AB31" s="62">
        <f>IF('在宅生活改善調査（利用者票）'!AO60="○",1,0)</f>
        <v>0</v>
      </c>
      <c r="AC31" s="62">
        <f>IF('在宅生活改善調査（利用者票）'!AP60="○",1,0)</f>
        <v>0</v>
      </c>
      <c r="AD31" s="62">
        <f>IF('在宅生活改善調査（利用者票）'!AQ60="○",1,0)</f>
        <v>0</v>
      </c>
      <c r="AE31" s="62">
        <f>IF('在宅生活改善調査（利用者票）'!AR60="○",1,0)</f>
        <v>0</v>
      </c>
      <c r="AF31" s="62">
        <f>IF('在宅生活改善調査（利用者票）'!AS60="○",1,0)</f>
        <v>0</v>
      </c>
      <c r="AG31" s="62">
        <f>IF('在宅生活改善調査（利用者票）'!AT60="○",1,0)</f>
        <v>0</v>
      </c>
      <c r="AH31" s="108">
        <f t="shared" si="9"/>
        <v>0</v>
      </c>
      <c r="AI31" s="62">
        <f>IF('在宅生活改善調査（利用者票）'!AU60="○",1,0)</f>
        <v>0</v>
      </c>
      <c r="AJ31" s="62">
        <f>IF('在宅生活改善調査（利用者票）'!AV60="○",1,0)</f>
        <v>0</v>
      </c>
      <c r="AK31" s="62">
        <f>IF('在宅生活改善調査（利用者票）'!AW60="○",1,0)</f>
        <v>0</v>
      </c>
      <c r="AL31" s="62">
        <f>IF('在宅生活改善調査（利用者票）'!AX60="○",1,0)</f>
        <v>0</v>
      </c>
      <c r="AM31" s="62">
        <f>IF('在宅生活改善調査（利用者票）'!AY60="○",1,0)</f>
        <v>0</v>
      </c>
      <c r="AN31" s="62">
        <f>IF('在宅生活改善調査（利用者票）'!AZ60="○",1,0)</f>
        <v>0</v>
      </c>
      <c r="AO31" s="62">
        <f>IF('在宅生活改善調査（利用者票）'!BA60="○",1,0)</f>
        <v>0</v>
      </c>
      <c r="AP31" s="108">
        <f t="shared" si="10"/>
        <v>0</v>
      </c>
      <c r="AQ31" s="62">
        <f>IF('在宅生活改善調査（利用者票）'!BB60="○",1,0)</f>
        <v>0</v>
      </c>
      <c r="AR31" s="62">
        <f>IF('在宅生活改善調査（利用者票）'!BC60="○",1,0)</f>
        <v>0</v>
      </c>
      <c r="AS31" s="62">
        <f>IF('在宅生活改善調査（利用者票）'!BD60="○",1,0)</f>
        <v>0</v>
      </c>
      <c r="AT31" s="62">
        <f>IF('在宅生活改善調査（利用者票）'!BE60="○",1,0)</f>
        <v>0</v>
      </c>
      <c r="AU31" s="62">
        <f>IF('在宅生活改善調査（利用者票）'!BF60="○",1,0)</f>
        <v>0</v>
      </c>
      <c r="AV31" s="62">
        <f>IF('在宅生活改善調査（利用者票）'!BG60="○",1,0)</f>
        <v>0</v>
      </c>
      <c r="AW31" s="62">
        <f>IF('在宅生活改善調査（利用者票）'!BH60="○",1,0)</f>
        <v>0</v>
      </c>
      <c r="AX31" s="62">
        <f>IF('在宅生活改善調査（利用者票）'!BI60="○",1,0)</f>
        <v>0</v>
      </c>
      <c r="AY31" s="108">
        <f t="shared" si="11"/>
        <v>0</v>
      </c>
      <c r="AZ31" s="62">
        <f>IF('在宅生活改善調査（利用者票）'!BJ60="○",1,0)</f>
        <v>0</v>
      </c>
      <c r="BA31" s="62">
        <f>IF('在宅生活改善調査（利用者票）'!BK60="○",1,0)</f>
        <v>0</v>
      </c>
      <c r="BB31" s="62">
        <f>IF('在宅生活改善調査（利用者票）'!BL60="○",1,0)</f>
        <v>0</v>
      </c>
      <c r="BC31" s="62">
        <f>IF('在宅生活改善調査（利用者票）'!BM60="○",1,0)</f>
        <v>0</v>
      </c>
      <c r="BD31" s="62">
        <f>IF('在宅生活改善調査（利用者票）'!BN60="○",1,0)</f>
        <v>0</v>
      </c>
      <c r="BE31" s="62">
        <f>IF('在宅生活改善調査（利用者票）'!BO60="○",1,0)</f>
        <v>0</v>
      </c>
      <c r="BF31" s="62">
        <f>IF('在宅生活改善調査（利用者票）'!BP60="○",1,0)</f>
        <v>0</v>
      </c>
      <c r="BG31" s="62">
        <f>IF('在宅生活改善調査（利用者票）'!BQ60="○",1,0)</f>
        <v>0</v>
      </c>
      <c r="BH31" s="62">
        <f>IF('在宅生活改善調査（利用者票）'!BR60="○",1,0)</f>
        <v>0</v>
      </c>
      <c r="BI31" s="62">
        <f>IF('在宅生活改善調査（利用者票）'!BS60="○",1,0)</f>
        <v>0</v>
      </c>
      <c r="BJ31" s="62">
        <f>IF('在宅生活改善調査（利用者票）'!BT60="○",1,0)</f>
        <v>0</v>
      </c>
      <c r="BK31" s="108">
        <f t="shared" si="12"/>
        <v>0</v>
      </c>
      <c r="BL31" s="62">
        <f>IF('在宅生活改善調査（利用者票）'!BU60="○",1,0)</f>
        <v>0</v>
      </c>
      <c r="BM31" s="62">
        <f>IF('在宅生活改善調査（利用者票）'!BV60="○",1,0)</f>
        <v>0</v>
      </c>
      <c r="BN31" s="62">
        <f>IF('在宅生活改善調査（利用者票）'!BW60="○",1,0)</f>
        <v>0</v>
      </c>
      <c r="BO31" s="62">
        <f>IF('在宅生活改善調査（利用者票）'!BX60="○",1,0)</f>
        <v>0</v>
      </c>
      <c r="BP31" s="62">
        <f>IF('在宅生活改善調査（利用者票）'!BY60="○",1,0)</f>
        <v>0</v>
      </c>
      <c r="BQ31" s="62">
        <f>IF('在宅生活改善調査（利用者票）'!BZ60="○",1,0)</f>
        <v>0</v>
      </c>
      <c r="BR31" s="62">
        <f>IF('在宅生活改善調査（利用者票）'!CA60="○",1,0)</f>
        <v>0</v>
      </c>
      <c r="BS31" s="62">
        <f>IF('在宅生活改善調査（利用者票）'!CB60="○",1,0)</f>
        <v>0</v>
      </c>
      <c r="BT31" s="62">
        <f>IF('在宅生活改善調査（利用者票）'!CC60="○",1,0)</f>
        <v>0</v>
      </c>
      <c r="BU31" s="62">
        <f>IF('在宅生活改善調査（利用者票）'!CD60="○",1,0)</f>
        <v>0</v>
      </c>
      <c r="BV31" s="62">
        <f>IF('在宅生活改善調査（利用者票）'!CE60="○",1,0)</f>
        <v>0</v>
      </c>
      <c r="BW31" s="62">
        <f>IF('在宅生活改善調査（利用者票）'!CF60="○",1,0)</f>
        <v>0</v>
      </c>
      <c r="BX31" s="62">
        <f>IF('在宅生活改善調査（利用者票）'!CG60="○",1,0)</f>
        <v>0</v>
      </c>
      <c r="BY31" s="62">
        <f>IF('在宅生活改善調査（利用者票）'!CH60="○",1,0)</f>
        <v>0</v>
      </c>
      <c r="BZ31" s="62">
        <f>IF('在宅生活改善調査（利用者票）'!CI60="○",1,0)</f>
        <v>0</v>
      </c>
      <c r="CA31" s="62">
        <f>IF('在宅生活改善調査（利用者票）'!CJ60="○",1,0)</f>
        <v>0</v>
      </c>
      <c r="CB31" s="62">
        <f>IF('在宅生活改善調査（利用者票）'!CK60="○",1,0)</f>
        <v>0</v>
      </c>
      <c r="CC31" s="62">
        <f>IF('在宅生活改善調査（利用者票）'!CL60="○",1,0)</f>
        <v>0</v>
      </c>
      <c r="CD31" s="62">
        <f>IF('在宅生活改善調査（利用者票）'!CM60="○",1,0)</f>
        <v>0</v>
      </c>
      <c r="CE31" s="62">
        <f>IF('在宅生活改善調査（利用者票）'!CN60="○",1,0)</f>
        <v>0</v>
      </c>
      <c r="CF31" s="108">
        <f t="shared" si="13"/>
        <v>0</v>
      </c>
      <c r="CG31" s="108">
        <f t="shared" si="14"/>
        <v>0</v>
      </c>
      <c r="CH31" s="108">
        <f t="shared" si="15"/>
        <v>0</v>
      </c>
      <c r="CI31" s="62">
        <f>'在宅生活改善調査（利用者票）'!CO60</f>
        <v>0</v>
      </c>
      <c r="CJ31" s="62">
        <f>'在宅生活改善調査（利用者票）'!CP60</f>
        <v>0</v>
      </c>
      <c r="CK31" s="62">
        <f>'在宅生活改善調査（利用者票）'!CQ60</f>
        <v>0</v>
      </c>
    </row>
    <row r="32" spans="1:89">
      <c r="A32" s="62">
        <f>'在宅生活改善調査（利用者票）'!B61</f>
        <v>0</v>
      </c>
      <c r="B32" s="62">
        <f>'在宅生活改善調査（利用者票）'!C61</f>
        <v>0</v>
      </c>
      <c r="C32" s="62">
        <f>'在宅生活改善調査（利用者票）'!D61</f>
        <v>0</v>
      </c>
      <c r="D32" s="62">
        <f>'在宅生活改善調査（利用者票）'!E61</f>
        <v>0</v>
      </c>
      <c r="E32" s="62">
        <f>'在宅生活改善調査（利用者票）'!F61</f>
        <v>0</v>
      </c>
      <c r="F32" s="62">
        <f>'在宅生活改善調査（利用者票）'!G61</f>
        <v>0</v>
      </c>
      <c r="G32" s="62">
        <f>'在宅生活改善調査（利用者票）'!U61</f>
        <v>0</v>
      </c>
      <c r="H32" s="62">
        <f>'在宅生活改善調査（利用者票）'!V61</f>
        <v>0</v>
      </c>
      <c r="I32" s="62">
        <f>IF('在宅生活改善調査（利用者票）'!W61="○",1,0)</f>
        <v>0</v>
      </c>
      <c r="J32" s="62">
        <f>IF('在宅生活改善調査（利用者票）'!X61="○",1,0)</f>
        <v>0</v>
      </c>
      <c r="K32" s="62">
        <f>IF('在宅生活改善調査（利用者票）'!Y61="○",1,0)</f>
        <v>0</v>
      </c>
      <c r="L32" s="62">
        <f>IF('在宅生活改善調査（利用者票）'!Z61="○",1,0)</f>
        <v>0</v>
      </c>
      <c r="M32" s="62">
        <f>IF('在宅生活改善調査（利用者票）'!AA61="○",1,0)</f>
        <v>0</v>
      </c>
      <c r="N32" s="62">
        <f>IF('在宅生活改善調査（利用者票）'!AB61="○",1,0)</f>
        <v>0</v>
      </c>
      <c r="O32" s="62">
        <f>IF('在宅生活改善調査（利用者票）'!AC61="○",1,0)</f>
        <v>0</v>
      </c>
      <c r="P32" s="62">
        <f>IF('在宅生活改善調査（利用者票）'!AD61="○",1,0)</f>
        <v>0</v>
      </c>
      <c r="Q32" s="62">
        <f>IF('在宅生活改善調査（利用者票）'!AE61="○",1,0)</f>
        <v>0</v>
      </c>
      <c r="R32" s="62">
        <f>IF('在宅生活改善調査（利用者票）'!AF61="○",1,0)</f>
        <v>0</v>
      </c>
      <c r="S32" s="62">
        <f>IF('在宅生活改善調査（利用者票）'!AG61="○",1,0)</f>
        <v>0</v>
      </c>
      <c r="T32" s="62">
        <f>IF('在宅生活改善調査（利用者票）'!AH61="○",1,0)</f>
        <v>0</v>
      </c>
      <c r="U32" s="62">
        <f>IF('在宅生活改善調査（利用者票）'!AI61="○",1,0)</f>
        <v>0</v>
      </c>
      <c r="V32" s="62">
        <f>IF('在宅生活改善調査（利用者票）'!AJ61="○",1,0)</f>
        <v>0</v>
      </c>
      <c r="W32" s="62">
        <f>IF('在宅生活改善調査（利用者票）'!AK61="○",1,0)</f>
        <v>0</v>
      </c>
      <c r="X32" s="62">
        <f>IF('在宅生活改善調査（利用者票）'!AL61="○",1,0)</f>
        <v>0</v>
      </c>
      <c r="Y32" s="62">
        <f>IF('在宅生活改善調査（利用者票）'!AM61="○",1,0)</f>
        <v>0</v>
      </c>
      <c r="Z32" s="108">
        <f t="shared" si="8"/>
        <v>0</v>
      </c>
      <c r="AA32" s="62">
        <f>IF('在宅生活改善調査（利用者票）'!AN61="○",1,0)</f>
        <v>0</v>
      </c>
      <c r="AB32" s="62">
        <f>IF('在宅生活改善調査（利用者票）'!AO61="○",1,0)</f>
        <v>0</v>
      </c>
      <c r="AC32" s="62">
        <f>IF('在宅生活改善調査（利用者票）'!AP61="○",1,0)</f>
        <v>0</v>
      </c>
      <c r="AD32" s="62">
        <f>IF('在宅生活改善調査（利用者票）'!AQ61="○",1,0)</f>
        <v>0</v>
      </c>
      <c r="AE32" s="62">
        <f>IF('在宅生活改善調査（利用者票）'!AR61="○",1,0)</f>
        <v>0</v>
      </c>
      <c r="AF32" s="62">
        <f>IF('在宅生活改善調査（利用者票）'!AS61="○",1,0)</f>
        <v>0</v>
      </c>
      <c r="AG32" s="62">
        <f>IF('在宅生活改善調査（利用者票）'!AT61="○",1,0)</f>
        <v>0</v>
      </c>
      <c r="AH32" s="108">
        <f t="shared" si="9"/>
        <v>0</v>
      </c>
      <c r="AI32" s="62">
        <f>IF('在宅生活改善調査（利用者票）'!AU61="○",1,0)</f>
        <v>0</v>
      </c>
      <c r="AJ32" s="62">
        <f>IF('在宅生活改善調査（利用者票）'!AV61="○",1,0)</f>
        <v>0</v>
      </c>
      <c r="AK32" s="62">
        <f>IF('在宅生活改善調査（利用者票）'!AW61="○",1,0)</f>
        <v>0</v>
      </c>
      <c r="AL32" s="62">
        <f>IF('在宅生活改善調査（利用者票）'!AX61="○",1,0)</f>
        <v>0</v>
      </c>
      <c r="AM32" s="62">
        <f>IF('在宅生活改善調査（利用者票）'!AY61="○",1,0)</f>
        <v>0</v>
      </c>
      <c r="AN32" s="62">
        <f>IF('在宅生活改善調査（利用者票）'!AZ61="○",1,0)</f>
        <v>0</v>
      </c>
      <c r="AO32" s="62">
        <f>IF('在宅生活改善調査（利用者票）'!BA61="○",1,0)</f>
        <v>0</v>
      </c>
      <c r="AP32" s="108">
        <f t="shared" si="10"/>
        <v>0</v>
      </c>
      <c r="AQ32" s="62">
        <f>IF('在宅生活改善調査（利用者票）'!BB61="○",1,0)</f>
        <v>0</v>
      </c>
      <c r="AR32" s="62">
        <f>IF('在宅生活改善調査（利用者票）'!BC61="○",1,0)</f>
        <v>0</v>
      </c>
      <c r="AS32" s="62">
        <f>IF('在宅生活改善調査（利用者票）'!BD61="○",1,0)</f>
        <v>0</v>
      </c>
      <c r="AT32" s="62">
        <f>IF('在宅生活改善調査（利用者票）'!BE61="○",1,0)</f>
        <v>0</v>
      </c>
      <c r="AU32" s="62">
        <f>IF('在宅生活改善調査（利用者票）'!BF61="○",1,0)</f>
        <v>0</v>
      </c>
      <c r="AV32" s="62">
        <f>IF('在宅生活改善調査（利用者票）'!BG61="○",1,0)</f>
        <v>0</v>
      </c>
      <c r="AW32" s="62">
        <f>IF('在宅生活改善調査（利用者票）'!BH61="○",1,0)</f>
        <v>0</v>
      </c>
      <c r="AX32" s="62">
        <f>IF('在宅生活改善調査（利用者票）'!BI61="○",1,0)</f>
        <v>0</v>
      </c>
      <c r="AY32" s="108">
        <f t="shared" si="11"/>
        <v>0</v>
      </c>
      <c r="AZ32" s="62">
        <f>IF('在宅生活改善調査（利用者票）'!BJ61="○",1,0)</f>
        <v>0</v>
      </c>
      <c r="BA32" s="62">
        <f>IF('在宅生活改善調査（利用者票）'!BK61="○",1,0)</f>
        <v>0</v>
      </c>
      <c r="BB32" s="62">
        <f>IF('在宅生活改善調査（利用者票）'!BL61="○",1,0)</f>
        <v>0</v>
      </c>
      <c r="BC32" s="62">
        <f>IF('在宅生活改善調査（利用者票）'!BM61="○",1,0)</f>
        <v>0</v>
      </c>
      <c r="BD32" s="62">
        <f>IF('在宅生活改善調査（利用者票）'!BN61="○",1,0)</f>
        <v>0</v>
      </c>
      <c r="BE32" s="62">
        <f>IF('在宅生活改善調査（利用者票）'!BO61="○",1,0)</f>
        <v>0</v>
      </c>
      <c r="BF32" s="62">
        <f>IF('在宅生活改善調査（利用者票）'!BP61="○",1,0)</f>
        <v>0</v>
      </c>
      <c r="BG32" s="62">
        <f>IF('在宅生活改善調査（利用者票）'!BQ61="○",1,0)</f>
        <v>0</v>
      </c>
      <c r="BH32" s="62">
        <f>IF('在宅生活改善調査（利用者票）'!BR61="○",1,0)</f>
        <v>0</v>
      </c>
      <c r="BI32" s="62">
        <f>IF('在宅生活改善調査（利用者票）'!BS61="○",1,0)</f>
        <v>0</v>
      </c>
      <c r="BJ32" s="62">
        <f>IF('在宅生活改善調査（利用者票）'!BT61="○",1,0)</f>
        <v>0</v>
      </c>
      <c r="BK32" s="108">
        <f t="shared" si="12"/>
        <v>0</v>
      </c>
      <c r="BL32" s="62">
        <f>IF('在宅生活改善調査（利用者票）'!BU61="○",1,0)</f>
        <v>0</v>
      </c>
      <c r="BM32" s="62">
        <f>IF('在宅生活改善調査（利用者票）'!BV61="○",1,0)</f>
        <v>0</v>
      </c>
      <c r="BN32" s="62">
        <f>IF('在宅生活改善調査（利用者票）'!BW61="○",1,0)</f>
        <v>0</v>
      </c>
      <c r="BO32" s="62">
        <f>IF('在宅生活改善調査（利用者票）'!BX61="○",1,0)</f>
        <v>0</v>
      </c>
      <c r="BP32" s="62">
        <f>IF('在宅生活改善調査（利用者票）'!BY61="○",1,0)</f>
        <v>0</v>
      </c>
      <c r="BQ32" s="62">
        <f>IF('在宅生活改善調査（利用者票）'!BZ61="○",1,0)</f>
        <v>0</v>
      </c>
      <c r="BR32" s="62">
        <f>IF('在宅生活改善調査（利用者票）'!CA61="○",1,0)</f>
        <v>0</v>
      </c>
      <c r="BS32" s="62">
        <f>IF('在宅生活改善調査（利用者票）'!CB61="○",1,0)</f>
        <v>0</v>
      </c>
      <c r="BT32" s="62">
        <f>IF('在宅生活改善調査（利用者票）'!CC61="○",1,0)</f>
        <v>0</v>
      </c>
      <c r="BU32" s="62">
        <f>IF('在宅生活改善調査（利用者票）'!CD61="○",1,0)</f>
        <v>0</v>
      </c>
      <c r="BV32" s="62">
        <f>IF('在宅生活改善調査（利用者票）'!CE61="○",1,0)</f>
        <v>0</v>
      </c>
      <c r="BW32" s="62">
        <f>IF('在宅生活改善調査（利用者票）'!CF61="○",1,0)</f>
        <v>0</v>
      </c>
      <c r="BX32" s="62">
        <f>IF('在宅生活改善調査（利用者票）'!CG61="○",1,0)</f>
        <v>0</v>
      </c>
      <c r="BY32" s="62">
        <f>IF('在宅生活改善調査（利用者票）'!CH61="○",1,0)</f>
        <v>0</v>
      </c>
      <c r="BZ32" s="62">
        <f>IF('在宅生活改善調査（利用者票）'!CI61="○",1,0)</f>
        <v>0</v>
      </c>
      <c r="CA32" s="62">
        <f>IF('在宅生活改善調査（利用者票）'!CJ61="○",1,0)</f>
        <v>0</v>
      </c>
      <c r="CB32" s="62">
        <f>IF('在宅生活改善調査（利用者票）'!CK61="○",1,0)</f>
        <v>0</v>
      </c>
      <c r="CC32" s="62">
        <f>IF('在宅生活改善調査（利用者票）'!CL61="○",1,0)</f>
        <v>0</v>
      </c>
      <c r="CD32" s="62">
        <f>IF('在宅生活改善調査（利用者票）'!CM61="○",1,0)</f>
        <v>0</v>
      </c>
      <c r="CE32" s="62">
        <f>IF('在宅生活改善調査（利用者票）'!CN61="○",1,0)</f>
        <v>0</v>
      </c>
      <c r="CF32" s="108">
        <f t="shared" si="13"/>
        <v>0</v>
      </c>
      <c r="CG32" s="108">
        <f t="shared" si="14"/>
        <v>0</v>
      </c>
      <c r="CH32" s="108">
        <f t="shared" si="15"/>
        <v>0</v>
      </c>
      <c r="CI32" s="62">
        <f>'在宅生活改善調査（利用者票）'!CO61</f>
        <v>0</v>
      </c>
      <c r="CJ32" s="62">
        <f>'在宅生活改善調査（利用者票）'!CP61</f>
        <v>0</v>
      </c>
      <c r="CK32" s="62">
        <f>'在宅生活改善調査（利用者票）'!CQ61</f>
        <v>0</v>
      </c>
    </row>
    <row r="33" spans="1:89">
      <c r="A33" s="62">
        <f>'在宅生活改善調査（利用者票）'!B62</f>
        <v>0</v>
      </c>
      <c r="B33" s="62">
        <f>'在宅生活改善調査（利用者票）'!C62</f>
        <v>0</v>
      </c>
      <c r="C33" s="62">
        <f>'在宅生活改善調査（利用者票）'!D62</f>
        <v>0</v>
      </c>
      <c r="D33" s="62">
        <f>'在宅生活改善調査（利用者票）'!E62</f>
        <v>0</v>
      </c>
      <c r="E33" s="62">
        <f>'在宅生活改善調査（利用者票）'!F62</f>
        <v>0</v>
      </c>
      <c r="F33" s="62">
        <f>'在宅生活改善調査（利用者票）'!G62</f>
        <v>0</v>
      </c>
      <c r="G33" s="62">
        <f>'在宅生活改善調査（利用者票）'!U62</f>
        <v>0</v>
      </c>
      <c r="H33" s="62">
        <f>'在宅生活改善調査（利用者票）'!V62</f>
        <v>0</v>
      </c>
      <c r="I33" s="62">
        <f>IF('在宅生活改善調査（利用者票）'!W62="○",1,0)</f>
        <v>0</v>
      </c>
      <c r="J33" s="62">
        <f>IF('在宅生活改善調査（利用者票）'!X62="○",1,0)</f>
        <v>0</v>
      </c>
      <c r="K33" s="62">
        <f>IF('在宅生活改善調査（利用者票）'!Y62="○",1,0)</f>
        <v>0</v>
      </c>
      <c r="L33" s="62">
        <f>IF('在宅生活改善調査（利用者票）'!Z62="○",1,0)</f>
        <v>0</v>
      </c>
      <c r="M33" s="62">
        <f>IF('在宅生活改善調査（利用者票）'!AA62="○",1,0)</f>
        <v>0</v>
      </c>
      <c r="N33" s="62">
        <f>IF('在宅生活改善調査（利用者票）'!AB62="○",1,0)</f>
        <v>0</v>
      </c>
      <c r="O33" s="62">
        <f>IF('在宅生活改善調査（利用者票）'!AC62="○",1,0)</f>
        <v>0</v>
      </c>
      <c r="P33" s="62">
        <f>IF('在宅生活改善調査（利用者票）'!AD62="○",1,0)</f>
        <v>0</v>
      </c>
      <c r="Q33" s="62">
        <f>IF('在宅生活改善調査（利用者票）'!AE62="○",1,0)</f>
        <v>0</v>
      </c>
      <c r="R33" s="62">
        <f>IF('在宅生活改善調査（利用者票）'!AF62="○",1,0)</f>
        <v>0</v>
      </c>
      <c r="S33" s="62">
        <f>IF('在宅生活改善調査（利用者票）'!AG62="○",1,0)</f>
        <v>0</v>
      </c>
      <c r="T33" s="62">
        <f>IF('在宅生活改善調査（利用者票）'!AH62="○",1,0)</f>
        <v>0</v>
      </c>
      <c r="U33" s="62">
        <f>IF('在宅生活改善調査（利用者票）'!AI62="○",1,0)</f>
        <v>0</v>
      </c>
      <c r="V33" s="62">
        <f>IF('在宅生活改善調査（利用者票）'!AJ62="○",1,0)</f>
        <v>0</v>
      </c>
      <c r="W33" s="62">
        <f>IF('在宅生活改善調査（利用者票）'!AK62="○",1,0)</f>
        <v>0</v>
      </c>
      <c r="X33" s="62">
        <f>IF('在宅生活改善調査（利用者票）'!AL62="○",1,0)</f>
        <v>0</v>
      </c>
      <c r="Y33" s="62">
        <f>IF('在宅生活改善調査（利用者票）'!AM62="○",1,0)</f>
        <v>0</v>
      </c>
      <c r="Z33" s="108">
        <f t="shared" si="8"/>
        <v>0</v>
      </c>
      <c r="AA33" s="62">
        <f>IF('在宅生活改善調査（利用者票）'!AN62="○",1,0)</f>
        <v>0</v>
      </c>
      <c r="AB33" s="62">
        <f>IF('在宅生活改善調査（利用者票）'!AO62="○",1,0)</f>
        <v>0</v>
      </c>
      <c r="AC33" s="62">
        <f>IF('在宅生活改善調査（利用者票）'!AP62="○",1,0)</f>
        <v>0</v>
      </c>
      <c r="AD33" s="62">
        <f>IF('在宅生活改善調査（利用者票）'!AQ62="○",1,0)</f>
        <v>0</v>
      </c>
      <c r="AE33" s="62">
        <f>IF('在宅生活改善調査（利用者票）'!AR62="○",1,0)</f>
        <v>0</v>
      </c>
      <c r="AF33" s="62">
        <f>IF('在宅生活改善調査（利用者票）'!AS62="○",1,0)</f>
        <v>0</v>
      </c>
      <c r="AG33" s="62">
        <f>IF('在宅生活改善調査（利用者票）'!AT62="○",1,0)</f>
        <v>0</v>
      </c>
      <c r="AH33" s="108">
        <f t="shared" si="9"/>
        <v>0</v>
      </c>
      <c r="AI33" s="62">
        <f>IF('在宅生活改善調査（利用者票）'!AU62="○",1,0)</f>
        <v>0</v>
      </c>
      <c r="AJ33" s="62">
        <f>IF('在宅生活改善調査（利用者票）'!AV62="○",1,0)</f>
        <v>0</v>
      </c>
      <c r="AK33" s="62">
        <f>IF('在宅生活改善調査（利用者票）'!AW62="○",1,0)</f>
        <v>0</v>
      </c>
      <c r="AL33" s="62">
        <f>IF('在宅生活改善調査（利用者票）'!AX62="○",1,0)</f>
        <v>0</v>
      </c>
      <c r="AM33" s="62">
        <f>IF('在宅生活改善調査（利用者票）'!AY62="○",1,0)</f>
        <v>0</v>
      </c>
      <c r="AN33" s="62">
        <f>IF('在宅生活改善調査（利用者票）'!AZ62="○",1,0)</f>
        <v>0</v>
      </c>
      <c r="AO33" s="62">
        <f>IF('在宅生活改善調査（利用者票）'!BA62="○",1,0)</f>
        <v>0</v>
      </c>
      <c r="AP33" s="108">
        <f t="shared" si="10"/>
        <v>0</v>
      </c>
      <c r="AQ33" s="62">
        <f>IF('在宅生活改善調査（利用者票）'!BB62="○",1,0)</f>
        <v>0</v>
      </c>
      <c r="AR33" s="62">
        <f>IF('在宅生活改善調査（利用者票）'!BC62="○",1,0)</f>
        <v>0</v>
      </c>
      <c r="AS33" s="62">
        <f>IF('在宅生活改善調査（利用者票）'!BD62="○",1,0)</f>
        <v>0</v>
      </c>
      <c r="AT33" s="62">
        <f>IF('在宅生活改善調査（利用者票）'!BE62="○",1,0)</f>
        <v>0</v>
      </c>
      <c r="AU33" s="62">
        <f>IF('在宅生活改善調査（利用者票）'!BF62="○",1,0)</f>
        <v>0</v>
      </c>
      <c r="AV33" s="62">
        <f>IF('在宅生活改善調査（利用者票）'!BG62="○",1,0)</f>
        <v>0</v>
      </c>
      <c r="AW33" s="62">
        <f>IF('在宅生活改善調査（利用者票）'!BH62="○",1,0)</f>
        <v>0</v>
      </c>
      <c r="AX33" s="62">
        <f>IF('在宅生活改善調査（利用者票）'!BI62="○",1,0)</f>
        <v>0</v>
      </c>
      <c r="AY33" s="108">
        <f t="shared" si="11"/>
        <v>0</v>
      </c>
      <c r="AZ33" s="62">
        <f>IF('在宅生活改善調査（利用者票）'!BJ62="○",1,0)</f>
        <v>0</v>
      </c>
      <c r="BA33" s="62">
        <f>IF('在宅生活改善調査（利用者票）'!BK62="○",1,0)</f>
        <v>0</v>
      </c>
      <c r="BB33" s="62">
        <f>IF('在宅生活改善調査（利用者票）'!BL62="○",1,0)</f>
        <v>0</v>
      </c>
      <c r="BC33" s="62">
        <f>IF('在宅生活改善調査（利用者票）'!BM62="○",1,0)</f>
        <v>0</v>
      </c>
      <c r="BD33" s="62">
        <f>IF('在宅生活改善調査（利用者票）'!BN62="○",1,0)</f>
        <v>0</v>
      </c>
      <c r="BE33" s="62">
        <f>IF('在宅生活改善調査（利用者票）'!BO62="○",1,0)</f>
        <v>0</v>
      </c>
      <c r="BF33" s="62">
        <f>IF('在宅生活改善調査（利用者票）'!BP62="○",1,0)</f>
        <v>0</v>
      </c>
      <c r="BG33" s="62">
        <f>IF('在宅生活改善調査（利用者票）'!BQ62="○",1,0)</f>
        <v>0</v>
      </c>
      <c r="BH33" s="62">
        <f>IF('在宅生活改善調査（利用者票）'!BR62="○",1,0)</f>
        <v>0</v>
      </c>
      <c r="BI33" s="62">
        <f>IF('在宅生活改善調査（利用者票）'!BS62="○",1,0)</f>
        <v>0</v>
      </c>
      <c r="BJ33" s="62">
        <f>IF('在宅生活改善調査（利用者票）'!BT62="○",1,0)</f>
        <v>0</v>
      </c>
      <c r="BK33" s="108">
        <f t="shared" si="12"/>
        <v>0</v>
      </c>
      <c r="BL33" s="62">
        <f>IF('在宅生活改善調査（利用者票）'!BU62="○",1,0)</f>
        <v>0</v>
      </c>
      <c r="BM33" s="62">
        <f>IF('在宅生活改善調査（利用者票）'!BV62="○",1,0)</f>
        <v>0</v>
      </c>
      <c r="BN33" s="62">
        <f>IF('在宅生活改善調査（利用者票）'!BW62="○",1,0)</f>
        <v>0</v>
      </c>
      <c r="BO33" s="62">
        <f>IF('在宅生活改善調査（利用者票）'!BX62="○",1,0)</f>
        <v>0</v>
      </c>
      <c r="BP33" s="62">
        <f>IF('在宅生活改善調査（利用者票）'!BY62="○",1,0)</f>
        <v>0</v>
      </c>
      <c r="BQ33" s="62">
        <f>IF('在宅生活改善調査（利用者票）'!BZ62="○",1,0)</f>
        <v>0</v>
      </c>
      <c r="BR33" s="62">
        <f>IF('在宅生活改善調査（利用者票）'!CA62="○",1,0)</f>
        <v>0</v>
      </c>
      <c r="BS33" s="62">
        <f>IF('在宅生活改善調査（利用者票）'!CB62="○",1,0)</f>
        <v>0</v>
      </c>
      <c r="BT33" s="62">
        <f>IF('在宅生活改善調査（利用者票）'!CC62="○",1,0)</f>
        <v>0</v>
      </c>
      <c r="BU33" s="62">
        <f>IF('在宅生活改善調査（利用者票）'!CD62="○",1,0)</f>
        <v>0</v>
      </c>
      <c r="BV33" s="62">
        <f>IF('在宅生活改善調査（利用者票）'!CE62="○",1,0)</f>
        <v>0</v>
      </c>
      <c r="BW33" s="62">
        <f>IF('在宅生活改善調査（利用者票）'!CF62="○",1,0)</f>
        <v>0</v>
      </c>
      <c r="BX33" s="62">
        <f>IF('在宅生活改善調査（利用者票）'!CG62="○",1,0)</f>
        <v>0</v>
      </c>
      <c r="BY33" s="62">
        <f>IF('在宅生活改善調査（利用者票）'!CH62="○",1,0)</f>
        <v>0</v>
      </c>
      <c r="BZ33" s="62">
        <f>IF('在宅生活改善調査（利用者票）'!CI62="○",1,0)</f>
        <v>0</v>
      </c>
      <c r="CA33" s="62">
        <f>IF('在宅生活改善調査（利用者票）'!CJ62="○",1,0)</f>
        <v>0</v>
      </c>
      <c r="CB33" s="62">
        <f>IF('在宅生活改善調査（利用者票）'!CK62="○",1,0)</f>
        <v>0</v>
      </c>
      <c r="CC33" s="62">
        <f>IF('在宅生活改善調査（利用者票）'!CL62="○",1,0)</f>
        <v>0</v>
      </c>
      <c r="CD33" s="62">
        <f>IF('在宅生活改善調査（利用者票）'!CM62="○",1,0)</f>
        <v>0</v>
      </c>
      <c r="CE33" s="62">
        <f>IF('在宅生活改善調査（利用者票）'!CN62="○",1,0)</f>
        <v>0</v>
      </c>
      <c r="CF33" s="108">
        <f t="shared" si="13"/>
        <v>0</v>
      </c>
      <c r="CG33" s="108">
        <f t="shared" si="14"/>
        <v>0</v>
      </c>
      <c r="CH33" s="108">
        <f t="shared" si="15"/>
        <v>0</v>
      </c>
      <c r="CI33" s="62">
        <f>'在宅生活改善調査（利用者票）'!CO62</f>
        <v>0</v>
      </c>
      <c r="CJ33" s="62">
        <f>'在宅生活改善調査（利用者票）'!CP62</f>
        <v>0</v>
      </c>
      <c r="CK33" s="62">
        <f>'在宅生活改善調査（利用者票）'!CQ62</f>
        <v>0</v>
      </c>
    </row>
    <row r="34" spans="1:89">
      <c r="A34" s="62">
        <f>'在宅生活改善調査（利用者票）'!B63</f>
        <v>0</v>
      </c>
      <c r="B34" s="62">
        <f>'在宅生活改善調査（利用者票）'!C63</f>
        <v>0</v>
      </c>
      <c r="C34" s="62">
        <f>'在宅生活改善調査（利用者票）'!D63</f>
        <v>0</v>
      </c>
      <c r="D34" s="62">
        <f>'在宅生活改善調査（利用者票）'!E63</f>
        <v>0</v>
      </c>
      <c r="E34" s="62">
        <f>'在宅生活改善調査（利用者票）'!F63</f>
        <v>0</v>
      </c>
      <c r="F34" s="62">
        <f>'在宅生活改善調査（利用者票）'!G63</f>
        <v>0</v>
      </c>
      <c r="G34" s="62">
        <f>'在宅生活改善調査（利用者票）'!U63</f>
        <v>0</v>
      </c>
      <c r="H34" s="62">
        <f>'在宅生活改善調査（利用者票）'!V63</f>
        <v>0</v>
      </c>
      <c r="I34" s="62">
        <f>IF('在宅生活改善調査（利用者票）'!W63="○",1,0)</f>
        <v>0</v>
      </c>
      <c r="J34" s="62">
        <f>IF('在宅生活改善調査（利用者票）'!X63="○",1,0)</f>
        <v>0</v>
      </c>
      <c r="K34" s="62">
        <f>IF('在宅生活改善調査（利用者票）'!Y63="○",1,0)</f>
        <v>0</v>
      </c>
      <c r="L34" s="62">
        <f>IF('在宅生活改善調査（利用者票）'!Z63="○",1,0)</f>
        <v>0</v>
      </c>
      <c r="M34" s="62">
        <f>IF('在宅生活改善調査（利用者票）'!AA63="○",1,0)</f>
        <v>0</v>
      </c>
      <c r="N34" s="62">
        <f>IF('在宅生活改善調査（利用者票）'!AB63="○",1,0)</f>
        <v>0</v>
      </c>
      <c r="O34" s="62">
        <f>IF('在宅生活改善調査（利用者票）'!AC63="○",1,0)</f>
        <v>0</v>
      </c>
      <c r="P34" s="62">
        <f>IF('在宅生活改善調査（利用者票）'!AD63="○",1,0)</f>
        <v>0</v>
      </c>
      <c r="Q34" s="62">
        <f>IF('在宅生活改善調査（利用者票）'!AE63="○",1,0)</f>
        <v>0</v>
      </c>
      <c r="R34" s="62">
        <f>IF('在宅生活改善調査（利用者票）'!AF63="○",1,0)</f>
        <v>0</v>
      </c>
      <c r="S34" s="62">
        <f>IF('在宅生活改善調査（利用者票）'!AG63="○",1,0)</f>
        <v>0</v>
      </c>
      <c r="T34" s="62">
        <f>IF('在宅生活改善調査（利用者票）'!AH63="○",1,0)</f>
        <v>0</v>
      </c>
      <c r="U34" s="62">
        <f>IF('在宅生活改善調査（利用者票）'!AI63="○",1,0)</f>
        <v>0</v>
      </c>
      <c r="V34" s="62">
        <f>IF('在宅生活改善調査（利用者票）'!AJ63="○",1,0)</f>
        <v>0</v>
      </c>
      <c r="W34" s="62">
        <f>IF('在宅生活改善調査（利用者票）'!AK63="○",1,0)</f>
        <v>0</v>
      </c>
      <c r="X34" s="62">
        <f>IF('在宅生活改善調査（利用者票）'!AL63="○",1,0)</f>
        <v>0</v>
      </c>
      <c r="Y34" s="62">
        <f>IF('在宅生活改善調査（利用者票）'!AM63="○",1,0)</f>
        <v>0</v>
      </c>
      <c r="Z34" s="108">
        <f t="shared" si="8"/>
        <v>0</v>
      </c>
      <c r="AA34" s="62">
        <f>IF('在宅生活改善調査（利用者票）'!AN63="○",1,0)</f>
        <v>0</v>
      </c>
      <c r="AB34" s="62">
        <f>IF('在宅生活改善調査（利用者票）'!AO63="○",1,0)</f>
        <v>0</v>
      </c>
      <c r="AC34" s="62">
        <f>IF('在宅生活改善調査（利用者票）'!AP63="○",1,0)</f>
        <v>0</v>
      </c>
      <c r="AD34" s="62">
        <f>IF('在宅生活改善調査（利用者票）'!AQ63="○",1,0)</f>
        <v>0</v>
      </c>
      <c r="AE34" s="62">
        <f>IF('在宅生活改善調査（利用者票）'!AR63="○",1,0)</f>
        <v>0</v>
      </c>
      <c r="AF34" s="62">
        <f>IF('在宅生活改善調査（利用者票）'!AS63="○",1,0)</f>
        <v>0</v>
      </c>
      <c r="AG34" s="62">
        <f>IF('在宅生活改善調査（利用者票）'!AT63="○",1,0)</f>
        <v>0</v>
      </c>
      <c r="AH34" s="108">
        <f t="shared" si="9"/>
        <v>0</v>
      </c>
      <c r="AI34" s="62">
        <f>IF('在宅生活改善調査（利用者票）'!AU63="○",1,0)</f>
        <v>0</v>
      </c>
      <c r="AJ34" s="62">
        <f>IF('在宅生活改善調査（利用者票）'!AV63="○",1,0)</f>
        <v>0</v>
      </c>
      <c r="AK34" s="62">
        <f>IF('在宅生活改善調査（利用者票）'!AW63="○",1,0)</f>
        <v>0</v>
      </c>
      <c r="AL34" s="62">
        <f>IF('在宅生活改善調査（利用者票）'!AX63="○",1,0)</f>
        <v>0</v>
      </c>
      <c r="AM34" s="62">
        <f>IF('在宅生活改善調査（利用者票）'!AY63="○",1,0)</f>
        <v>0</v>
      </c>
      <c r="AN34" s="62">
        <f>IF('在宅生活改善調査（利用者票）'!AZ63="○",1,0)</f>
        <v>0</v>
      </c>
      <c r="AO34" s="62">
        <f>IF('在宅生活改善調査（利用者票）'!BA63="○",1,0)</f>
        <v>0</v>
      </c>
      <c r="AP34" s="108">
        <f t="shared" si="10"/>
        <v>0</v>
      </c>
      <c r="AQ34" s="62">
        <f>IF('在宅生活改善調査（利用者票）'!BB63="○",1,0)</f>
        <v>0</v>
      </c>
      <c r="AR34" s="62">
        <f>IF('在宅生活改善調査（利用者票）'!BC63="○",1,0)</f>
        <v>0</v>
      </c>
      <c r="AS34" s="62">
        <f>IF('在宅生活改善調査（利用者票）'!BD63="○",1,0)</f>
        <v>0</v>
      </c>
      <c r="AT34" s="62">
        <f>IF('在宅生活改善調査（利用者票）'!BE63="○",1,0)</f>
        <v>0</v>
      </c>
      <c r="AU34" s="62">
        <f>IF('在宅生活改善調査（利用者票）'!BF63="○",1,0)</f>
        <v>0</v>
      </c>
      <c r="AV34" s="62">
        <f>IF('在宅生活改善調査（利用者票）'!BG63="○",1,0)</f>
        <v>0</v>
      </c>
      <c r="AW34" s="62">
        <f>IF('在宅生活改善調査（利用者票）'!BH63="○",1,0)</f>
        <v>0</v>
      </c>
      <c r="AX34" s="62">
        <f>IF('在宅生活改善調査（利用者票）'!BI63="○",1,0)</f>
        <v>0</v>
      </c>
      <c r="AY34" s="108">
        <f t="shared" si="11"/>
        <v>0</v>
      </c>
      <c r="AZ34" s="62">
        <f>IF('在宅生活改善調査（利用者票）'!BJ63="○",1,0)</f>
        <v>0</v>
      </c>
      <c r="BA34" s="62">
        <f>IF('在宅生活改善調査（利用者票）'!BK63="○",1,0)</f>
        <v>0</v>
      </c>
      <c r="BB34" s="62">
        <f>IF('在宅生活改善調査（利用者票）'!BL63="○",1,0)</f>
        <v>0</v>
      </c>
      <c r="BC34" s="62">
        <f>IF('在宅生活改善調査（利用者票）'!BM63="○",1,0)</f>
        <v>0</v>
      </c>
      <c r="BD34" s="62">
        <f>IF('在宅生活改善調査（利用者票）'!BN63="○",1,0)</f>
        <v>0</v>
      </c>
      <c r="BE34" s="62">
        <f>IF('在宅生活改善調査（利用者票）'!BO63="○",1,0)</f>
        <v>0</v>
      </c>
      <c r="BF34" s="62">
        <f>IF('在宅生活改善調査（利用者票）'!BP63="○",1,0)</f>
        <v>0</v>
      </c>
      <c r="BG34" s="62">
        <f>IF('在宅生活改善調査（利用者票）'!BQ63="○",1,0)</f>
        <v>0</v>
      </c>
      <c r="BH34" s="62">
        <f>IF('在宅生活改善調査（利用者票）'!BR63="○",1,0)</f>
        <v>0</v>
      </c>
      <c r="BI34" s="62">
        <f>IF('在宅生活改善調査（利用者票）'!BS63="○",1,0)</f>
        <v>0</v>
      </c>
      <c r="BJ34" s="62">
        <f>IF('在宅生活改善調査（利用者票）'!BT63="○",1,0)</f>
        <v>0</v>
      </c>
      <c r="BK34" s="108">
        <f t="shared" si="12"/>
        <v>0</v>
      </c>
      <c r="BL34" s="62">
        <f>IF('在宅生活改善調査（利用者票）'!BU63="○",1,0)</f>
        <v>0</v>
      </c>
      <c r="BM34" s="62">
        <f>IF('在宅生活改善調査（利用者票）'!BV63="○",1,0)</f>
        <v>0</v>
      </c>
      <c r="BN34" s="62">
        <f>IF('在宅生活改善調査（利用者票）'!BW63="○",1,0)</f>
        <v>0</v>
      </c>
      <c r="BO34" s="62">
        <f>IF('在宅生活改善調査（利用者票）'!BX63="○",1,0)</f>
        <v>0</v>
      </c>
      <c r="BP34" s="62">
        <f>IF('在宅生活改善調査（利用者票）'!BY63="○",1,0)</f>
        <v>0</v>
      </c>
      <c r="BQ34" s="62">
        <f>IF('在宅生活改善調査（利用者票）'!BZ63="○",1,0)</f>
        <v>0</v>
      </c>
      <c r="BR34" s="62">
        <f>IF('在宅生活改善調査（利用者票）'!CA63="○",1,0)</f>
        <v>0</v>
      </c>
      <c r="BS34" s="62">
        <f>IF('在宅生活改善調査（利用者票）'!CB63="○",1,0)</f>
        <v>0</v>
      </c>
      <c r="BT34" s="62">
        <f>IF('在宅生活改善調査（利用者票）'!CC63="○",1,0)</f>
        <v>0</v>
      </c>
      <c r="BU34" s="62">
        <f>IF('在宅生活改善調査（利用者票）'!CD63="○",1,0)</f>
        <v>0</v>
      </c>
      <c r="BV34" s="62">
        <f>IF('在宅生活改善調査（利用者票）'!CE63="○",1,0)</f>
        <v>0</v>
      </c>
      <c r="BW34" s="62">
        <f>IF('在宅生活改善調査（利用者票）'!CF63="○",1,0)</f>
        <v>0</v>
      </c>
      <c r="BX34" s="62">
        <f>IF('在宅生活改善調査（利用者票）'!CG63="○",1,0)</f>
        <v>0</v>
      </c>
      <c r="BY34" s="62">
        <f>IF('在宅生活改善調査（利用者票）'!CH63="○",1,0)</f>
        <v>0</v>
      </c>
      <c r="BZ34" s="62">
        <f>IF('在宅生活改善調査（利用者票）'!CI63="○",1,0)</f>
        <v>0</v>
      </c>
      <c r="CA34" s="62">
        <f>IF('在宅生活改善調査（利用者票）'!CJ63="○",1,0)</f>
        <v>0</v>
      </c>
      <c r="CB34" s="62">
        <f>IF('在宅生活改善調査（利用者票）'!CK63="○",1,0)</f>
        <v>0</v>
      </c>
      <c r="CC34" s="62">
        <f>IF('在宅生活改善調査（利用者票）'!CL63="○",1,0)</f>
        <v>0</v>
      </c>
      <c r="CD34" s="62">
        <f>IF('在宅生活改善調査（利用者票）'!CM63="○",1,0)</f>
        <v>0</v>
      </c>
      <c r="CE34" s="62">
        <f>IF('在宅生活改善調査（利用者票）'!CN63="○",1,0)</f>
        <v>0</v>
      </c>
      <c r="CF34" s="108">
        <f t="shared" si="13"/>
        <v>0</v>
      </c>
      <c r="CG34" s="108">
        <f t="shared" si="14"/>
        <v>0</v>
      </c>
      <c r="CH34" s="108">
        <f t="shared" si="15"/>
        <v>0</v>
      </c>
      <c r="CI34" s="62">
        <f>'在宅生活改善調査（利用者票）'!CO63</f>
        <v>0</v>
      </c>
      <c r="CJ34" s="62">
        <f>'在宅生活改善調査（利用者票）'!CP63</f>
        <v>0</v>
      </c>
      <c r="CK34" s="62">
        <f>'在宅生活改善調査（利用者票）'!CQ63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在宅生活改善調査（利用者票）</vt:lpstr>
      <vt:lpstr>集計（調査票から転記）</vt:lpstr>
      <vt:lpstr>転記作業用</vt:lpstr>
      <vt:lpstr>'在宅生活改善調査（利用者票）'!Print_Area</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【新版】在宅生活改善調査_利用者票（メール用）</dc:title>
  <dc:creator/>
  <cp:lastModifiedBy/>
  <dcterms:created xsi:type="dcterms:W3CDTF">2024-04-22T02:45:12Z</dcterms:created>
  <dcterms:modified xsi:type="dcterms:W3CDTF">2025-12-01T02:04:23Z</dcterms:modified>
</cp:coreProperties>
</file>