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workbookProtection workbookAlgorithmName="SHA-512" workbookHashValue="9hM7rs5PI6bezS8lHLGrjccUlb+3RY3ZngXl848iNftYe3Vmi+qfgRRkMo9WWVMnxwbD2haPX8i3ina3ZNivMQ==" workbookSaltValue="ejW9BDT7dhDHVC9DAQCevQ==" workbookSpinCount="100000" lockStructure="1"/>
  <bookViews>
    <workbookView xWindow="28680" yWindow="-3510" windowWidth="38640" windowHeight="21390"/>
  </bookViews>
  <sheets>
    <sheet name="調査票（Q1～Q4）" sheetId="9" r:id="rId1"/>
    <sheet name="調査票（Q5）" sheetId="5" r:id="rId2"/>
    <sheet name="集計_施設系Q1～Q4" sheetId="10" r:id="rId3"/>
    <sheet name="集計_施設系Q5" sheetId="11" r:id="rId4"/>
    <sheet name="転記作業用" sheetId="13" state="hidden" r:id="rId5"/>
  </sheets>
  <definedNames>
    <definedName name="_xlnm.Print_Area" localSheetId="0">'調査票（Q1～Q4）'!$A$1:$N$173</definedName>
    <definedName name="_xlnm.Print_Area" localSheetId="1">'調査票（Q5）'!$A$1:$U$48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9" l="1"/>
  <c r="E39" i="9"/>
  <c r="BB6" i="10" l="1"/>
  <c r="BL6" i="10"/>
  <c r="BJ6" i="10"/>
  <c r="BH6" i="10"/>
  <c r="BF6" i="10"/>
  <c r="BD6" i="10"/>
  <c r="BM6" i="10"/>
  <c r="BK6" i="10"/>
  <c r="BI6" i="10"/>
  <c r="BG6" i="10"/>
  <c r="BE6" i="10"/>
  <c r="BC6" i="10"/>
  <c r="BA6" i="10"/>
  <c r="AZ6" i="10"/>
  <c r="AF6" i="10"/>
  <c r="AY6" i="10"/>
  <c r="AX6" i="10"/>
  <c r="AW6" i="10"/>
  <c r="AV6" i="10"/>
  <c r="AG6" i="10"/>
  <c r="AU6" i="10" l="1"/>
  <c r="AT6" i="10"/>
  <c r="AS6" i="10"/>
  <c r="AR6" i="10"/>
  <c r="AQ6" i="10"/>
  <c r="AP6" i="10"/>
  <c r="AO6" i="10"/>
  <c r="AN6" i="10"/>
  <c r="AM6" i="10"/>
  <c r="AL6" i="10"/>
  <c r="AK6" i="10"/>
  <c r="AJ6" i="10"/>
  <c r="AI6" i="10"/>
  <c r="AH6" i="10"/>
  <c r="T6" i="10"/>
  <c r="AE6" i="10"/>
  <c r="R6" i="10"/>
  <c r="AD6" i="10"/>
  <c r="AB6" i="10"/>
  <c r="Z6" i="10"/>
  <c r="X6" i="10"/>
  <c r="W6" i="10"/>
  <c r="Y6" i="10"/>
  <c r="AA6" i="10"/>
  <c r="AC6" i="10"/>
  <c r="V6" i="10"/>
  <c r="M6" i="10" l="1"/>
  <c r="C6" i="10"/>
  <c r="K6" i="11" l="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5" i="11"/>
  <c r="E6" i="10"/>
  <c r="D6" i="10"/>
  <c r="D6" i="11" l="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5" i="11"/>
  <c r="Y6" i="13"/>
  <c r="X6" i="13"/>
  <c r="S6" i="10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5" i="11"/>
  <c r="A15" i="11"/>
  <c r="A23" i="11"/>
  <c r="A31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5" i="11"/>
  <c r="Q6" i="10"/>
  <c r="P6" i="10"/>
  <c r="O6" i="10"/>
  <c r="N6" i="10"/>
  <c r="A7" i="11" l="1"/>
  <c r="A6" i="11"/>
  <c r="A34" i="11"/>
  <c r="A24" i="11"/>
  <c r="A28" i="11"/>
  <c r="A40" i="11"/>
  <c r="A14" i="11"/>
  <c r="A38" i="11"/>
  <c r="A32" i="11"/>
  <c r="A30" i="11"/>
  <c r="A22" i="11"/>
  <c r="A8" i="11"/>
  <c r="A39" i="11"/>
  <c r="A20" i="11"/>
  <c r="A16" i="11"/>
  <c r="A12" i="11"/>
  <c r="A10" i="11"/>
  <c r="A35" i="11"/>
  <c r="A27" i="11"/>
  <c r="A26" i="11"/>
  <c r="A19" i="11"/>
  <c r="A18" i="11"/>
  <c r="A43" i="11"/>
  <c r="A11" i="11"/>
  <c r="A42" i="11"/>
  <c r="A41" i="11"/>
  <c r="A17" i="11"/>
  <c r="A9" i="11"/>
  <c r="A44" i="11"/>
  <c r="A33" i="11"/>
  <c r="A36" i="11"/>
  <c r="A25" i="11"/>
  <c r="A45" i="11"/>
  <c r="A37" i="11"/>
  <c r="A29" i="11"/>
  <c r="A21" i="11"/>
  <c r="A13" i="11"/>
  <c r="A5" i="11"/>
  <c r="I6" i="13"/>
  <c r="H6" i="13"/>
  <c r="B6" i="13"/>
  <c r="A6" i="13"/>
  <c r="W6" i="13"/>
  <c r="V6" i="13"/>
  <c r="U6" i="13"/>
  <c r="T6" i="13"/>
  <c r="S6" i="13"/>
  <c r="R6" i="13"/>
  <c r="Q6" i="13"/>
  <c r="P6" i="13"/>
  <c r="O6" i="13"/>
  <c r="N6" i="13"/>
  <c r="G6" i="13"/>
  <c r="F6" i="13"/>
  <c r="E6" i="13"/>
  <c r="K6" i="13" l="1"/>
  <c r="D6" i="13"/>
  <c r="J6" i="13"/>
  <c r="F6" i="10" s="1"/>
  <c r="C6" i="13"/>
  <c r="B9" i="11" s="1"/>
  <c r="B39" i="11" l="1"/>
  <c r="B15" i="11"/>
  <c r="B33" i="11"/>
  <c r="B27" i="11"/>
  <c r="B42" i="11"/>
  <c r="B29" i="11"/>
  <c r="H6" i="10"/>
  <c r="G6" i="10"/>
  <c r="B38" i="11"/>
  <c r="B24" i="11"/>
  <c r="B28" i="11"/>
  <c r="B23" i="11"/>
  <c r="B22" i="11"/>
  <c r="B25" i="11"/>
  <c r="B6" i="11"/>
  <c r="B13" i="11"/>
  <c r="B32" i="11"/>
  <c r="B12" i="11"/>
  <c r="B14" i="11"/>
  <c r="B35" i="11"/>
  <c r="B8" i="11"/>
  <c r="B45" i="11"/>
  <c r="B37" i="11"/>
  <c r="B36" i="11"/>
  <c r="B5" i="11"/>
  <c r="B34" i="11"/>
  <c r="B26" i="11"/>
  <c r="B11" i="11"/>
  <c r="B6" i="10"/>
  <c r="B10" i="11"/>
  <c r="B31" i="11"/>
  <c r="B7" i="11"/>
  <c r="B44" i="11"/>
  <c r="B30" i="11"/>
  <c r="B18" i="11"/>
  <c r="B20" i="11"/>
  <c r="B41" i="11"/>
  <c r="B17" i="11"/>
  <c r="B43" i="11"/>
  <c r="B21" i="11"/>
  <c r="B40" i="11"/>
  <c r="B16" i="11"/>
  <c r="B19" i="11"/>
  <c r="U6" i="10"/>
  <c r="L6" i="10"/>
  <c r="J6" i="10"/>
  <c r="A29" i="9"/>
  <c r="D30" i="9" s="1"/>
  <c r="A6" i="9"/>
  <c r="C15" i="9" s="1"/>
  <c r="I6" i="10" l="1"/>
  <c r="K6" i="10"/>
  <c r="M6" i="13"/>
  <c r="L6" i="13"/>
  <c r="M31" i="9"/>
</calcChain>
</file>

<file path=xl/sharedStrings.xml><?xml version="1.0" encoding="utf-8"?>
<sst xmlns="http://schemas.openxmlformats.org/spreadsheetml/2006/main" count="387" uniqueCount="251">
  <si>
    <t>１．施設・居住系サービス</t>
    <rPh sb="2" eb="4">
      <t>シセツ</t>
    </rPh>
    <rPh sb="5" eb="8">
      <t>キョジュウケイ</t>
    </rPh>
    <phoneticPr fontId="5"/>
  </si>
  <si>
    <t>２．通所系サービス</t>
    <rPh sb="2" eb="5">
      <t>ツウショケイ</t>
    </rPh>
    <phoneticPr fontId="5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</si>
  <si>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</si>
  <si>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</si>
  <si>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</si>
  <si>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</si>
  <si>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介護人材実態調査　【事業所票】　施設・通所系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8">
      <t>シセツ</t>
    </rPh>
    <rPh sb="19" eb="21">
      <t>ツウショ</t>
    </rPh>
    <rPh sb="21" eb="22">
      <t>ケイ</t>
    </rPh>
    <phoneticPr fontId="1"/>
  </si>
  <si>
    <t>合計</t>
    <rPh sb="0" eb="2">
      <t>ゴウケイ</t>
    </rPh>
    <phoneticPr fontId="5"/>
  </si>
  <si>
    <t>問５　貴施設等に所属している介護職員全員（非常勤含む。ボランティアの方を除く）について、お答えください。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1" eb="24">
      <t>ヒジョウキン</t>
    </rPh>
    <rPh sb="24" eb="25">
      <t>フク</t>
    </rPh>
    <rPh sb="34" eb="35">
      <t>ホウ</t>
    </rPh>
    <rPh sb="36" eb="37">
      <t>ノゾ</t>
    </rPh>
    <rPh sb="45" eb="46">
      <t>コタ</t>
    </rPh>
    <phoneticPr fontId="5"/>
  </si>
  <si>
    <t>回答方法</t>
    <rPh sb="0" eb="4">
      <t>カイトウホウホウ</t>
    </rPh>
    <phoneticPr fontId="1"/>
  </si>
  <si>
    <t>設問</t>
    <rPh sb="0" eb="2">
      <t>セツモン</t>
    </rPh>
    <phoneticPr fontId="1"/>
  </si>
  <si>
    <t>選択肢</t>
    <rPh sb="0" eb="3">
      <t>センタクシ</t>
    </rPh>
    <phoneticPr fontId="1"/>
  </si>
  <si>
    <t>※番号１つ記載</t>
    <rPh sb="1" eb="3">
      <t>バンゴウ</t>
    </rPh>
    <rPh sb="5" eb="7">
      <t>キサイ</t>
    </rPh>
    <phoneticPr fontId="1"/>
  </si>
  <si>
    <t>※数値を記入</t>
    <rPh sb="1" eb="3">
      <t>スウチ</t>
    </rPh>
    <rPh sb="4" eb="6">
      <t>キニュウ</t>
    </rPh>
    <phoneticPr fontId="1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</si>
  <si>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1"/>
  </si>
  <si>
    <t>(2)雇用形態</t>
    <rPh sb="3" eb="7">
      <t>コヨウケイタイ</t>
    </rPh>
    <phoneticPr fontId="1"/>
  </si>
  <si>
    <t>(3)性別</t>
    <rPh sb="3" eb="5">
      <t>セイベツ</t>
    </rPh>
    <phoneticPr fontId="1"/>
  </si>
  <si>
    <t>(4)年齢</t>
    <rPh sb="3" eb="5">
      <t>ネンレイ</t>
    </rPh>
    <phoneticPr fontId="1"/>
  </si>
  <si>
    <r>
      <t>(5)過去</t>
    </r>
    <r>
      <rPr>
        <b/>
        <u/>
        <sz val="10"/>
        <color theme="1"/>
        <rFont val="游ゴシック"/>
        <family val="3"/>
        <charset val="128"/>
        <scheme val="minor"/>
      </rPr>
      <t>１週間</t>
    </r>
    <r>
      <rPr>
        <sz val="10"/>
        <color theme="1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1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</si>
  <si>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1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</si>
  <si>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1"/>
  </si>
  <si>
    <t>(8)直前の職場について</t>
    <rPh sb="3" eb="5">
      <t>チョクゼン</t>
    </rPh>
    <rPh sb="6" eb="8">
      <t>ショクバ</t>
    </rPh>
    <phoneticPr fontId="1"/>
  </si>
  <si>
    <t>1.男性
2.女性</t>
    <phoneticPr fontId="1"/>
  </si>
  <si>
    <t>1.20歳
未満
2.20代
3.30代
4.40代
5.50代
6.60代
7.70代
　以上
8.不明</t>
    <phoneticPr fontId="1"/>
  </si>
  <si>
    <t>記入例</t>
    <rPh sb="0" eb="3">
      <t>キニュウレイ</t>
    </rPh>
    <phoneticPr fontId="1"/>
  </si>
  <si>
    <t>01</t>
    <phoneticPr fontId="1"/>
  </si>
  <si>
    <t>02</t>
    <phoneticPr fontId="1"/>
  </si>
  <si>
    <t>03</t>
  </si>
  <si>
    <t>04</t>
  </si>
  <si>
    <t>05</t>
  </si>
  <si>
    <t>06</t>
  </si>
  <si>
    <t>07</t>
  </si>
  <si>
    <t>08</t>
  </si>
  <si>
    <t>09</t>
  </si>
  <si>
    <t>10</t>
  </si>
  <si>
    <t>41</t>
    <phoneticPr fontId="1"/>
  </si>
  <si>
    <t>時間</t>
    <rPh sb="0" eb="2">
      <t>ジカン</t>
    </rPh>
    <phoneticPr fontId="1"/>
  </si>
  <si>
    <t>の中に、ご回答ください。</t>
    <rPh sb="5" eb="7">
      <t>カイトウ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</si>
  <si>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</si>
  <si>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</si>
  <si>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</si>
  <si>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1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</si>
  <si>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</si>
  <si>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</si>
  <si>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</si>
  <si>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1.常勤職員
2.非常勤職員</t>
    <rPh sb="2" eb="4">
      <t>ジョウキン</t>
    </rPh>
    <rPh sb="9" eb="12">
      <t>ヒジョウキン</t>
    </rPh>
    <phoneticPr fontId="1"/>
  </si>
  <si>
    <t>設問No.→</t>
    <rPh sb="0" eb="2">
      <t>セツモン</t>
    </rPh>
    <phoneticPr fontId="1"/>
  </si>
  <si>
    <t>サンプルNo.</t>
  </si>
  <si>
    <t>Q1 ｻｰﾋﾞｽ種別</t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</si>
  <si>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</si>
  <si>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</si>
  <si>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SA</t>
  </si>
  <si>
    <t>NA</t>
  </si>
  <si>
    <t>SA</t>
    <phoneticPr fontId="1"/>
  </si>
  <si>
    <t>FA</t>
    <phoneticPr fontId="1"/>
  </si>
  <si>
    <t>Q1 ｻｰﾋﾞｽ種別（再掲）</t>
    <rPh sb="11" eb="13">
      <t>サイケイ</t>
    </rPh>
    <phoneticPr fontId="1"/>
  </si>
  <si>
    <t>SA</t>
    <phoneticPr fontId="20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</si>
  <si>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</si>
  <si>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</si>
  <si>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</si>
  <si>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</si>
  <si>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Q2-2 開設からの年数</t>
    <rPh sb="5" eb="7">
      <t>カイセツ</t>
    </rPh>
    <rPh sb="10" eb="12">
      <t>ネンスウ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</si>
  <si>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</si>
  <si>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</si>
  <si>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</si>
  <si>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</si>
  <si>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</si>
  <si>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</si>
  <si>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</si>
  <si>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</si>
  <si>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</si>
  <si>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</si>
  <si>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</si>
  <si>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</si>
  <si>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Q4 自由回答２</t>
    <rPh sb="3" eb="7">
      <t>ジユウカイトウ</t>
    </rPh>
    <phoneticPr fontId="1"/>
  </si>
  <si>
    <t>Q3 自由回答１</t>
    <rPh sb="3" eb="7">
      <t>ジユウカイトウ</t>
    </rPh>
    <phoneticPr fontId="1"/>
  </si>
  <si>
    <t>※ 残業時間を含む。休憩時間は除く。
※週の始まりは事業所ごとに任意の曜日で構いません。</t>
    <phoneticPr fontId="1"/>
  </si>
  <si>
    <t>１．はい　　⇒問2-3へ</t>
    <rPh sb="7" eb="8">
      <t>トイ</t>
    </rPh>
    <phoneticPr fontId="5"/>
  </si>
  <si>
    <t>種別</t>
    <rPh sb="0" eb="2">
      <t>シュベツ</t>
    </rPh>
    <phoneticPr fontId="1"/>
  </si>
  <si>
    <t>集計用</t>
    <rPh sb="0" eb="3">
      <t>シュウケイヨウ</t>
    </rPh>
    <phoneticPr fontId="1"/>
  </si>
  <si>
    <t>年数</t>
    <rPh sb="0" eb="2">
      <t>ネンスウ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</si>
  <si>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</si>
  <si>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</si>
  <si>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</si>
  <si>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Q5-1 資格の取得､研修の修了の状況</t>
    <phoneticPr fontId="1"/>
  </si>
  <si>
    <t>Q5-2 雇用形態</t>
    <phoneticPr fontId="1"/>
  </si>
  <si>
    <t>Q5-3 性別</t>
    <phoneticPr fontId="1"/>
  </si>
  <si>
    <t>Q5-4 年齢</t>
    <phoneticPr fontId="1"/>
  </si>
  <si>
    <t>Q5-5 過去1週間の勤務時間</t>
    <phoneticPr fontId="1"/>
  </si>
  <si>
    <t>Q5-6 現在の事業所での勤務年数</t>
    <phoneticPr fontId="1"/>
  </si>
  <si>
    <t>Q5-7 現在の施設等に勤務する直前の職場</t>
    <phoneticPr fontId="1"/>
  </si>
  <si>
    <t>Q5-8-1 直前の職場_場所</t>
    <phoneticPr fontId="1"/>
  </si>
  <si>
    <t>Q5-8-2 直前の職場_法人</t>
    <phoneticPr fontId="1"/>
  </si>
  <si>
    <t>転記作業用</t>
    <rPh sb="0" eb="5">
      <t>テンキサギョウヨウ</t>
    </rPh>
    <phoneticPr fontId="1"/>
  </si>
  <si>
    <t>エラー</t>
    <phoneticPr fontId="1"/>
  </si>
  <si>
    <t>1.現在の施設等と、同一の市区町村内
2.現在の施設等と、別の市区町村内
3.不明</t>
    <rPh sb="41" eb="43">
      <t>フメイ</t>
    </rPh>
    <phoneticPr fontId="1"/>
  </si>
  <si>
    <t>1.現在の施設等と、同一の法人・グループ
2.現在の施設等と、別の法人・グループ
3.不明</t>
    <rPh sb="45" eb="47">
      <t>フメイ</t>
    </rPh>
    <phoneticPr fontId="1"/>
  </si>
  <si>
    <r>
      <t>（通所介護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3"/>
        <charset val="128"/>
        <scheme val="minor"/>
      </rPr>
      <t>、通所リハビリテーション、認知症対応型通所介護、通所型サービス</t>
    </r>
    <r>
      <rPr>
        <sz val="8"/>
        <color theme="1"/>
        <rFont val="游ゴシック"/>
        <family val="3"/>
        <charset val="128"/>
        <scheme val="minor"/>
      </rPr>
      <t>（総合事業）</t>
    </r>
    <r>
      <rPr>
        <sz val="9"/>
        <color theme="1"/>
        <rFont val="游ゴシック"/>
        <family val="3"/>
        <charset val="128"/>
        <scheme val="minor"/>
      </rPr>
      <t>）</t>
    </r>
    <rPh sb="1" eb="5">
      <t>ツウショカイゴ</t>
    </rPh>
    <rPh sb="6" eb="12">
      <t>チイキミッチャクガタフク</t>
    </rPh>
    <rPh sb="15" eb="17">
      <t>ツウショ</t>
    </rPh>
    <rPh sb="27" eb="37">
      <t>ニンチショウタイオウガタツウショカイゴ</t>
    </rPh>
    <rPh sb="38" eb="41">
      <t>ツウショガタ</t>
    </rPh>
    <rPh sb="46" eb="50">
      <t>ソウゴウジギョウ</t>
    </rPh>
    <phoneticPr fontId="5"/>
  </si>
  <si>
    <r>
      <t>（特別養護老人ホーム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、介護老人保健施設、介護医療院、ショートステイ、グループホーム、特定施設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、住宅型有料老人ホーム、サービス付き高齢者向け住宅、軽費老人ホーム）</t>
    </r>
    <rPh sb="1" eb="7">
      <t>トクベツヨウゴロウジン</t>
    </rPh>
    <rPh sb="11" eb="15">
      <t>チイキミッチャク</t>
    </rPh>
    <rPh sb="15" eb="16">
      <t>ガタ</t>
    </rPh>
    <rPh sb="16" eb="17">
      <t>フク</t>
    </rPh>
    <rPh sb="20" eb="24">
      <t>カイゴロウジン</t>
    </rPh>
    <rPh sb="24" eb="28">
      <t>ホケンシセツ</t>
    </rPh>
    <rPh sb="29" eb="34">
      <t>カイゴイリョウイン</t>
    </rPh>
    <rPh sb="51" eb="53">
      <t>トクテイ</t>
    </rPh>
    <rPh sb="53" eb="55">
      <t>シセツ</t>
    </rPh>
    <rPh sb="56" eb="61">
      <t>チイキミッチャクガタ</t>
    </rPh>
    <rPh sb="61" eb="62">
      <t>フク</t>
    </rPh>
    <rPh sb="65" eb="70">
      <t>ジュウタクガタユウリョウ</t>
    </rPh>
    <rPh sb="70" eb="72">
      <t>ロウジン</t>
    </rPh>
    <rPh sb="80" eb="81">
      <t>ツ</t>
    </rPh>
    <rPh sb="82" eb="85">
      <t>コウレイシャ</t>
    </rPh>
    <rPh sb="85" eb="86">
      <t>ム</t>
    </rPh>
    <rPh sb="87" eb="89">
      <t>ジュウタク</t>
    </rPh>
    <rPh sb="90" eb="94">
      <t>ケイヒロウジン</t>
    </rPh>
    <phoneticPr fontId="5"/>
  </si>
  <si>
    <t>NA</t>
    <phoneticPr fontId="1"/>
  </si>
  <si>
    <t>Q2-1-2　常勤職員数</t>
    <rPh sb="7" eb="9">
      <t>ジョウキン</t>
    </rPh>
    <rPh sb="9" eb="11">
      <t>ショクイン</t>
    </rPh>
    <rPh sb="11" eb="12">
      <t>スウ</t>
    </rPh>
    <phoneticPr fontId="1"/>
  </si>
  <si>
    <t>外国人職員数</t>
    <rPh sb="0" eb="6">
      <t>ガイコクジンショクインスウ</t>
    </rPh>
    <phoneticPr fontId="1"/>
  </si>
  <si>
    <t>人</t>
    <rPh sb="0" eb="1">
      <t>ニン</t>
    </rPh>
    <phoneticPr fontId="1"/>
  </si>
  <si>
    <t>派遣職員数</t>
    <rPh sb="0" eb="5">
      <t>ハケンショクインスウ</t>
    </rPh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</si>
  <si>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</si>
  <si>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</si>
  <si>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1. 介護福祉士
（認定介護福祉士含む）
2.介護福祉士実務者研修修了
　または
　(旧)介護職員基礎研修修了
または
(旧)ヘルパー１級
3.介護職員初任者研修修了、
　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1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</si>
  <si>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1"/>
  </si>
  <si>
    <r>
      <rPr>
        <b/>
        <u/>
        <sz val="9"/>
        <rFont val="游ゴシック"/>
        <family val="3"/>
        <charset val="128"/>
        <scheme val="minor"/>
      </rPr>
      <t>※本調査票の送付先（郵便・メール等の宛名となっている事業所）で行うサービス</t>
    </r>
    <r>
      <rPr>
        <sz val="9"/>
        <rFont val="游ゴシック"/>
        <family val="3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</si>
  <si>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</si>
  <si>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</si>
  <si>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Q2-1-3 非常勤職員数</t>
    <rPh sb="7" eb="10">
      <t>ヒジョウキン</t>
    </rPh>
    <rPh sb="10" eb="12">
      <t>ショクイン</t>
    </rPh>
    <rPh sb="12" eb="13">
      <t>スウ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</si>
  <si>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</si>
  <si>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</si>
  <si>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t>1施設・居住</t>
    <rPh sb="1" eb="3">
      <t>シセツ</t>
    </rPh>
    <rPh sb="4" eb="6">
      <t>キョジュウ</t>
    </rPh>
    <phoneticPr fontId="1"/>
  </si>
  <si>
    <t>2通所</t>
    <rPh sb="1" eb="3">
      <t>ツウショ</t>
    </rPh>
    <phoneticPr fontId="1"/>
  </si>
  <si>
    <t>1. 1年以上</t>
    <rPh sb="4" eb="7">
      <t>ネンイジョウ</t>
    </rPh>
    <phoneticPr fontId="1"/>
  </si>
  <si>
    <t>2. 1年未満</t>
    <rPh sb="4" eb="7">
      <t>ネンミマン</t>
    </rPh>
    <phoneticPr fontId="1"/>
  </si>
  <si>
    <t>自動表示</t>
    <rPh sb="0" eb="4">
      <t>ジドウヒョウジ</t>
    </rPh>
    <phoneticPr fontId="1"/>
  </si>
  <si>
    <t>続いて、調査票（Q5）の設問（問５）にお進みください。</t>
    <rPh sb="0" eb="1">
      <t>ツヅ</t>
    </rPh>
    <rPh sb="4" eb="7">
      <t>チョウサヒョウ</t>
    </rPh>
    <rPh sb="12" eb="14">
      <t>セツモン</t>
    </rPh>
    <rPh sb="15" eb="16">
      <t>トイ</t>
    </rPh>
    <rPh sb="20" eb="21">
      <t>スス</t>
    </rPh>
    <phoneticPr fontId="5"/>
  </si>
  <si>
    <r>
      <t>問２-４　離職者の主な離職理由についてご記入ください。</t>
    </r>
    <r>
      <rPr>
        <u/>
        <sz val="10"/>
        <color theme="1"/>
        <rFont val="游ゴシック"/>
        <family val="3"/>
        <charset val="128"/>
        <scheme val="minor"/>
      </rPr>
      <t>（</t>
    </r>
    <r>
      <rPr>
        <b/>
        <u/>
        <sz val="10"/>
        <color theme="1"/>
        <rFont val="游ゴシック"/>
        <family val="3"/>
        <charset val="128"/>
        <scheme val="minor"/>
      </rPr>
      <t>あてはまるものすべてに</t>
    </r>
    <r>
      <rPr>
        <u/>
        <sz val="10"/>
        <color theme="1"/>
        <rFont val="游ゴシック"/>
        <family val="3"/>
        <charset val="128"/>
        <scheme val="minor"/>
      </rPr>
      <t>〇）</t>
    </r>
    <rPh sb="0" eb="1">
      <t>トイ</t>
    </rPh>
    <rPh sb="5" eb="7">
      <t>リショク</t>
    </rPh>
    <rPh sb="7" eb="8">
      <t>シャ</t>
    </rPh>
    <rPh sb="9" eb="10">
      <t>オモ</t>
    </rPh>
    <rPh sb="11" eb="13">
      <t>リショク</t>
    </rPh>
    <rPh sb="13" eb="15">
      <t>リユウ</t>
    </rPh>
    <rPh sb="20" eb="22">
      <t>キニュウ</t>
    </rPh>
    <phoneticPr fontId="5"/>
  </si>
  <si>
    <t>1）結婚や出産のため</t>
    <rPh sb="2" eb="4">
      <t>ケッコン</t>
    </rPh>
    <rPh sb="5" eb="7">
      <t>シュッサン</t>
    </rPh>
    <phoneticPr fontId="5"/>
  </si>
  <si>
    <t>2）育児や介護のため</t>
    <rPh sb="2" eb="4">
      <t>イクジ</t>
    </rPh>
    <rPh sb="5" eb="7">
      <t>カイゴ</t>
    </rPh>
    <phoneticPr fontId="5"/>
  </si>
  <si>
    <t>3）他事業所に転職するため</t>
    <rPh sb="2" eb="6">
      <t>タジギョウショ</t>
    </rPh>
    <rPh sb="7" eb="9">
      <t>テンショク</t>
    </rPh>
    <phoneticPr fontId="5"/>
  </si>
  <si>
    <t>4）介護以外の他業界に転職するため</t>
    <rPh sb="2" eb="4">
      <t>カイゴ</t>
    </rPh>
    <rPh sb="4" eb="6">
      <t>イガイ</t>
    </rPh>
    <rPh sb="7" eb="10">
      <t>タギョウカイ</t>
    </rPh>
    <rPh sb="11" eb="13">
      <t>テンショク</t>
    </rPh>
    <phoneticPr fontId="5"/>
  </si>
  <si>
    <t>5）不規則勤務ができないため</t>
    <rPh sb="2" eb="5">
      <t>フキソク</t>
    </rPh>
    <rPh sb="5" eb="7">
      <t>キンム</t>
    </rPh>
    <phoneticPr fontId="5"/>
  </si>
  <si>
    <t>6）当該職員が病気になったため</t>
    <rPh sb="2" eb="4">
      <t>トウガイ</t>
    </rPh>
    <rPh sb="4" eb="6">
      <t>ショクイン</t>
    </rPh>
    <rPh sb="7" eb="9">
      <t>ビョウキ</t>
    </rPh>
    <phoneticPr fontId="5"/>
  </si>
  <si>
    <t>7）職場内の人間関係が理由のため</t>
    <rPh sb="2" eb="5">
      <t>ショクバナイ</t>
    </rPh>
    <rPh sb="6" eb="10">
      <t>ニンゲンカンケイ</t>
    </rPh>
    <rPh sb="11" eb="13">
      <t>リユウ</t>
    </rPh>
    <phoneticPr fontId="5"/>
  </si>
  <si>
    <t>8）利用者(家族)とトラブルになったため</t>
    <rPh sb="2" eb="5">
      <t>リヨウシャ</t>
    </rPh>
    <rPh sb="6" eb="8">
      <t>カゾク</t>
    </rPh>
    <phoneticPr fontId="5"/>
  </si>
  <si>
    <t>9）その他</t>
    <rPh sb="4" eb="5">
      <t>タ</t>
    </rPh>
    <phoneticPr fontId="5"/>
  </si>
  <si>
    <t>※令和７年12月１日現在の状況について、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1"/>
  </si>
  <si>
    <t>問２-３　令和７年12月１日時点で、開設から１年以上を経過している事業所にお伺いします。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ジテン</t>
    </rPh>
    <rPh sb="18" eb="20">
      <t>カイセツ</t>
    </rPh>
    <rPh sb="23" eb="24">
      <t>ネン</t>
    </rPh>
    <rPh sb="24" eb="26">
      <t>イジョウ</t>
    </rPh>
    <rPh sb="27" eb="29">
      <t>ケイカ</t>
    </rPh>
    <rPh sb="33" eb="36">
      <t>ジギョウショ</t>
    </rPh>
    <rPh sb="38" eb="39">
      <t>ウカガ</t>
    </rPh>
    <phoneticPr fontId="5"/>
  </si>
  <si>
    <r>
      <t>過去１年間（令和６年12月１日～令和７年11月30日）の介護職員の採用者数と離職者数を、常勤・非常勤別にご記入ください。外国人人材も含めてご回答ください。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6" eb="18">
      <t>レイワ</t>
    </rPh>
    <rPh sb="44" eb="46">
      <t>ジョウキン</t>
    </rPh>
    <rPh sb="47" eb="50">
      <t>ヒジョウキン</t>
    </rPh>
    <rPh sb="50" eb="51">
      <t>ベツ</t>
    </rPh>
    <rPh sb="60" eb="63">
      <t>ガイコクジン</t>
    </rPh>
    <rPh sb="63" eb="65">
      <t>ジンザイ</t>
    </rPh>
    <rPh sb="66" eb="67">
      <t>フク</t>
    </rPh>
    <rPh sb="70" eb="72">
      <t>カイトウ</t>
    </rPh>
    <phoneticPr fontId="5"/>
  </si>
  <si>
    <t>問４-1　貴事業所の事業所運営についてお伺いします。令和６年度の収支状況はいかがですか。</t>
    <phoneticPr fontId="5"/>
  </si>
  <si>
    <t>1）赤字</t>
    <rPh sb="2" eb="4">
      <t>アカジ</t>
    </rPh>
    <phoneticPr fontId="5"/>
  </si>
  <si>
    <t>2）収支均衡</t>
    <rPh sb="2" eb="4">
      <t>シュウシ</t>
    </rPh>
    <rPh sb="4" eb="6">
      <t>キンコウ</t>
    </rPh>
    <phoneticPr fontId="5"/>
  </si>
  <si>
    <t>3）黒字</t>
    <rPh sb="2" eb="4">
      <t>クロジ</t>
    </rPh>
    <phoneticPr fontId="5"/>
  </si>
  <si>
    <t>4）わからない</t>
    <phoneticPr fontId="5"/>
  </si>
  <si>
    <t>1）前年度より良くなった</t>
    <rPh sb="2" eb="5">
      <t>ゼンネンド</t>
    </rPh>
    <rPh sb="7" eb="8">
      <t>ヨ</t>
    </rPh>
    <phoneticPr fontId="5"/>
  </si>
  <si>
    <t>3）前年度より悪くなった</t>
    <rPh sb="2" eb="5">
      <t>ゼンネンド</t>
    </rPh>
    <rPh sb="7" eb="8">
      <t>ワル</t>
    </rPh>
    <phoneticPr fontId="5"/>
  </si>
  <si>
    <t>2）前年度と横ばい</t>
    <rPh sb="2" eb="5">
      <t>ゼンネンド</t>
    </rPh>
    <rPh sb="6" eb="7">
      <t>ヨコ</t>
    </rPh>
    <phoneticPr fontId="5"/>
  </si>
  <si>
    <t>4）前年度は事業を実施していない</t>
    <rPh sb="2" eb="5">
      <t>ゼンネンド</t>
    </rPh>
    <rPh sb="6" eb="8">
      <t>ジギョウ</t>
    </rPh>
    <rPh sb="9" eb="11">
      <t>ジッシ</t>
    </rPh>
    <phoneticPr fontId="5"/>
  </si>
  <si>
    <t>5）わからない</t>
    <phoneticPr fontId="5"/>
  </si>
  <si>
    <t>問４-2　前年度と比較した令和６年度の収支状況はいかがですか。（１つに○）</t>
    <phoneticPr fontId="5"/>
  </si>
  <si>
    <t>問４-3　事業所の運営に関して、問題があると感じているものに○をご記入ください。（あてはまるものすべてに〇）</t>
    <phoneticPr fontId="5"/>
  </si>
  <si>
    <t>1）介護報酬が実態にそぐわない</t>
    <rPh sb="2" eb="4">
      <t>カイゴ</t>
    </rPh>
    <rPh sb="4" eb="6">
      <t>ホウシュウ</t>
    </rPh>
    <rPh sb="7" eb="9">
      <t>ジッタイ</t>
    </rPh>
    <phoneticPr fontId="5"/>
  </si>
  <si>
    <t>2）良質な人材の確保が難しい　</t>
    <rPh sb="2" eb="4">
      <t>リョウシツ</t>
    </rPh>
    <rPh sb="5" eb="7">
      <t>ジンザイ</t>
    </rPh>
    <rPh sb="8" eb="10">
      <t>カクホ</t>
    </rPh>
    <rPh sb="11" eb="12">
      <t>ムズカ</t>
    </rPh>
    <phoneticPr fontId="5"/>
  </si>
  <si>
    <t>3）専門職の確保が難しい</t>
    <phoneticPr fontId="5"/>
  </si>
  <si>
    <t>4）人材育成が難しい</t>
    <rPh sb="2" eb="4">
      <t>ジンザイ</t>
    </rPh>
    <rPh sb="4" eb="6">
      <t>イクセイ</t>
    </rPh>
    <rPh sb="7" eb="8">
      <t>ムズカ</t>
    </rPh>
    <phoneticPr fontId="5"/>
  </si>
  <si>
    <t>6）利用者の継続的な確保が難しい</t>
    <rPh sb="2" eb="5">
      <t>リヨウシャ</t>
    </rPh>
    <rPh sb="6" eb="8">
      <t>ケイゾク</t>
    </rPh>
    <rPh sb="8" eb="9">
      <t>テキ</t>
    </rPh>
    <rPh sb="10" eb="12">
      <t>カクホ</t>
    </rPh>
    <rPh sb="13" eb="14">
      <t>ムズカ</t>
    </rPh>
    <phoneticPr fontId="5"/>
  </si>
  <si>
    <t>5）経営経費・活動資金が不足している　</t>
    <rPh sb="2" eb="4">
      <t>ケイエイ</t>
    </rPh>
    <rPh sb="4" eb="6">
      <t>ケイヒ</t>
    </rPh>
    <rPh sb="7" eb="9">
      <t>カツドウ</t>
    </rPh>
    <rPh sb="9" eb="11">
      <t>シキン</t>
    </rPh>
    <rPh sb="12" eb="14">
      <t>フソク</t>
    </rPh>
    <phoneticPr fontId="5"/>
  </si>
  <si>
    <t>9）組織の風通しが悪い</t>
    <rPh sb="2" eb="4">
      <t>ソシキ</t>
    </rPh>
    <rPh sb="5" eb="7">
      <t>カゼトオ</t>
    </rPh>
    <rPh sb="9" eb="10">
      <t>ワル</t>
    </rPh>
    <phoneticPr fontId="5"/>
  </si>
  <si>
    <t>10）職員間の情報共有や連携ができていない　</t>
    <rPh sb="3" eb="5">
      <t>ショクイン</t>
    </rPh>
    <rPh sb="5" eb="6">
      <t>カン</t>
    </rPh>
    <rPh sb="7" eb="9">
      <t>ジョウホウ</t>
    </rPh>
    <rPh sb="9" eb="11">
      <t>キョウユウ</t>
    </rPh>
    <rPh sb="12" eb="14">
      <t>レンケイ</t>
    </rPh>
    <phoneticPr fontId="5"/>
  </si>
  <si>
    <t>11）利用者やその家族とのコミュニケーションが難しい　</t>
    <rPh sb="3" eb="6">
      <t>リヨウシャ</t>
    </rPh>
    <rPh sb="9" eb="11">
      <t>カゾク</t>
    </rPh>
    <rPh sb="23" eb="24">
      <t>ムズカ</t>
    </rPh>
    <phoneticPr fontId="5"/>
  </si>
  <si>
    <t>12）問題はない</t>
    <rPh sb="3" eb="5">
      <t>モンダイ</t>
    </rPh>
    <phoneticPr fontId="5"/>
  </si>
  <si>
    <t>13）その他</t>
    <rPh sb="5" eb="6">
      <t>タ</t>
    </rPh>
    <phoneticPr fontId="5"/>
  </si>
  <si>
    <t>問４　【秦野市独自調査】介護人材実態調査及び運営等状況調査についてご回答ください。</t>
    <rPh sb="0" eb="1">
      <t>トイ</t>
    </rPh>
    <rPh sb="12" eb="14">
      <t>カイゴ</t>
    </rPh>
    <rPh sb="14" eb="16">
      <t>ジンザイ</t>
    </rPh>
    <rPh sb="16" eb="18">
      <t>ジッタイ</t>
    </rPh>
    <rPh sb="18" eb="20">
      <t>チョウサ</t>
    </rPh>
    <rPh sb="20" eb="21">
      <t>オヨ</t>
    </rPh>
    <rPh sb="22" eb="24">
      <t>ウンエイ</t>
    </rPh>
    <rPh sb="24" eb="25">
      <t>トウ</t>
    </rPh>
    <rPh sb="25" eb="27">
      <t>ジョウキョウ</t>
    </rPh>
    <rPh sb="27" eb="29">
      <t>チョウサ</t>
    </rPh>
    <rPh sb="34" eb="36">
      <t>カイトウ</t>
    </rPh>
    <phoneticPr fontId="5"/>
  </si>
  <si>
    <t>問４-４　外部の諸機関等との連携について、どのように感じていますか。</t>
    <phoneticPr fontId="5"/>
  </si>
  <si>
    <t>8）介護保険制度が複雑で事務が煩雑である</t>
    <rPh sb="2" eb="4">
      <t>カイゴ</t>
    </rPh>
    <rPh sb="4" eb="6">
      <t>ホケン</t>
    </rPh>
    <rPh sb="6" eb="8">
      <t>セイド</t>
    </rPh>
    <rPh sb="9" eb="11">
      <t>フクザツ</t>
    </rPh>
    <rPh sb="12" eb="14">
      <t>ジム</t>
    </rPh>
    <rPh sb="15" eb="17">
      <t>ハンザツ</t>
    </rPh>
    <phoneticPr fontId="5"/>
  </si>
  <si>
    <t>7）介護保険制度及び経営に関する知識や経験が不足している</t>
    <rPh sb="2" eb="4">
      <t>カイゴ</t>
    </rPh>
    <rPh sb="4" eb="6">
      <t>ホケン</t>
    </rPh>
    <rPh sb="6" eb="8">
      <t>セイド</t>
    </rPh>
    <rPh sb="8" eb="9">
      <t>オヨ</t>
    </rPh>
    <rPh sb="10" eb="12">
      <t>ケイエイ</t>
    </rPh>
    <rPh sb="13" eb="14">
      <t>カン</t>
    </rPh>
    <rPh sb="16" eb="18">
      <t>チシキ</t>
    </rPh>
    <rPh sb="19" eb="21">
      <t>ケイケン</t>
    </rPh>
    <rPh sb="22" eb="24">
      <t>フソク</t>
    </rPh>
    <phoneticPr fontId="5"/>
  </si>
  <si>
    <t>1）利用者・家族等</t>
    <rPh sb="2" eb="5">
      <t>リヨウシャ</t>
    </rPh>
    <rPh sb="6" eb="8">
      <t>カゾク</t>
    </rPh>
    <rPh sb="8" eb="9">
      <t>トウ</t>
    </rPh>
    <phoneticPr fontId="5"/>
  </si>
  <si>
    <t>2）外部の居宅介護支援事業者</t>
    <rPh sb="2" eb="4">
      <t>ガイブ</t>
    </rPh>
    <rPh sb="5" eb="7">
      <t>キョタク</t>
    </rPh>
    <rPh sb="7" eb="9">
      <t>カイゴ</t>
    </rPh>
    <rPh sb="9" eb="11">
      <t>シエン</t>
    </rPh>
    <rPh sb="11" eb="14">
      <t>ジギョウシャ</t>
    </rPh>
    <phoneticPr fontId="5"/>
  </si>
  <si>
    <t>3）他の介護保険サービス事業者</t>
    <rPh sb="2" eb="3">
      <t>タ</t>
    </rPh>
    <rPh sb="4" eb="6">
      <t>カイゴ</t>
    </rPh>
    <rPh sb="6" eb="8">
      <t>ホケン</t>
    </rPh>
    <rPh sb="12" eb="15">
      <t>ジギョウシャ</t>
    </rPh>
    <phoneticPr fontId="5"/>
  </si>
  <si>
    <t>4）医療機関</t>
    <rPh sb="2" eb="4">
      <t>イリョウ</t>
    </rPh>
    <rPh sb="4" eb="6">
      <t>キカン</t>
    </rPh>
    <phoneticPr fontId="5"/>
  </si>
  <si>
    <t>5）高齢者支援センター</t>
    <phoneticPr fontId="5"/>
  </si>
  <si>
    <t>6）行政機関</t>
    <phoneticPr fontId="5"/>
  </si>
  <si>
    <t>7）介護保険以外のサービス提供機関</t>
    <phoneticPr fontId="5"/>
  </si>
  <si>
    <t>大変うまく連携が取れている</t>
    <phoneticPr fontId="5"/>
  </si>
  <si>
    <t>概ね連携は取れている</t>
    <phoneticPr fontId="5"/>
  </si>
  <si>
    <t>あまり連携は取れていない</t>
  </si>
  <si>
    <t>全く連携がとれていない</t>
  </si>
  <si>
    <t>特に連携を取る必要がない</t>
  </si>
  <si>
    <t>どちらとも言えない</t>
  </si>
  <si>
    <t>※1）～7）について、それぞれ該当するものに〇をご記入ください。</t>
    <rPh sb="15" eb="17">
      <t>ガイトウ</t>
    </rPh>
    <rPh sb="25" eb="27">
      <t>キニュウ</t>
    </rPh>
    <phoneticPr fontId="5"/>
  </si>
  <si>
    <t>1）拡大・新規展開したい</t>
    <rPh sb="2" eb="4">
      <t>カクダイ</t>
    </rPh>
    <rPh sb="5" eb="7">
      <t>シンキ</t>
    </rPh>
    <rPh sb="7" eb="9">
      <t>テンカイ</t>
    </rPh>
    <phoneticPr fontId="5"/>
  </si>
  <si>
    <t>3）縮小したい（やめたい）</t>
    <rPh sb="2" eb="4">
      <t>シュクショウ</t>
    </rPh>
    <phoneticPr fontId="5"/>
  </si>
  <si>
    <t>2）現状維持</t>
    <rPh sb="2" eb="4">
      <t>ゲンジョウ</t>
    </rPh>
    <rPh sb="4" eb="6">
      <t>イジ</t>
    </rPh>
    <phoneticPr fontId="5"/>
  </si>
  <si>
    <t>4）その他</t>
    <rPh sb="4" eb="5">
      <t>タ</t>
    </rPh>
    <phoneticPr fontId="5"/>
  </si>
  <si>
    <t>（1）上記サービスへの新規参入についてどのようにお考えですか。（１つに○）</t>
  </si>
  <si>
    <t>（2）上記サービスへの参入課題をどのようにお考えですか。（あてはまるものすべてに〇）</t>
    <phoneticPr fontId="5"/>
  </si>
  <si>
    <t>①　小規模多機能型居宅介護</t>
    <phoneticPr fontId="5"/>
  </si>
  <si>
    <t>2）関心はあるが、参入するか否かは今後検討したい</t>
    <rPh sb="2" eb="4">
      <t>カンシン</t>
    </rPh>
    <rPh sb="9" eb="11">
      <t>サンニュウ</t>
    </rPh>
    <rPh sb="14" eb="15">
      <t>イナ</t>
    </rPh>
    <rPh sb="17" eb="19">
      <t>コンゴ</t>
    </rPh>
    <rPh sb="19" eb="21">
      <t>ケントウ</t>
    </rPh>
    <phoneticPr fontId="5"/>
  </si>
  <si>
    <t>3）関心がない</t>
    <rPh sb="2" eb="4">
      <t>カンシン</t>
    </rPh>
    <phoneticPr fontId="5"/>
  </si>
  <si>
    <t>1）人材確保が困難</t>
    <rPh sb="2" eb="4">
      <t>ジンザイ</t>
    </rPh>
    <rPh sb="4" eb="6">
      <t>カクホ</t>
    </rPh>
    <rPh sb="7" eb="9">
      <t>コンナン</t>
    </rPh>
    <phoneticPr fontId="5"/>
  </si>
  <si>
    <t>2）採算がとれない</t>
    <rPh sb="2" eb="4">
      <t>サイサン</t>
    </rPh>
    <phoneticPr fontId="5"/>
  </si>
  <si>
    <t>3）利用者の確保が難しい</t>
    <rPh sb="2" eb="5">
      <t>リヨウシャ</t>
    </rPh>
    <rPh sb="6" eb="8">
      <t>カクホ</t>
    </rPh>
    <rPh sb="9" eb="10">
      <t>ムズカ</t>
    </rPh>
    <phoneticPr fontId="5"/>
  </si>
  <si>
    <t>4）指定運営基準が厳しい</t>
    <phoneticPr fontId="5"/>
  </si>
  <si>
    <t>5）公的資金援助が少ない</t>
    <phoneticPr fontId="5"/>
  </si>
  <si>
    <t>6）その他</t>
    <rPh sb="4" eb="5">
      <t>タ</t>
    </rPh>
    <phoneticPr fontId="5"/>
  </si>
  <si>
    <t>1）関心があり、参入したい</t>
    <rPh sb="2" eb="4">
      <t>カンシン</t>
    </rPh>
    <rPh sb="8" eb="10">
      <t>サンニュウ</t>
    </rPh>
    <phoneticPr fontId="5"/>
  </si>
  <si>
    <t>②　看護小規模多機能型居宅介護</t>
    <rPh sb="2" eb="4">
      <t>カンゴ</t>
    </rPh>
    <phoneticPr fontId="5"/>
  </si>
  <si>
    <t>③　定期巡回・随時対応型訪問介護看護</t>
    <phoneticPr fontId="5"/>
  </si>
  <si>
    <t>問３　人材確保に関して市町村に期待するサポートがあれば、ご回答ください。（自由記述）</t>
    <rPh sb="0" eb="1">
      <t>トイ</t>
    </rPh>
    <rPh sb="3" eb="5">
      <t>ジンザイ</t>
    </rPh>
    <rPh sb="5" eb="7">
      <t>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39">
      <t>ジユウ</t>
    </rPh>
    <rPh sb="39" eb="41">
      <t>キジュツ</t>
    </rPh>
    <phoneticPr fontId="5"/>
  </si>
  <si>
    <t>4）の具体的な内容⇒</t>
    <rPh sb="3" eb="6">
      <t>グタイテキ</t>
    </rPh>
    <rPh sb="7" eb="9">
      <t>ナイヨウ</t>
    </rPh>
    <phoneticPr fontId="5"/>
  </si>
  <si>
    <t>13）の具体的な内容⇒</t>
    <rPh sb="4" eb="7">
      <t>グタイテキ</t>
    </rPh>
    <rPh sb="8" eb="10">
      <t>ナイヨウ</t>
    </rPh>
    <phoneticPr fontId="5"/>
  </si>
  <si>
    <t>9）の具体的な内容⇒</t>
    <rPh sb="3" eb="6">
      <t>グタイテキ</t>
    </rPh>
    <rPh sb="7" eb="9">
      <t>ナイヨウ</t>
    </rPh>
    <phoneticPr fontId="5"/>
  </si>
  <si>
    <t>6）の具体的な内容⇒</t>
    <rPh sb="3" eb="6">
      <t>グタイテキ</t>
    </rPh>
    <rPh sb="7" eb="9">
      <t>ナイヨウ</t>
    </rPh>
    <phoneticPr fontId="5"/>
  </si>
  <si>
    <t>　</t>
  </si>
  <si>
    <t>問２-４主な離職理由</t>
    <phoneticPr fontId="1"/>
  </si>
  <si>
    <t>問４-1令和６年度の収支状況</t>
    <phoneticPr fontId="1"/>
  </si>
  <si>
    <t>問４-2前年度と比較した収支状況</t>
    <phoneticPr fontId="1"/>
  </si>
  <si>
    <t>問４-４外部の諸機関等との連携</t>
    <phoneticPr fontId="1"/>
  </si>
  <si>
    <t>問４-５　今後３年間（令和８年度～１０年度）の事業展開についてどうお考えですか。（１つに○）</t>
    <phoneticPr fontId="5"/>
  </si>
  <si>
    <t>問４-６　【法人としてのご意向を伺います】地域密着型の下記３サービスへの新規参入意向についてお答えください。</t>
    <phoneticPr fontId="5"/>
  </si>
  <si>
    <t>問４-５今後３年間の事業展開</t>
    <phoneticPr fontId="1"/>
  </si>
  <si>
    <t>問４-６新規参入意向</t>
    <phoneticPr fontId="1"/>
  </si>
  <si>
    <t>問４-3事業所運営の問題</t>
    <phoneticPr fontId="1"/>
  </si>
  <si>
    <t>Q2-4-4</t>
  </si>
  <si>
    <t>Q2-4-1</t>
    <phoneticPr fontId="1"/>
  </si>
  <si>
    <t>Q2-4-2</t>
  </si>
  <si>
    <t>Q2-4-3</t>
  </si>
  <si>
    <t>Q2-4-5</t>
  </si>
  <si>
    <t>Q2-4-6</t>
  </si>
  <si>
    <t>Q2-4-7</t>
  </si>
  <si>
    <t>Q2-4-8</t>
  </si>
  <si>
    <t>Q2-4-9</t>
  </si>
  <si>
    <t>Q4-3-1</t>
    <phoneticPr fontId="1"/>
  </si>
  <si>
    <t>Q4-3-2</t>
  </si>
  <si>
    <t>Q4-3-3</t>
  </si>
  <si>
    <t>Q4-3-4</t>
  </si>
  <si>
    <t>Q4-3-5</t>
  </si>
  <si>
    <t>Q4-3-6</t>
  </si>
  <si>
    <t>Q4-3-7</t>
  </si>
  <si>
    <t>Q4-3-8</t>
  </si>
  <si>
    <t>Q4-3-9</t>
  </si>
  <si>
    <t>Q4-3-10</t>
  </si>
  <si>
    <t>Q4-3-11</t>
  </si>
  <si>
    <t>Q4-3-12</t>
  </si>
  <si>
    <t>Q4-3-13</t>
  </si>
  <si>
    <t>Q2-4-9理由</t>
    <rPh sb="6" eb="8">
      <t>リユウ</t>
    </rPh>
    <phoneticPr fontId="1"/>
  </si>
  <si>
    <t>Q4-3-13理由</t>
    <rPh sb="7" eb="9">
      <t>リユウ</t>
    </rPh>
    <phoneticPr fontId="1"/>
  </si>
  <si>
    <t>Q4-4-1</t>
    <phoneticPr fontId="1"/>
  </si>
  <si>
    <t>Q4-4-2</t>
  </si>
  <si>
    <t>Q4-4-3</t>
  </si>
  <si>
    <t>Q4-4-4</t>
  </si>
  <si>
    <t>Q4-5-4理由</t>
    <rPh sb="6" eb="8">
      <t>リユウ</t>
    </rPh>
    <phoneticPr fontId="1"/>
  </si>
  <si>
    <t>①-2）</t>
    <phoneticPr fontId="1"/>
  </si>
  <si>
    <t>①-(1)-4
理由</t>
    <rPh sb="8" eb="10">
      <t>リユウ</t>
    </rPh>
    <phoneticPr fontId="1"/>
  </si>
  <si>
    <t>①-(1)</t>
    <phoneticPr fontId="1"/>
  </si>
  <si>
    <t>①-(2)-6
理由</t>
    <rPh sb="8" eb="10">
      <t>リユウ</t>
    </rPh>
    <phoneticPr fontId="1"/>
  </si>
  <si>
    <t>②-(2)</t>
    <phoneticPr fontId="1"/>
  </si>
  <si>
    <t>②-(1)-4
理由</t>
    <rPh sb="8" eb="10">
      <t>リユウ</t>
    </rPh>
    <phoneticPr fontId="1"/>
  </si>
  <si>
    <t>②-(1)</t>
    <phoneticPr fontId="1"/>
  </si>
  <si>
    <t>②-(2)-6
理由</t>
    <rPh sb="8" eb="10">
      <t>リユウ</t>
    </rPh>
    <phoneticPr fontId="1"/>
  </si>
  <si>
    <t>③-(1)</t>
    <phoneticPr fontId="1"/>
  </si>
  <si>
    <t>③-(1)-4
理由</t>
    <rPh sb="8" eb="10">
      <t>リユウ</t>
    </rPh>
    <phoneticPr fontId="1"/>
  </si>
  <si>
    <t>③-(2)</t>
    <phoneticPr fontId="1"/>
  </si>
  <si>
    <t>③-(2)-4
理由</t>
    <rPh sb="8" eb="10">
      <t>リユウ</t>
    </rPh>
    <phoneticPr fontId="1"/>
  </si>
  <si>
    <t>【市独自調査】</t>
    <rPh sb="1" eb="2">
      <t>シ</t>
    </rPh>
    <rPh sb="2" eb="4">
      <t>ドクジ</t>
    </rPh>
    <rPh sb="4" eb="6">
      <t>チョウサ</t>
    </rPh>
    <phoneticPr fontId="1"/>
  </si>
  <si>
    <t>Q3 期待するサポート</t>
    <rPh sb="3" eb="5">
      <t>キタイ</t>
    </rPh>
    <phoneticPr fontId="1"/>
  </si>
  <si>
    <t>Q4 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</si>
</sst>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3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0"/>
      <name val="游ゴシック"/>
      <family val="2"/>
      <charset val="128"/>
      <scheme val="minor"/>
    </font>
    <font>
      <sz val="9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1"/>
      <name val="游ゴシック"/>
      <family val="2"/>
      <charset val="128"/>
      <scheme val="minor"/>
    </font>
    <font>
      <b/>
      <strike/>
      <sz val="10"/>
      <name val="游ゴシック"/>
      <family val="2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10"/>
      <color rgb="FF0070C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0" fillId="3" borderId="0" xfId="0" applyFill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0" fillId="2" borderId="0" xfId="0" applyFill="1">
      <alignment vertical="center"/>
    </xf>
    <xf numFmtId="0" fontId="9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15" fillId="3" borderId="0" xfId="0" applyFont="1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3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0" fillId="3" borderId="0" xfId="0" applyFill="1" applyBorder="1">
      <alignment vertical="center"/>
    </xf>
    <xf numFmtId="0" fontId="10" fillId="3" borderId="0" xfId="0" applyFont="1" applyFill="1">
      <alignment vertical="center"/>
    </xf>
    <xf numFmtId="0" fontId="7" fillId="3" borderId="0" xfId="0" applyFont="1" applyFill="1" applyAlignment="1">
      <alignment vertical="center"/>
    </xf>
    <xf numFmtId="0" fontId="23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22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9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center"/>
    </xf>
    <xf numFmtId="49" fontId="4" fillId="3" borderId="1" xfId="0" applyNumberFormat="1" applyFont="1" applyFill="1" applyBorder="1">
      <alignment vertical="center"/>
    </xf>
    <xf numFmtId="0" fontId="0" fillId="3" borderId="0" xfId="0" applyFill="1" applyAlignment="1"/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right" vertical="center"/>
    </xf>
    <xf numFmtId="0" fontId="3" fillId="3" borderId="0" xfId="0" applyFont="1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vertical="center"/>
    </xf>
    <xf numFmtId="0" fontId="9" fillId="3" borderId="0" xfId="0" applyFont="1" applyFill="1" applyProtection="1">
      <alignment vertical="center"/>
      <protection locked="0"/>
    </xf>
    <xf numFmtId="0" fontId="11" fillId="3" borderId="0" xfId="0" applyFont="1" applyFill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>
      <alignment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>
      <alignment vertical="center"/>
    </xf>
    <xf numFmtId="0" fontId="13" fillId="3" borderId="0" xfId="0" applyFont="1" applyFill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0" fillId="0" borderId="0" xfId="0" applyFont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33" fillId="0" borderId="26" xfId="0" applyFont="1" applyBorder="1" applyAlignment="1">
      <alignment vertical="center" wrapText="1"/>
    </xf>
    <xf numFmtId="0" fontId="4" fillId="2" borderId="23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5" fillId="3" borderId="0" xfId="0" applyFont="1" applyFill="1">
      <alignment vertical="center"/>
    </xf>
    <xf numFmtId="0" fontId="36" fillId="3" borderId="0" xfId="0" applyFont="1" applyFill="1" applyProtection="1">
      <alignment vertical="center"/>
      <protection locked="0"/>
    </xf>
    <xf numFmtId="0" fontId="25" fillId="3" borderId="17" xfId="0" applyFont="1" applyFill="1" applyBorder="1" applyAlignment="1">
      <alignment horizontal="center" vertical="center" wrapText="1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8" fillId="0" borderId="1" xfId="0" applyFont="1" applyFill="1" applyBorder="1" applyAlignment="1" applyProtection="1">
      <alignment vertical="center" wrapText="1"/>
      <protection locked="0"/>
    </xf>
    <xf numFmtId="0" fontId="38" fillId="0" borderId="0" xfId="0" applyFont="1" applyFill="1" applyBorder="1" applyAlignment="1" applyProtection="1">
      <alignment vertical="center" wrapText="1"/>
      <protection locked="0"/>
    </xf>
    <xf numFmtId="0" fontId="38" fillId="0" borderId="14" xfId="0" applyFont="1" applyFill="1" applyBorder="1" applyAlignment="1" applyProtection="1">
      <alignment vertical="center"/>
      <protection locked="0"/>
    </xf>
    <xf numFmtId="0" fontId="38" fillId="2" borderId="0" xfId="0" applyFont="1" applyFill="1">
      <alignment vertical="center"/>
    </xf>
    <xf numFmtId="0" fontId="37" fillId="2" borderId="0" xfId="0" applyFont="1" applyFill="1">
      <alignment vertical="center"/>
    </xf>
    <xf numFmtId="0" fontId="37" fillId="0" borderId="1" xfId="0" applyFont="1" applyBorder="1">
      <alignment vertical="center"/>
    </xf>
    <xf numFmtId="0" fontId="4" fillId="0" borderId="0" xfId="0" applyFo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>
      <alignment horizontal="right" vertical="center"/>
    </xf>
    <xf numFmtId="0" fontId="15" fillId="3" borderId="11" xfId="0" applyFont="1" applyFill="1" applyBorder="1" applyAlignment="1">
      <alignment horizontal="right" vertical="center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0" fontId="7" fillId="2" borderId="15" xfId="0" applyFont="1" applyFill="1" applyBorder="1" applyAlignment="1" applyProtection="1">
      <alignment horizontal="left" vertical="top"/>
      <protection locked="0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2" fillId="2" borderId="15" xfId="0" applyFont="1" applyFill="1" applyBorder="1" applyAlignment="1" applyProtection="1">
      <alignment horizontal="left" vertical="center"/>
      <protection locked="0"/>
    </xf>
    <xf numFmtId="49" fontId="12" fillId="2" borderId="15" xfId="0" applyNumberFormat="1" applyFon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2" fillId="2" borderId="15" xfId="0" applyFont="1" applyFill="1" applyBorder="1" applyAlignment="1" applyProtection="1">
      <alignment vertical="center"/>
      <protection locked="0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6" fontId="0" fillId="0" borderId="15" xfId="0" applyNumberFormat="1" applyFill="1" applyBorder="1" applyAlignment="1">
      <alignment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/>
    </xf>
    <xf numFmtId="0" fontId="34" fillId="0" borderId="11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left" vertical="center" wrapText="1"/>
    </xf>
    <xf numFmtId="0" fontId="30" fillId="2" borderId="20" xfId="0" applyFont="1" applyFill="1" applyBorder="1" applyAlignment="1">
      <alignment horizontal="left" vertical="center" wrapText="1"/>
    </xf>
    <xf numFmtId="0" fontId="30" fillId="2" borderId="18" xfId="0" applyFont="1" applyFill="1" applyBorder="1" applyAlignment="1">
      <alignment horizontal="left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left" vertical="center"/>
    </xf>
    <xf numFmtId="0" fontId="34" fillId="2" borderId="18" xfId="0" applyFont="1" applyFill="1" applyBorder="1" applyAlignment="1">
      <alignment horizontal="left" vertical="center" wrapText="1"/>
    </xf>
    <xf numFmtId="0" fontId="34" fillId="2" borderId="19" xfId="0" applyFont="1" applyFill="1" applyBorder="1" applyAlignment="1">
      <alignment horizontal="left" vertical="center" wrapText="1"/>
    </xf>
    <xf numFmtId="0" fontId="34" fillId="2" borderId="20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tabSelected="1" view="pageBreakPreview" zoomScaleNormal="80" zoomScaleSheetLayoutView="100" workbookViewId="0">
      <selection activeCell="A2" sqref="A2"/>
    </sheetView>
  </sheetViews>
  <sheetFormatPr defaultColWidth="9" defaultRowHeight="18.75" x14ac:dyDescent="0.4"/>
  <cols>
    <col min="1" max="1" width="1.25" style="1" customWidth="1"/>
    <col min="2" max="2" width="1.125" style="1" customWidth="1"/>
    <col min="3" max="6" width="7.25" style="1" customWidth="1"/>
    <col min="7" max="7" width="7.75" style="1" customWidth="1"/>
    <col min="8" max="9" width="8.75" style="1" customWidth="1"/>
    <col min="10" max="11" width="7.25" style="1" customWidth="1"/>
    <col min="12" max="12" width="6.75" style="1" customWidth="1"/>
    <col min="13" max="13" width="9.25" style="1" customWidth="1"/>
    <col min="14" max="14" width="2" style="1" customWidth="1"/>
    <col min="15" max="16384" width="9" style="1"/>
  </cols>
  <sheetData>
    <row r="1" spans="1:14" ht="5.45" customHeight="1" x14ac:dyDescent="0.4"/>
    <row r="2" spans="1:14" ht="18" customHeight="1" x14ac:dyDescent="0.4">
      <c r="B2" s="104" t="s">
        <v>6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4" ht="5.45" customHeight="1" thickBot="1" x14ac:dyDescent="0.45"/>
    <row r="4" spans="1:14" ht="19.5" thickBot="1" x14ac:dyDescent="0.45">
      <c r="B4" s="50" t="s">
        <v>130</v>
      </c>
      <c r="C4" s="50"/>
      <c r="D4" s="12"/>
      <c r="E4" s="12"/>
      <c r="F4" s="12"/>
      <c r="G4" s="55"/>
      <c r="H4" s="11" t="s">
        <v>37</v>
      </c>
      <c r="I4" s="12"/>
      <c r="J4" s="12"/>
      <c r="K4" s="12"/>
    </row>
    <row r="5" spans="1:14" ht="6.6" customHeight="1" x14ac:dyDescent="0.4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4">
      <c r="A6" s="1">
        <f>COUNTIF(C10,"○")+COUNTIF(C13,"○")</f>
        <v>0</v>
      </c>
      <c r="B6" s="13" t="s">
        <v>109</v>
      </c>
      <c r="C6" s="13"/>
      <c r="D6" s="13"/>
      <c r="E6" s="13"/>
      <c r="F6" s="13"/>
      <c r="G6" s="13"/>
      <c r="H6" s="14"/>
      <c r="I6" s="14"/>
      <c r="J6" s="14"/>
      <c r="K6" s="12"/>
      <c r="L6" s="15"/>
    </row>
    <row r="7" spans="1:14" ht="9" customHeight="1" x14ac:dyDescent="0.4"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ht="18" customHeight="1" x14ac:dyDescent="0.4">
      <c r="B8" s="12"/>
      <c r="C8" s="16" t="s">
        <v>108</v>
      </c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4" ht="9" customHeight="1" thickBot="1" x14ac:dyDescent="0.45">
      <c r="B9" s="12"/>
    </row>
    <row r="10" spans="1:14" ht="19.5" thickBot="1" x14ac:dyDescent="0.45">
      <c r="B10" s="12"/>
      <c r="C10" s="56"/>
      <c r="D10" s="18" t="s">
        <v>0</v>
      </c>
    </row>
    <row r="11" spans="1:14" ht="18" customHeight="1" x14ac:dyDescent="0.4">
      <c r="B11" s="12"/>
      <c r="D11" s="105" t="s">
        <v>98</v>
      </c>
      <c r="E11" s="105"/>
      <c r="F11" s="105"/>
      <c r="G11" s="105"/>
      <c r="H11" s="105"/>
      <c r="I11" s="105"/>
      <c r="J11" s="105"/>
      <c r="K11" s="105"/>
      <c r="L11" s="105"/>
      <c r="M11" s="105"/>
    </row>
    <row r="12" spans="1:14" ht="28.9" customHeight="1" thickBot="1" x14ac:dyDescent="0.45">
      <c r="B12" s="12"/>
      <c r="D12" s="105"/>
      <c r="E12" s="105"/>
      <c r="F12" s="105"/>
      <c r="G12" s="105"/>
      <c r="H12" s="105"/>
      <c r="I12" s="105"/>
      <c r="J12" s="105"/>
      <c r="K12" s="105"/>
      <c r="L12" s="105"/>
      <c r="M12" s="105"/>
    </row>
    <row r="13" spans="1:14" ht="19.5" thickBot="1" x14ac:dyDescent="0.45">
      <c r="B13" s="12"/>
      <c r="C13" s="56"/>
      <c r="D13" s="18" t="s">
        <v>1</v>
      </c>
      <c r="K13" s="20"/>
    </row>
    <row r="14" spans="1:14" x14ac:dyDescent="0.4">
      <c r="B14" s="12"/>
      <c r="D14" s="106" t="s">
        <v>97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</row>
    <row r="15" spans="1:14" x14ac:dyDescent="0.4">
      <c r="B15" s="12"/>
      <c r="C15" s="107" t="str">
        <f>IF(A6&gt;1,"問１は１つのみ選択してください。","")</f>
        <v/>
      </c>
      <c r="D15" s="107"/>
      <c r="E15" s="107"/>
      <c r="F15" s="107"/>
      <c r="G15" s="107"/>
      <c r="K15" s="20"/>
      <c r="M15" s="19"/>
    </row>
    <row r="16" spans="1:14" ht="18" customHeight="1" x14ac:dyDescent="0.4">
      <c r="B16" s="13" t="s">
        <v>38</v>
      </c>
    </row>
    <row r="17" spans="1:14" ht="18" customHeight="1" x14ac:dyDescent="0.4">
      <c r="C17" s="21" t="s">
        <v>2</v>
      </c>
    </row>
    <row r="18" spans="1:14" ht="12" customHeight="1" x14ac:dyDescent="0.4"/>
    <row r="19" spans="1:14" x14ac:dyDescent="0.4">
      <c r="B19" s="22"/>
      <c r="C19" s="13" t="s">
        <v>110</v>
      </c>
      <c r="D19" s="12"/>
      <c r="E19" s="12"/>
      <c r="F19" s="12"/>
      <c r="G19" s="12"/>
      <c r="H19" s="12"/>
      <c r="I19" s="12"/>
      <c r="J19" s="12"/>
      <c r="K19" s="12"/>
    </row>
    <row r="20" spans="1:14" ht="9" customHeight="1" x14ac:dyDescent="0.4">
      <c r="B20" s="12"/>
      <c r="C20" s="22"/>
      <c r="D20" s="12"/>
      <c r="E20" s="12"/>
      <c r="F20" s="12"/>
      <c r="G20" s="12"/>
      <c r="H20" s="12"/>
      <c r="I20" s="12"/>
      <c r="J20" s="12"/>
      <c r="K20" s="12"/>
    </row>
    <row r="21" spans="1:14" ht="16.149999999999999" customHeight="1" x14ac:dyDescent="0.4">
      <c r="B21" s="12"/>
      <c r="C21" s="40" t="s">
        <v>44</v>
      </c>
      <c r="D21" s="12"/>
      <c r="E21" s="12"/>
      <c r="F21" s="12"/>
      <c r="G21" s="12"/>
      <c r="H21" s="12"/>
      <c r="I21" s="12"/>
      <c r="J21" s="12"/>
      <c r="K21" s="12"/>
    </row>
    <row r="22" spans="1:14" ht="16.149999999999999" customHeight="1" x14ac:dyDescent="0.4">
      <c r="B22" s="12"/>
      <c r="C22" s="40" t="s">
        <v>42</v>
      </c>
      <c r="D22" s="12"/>
      <c r="E22" s="12"/>
      <c r="F22" s="12"/>
      <c r="G22" s="12"/>
      <c r="H22" s="12"/>
      <c r="I22" s="12"/>
      <c r="J22" s="12"/>
      <c r="K22" s="12"/>
    </row>
    <row r="23" spans="1:14" ht="9" customHeight="1" thickBot="1" x14ac:dyDescent="0.45">
      <c r="B23" s="12"/>
      <c r="C23" s="22"/>
      <c r="D23" s="12"/>
      <c r="E23" s="12"/>
      <c r="F23" s="12"/>
      <c r="G23" s="12"/>
      <c r="H23" s="12"/>
      <c r="I23" s="12"/>
      <c r="J23" s="12"/>
      <c r="K23" s="12"/>
    </row>
    <row r="24" spans="1:14" ht="19.5" thickBot="1" x14ac:dyDescent="0.45">
      <c r="B24" s="12"/>
      <c r="C24" s="110" t="s">
        <v>43</v>
      </c>
      <c r="D24" s="111"/>
      <c r="E24" s="87"/>
      <c r="F24" s="87"/>
      <c r="G24" s="114" t="s">
        <v>3</v>
      </c>
      <c r="H24" s="108" t="s">
        <v>104</v>
      </c>
      <c r="I24" s="109"/>
      <c r="J24" s="87"/>
      <c r="K24" s="87"/>
      <c r="L24" s="58" t="s">
        <v>3</v>
      </c>
    </row>
    <row r="25" spans="1:14" ht="19.5" thickBot="1" x14ac:dyDescent="0.45">
      <c r="B25" s="12"/>
      <c r="C25" s="112"/>
      <c r="D25" s="113"/>
      <c r="E25" s="87"/>
      <c r="F25" s="87"/>
      <c r="G25" s="115"/>
      <c r="H25" s="88" t="s">
        <v>105</v>
      </c>
      <c r="I25" s="89"/>
      <c r="J25" s="87"/>
      <c r="K25" s="87"/>
      <c r="L25" s="58" t="s">
        <v>3</v>
      </c>
    </row>
    <row r="26" spans="1:14" ht="12" customHeight="1" thickBot="1" x14ac:dyDescent="0.45">
      <c r="B26" s="12"/>
      <c r="C26" s="41"/>
      <c r="D26" s="41"/>
      <c r="E26" s="45"/>
      <c r="F26" s="45"/>
      <c r="G26" s="42"/>
      <c r="H26" s="43"/>
      <c r="I26" s="43"/>
      <c r="J26" s="45"/>
      <c r="K26" s="45"/>
      <c r="L26" s="44"/>
    </row>
    <row r="27" spans="1:14" ht="36" customHeight="1" thickBot="1" x14ac:dyDescent="0.45">
      <c r="B27" s="12"/>
      <c r="C27" s="85" t="s">
        <v>101</v>
      </c>
      <c r="D27" s="86"/>
      <c r="E27" s="87"/>
      <c r="F27" s="87"/>
      <c r="G27" s="57" t="s">
        <v>102</v>
      </c>
      <c r="H27" s="85" t="s">
        <v>103</v>
      </c>
      <c r="I27" s="86"/>
      <c r="J27" s="87"/>
      <c r="K27" s="87"/>
      <c r="L27" s="58" t="s">
        <v>102</v>
      </c>
    </row>
    <row r="28" spans="1:14" ht="15" customHeight="1" thickBot="1" x14ac:dyDescent="0.45"/>
    <row r="29" spans="1:14" ht="19.5" thickBot="1" x14ac:dyDescent="0.45">
      <c r="A29" s="1">
        <f>COUNTIF(J29:J30,"○")</f>
        <v>0</v>
      </c>
      <c r="C29" s="13" t="s">
        <v>39</v>
      </c>
      <c r="D29" s="24"/>
      <c r="E29" s="24"/>
      <c r="F29" s="24"/>
      <c r="G29" s="24"/>
      <c r="H29" s="24"/>
      <c r="J29" s="56" t="s">
        <v>197</v>
      </c>
      <c r="K29" s="14" t="s">
        <v>77</v>
      </c>
      <c r="L29" s="14"/>
      <c r="M29" s="15"/>
      <c r="N29" s="25"/>
    </row>
    <row r="30" spans="1:14" ht="19.5" thickBot="1" x14ac:dyDescent="0.45">
      <c r="C30" s="23"/>
      <c r="D30" s="119" t="str">
        <f>IF(A29&gt;1,"問2-2は１つ"&amp;CHAR(10)&amp;"選択してください。","（1つに○）")</f>
        <v>（1つに○）</v>
      </c>
      <c r="E30" s="119"/>
      <c r="F30" s="119"/>
      <c r="G30" s="119"/>
      <c r="H30" s="24"/>
      <c r="J30" s="56"/>
      <c r="K30" s="14" t="s">
        <v>40</v>
      </c>
      <c r="L30" s="14"/>
      <c r="M30" s="15"/>
      <c r="N30" s="25"/>
    </row>
    <row r="31" spans="1:14" x14ac:dyDescent="0.4">
      <c r="C31" s="26"/>
      <c r="M31" s="19">
        <f>SUM(N29:N30)</f>
        <v>0</v>
      </c>
    </row>
    <row r="32" spans="1:14" x14ac:dyDescent="0.4">
      <c r="C32" s="52" t="s">
        <v>131</v>
      </c>
    </row>
    <row r="33" spans="2:13" ht="18" customHeight="1" x14ac:dyDescent="0.4">
      <c r="D33" s="120" t="s">
        <v>132</v>
      </c>
      <c r="E33" s="120"/>
      <c r="F33" s="120"/>
      <c r="G33" s="120"/>
      <c r="H33" s="120"/>
      <c r="I33" s="120"/>
      <c r="J33" s="120"/>
      <c r="K33" s="120"/>
      <c r="L33" s="120"/>
      <c r="M33" s="120"/>
    </row>
    <row r="34" spans="2:13" ht="18" customHeight="1" x14ac:dyDescent="0.4">
      <c r="D34" s="120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2:13" ht="9" customHeight="1" x14ac:dyDescent="0.4"/>
    <row r="36" spans="2:13" ht="18" customHeight="1" thickBot="1" x14ac:dyDescent="0.45">
      <c r="E36" s="121" t="s">
        <v>4</v>
      </c>
      <c r="F36" s="122"/>
      <c r="G36" s="122"/>
      <c r="H36" s="122" t="s">
        <v>5</v>
      </c>
      <c r="I36" s="122"/>
      <c r="J36" s="122"/>
    </row>
    <row r="37" spans="2:13" ht="18" customHeight="1" thickBot="1" x14ac:dyDescent="0.45">
      <c r="C37" s="85" t="s">
        <v>62</v>
      </c>
      <c r="D37" s="86"/>
      <c r="E37" s="123"/>
      <c r="F37" s="123"/>
      <c r="G37" s="123"/>
      <c r="H37" s="123"/>
      <c r="I37" s="123"/>
      <c r="J37" s="123"/>
    </row>
    <row r="38" spans="2:13" ht="18" customHeight="1" thickBot="1" x14ac:dyDescent="0.45">
      <c r="C38" s="124" t="s">
        <v>63</v>
      </c>
      <c r="D38" s="125"/>
      <c r="E38" s="123"/>
      <c r="F38" s="123"/>
      <c r="G38" s="123"/>
      <c r="H38" s="123"/>
      <c r="I38" s="123"/>
      <c r="J38" s="123"/>
    </row>
    <row r="39" spans="2:13" ht="18" customHeight="1" thickTop="1" thickBot="1" x14ac:dyDescent="0.45">
      <c r="C39" s="126" t="s">
        <v>7</v>
      </c>
      <c r="D39" s="127"/>
      <c r="E39" s="128">
        <f>SUM(E37:G38)</f>
        <v>0</v>
      </c>
      <c r="F39" s="128"/>
      <c r="G39" s="128"/>
      <c r="H39" s="128">
        <f>SUM(H37:J38)</f>
        <v>0</v>
      </c>
      <c r="I39" s="128"/>
      <c r="J39" s="128"/>
    </row>
    <row r="40" spans="2:13" ht="9" customHeight="1" x14ac:dyDescent="0.4"/>
    <row r="41" spans="2:13" ht="18" customHeight="1" x14ac:dyDescent="0.4">
      <c r="C41" s="52" t="s">
        <v>120</v>
      </c>
    </row>
    <row r="42" spans="2:13" ht="9" customHeight="1" thickBot="1" x14ac:dyDescent="0.45">
      <c r="B42" s="12"/>
    </row>
    <row r="43" spans="2:13" ht="18" customHeight="1" thickBot="1" x14ac:dyDescent="0.45">
      <c r="C43" s="96" t="s">
        <v>121</v>
      </c>
      <c r="D43" s="97"/>
      <c r="E43" s="97"/>
      <c r="F43" s="97"/>
      <c r="G43" s="67"/>
      <c r="H43" s="103" t="s">
        <v>122</v>
      </c>
      <c r="I43" s="97"/>
      <c r="J43" s="97"/>
      <c r="K43" s="97"/>
      <c r="L43" s="67"/>
    </row>
    <row r="44" spans="2:13" ht="18" customHeight="1" thickBot="1" x14ac:dyDescent="0.45">
      <c r="C44" s="96" t="s">
        <v>123</v>
      </c>
      <c r="D44" s="97"/>
      <c r="E44" s="97"/>
      <c r="F44" s="97"/>
      <c r="G44" s="67"/>
      <c r="H44" s="97" t="s">
        <v>124</v>
      </c>
      <c r="I44" s="97"/>
      <c r="J44" s="97"/>
      <c r="K44" s="97"/>
      <c r="L44" s="67"/>
    </row>
    <row r="45" spans="2:13" ht="18" customHeight="1" thickBot="1" x14ac:dyDescent="0.45">
      <c r="C45" s="96" t="s">
        <v>125</v>
      </c>
      <c r="D45" s="97"/>
      <c r="E45" s="97"/>
      <c r="F45" s="97"/>
      <c r="G45" s="67"/>
      <c r="H45" s="97" t="s">
        <v>126</v>
      </c>
      <c r="I45" s="97"/>
      <c r="J45" s="97"/>
      <c r="K45" s="97"/>
      <c r="L45" s="67"/>
    </row>
    <row r="46" spans="2:13" ht="18" customHeight="1" thickBot="1" x14ac:dyDescent="0.45">
      <c r="C46" s="96" t="s">
        <v>127</v>
      </c>
      <c r="D46" s="97"/>
      <c r="E46" s="97"/>
      <c r="F46" s="97"/>
      <c r="G46" s="67"/>
      <c r="H46" s="98" t="s">
        <v>128</v>
      </c>
      <c r="I46" s="98"/>
      <c r="J46" s="98"/>
      <c r="K46" s="98"/>
      <c r="L46" s="67"/>
    </row>
    <row r="47" spans="2:13" ht="26.25" thickBot="1" x14ac:dyDescent="0.45">
      <c r="C47" s="99" t="s">
        <v>129</v>
      </c>
      <c r="D47" s="97"/>
      <c r="E47" s="97"/>
      <c r="F47" s="97"/>
      <c r="G47" s="67"/>
      <c r="H47" s="75" t="s">
        <v>195</v>
      </c>
      <c r="I47" s="100"/>
      <c r="J47" s="101"/>
      <c r="K47" s="101"/>
      <c r="L47" s="102"/>
    </row>
    <row r="48" spans="2:13" ht="18.75" customHeight="1" x14ac:dyDescent="0.4"/>
    <row r="49" spans="2:12" x14ac:dyDescent="0.4">
      <c r="B49" s="51" t="s">
        <v>192</v>
      </c>
      <c r="C49" s="22"/>
      <c r="D49" s="12"/>
      <c r="E49" s="12"/>
      <c r="F49" s="12"/>
      <c r="G49" s="12"/>
      <c r="H49" s="12"/>
      <c r="I49" s="12"/>
      <c r="J49" s="12"/>
      <c r="K49" s="12"/>
    </row>
    <row r="50" spans="2:12" ht="9" customHeight="1" thickBot="1" x14ac:dyDescent="0.45">
      <c r="B50" s="12"/>
      <c r="C50" s="11"/>
      <c r="D50" s="12"/>
      <c r="E50" s="12"/>
      <c r="F50" s="12"/>
      <c r="G50" s="12"/>
      <c r="H50" s="12"/>
      <c r="I50" s="12"/>
      <c r="J50" s="12"/>
      <c r="K50" s="12"/>
    </row>
    <row r="51" spans="2:12" ht="19.5" thickBot="1" x14ac:dyDescent="0.45">
      <c r="C51" s="90"/>
      <c r="D51" s="90"/>
      <c r="E51" s="90"/>
      <c r="F51" s="90"/>
      <c r="G51" s="90"/>
      <c r="H51" s="90"/>
      <c r="I51" s="90"/>
      <c r="J51" s="90"/>
      <c r="K51" s="90"/>
      <c r="L51" s="90"/>
    </row>
    <row r="52" spans="2:12" ht="19.5" thickBot="1" x14ac:dyDescent="0.45">
      <c r="C52" s="90"/>
      <c r="D52" s="90"/>
      <c r="E52" s="90"/>
      <c r="F52" s="90"/>
      <c r="G52" s="90"/>
      <c r="H52" s="90"/>
      <c r="I52" s="90"/>
      <c r="J52" s="90"/>
      <c r="K52" s="90"/>
      <c r="L52" s="90"/>
    </row>
    <row r="53" spans="2:12" ht="19.5" thickBot="1" x14ac:dyDescent="0.45">
      <c r="B53" s="12"/>
      <c r="C53" s="90"/>
      <c r="D53" s="90"/>
      <c r="E53" s="90"/>
      <c r="F53" s="90"/>
      <c r="G53" s="90"/>
      <c r="H53" s="90"/>
      <c r="I53" s="90"/>
      <c r="J53" s="90"/>
      <c r="K53" s="90"/>
      <c r="L53" s="90"/>
    </row>
    <row r="54" spans="2:12" ht="19.5" thickBot="1" x14ac:dyDescent="0.45">
      <c r="B54" s="12"/>
      <c r="C54" s="90"/>
      <c r="D54" s="90"/>
      <c r="E54" s="90"/>
      <c r="F54" s="90"/>
      <c r="G54" s="90"/>
      <c r="H54" s="90"/>
      <c r="I54" s="90"/>
      <c r="J54" s="90"/>
      <c r="K54" s="90"/>
      <c r="L54" s="90"/>
    </row>
    <row r="55" spans="2:12" x14ac:dyDescent="0.4">
      <c r="B55" s="12"/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2:12" hidden="1" x14ac:dyDescent="0.4">
      <c r="B56" s="12"/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2:12" ht="8.4499999999999993" hidden="1" customHeight="1" x14ac:dyDescent="0.4">
      <c r="B57" s="12"/>
    </row>
    <row r="58" spans="2:12" s="73" customFormat="1" ht="15.6" hidden="1" customHeight="1" x14ac:dyDescent="0.4">
      <c r="B58" s="74" t="s">
        <v>69</v>
      </c>
    </row>
    <row r="59" spans="2:12" s="73" customFormat="1" ht="6" hidden="1" customHeight="1" thickBot="1" x14ac:dyDescent="0.45"/>
    <row r="60" spans="2:12" s="73" customFormat="1" ht="19.5" hidden="1" thickBot="1" x14ac:dyDescent="0.45">
      <c r="C60" s="91"/>
      <c r="D60" s="91"/>
      <c r="E60" s="91"/>
      <c r="F60" s="91"/>
      <c r="G60" s="91"/>
      <c r="H60" s="91"/>
      <c r="I60" s="91"/>
      <c r="J60" s="91"/>
      <c r="K60" s="91"/>
      <c r="L60" s="91"/>
    </row>
    <row r="61" spans="2:12" s="73" customFormat="1" ht="19.5" hidden="1" thickBot="1" x14ac:dyDescent="0.45">
      <c r="C61" s="91"/>
      <c r="D61" s="91"/>
      <c r="E61" s="91"/>
      <c r="F61" s="91"/>
      <c r="G61" s="91"/>
      <c r="H61" s="91"/>
      <c r="I61" s="91"/>
      <c r="J61" s="91"/>
      <c r="K61" s="91"/>
      <c r="L61" s="91"/>
    </row>
    <row r="62" spans="2:12" s="73" customFormat="1" ht="19.5" hidden="1" thickBot="1" x14ac:dyDescent="0.45">
      <c r="C62" s="91"/>
      <c r="D62" s="91"/>
      <c r="E62" s="91"/>
      <c r="F62" s="91"/>
      <c r="G62" s="91"/>
      <c r="H62" s="91"/>
      <c r="I62" s="91"/>
      <c r="J62" s="91"/>
      <c r="K62" s="91"/>
      <c r="L62" s="91"/>
    </row>
    <row r="63" spans="2:12" s="73" customFormat="1" ht="19.5" hidden="1" thickBot="1" x14ac:dyDescent="0.45">
      <c r="C63" s="91"/>
      <c r="D63" s="91"/>
      <c r="E63" s="91"/>
      <c r="F63" s="91"/>
      <c r="G63" s="91"/>
      <c r="H63" s="91"/>
      <c r="I63" s="91"/>
      <c r="J63" s="91"/>
      <c r="K63" s="91"/>
      <c r="L63" s="91"/>
    </row>
    <row r="64" spans="2:12" ht="6.6" hidden="1" customHeight="1" x14ac:dyDescent="0.4"/>
    <row r="65" spans="1:14" hidden="1" x14ac:dyDescent="0.4"/>
    <row r="66" spans="1:14" x14ac:dyDescent="0.4">
      <c r="B66" s="51" t="s">
        <v>156</v>
      </c>
    </row>
    <row r="67" spans="1:14" ht="9.75" customHeight="1" x14ac:dyDescent="0.4">
      <c r="B67" s="51"/>
    </row>
    <row r="68" spans="1:14" s="64" customFormat="1" ht="18.75" customHeight="1" thickBot="1" x14ac:dyDescent="0.45">
      <c r="C68" s="65" t="s">
        <v>133</v>
      </c>
    </row>
    <row r="69" spans="1:14" s="61" customFormat="1" ht="18.75" customHeight="1" thickBot="1" x14ac:dyDescent="0.45">
      <c r="A69" s="62"/>
      <c r="C69" s="141" t="s">
        <v>134</v>
      </c>
      <c r="D69" s="142"/>
      <c r="E69" s="67"/>
      <c r="F69" s="66"/>
      <c r="G69" s="66"/>
      <c r="H69" s="63"/>
      <c r="I69" s="66"/>
      <c r="J69" s="66"/>
      <c r="K69" s="63"/>
      <c r="L69" s="66"/>
      <c r="M69" s="66"/>
      <c r="N69" s="63"/>
    </row>
    <row r="70" spans="1:14" s="61" customFormat="1" ht="18.75" customHeight="1" thickBot="1" x14ac:dyDescent="0.45">
      <c r="A70" s="62"/>
      <c r="C70" s="141" t="s">
        <v>135</v>
      </c>
      <c r="D70" s="142"/>
      <c r="E70" s="67"/>
      <c r="F70" s="66"/>
      <c r="G70" s="66"/>
      <c r="H70" s="63"/>
      <c r="I70" s="66"/>
      <c r="J70" s="66"/>
      <c r="K70" s="63"/>
      <c r="L70" s="66"/>
      <c r="M70" s="66"/>
      <c r="N70" s="63"/>
    </row>
    <row r="71" spans="1:14" s="61" customFormat="1" ht="18.75" customHeight="1" thickBot="1" x14ac:dyDescent="0.45">
      <c r="A71" s="62"/>
      <c r="C71" s="141" t="s">
        <v>136</v>
      </c>
      <c r="D71" s="142"/>
      <c r="E71" s="67"/>
      <c r="F71" s="66"/>
      <c r="G71" s="66"/>
      <c r="H71" s="63"/>
      <c r="I71" s="66"/>
      <c r="J71" s="66"/>
      <c r="K71" s="63"/>
      <c r="L71" s="66"/>
      <c r="M71" s="66"/>
      <c r="N71" s="63"/>
    </row>
    <row r="72" spans="1:14" s="61" customFormat="1" ht="18.75" customHeight="1" thickBot="1" x14ac:dyDescent="0.45">
      <c r="A72" s="62"/>
      <c r="C72" s="141" t="s">
        <v>137</v>
      </c>
      <c r="D72" s="142"/>
      <c r="E72" s="67"/>
      <c r="F72" s="66"/>
      <c r="G72" s="66"/>
      <c r="H72" s="63"/>
      <c r="I72" s="66"/>
      <c r="J72" s="66"/>
      <c r="K72" s="63"/>
      <c r="L72" s="66"/>
      <c r="M72" s="66"/>
      <c r="N72" s="63"/>
    </row>
    <row r="73" spans="1:14" s="61" customFormat="1" ht="18.75" customHeight="1" x14ac:dyDescent="0.4">
      <c r="A73" s="62"/>
      <c r="C73" s="66"/>
      <c r="D73" s="63"/>
      <c r="E73" s="63"/>
      <c r="F73" s="66"/>
      <c r="G73" s="66"/>
      <c r="H73" s="63"/>
      <c r="I73" s="66"/>
      <c r="J73" s="66"/>
      <c r="K73" s="63"/>
      <c r="L73" s="66"/>
      <c r="M73" s="66"/>
      <c r="N73" s="63"/>
    </row>
    <row r="74" spans="1:14" s="64" customFormat="1" ht="18.75" customHeight="1" thickBot="1" x14ac:dyDescent="0.45">
      <c r="C74" s="65" t="s">
        <v>143</v>
      </c>
    </row>
    <row r="75" spans="1:14" s="61" customFormat="1" ht="18.75" customHeight="1" thickBot="1" x14ac:dyDescent="0.45">
      <c r="A75" s="62"/>
      <c r="C75" s="116" t="s">
        <v>138</v>
      </c>
      <c r="D75" s="117"/>
      <c r="E75" s="117"/>
      <c r="F75" s="118"/>
      <c r="G75" s="67"/>
      <c r="H75" s="63"/>
      <c r="I75" s="66"/>
      <c r="J75" s="66"/>
      <c r="K75" s="63"/>
      <c r="L75" s="66"/>
      <c r="M75" s="66"/>
      <c r="N75" s="63"/>
    </row>
    <row r="76" spans="1:14" s="61" customFormat="1" ht="18.75" customHeight="1" thickBot="1" x14ac:dyDescent="0.45">
      <c r="A76" s="62"/>
      <c r="C76" s="116" t="s">
        <v>140</v>
      </c>
      <c r="D76" s="117"/>
      <c r="E76" s="117"/>
      <c r="F76" s="118"/>
      <c r="G76" s="67"/>
      <c r="H76" s="63"/>
      <c r="I76" s="66"/>
      <c r="J76" s="66"/>
      <c r="K76" s="63"/>
      <c r="L76" s="66"/>
      <c r="M76" s="66"/>
      <c r="N76" s="63"/>
    </row>
    <row r="77" spans="1:14" s="61" customFormat="1" ht="18.75" customHeight="1" thickBot="1" x14ac:dyDescent="0.45">
      <c r="A77" s="62"/>
      <c r="C77" s="116" t="s">
        <v>139</v>
      </c>
      <c r="D77" s="117"/>
      <c r="E77" s="117"/>
      <c r="F77" s="118"/>
      <c r="G77" s="67"/>
      <c r="H77" s="63"/>
      <c r="I77" s="66"/>
      <c r="J77" s="66"/>
      <c r="K77" s="63"/>
      <c r="L77" s="66"/>
      <c r="M77" s="66"/>
      <c r="N77" s="63"/>
    </row>
    <row r="78" spans="1:14" s="61" customFormat="1" ht="18.75" customHeight="1" thickBot="1" x14ac:dyDescent="0.45">
      <c r="A78" s="62"/>
      <c r="C78" s="116" t="s">
        <v>141</v>
      </c>
      <c r="D78" s="117"/>
      <c r="E78" s="117"/>
      <c r="F78" s="118"/>
      <c r="G78" s="67"/>
      <c r="H78" s="63"/>
      <c r="I78" s="66"/>
      <c r="J78" s="66"/>
      <c r="K78" s="63"/>
      <c r="L78" s="66"/>
      <c r="M78" s="66"/>
      <c r="N78" s="63"/>
    </row>
    <row r="79" spans="1:14" s="61" customFormat="1" ht="18.75" customHeight="1" thickBot="1" x14ac:dyDescent="0.45">
      <c r="A79" s="62"/>
      <c r="C79" s="116" t="s">
        <v>142</v>
      </c>
      <c r="D79" s="117"/>
      <c r="E79" s="117"/>
      <c r="F79" s="118"/>
      <c r="G79" s="67"/>
      <c r="H79" s="63"/>
      <c r="I79" s="66"/>
      <c r="J79" s="66"/>
      <c r="K79" s="63"/>
      <c r="L79" s="66"/>
      <c r="M79" s="66"/>
      <c r="N79" s="63"/>
    </row>
    <row r="80" spans="1:14" s="61" customFormat="1" ht="18.75" customHeight="1" x14ac:dyDescent="0.4">
      <c r="A80" s="62"/>
      <c r="K80" s="63"/>
      <c r="L80" s="66"/>
      <c r="M80" s="66"/>
      <c r="N80" s="63"/>
    </row>
    <row r="81" spans="1:14" s="64" customFormat="1" ht="18.75" customHeight="1" thickBot="1" x14ac:dyDescent="0.45">
      <c r="C81" s="65" t="s">
        <v>144</v>
      </c>
      <c r="I81" s="66"/>
    </row>
    <row r="82" spans="1:14" s="61" customFormat="1" ht="18.75" customHeight="1" thickBot="1" x14ac:dyDescent="0.45">
      <c r="A82" s="62"/>
      <c r="C82" s="116" t="s">
        <v>145</v>
      </c>
      <c r="D82" s="117"/>
      <c r="E82" s="117"/>
      <c r="F82" s="117"/>
      <c r="G82" s="117"/>
      <c r="H82" s="117"/>
      <c r="I82" s="118"/>
      <c r="J82" s="67"/>
      <c r="K82" s="63"/>
      <c r="L82" s="66"/>
      <c r="M82" s="66"/>
      <c r="N82" s="63"/>
    </row>
    <row r="83" spans="1:14" s="61" customFormat="1" ht="18.75" customHeight="1" thickBot="1" x14ac:dyDescent="0.45">
      <c r="A83" s="62"/>
      <c r="C83" s="116" t="s">
        <v>146</v>
      </c>
      <c r="D83" s="117"/>
      <c r="E83" s="117"/>
      <c r="F83" s="117"/>
      <c r="G83" s="117"/>
      <c r="H83" s="117"/>
      <c r="I83" s="118"/>
      <c r="J83" s="67"/>
      <c r="K83" s="63"/>
      <c r="L83" s="66"/>
      <c r="M83" s="66"/>
      <c r="N83" s="63"/>
    </row>
    <row r="84" spans="1:14" s="61" customFormat="1" ht="18.75" customHeight="1" thickBot="1" x14ac:dyDescent="0.45">
      <c r="A84" s="62"/>
      <c r="C84" s="116" t="s">
        <v>147</v>
      </c>
      <c r="D84" s="117"/>
      <c r="E84" s="117"/>
      <c r="F84" s="117"/>
      <c r="G84" s="117"/>
      <c r="H84" s="117"/>
      <c r="I84" s="118"/>
      <c r="J84" s="67"/>
      <c r="K84" s="63"/>
      <c r="L84" s="66"/>
      <c r="M84" s="66"/>
      <c r="N84" s="63"/>
    </row>
    <row r="85" spans="1:14" s="61" customFormat="1" ht="18.75" customHeight="1" thickBot="1" x14ac:dyDescent="0.45">
      <c r="A85" s="62"/>
      <c r="C85" s="116" t="s">
        <v>148</v>
      </c>
      <c r="D85" s="117"/>
      <c r="E85" s="117"/>
      <c r="F85" s="117"/>
      <c r="G85" s="117"/>
      <c r="H85" s="117"/>
      <c r="I85" s="118"/>
      <c r="J85" s="67"/>
      <c r="K85" s="63"/>
      <c r="L85" s="66"/>
      <c r="M85" s="66"/>
      <c r="N85" s="63"/>
    </row>
    <row r="86" spans="1:14" s="61" customFormat="1" ht="18.75" customHeight="1" thickBot="1" x14ac:dyDescent="0.45">
      <c r="A86" s="62"/>
      <c r="C86" s="116" t="s">
        <v>150</v>
      </c>
      <c r="D86" s="117"/>
      <c r="E86" s="117"/>
      <c r="F86" s="117"/>
      <c r="G86" s="117"/>
      <c r="H86" s="117"/>
      <c r="I86" s="118"/>
      <c r="J86" s="67"/>
      <c r="K86" s="63"/>
      <c r="L86" s="66"/>
      <c r="M86" s="66"/>
      <c r="N86" s="63"/>
    </row>
    <row r="87" spans="1:14" s="61" customFormat="1" ht="18.75" customHeight="1" thickBot="1" x14ac:dyDescent="0.45">
      <c r="A87" s="62"/>
      <c r="C87" s="116" t="s">
        <v>149</v>
      </c>
      <c r="D87" s="117"/>
      <c r="E87" s="117"/>
      <c r="F87" s="117"/>
      <c r="G87" s="117"/>
      <c r="H87" s="117"/>
      <c r="I87" s="118"/>
      <c r="J87" s="67"/>
      <c r="K87" s="63"/>
      <c r="L87" s="66"/>
      <c r="M87" s="66"/>
      <c r="N87" s="63"/>
    </row>
    <row r="88" spans="1:14" s="61" customFormat="1" ht="18.75" customHeight="1" thickBot="1" x14ac:dyDescent="0.45">
      <c r="A88" s="62"/>
      <c r="C88" s="116" t="s">
        <v>159</v>
      </c>
      <c r="D88" s="117"/>
      <c r="E88" s="117"/>
      <c r="F88" s="117"/>
      <c r="G88" s="117"/>
      <c r="H88" s="117"/>
      <c r="I88" s="118"/>
      <c r="J88" s="67"/>
      <c r="K88" s="63"/>
      <c r="L88" s="66"/>
      <c r="M88" s="66"/>
      <c r="N88" s="63"/>
    </row>
    <row r="89" spans="1:14" s="61" customFormat="1" ht="18.75" customHeight="1" thickBot="1" x14ac:dyDescent="0.45">
      <c r="A89" s="62"/>
      <c r="C89" s="116" t="s">
        <v>158</v>
      </c>
      <c r="D89" s="117"/>
      <c r="E89" s="117"/>
      <c r="F89" s="117"/>
      <c r="G89" s="117"/>
      <c r="H89" s="117"/>
      <c r="I89" s="118"/>
      <c r="J89" s="67"/>
      <c r="K89" s="63"/>
      <c r="L89" s="66"/>
      <c r="M89" s="66"/>
      <c r="N89" s="63"/>
    </row>
    <row r="90" spans="1:14" s="61" customFormat="1" ht="18.75" customHeight="1" thickBot="1" x14ac:dyDescent="0.45">
      <c r="A90" s="62"/>
      <c r="C90" s="116" t="s">
        <v>151</v>
      </c>
      <c r="D90" s="117"/>
      <c r="E90" s="117"/>
      <c r="F90" s="117"/>
      <c r="G90" s="117"/>
      <c r="H90" s="117"/>
      <c r="I90" s="118"/>
      <c r="J90" s="67"/>
      <c r="K90" s="63"/>
      <c r="L90" s="66"/>
      <c r="M90" s="66"/>
      <c r="N90" s="63"/>
    </row>
    <row r="91" spans="1:14" s="61" customFormat="1" ht="18.75" customHeight="1" thickBot="1" x14ac:dyDescent="0.45">
      <c r="A91" s="62"/>
      <c r="C91" s="116" t="s">
        <v>152</v>
      </c>
      <c r="D91" s="117"/>
      <c r="E91" s="117"/>
      <c r="F91" s="117"/>
      <c r="G91" s="117"/>
      <c r="H91" s="117"/>
      <c r="I91" s="118"/>
      <c r="J91" s="67"/>
      <c r="K91" s="63"/>
      <c r="L91" s="66"/>
      <c r="M91" s="66"/>
      <c r="N91" s="63"/>
    </row>
    <row r="92" spans="1:14" s="61" customFormat="1" ht="18.75" customHeight="1" thickBot="1" x14ac:dyDescent="0.45">
      <c r="A92" s="62"/>
      <c r="C92" s="116" t="s">
        <v>153</v>
      </c>
      <c r="D92" s="117"/>
      <c r="E92" s="117"/>
      <c r="F92" s="117"/>
      <c r="G92" s="117"/>
      <c r="H92" s="117"/>
      <c r="I92" s="118"/>
      <c r="J92" s="67"/>
      <c r="K92" s="63"/>
      <c r="L92" s="66"/>
      <c r="M92" s="66"/>
      <c r="N92" s="63"/>
    </row>
    <row r="93" spans="1:14" s="61" customFormat="1" ht="18.75" customHeight="1" thickBot="1" x14ac:dyDescent="0.45">
      <c r="A93" s="62"/>
      <c r="C93" s="116" t="s">
        <v>154</v>
      </c>
      <c r="D93" s="117"/>
      <c r="E93" s="117"/>
      <c r="F93" s="117"/>
      <c r="G93" s="117"/>
      <c r="H93" s="117"/>
      <c r="I93" s="118"/>
      <c r="J93" s="67"/>
      <c r="K93" s="63"/>
      <c r="L93" s="66"/>
      <c r="M93" s="66"/>
      <c r="N93" s="63"/>
    </row>
    <row r="94" spans="1:14" s="61" customFormat="1" ht="18.75" customHeight="1" thickBot="1" x14ac:dyDescent="0.45">
      <c r="A94" s="62"/>
      <c r="C94" s="131" t="s">
        <v>155</v>
      </c>
      <c r="D94" s="132"/>
      <c r="E94" s="133"/>
      <c r="F94" s="133"/>
      <c r="G94" s="133"/>
      <c r="H94" s="133"/>
      <c r="I94" s="134"/>
      <c r="J94" s="70"/>
      <c r="K94" s="63"/>
      <c r="L94" s="66"/>
      <c r="M94" s="66"/>
      <c r="N94" s="63"/>
    </row>
    <row r="95" spans="1:14" s="61" customFormat="1" ht="19.5" thickBot="1" x14ac:dyDescent="0.45">
      <c r="C95" s="135" t="s">
        <v>194</v>
      </c>
      <c r="D95" s="136"/>
      <c r="E95" s="137"/>
      <c r="F95" s="137"/>
      <c r="G95" s="137"/>
      <c r="H95" s="137"/>
      <c r="I95" s="137"/>
      <c r="J95" s="138"/>
    </row>
    <row r="96" spans="1:14" s="61" customFormat="1" ht="19.5" customHeight="1" x14ac:dyDescent="0.4"/>
    <row r="97" spans="1:13" s="64" customFormat="1" ht="18.75" customHeight="1" x14ac:dyDescent="0.4">
      <c r="C97" s="65" t="s">
        <v>157</v>
      </c>
    </row>
    <row r="98" spans="1:13" s="64" customFormat="1" ht="18.75" customHeight="1" x14ac:dyDescent="0.4">
      <c r="C98" s="65" t="s">
        <v>173</v>
      </c>
    </row>
    <row r="99" spans="1:13" s="64" customFormat="1" ht="50.25" customHeight="1" thickBot="1" x14ac:dyDescent="0.45">
      <c r="C99" s="129"/>
      <c r="D99" s="130"/>
      <c r="E99" s="130"/>
      <c r="F99" s="130"/>
      <c r="G99" s="69" t="s">
        <v>167</v>
      </c>
      <c r="H99" s="69" t="s">
        <v>168</v>
      </c>
      <c r="I99" s="69" t="s">
        <v>169</v>
      </c>
      <c r="J99" s="69" t="s">
        <v>170</v>
      </c>
      <c r="K99" s="69" t="s">
        <v>171</v>
      </c>
      <c r="L99" s="69" t="s">
        <v>172</v>
      </c>
    </row>
    <row r="100" spans="1:13" s="64" customFormat="1" ht="18.75" customHeight="1" thickBot="1" x14ac:dyDescent="0.45">
      <c r="C100" s="116" t="s">
        <v>160</v>
      </c>
      <c r="D100" s="117"/>
      <c r="E100" s="117"/>
      <c r="F100" s="117"/>
      <c r="G100" s="67"/>
      <c r="H100" s="67"/>
      <c r="I100" s="67"/>
      <c r="J100" s="67"/>
      <c r="K100" s="67"/>
      <c r="L100" s="67" t="s">
        <v>197</v>
      </c>
    </row>
    <row r="101" spans="1:13" s="64" customFormat="1" ht="18.75" customHeight="1" thickBot="1" x14ac:dyDescent="0.45">
      <c r="C101" s="116" t="s">
        <v>161</v>
      </c>
      <c r="D101" s="117"/>
      <c r="E101" s="117"/>
      <c r="F101" s="117"/>
      <c r="G101" s="67"/>
      <c r="H101" s="67"/>
      <c r="I101" s="67"/>
      <c r="J101" s="67"/>
      <c r="K101" s="67"/>
      <c r="L101" s="67"/>
    </row>
    <row r="102" spans="1:13" s="64" customFormat="1" ht="18.75" customHeight="1" thickBot="1" x14ac:dyDescent="0.45">
      <c r="C102" s="116" t="s">
        <v>162</v>
      </c>
      <c r="D102" s="117"/>
      <c r="E102" s="117"/>
      <c r="F102" s="117"/>
      <c r="G102" s="67"/>
      <c r="H102" s="67"/>
      <c r="I102" s="67"/>
      <c r="J102" s="67"/>
      <c r="K102" s="67"/>
      <c r="L102" s="67"/>
    </row>
    <row r="103" spans="1:13" s="64" customFormat="1" ht="18.75" customHeight="1" thickBot="1" x14ac:dyDescent="0.45">
      <c r="C103" s="116" t="s">
        <v>163</v>
      </c>
      <c r="D103" s="117"/>
      <c r="E103" s="117"/>
      <c r="F103" s="117"/>
      <c r="G103" s="67"/>
      <c r="H103" s="67"/>
      <c r="I103" s="67"/>
      <c r="J103" s="67"/>
      <c r="K103" s="67"/>
      <c r="L103" s="67"/>
    </row>
    <row r="104" spans="1:13" s="64" customFormat="1" ht="18.75" customHeight="1" thickBot="1" x14ac:dyDescent="0.45">
      <c r="C104" s="116" t="s">
        <v>164</v>
      </c>
      <c r="D104" s="117"/>
      <c r="E104" s="117"/>
      <c r="F104" s="117"/>
      <c r="G104" s="67"/>
      <c r="H104" s="67"/>
      <c r="I104" s="67"/>
      <c r="J104" s="67"/>
      <c r="K104" s="67"/>
      <c r="L104" s="67"/>
    </row>
    <row r="105" spans="1:13" s="64" customFormat="1" ht="18.75" customHeight="1" thickBot="1" x14ac:dyDescent="0.45">
      <c r="C105" s="116" t="s">
        <v>165</v>
      </c>
      <c r="D105" s="117"/>
      <c r="E105" s="117"/>
      <c r="F105" s="117"/>
      <c r="G105" s="67"/>
      <c r="H105" s="67"/>
      <c r="I105" s="67"/>
      <c r="J105" s="67"/>
      <c r="K105" s="67"/>
      <c r="L105" s="67"/>
    </row>
    <row r="106" spans="1:13" s="64" customFormat="1" ht="18.75" customHeight="1" thickBot="1" x14ac:dyDescent="0.45">
      <c r="C106" s="116" t="s">
        <v>166</v>
      </c>
      <c r="D106" s="117"/>
      <c r="E106" s="117"/>
      <c r="F106" s="117"/>
      <c r="G106" s="67"/>
      <c r="H106" s="67"/>
      <c r="I106" s="67"/>
      <c r="J106" s="67"/>
      <c r="K106" s="67"/>
      <c r="L106" s="67"/>
    </row>
    <row r="107" spans="1:13" s="61" customFormat="1" ht="19.5" customHeight="1" x14ac:dyDescent="0.4">
      <c r="M107" s="64"/>
    </row>
    <row r="108" spans="1:13" s="61" customFormat="1" ht="19.5" customHeight="1" thickBot="1" x14ac:dyDescent="0.45">
      <c r="C108" s="65" t="s">
        <v>202</v>
      </c>
      <c r="M108" s="64"/>
    </row>
    <row r="109" spans="1:13" s="61" customFormat="1" ht="18.75" customHeight="1" thickBot="1" x14ac:dyDescent="0.45">
      <c r="A109" s="62"/>
      <c r="C109" s="116" t="s">
        <v>174</v>
      </c>
      <c r="D109" s="117"/>
      <c r="E109" s="118"/>
      <c r="F109" s="67"/>
      <c r="G109" s="66"/>
      <c r="H109" s="66"/>
      <c r="I109" s="63"/>
      <c r="J109" s="66"/>
      <c r="K109" s="66"/>
      <c r="L109" s="63"/>
      <c r="M109" s="66"/>
    </row>
    <row r="110" spans="1:13" s="61" customFormat="1" ht="18.75" customHeight="1" thickBot="1" x14ac:dyDescent="0.45">
      <c r="A110" s="62"/>
      <c r="C110" s="116" t="s">
        <v>176</v>
      </c>
      <c r="D110" s="117"/>
      <c r="E110" s="118"/>
      <c r="F110" s="67"/>
      <c r="G110" s="66"/>
      <c r="H110" s="66"/>
      <c r="I110" s="63"/>
      <c r="J110" s="66"/>
      <c r="K110" s="66"/>
      <c r="L110" s="63"/>
      <c r="M110" s="66"/>
    </row>
    <row r="111" spans="1:13" s="61" customFormat="1" ht="18.75" customHeight="1" thickBot="1" x14ac:dyDescent="0.45">
      <c r="A111" s="62"/>
      <c r="C111" s="116" t="s">
        <v>175</v>
      </c>
      <c r="D111" s="117"/>
      <c r="E111" s="118"/>
      <c r="F111" s="67"/>
      <c r="G111" s="66"/>
      <c r="H111" s="66"/>
      <c r="I111" s="63"/>
      <c r="J111" s="66"/>
      <c r="K111" s="66"/>
      <c r="L111" s="63"/>
      <c r="M111" s="66"/>
    </row>
    <row r="112" spans="1:13" s="61" customFormat="1" ht="19.5" thickBot="1" x14ac:dyDescent="0.45">
      <c r="A112" s="62"/>
      <c r="C112" s="116" t="s">
        <v>177</v>
      </c>
      <c r="D112" s="117"/>
      <c r="E112" s="118"/>
      <c r="F112" s="67"/>
      <c r="G112" s="140" t="s">
        <v>193</v>
      </c>
      <c r="H112" s="136"/>
      <c r="I112" s="143"/>
      <c r="J112" s="144"/>
      <c r="K112" s="144"/>
      <c r="L112" s="145"/>
      <c r="M112" s="66"/>
    </row>
    <row r="113" spans="1:14" s="61" customFormat="1" ht="18.75" customHeight="1" x14ac:dyDescent="0.4">
      <c r="A113" s="62"/>
      <c r="C113" s="66"/>
      <c r="D113" s="66"/>
      <c r="E113" s="63"/>
      <c r="F113" s="66"/>
      <c r="G113" s="66"/>
      <c r="H113" s="63"/>
      <c r="I113" s="66"/>
      <c r="J113" s="66"/>
      <c r="K113" s="66"/>
      <c r="L113" s="63"/>
      <c r="M113" s="66"/>
    </row>
    <row r="114" spans="1:14" s="61" customFormat="1" ht="19.5" customHeight="1" x14ac:dyDescent="0.4">
      <c r="C114" s="65" t="s">
        <v>203</v>
      </c>
      <c r="M114" s="64"/>
    </row>
    <row r="115" spans="1:14" s="61" customFormat="1" ht="10.5" customHeight="1" x14ac:dyDescent="0.4">
      <c r="C115" s="65"/>
      <c r="M115" s="64"/>
    </row>
    <row r="116" spans="1:14" s="61" customFormat="1" ht="19.5" customHeight="1" x14ac:dyDescent="0.4">
      <c r="C116" s="65" t="s">
        <v>180</v>
      </c>
      <c r="M116" s="64"/>
    </row>
    <row r="117" spans="1:14" s="61" customFormat="1" ht="19.5" customHeight="1" thickBot="1" x14ac:dyDescent="0.45">
      <c r="C117" s="65" t="s">
        <v>178</v>
      </c>
      <c r="M117" s="64"/>
    </row>
    <row r="118" spans="1:14" s="61" customFormat="1" ht="18.75" customHeight="1" thickBot="1" x14ac:dyDescent="0.45">
      <c r="A118" s="62"/>
      <c r="C118" s="116" t="s">
        <v>189</v>
      </c>
      <c r="D118" s="117"/>
      <c r="E118" s="117"/>
      <c r="F118" s="117"/>
      <c r="G118" s="117"/>
      <c r="H118" s="118"/>
      <c r="I118" s="67"/>
      <c r="J118" s="66"/>
      <c r="K118" s="63"/>
      <c r="L118" s="66"/>
      <c r="M118" s="66"/>
      <c r="N118" s="63"/>
    </row>
    <row r="119" spans="1:14" s="61" customFormat="1" ht="18.75" customHeight="1" thickBot="1" x14ac:dyDescent="0.45">
      <c r="A119" s="62"/>
      <c r="C119" s="116" t="s">
        <v>181</v>
      </c>
      <c r="D119" s="117"/>
      <c r="E119" s="117"/>
      <c r="F119" s="117"/>
      <c r="G119" s="117"/>
      <c r="H119" s="118"/>
      <c r="I119" s="67"/>
      <c r="J119" s="66"/>
      <c r="K119" s="63"/>
      <c r="L119" s="66"/>
      <c r="M119" s="66"/>
      <c r="N119" s="63"/>
    </row>
    <row r="120" spans="1:14" s="61" customFormat="1" ht="18.75" customHeight="1" thickBot="1" x14ac:dyDescent="0.45">
      <c r="A120" s="62"/>
      <c r="C120" s="116" t="s">
        <v>182</v>
      </c>
      <c r="D120" s="117"/>
      <c r="E120" s="117"/>
      <c r="F120" s="117"/>
      <c r="G120" s="117"/>
      <c r="H120" s="118"/>
      <c r="I120" s="67" t="s">
        <v>197</v>
      </c>
      <c r="J120" s="66"/>
      <c r="K120" s="63"/>
      <c r="L120" s="66"/>
      <c r="M120" s="66"/>
      <c r="N120" s="63"/>
    </row>
    <row r="121" spans="1:14" s="61" customFormat="1" ht="18.75" customHeight="1" thickBot="1" x14ac:dyDescent="0.45">
      <c r="A121" s="62"/>
      <c r="C121" s="116" t="s">
        <v>177</v>
      </c>
      <c r="D121" s="117"/>
      <c r="E121" s="117"/>
      <c r="F121" s="117"/>
      <c r="G121" s="117"/>
      <c r="H121" s="118"/>
      <c r="I121" s="67"/>
      <c r="J121" s="66"/>
      <c r="K121" s="63"/>
      <c r="L121" s="66"/>
      <c r="M121" s="66"/>
      <c r="N121" s="63"/>
    </row>
    <row r="122" spans="1:14" s="61" customFormat="1" ht="19.5" thickBot="1" x14ac:dyDescent="0.45">
      <c r="C122" s="135" t="s">
        <v>193</v>
      </c>
      <c r="D122" s="136"/>
      <c r="E122" s="139"/>
      <c r="F122" s="137"/>
      <c r="G122" s="137"/>
      <c r="H122" s="137"/>
      <c r="I122" s="138"/>
      <c r="J122" s="66"/>
    </row>
    <row r="123" spans="1:14" s="61" customFormat="1" ht="9" customHeight="1" x14ac:dyDescent="0.4">
      <c r="A123" s="62"/>
      <c r="C123" s="68"/>
      <c r="D123" s="68"/>
      <c r="E123" s="68"/>
      <c r="F123" s="68"/>
      <c r="G123" s="68"/>
      <c r="H123" s="68"/>
      <c r="I123" s="72"/>
      <c r="J123" s="66"/>
      <c r="K123" s="63"/>
      <c r="L123" s="66"/>
      <c r="M123" s="66"/>
      <c r="N123" s="63"/>
    </row>
    <row r="124" spans="1:14" s="61" customFormat="1" ht="19.5" customHeight="1" thickBot="1" x14ac:dyDescent="0.45">
      <c r="C124" s="65" t="s">
        <v>179</v>
      </c>
      <c r="M124" s="64"/>
    </row>
    <row r="125" spans="1:14" s="61" customFormat="1" ht="18.75" customHeight="1" thickBot="1" x14ac:dyDescent="0.45">
      <c r="A125" s="62"/>
      <c r="C125" s="116" t="s">
        <v>183</v>
      </c>
      <c r="D125" s="117"/>
      <c r="E125" s="117"/>
      <c r="F125" s="117"/>
      <c r="G125" s="117"/>
      <c r="H125" s="118"/>
      <c r="I125" s="67"/>
      <c r="J125" s="66"/>
      <c r="K125" s="63"/>
      <c r="L125" s="66"/>
      <c r="M125" s="66"/>
      <c r="N125" s="63"/>
    </row>
    <row r="126" spans="1:14" s="61" customFormat="1" ht="18.75" customHeight="1" thickBot="1" x14ac:dyDescent="0.45">
      <c r="A126" s="62"/>
      <c r="C126" s="116" t="s">
        <v>184</v>
      </c>
      <c r="D126" s="117"/>
      <c r="E126" s="117"/>
      <c r="F126" s="117"/>
      <c r="G126" s="117"/>
      <c r="H126" s="118"/>
      <c r="I126" s="67"/>
      <c r="J126" s="66"/>
      <c r="K126" s="63"/>
      <c r="L126" s="66"/>
      <c r="M126" s="66"/>
      <c r="N126" s="63"/>
    </row>
    <row r="127" spans="1:14" s="61" customFormat="1" ht="18.75" customHeight="1" thickBot="1" x14ac:dyDescent="0.45">
      <c r="A127" s="62"/>
      <c r="C127" s="116" t="s">
        <v>185</v>
      </c>
      <c r="D127" s="117"/>
      <c r="E127" s="117"/>
      <c r="F127" s="117"/>
      <c r="G127" s="117"/>
      <c r="H127" s="118"/>
      <c r="I127" s="67"/>
      <c r="J127" s="66"/>
      <c r="K127" s="63"/>
      <c r="L127" s="66"/>
      <c r="M127" s="66"/>
      <c r="N127" s="63"/>
    </row>
    <row r="128" spans="1:14" s="61" customFormat="1" ht="18.75" customHeight="1" thickBot="1" x14ac:dyDescent="0.45">
      <c r="A128" s="62"/>
      <c r="C128" s="116" t="s">
        <v>186</v>
      </c>
      <c r="D128" s="117"/>
      <c r="E128" s="117"/>
      <c r="F128" s="117"/>
      <c r="G128" s="117"/>
      <c r="H128" s="118"/>
      <c r="I128" s="67"/>
      <c r="J128" s="66"/>
      <c r="K128" s="63"/>
      <c r="L128" s="66"/>
      <c r="M128" s="66"/>
      <c r="N128" s="63"/>
    </row>
    <row r="129" spans="1:14" s="61" customFormat="1" ht="18.75" customHeight="1" thickBot="1" x14ac:dyDescent="0.45">
      <c r="A129" s="62"/>
      <c r="C129" s="116" t="s">
        <v>187</v>
      </c>
      <c r="D129" s="117"/>
      <c r="E129" s="117"/>
      <c r="F129" s="117"/>
      <c r="G129" s="117"/>
      <c r="H129" s="118"/>
      <c r="I129" s="67"/>
      <c r="J129" s="66"/>
      <c r="K129" s="63"/>
      <c r="L129" s="66"/>
      <c r="M129" s="66"/>
      <c r="N129" s="63"/>
    </row>
    <row r="130" spans="1:14" s="61" customFormat="1" ht="18.75" customHeight="1" thickBot="1" x14ac:dyDescent="0.45">
      <c r="A130" s="62"/>
      <c r="C130" s="116" t="s">
        <v>188</v>
      </c>
      <c r="D130" s="117"/>
      <c r="E130" s="117"/>
      <c r="F130" s="117"/>
      <c r="G130" s="117"/>
      <c r="H130" s="118"/>
      <c r="I130" s="67"/>
      <c r="J130" s="66"/>
      <c r="K130" s="63"/>
      <c r="L130" s="66"/>
      <c r="M130" s="66"/>
      <c r="N130" s="63"/>
    </row>
    <row r="131" spans="1:14" s="61" customFormat="1" ht="19.5" thickBot="1" x14ac:dyDescent="0.45">
      <c r="C131" s="135" t="s">
        <v>196</v>
      </c>
      <c r="D131" s="136"/>
      <c r="E131" s="139"/>
      <c r="F131" s="137"/>
      <c r="G131" s="137"/>
      <c r="H131" s="137"/>
      <c r="I131" s="138"/>
      <c r="J131" s="66"/>
    </row>
    <row r="132" spans="1:14" s="61" customFormat="1" ht="19.5" customHeight="1" x14ac:dyDescent="0.4">
      <c r="C132" s="65"/>
      <c r="M132" s="64"/>
    </row>
    <row r="133" spans="1:14" s="61" customFormat="1" ht="19.5" customHeight="1" x14ac:dyDescent="0.4">
      <c r="C133" s="65" t="s">
        <v>190</v>
      </c>
      <c r="M133" s="64"/>
    </row>
    <row r="134" spans="1:14" s="61" customFormat="1" ht="19.5" customHeight="1" thickBot="1" x14ac:dyDescent="0.45">
      <c r="C134" s="65" t="s">
        <v>178</v>
      </c>
      <c r="M134" s="64"/>
    </row>
    <row r="135" spans="1:14" s="61" customFormat="1" ht="18.75" customHeight="1" thickBot="1" x14ac:dyDescent="0.45">
      <c r="A135" s="62"/>
      <c r="C135" s="116" t="s">
        <v>189</v>
      </c>
      <c r="D135" s="117"/>
      <c r="E135" s="117"/>
      <c r="F135" s="117"/>
      <c r="G135" s="117"/>
      <c r="H135" s="118"/>
      <c r="I135" s="67"/>
      <c r="J135" s="66"/>
      <c r="K135" s="63"/>
      <c r="L135" s="66"/>
      <c r="M135" s="66"/>
      <c r="N135" s="63"/>
    </row>
    <row r="136" spans="1:14" s="61" customFormat="1" ht="18.75" customHeight="1" thickBot="1" x14ac:dyDescent="0.45">
      <c r="A136" s="62"/>
      <c r="C136" s="116" t="s">
        <v>181</v>
      </c>
      <c r="D136" s="117"/>
      <c r="E136" s="117"/>
      <c r="F136" s="117"/>
      <c r="G136" s="117"/>
      <c r="H136" s="118"/>
      <c r="I136" s="67"/>
      <c r="J136" s="66"/>
      <c r="K136" s="63"/>
      <c r="L136" s="66"/>
      <c r="M136" s="66"/>
      <c r="N136" s="63"/>
    </row>
    <row r="137" spans="1:14" s="61" customFormat="1" ht="18.75" customHeight="1" thickBot="1" x14ac:dyDescent="0.45">
      <c r="A137" s="62"/>
      <c r="C137" s="116" t="s">
        <v>182</v>
      </c>
      <c r="D137" s="117"/>
      <c r="E137" s="117"/>
      <c r="F137" s="117"/>
      <c r="G137" s="117"/>
      <c r="H137" s="118"/>
      <c r="I137" s="67"/>
      <c r="J137" s="66"/>
      <c r="K137" s="63"/>
      <c r="L137" s="66"/>
      <c r="M137" s="66"/>
      <c r="N137" s="63"/>
    </row>
    <row r="138" spans="1:14" s="61" customFormat="1" ht="18.75" customHeight="1" thickBot="1" x14ac:dyDescent="0.45">
      <c r="A138" s="62"/>
      <c r="C138" s="116" t="s">
        <v>177</v>
      </c>
      <c r="D138" s="117"/>
      <c r="E138" s="117"/>
      <c r="F138" s="117"/>
      <c r="G138" s="117"/>
      <c r="H138" s="118"/>
      <c r="I138" s="67"/>
      <c r="J138" s="66"/>
      <c r="K138" s="63"/>
      <c r="L138" s="66"/>
      <c r="M138" s="66"/>
      <c r="N138" s="63"/>
    </row>
    <row r="139" spans="1:14" s="61" customFormat="1" ht="19.5" thickBot="1" x14ac:dyDescent="0.45">
      <c r="C139" s="135" t="s">
        <v>193</v>
      </c>
      <c r="D139" s="136"/>
      <c r="E139" s="139"/>
      <c r="F139" s="137"/>
      <c r="G139" s="137"/>
      <c r="H139" s="137"/>
      <c r="I139" s="138"/>
      <c r="J139" s="66"/>
    </row>
    <row r="140" spans="1:14" s="61" customFormat="1" ht="9" customHeight="1" x14ac:dyDescent="0.4">
      <c r="A140" s="62"/>
      <c r="C140" s="68"/>
      <c r="D140" s="68"/>
      <c r="E140" s="68"/>
      <c r="F140" s="68"/>
      <c r="G140" s="68"/>
      <c r="H140" s="68"/>
      <c r="I140" s="72"/>
      <c r="J140" s="66"/>
      <c r="K140" s="63"/>
      <c r="L140" s="66"/>
      <c r="M140" s="66"/>
      <c r="N140" s="63"/>
    </row>
    <row r="141" spans="1:14" s="61" customFormat="1" ht="19.5" customHeight="1" thickBot="1" x14ac:dyDescent="0.45">
      <c r="C141" s="65" t="s">
        <v>179</v>
      </c>
      <c r="M141" s="64"/>
    </row>
    <row r="142" spans="1:14" s="61" customFormat="1" ht="18.75" customHeight="1" thickBot="1" x14ac:dyDescent="0.45">
      <c r="A142" s="62"/>
      <c r="C142" s="116" t="s">
        <v>183</v>
      </c>
      <c r="D142" s="117"/>
      <c r="E142" s="117"/>
      <c r="F142" s="117"/>
      <c r="G142" s="117"/>
      <c r="H142" s="118"/>
      <c r="I142" s="67"/>
      <c r="J142" s="66"/>
      <c r="K142" s="63"/>
      <c r="L142" s="66"/>
      <c r="M142" s="66"/>
      <c r="N142" s="63"/>
    </row>
    <row r="143" spans="1:14" s="61" customFormat="1" ht="18.75" customHeight="1" thickBot="1" x14ac:dyDescent="0.45">
      <c r="A143" s="62"/>
      <c r="C143" s="116" t="s">
        <v>184</v>
      </c>
      <c r="D143" s="117"/>
      <c r="E143" s="117"/>
      <c r="F143" s="117"/>
      <c r="G143" s="117"/>
      <c r="H143" s="118"/>
      <c r="I143" s="67"/>
      <c r="J143" s="66"/>
      <c r="K143" s="63"/>
      <c r="L143" s="66"/>
      <c r="M143" s="66"/>
      <c r="N143" s="63"/>
    </row>
    <row r="144" spans="1:14" s="61" customFormat="1" ht="18.75" customHeight="1" thickBot="1" x14ac:dyDescent="0.45">
      <c r="A144" s="62"/>
      <c r="C144" s="116" t="s">
        <v>185</v>
      </c>
      <c r="D144" s="117"/>
      <c r="E144" s="117"/>
      <c r="F144" s="117"/>
      <c r="G144" s="117"/>
      <c r="H144" s="118"/>
      <c r="I144" s="67"/>
      <c r="J144" s="66"/>
      <c r="K144" s="63"/>
      <c r="L144" s="66"/>
      <c r="M144" s="66"/>
      <c r="N144" s="63"/>
    </row>
    <row r="145" spans="1:14" s="61" customFormat="1" ht="18.75" customHeight="1" thickBot="1" x14ac:dyDescent="0.45">
      <c r="A145" s="62"/>
      <c r="C145" s="116" t="s">
        <v>186</v>
      </c>
      <c r="D145" s="117"/>
      <c r="E145" s="117"/>
      <c r="F145" s="117"/>
      <c r="G145" s="117"/>
      <c r="H145" s="118"/>
      <c r="I145" s="67"/>
      <c r="J145" s="66"/>
      <c r="K145" s="63"/>
      <c r="L145" s="66"/>
      <c r="M145" s="66"/>
      <c r="N145" s="63"/>
    </row>
    <row r="146" spans="1:14" s="61" customFormat="1" ht="18.75" customHeight="1" thickBot="1" x14ac:dyDescent="0.45">
      <c r="A146" s="62"/>
      <c r="C146" s="116" t="s">
        <v>187</v>
      </c>
      <c r="D146" s="117"/>
      <c r="E146" s="117"/>
      <c r="F146" s="117"/>
      <c r="G146" s="117"/>
      <c r="H146" s="118"/>
      <c r="I146" s="67"/>
      <c r="J146" s="66"/>
      <c r="K146" s="63"/>
      <c r="L146" s="66"/>
      <c r="M146" s="66"/>
      <c r="N146" s="63"/>
    </row>
    <row r="147" spans="1:14" s="61" customFormat="1" ht="18.75" customHeight="1" thickBot="1" x14ac:dyDescent="0.45">
      <c r="A147" s="62"/>
      <c r="C147" s="116" t="s">
        <v>188</v>
      </c>
      <c r="D147" s="117"/>
      <c r="E147" s="117"/>
      <c r="F147" s="117"/>
      <c r="G147" s="117"/>
      <c r="H147" s="118"/>
      <c r="I147" s="67"/>
      <c r="J147" s="66"/>
      <c r="K147" s="63"/>
      <c r="L147" s="66"/>
      <c r="M147" s="66"/>
      <c r="N147" s="63"/>
    </row>
    <row r="148" spans="1:14" s="61" customFormat="1" ht="19.5" thickBot="1" x14ac:dyDescent="0.45">
      <c r="C148" s="135" t="s">
        <v>196</v>
      </c>
      <c r="D148" s="136"/>
      <c r="E148" s="139"/>
      <c r="F148" s="137"/>
      <c r="G148" s="137"/>
      <c r="H148" s="137"/>
      <c r="I148" s="138"/>
      <c r="J148" s="66"/>
    </row>
    <row r="149" spans="1:14" s="61" customFormat="1" x14ac:dyDescent="0.4">
      <c r="C149" s="71"/>
    </row>
    <row r="150" spans="1:14" s="61" customFormat="1" ht="19.5" customHeight="1" x14ac:dyDescent="0.4">
      <c r="C150" s="65" t="s">
        <v>191</v>
      </c>
      <c r="M150" s="64"/>
    </row>
    <row r="151" spans="1:14" s="61" customFormat="1" ht="19.5" customHeight="1" thickBot="1" x14ac:dyDescent="0.45">
      <c r="C151" s="65" t="s">
        <v>178</v>
      </c>
      <c r="M151" s="64"/>
    </row>
    <row r="152" spans="1:14" s="61" customFormat="1" ht="18.75" customHeight="1" thickBot="1" x14ac:dyDescent="0.45">
      <c r="A152" s="62"/>
      <c r="C152" s="116" t="s">
        <v>189</v>
      </c>
      <c r="D152" s="117"/>
      <c r="E152" s="117"/>
      <c r="F152" s="117"/>
      <c r="G152" s="117"/>
      <c r="H152" s="118"/>
      <c r="I152" s="67"/>
      <c r="J152" s="66"/>
      <c r="K152" s="63"/>
      <c r="L152" s="66"/>
      <c r="M152" s="66"/>
      <c r="N152" s="63"/>
    </row>
    <row r="153" spans="1:14" s="61" customFormat="1" ht="18.75" customHeight="1" thickBot="1" x14ac:dyDescent="0.45">
      <c r="A153" s="62"/>
      <c r="C153" s="116" t="s">
        <v>181</v>
      </c>
      <c r="D153" s="117"/>
      <c r="E153" s="117"/>
      <c r="F153" s="117"/>
      <c r="G153" s="117"/>
      <c r="H153" s="118"/>
      <c r="I153" s="67"/>
      <c r="J153" s="66"/>
      <c r="K153" s="63"/>
      <c r="L153" s="66"/>
      <c r="M153" s="66"/>
      <c r="N153" s="63"/>
    </row>
    <row r="154" spans="1:14" s="61" customFormat="1" ht="18.75" customHeight="1" thickBot="1" x14ac:dyDescent="0.45">
      <c r="A154" s="62"/>
      <c r="C154" s="116" t="s">
        <v>182</v>
      </c>
      <c r="D154" s="117"/>
      <c r="E154" s="117"/>
      <c r="F154" s="117"/>
      <c r="G154" s="117"/>
      <c r="H154" s="118"/>
      <c r="I154" s="67"/>
      <c r="J154" s="66"/>
      <c r="K154" s="63"/>
      <c r="L154" s="66"/>
      <c r="M154" s="66"/>
      <c r="N154" s="63"/>
    </row>
    <row r="155" spans="1:14" s="61" customFormat="1" ht="18.75" customHeight="1" thickBot="1" x14ac:dyDescent="0.45">
      <c r="A155" s="62"/>
      <c r="C155" s="116" t="s">
        <v>177</v>
      </c>
      <c r="D155" s="117"/>
      <c r="E155" s="117"/>
      <c r="F155" s="117"/>
      <c r="G155" s="117"/>
      <c r="H155" s="118"/>
      <c r="I155" s="67"/>
      <c r="J155" s="66"/>
      <c r="K155" s="63"/>
      <c r="L155" s="66"/>
      <c r="M155" s="66"/>
      <c r="N155" s="63"/>
    </row>
    <row r="156" spans="1:14" s="61" customFormat="1" ht="19.5" thickBot="1" x14ac:dyDescent="0.45">
      <c r="C156" s="135" t="s">
        <v>193</v>
      </c>
      <c r="D156" s="136"/>
      <c r="E156" s="139"/>
      <c r="F156" s="137"/>
      <c r="G156" s="137"/>
      <c r="H156" s="137"/>
      <c r="I156" s="138"/>
      <c r="J156" s="66"/>
    </row>
    <row r="157" spans="1:14" s="61" customFormat="1" ht="9" customHeight="1" x14ac:dyDescent="0.4">
      <c r="A157" s="62"/>
      <c r="C157" s="68"/>
      <c r="D157" s="68"/>
      <c r="E157" s="68"/>
      <c r="F157" s="68"/>
      <c r="G157" s="68"/>
      <c r="H157" s="68"/>
      <c r="I157" s="72"/>
      <c r="J157" s="66"/>
      <c r="K157" s="63"/>
      <c r="L157" s="66"/>
      <c r="M157" s="66"/>
      <c r="N157" s="63"/>
    </row>
    <row r="158" spans="1:14" s="61" customFormat="1" ht="19.5" customHeight="1" thickBot="1" x14ac:dyDescent="0.45">
      <c r="C158" s="65" t="s">
        <v>179</v>
      </c>
      <c r="M158" s="64"/>
    </row>
    <row r="159" spans="1:14" s="61" customFormat="1" ht="18.75" customHeight="1" thickBot="1" x14ac:dyDescent="0.45">
      <c r="A159" s="62"/>
      <c r="C159" s="116" t="s">
        <v>183</v>
      </c>
      <c r="D159" s="117"/>
      <c r="E159" s="117"/>
      <c r="F159" s="117"/>
      <c r="G159" s="117"/>
      <c r="H159" s="118"/>
      <c r="I159" s="67"/>
      <c r="J159" s="66"/>
      <c r="K159" s="63"/>
      <c r="L159" s="66"/>
      <c r="M159" s="66"/>
      <c r="N159" s="63"/>
    </row>
    <row r="160" spans="1:14" s="61" customFormat="1" ht="18.75" customHeight="1" thickBot="1" x14ac:dyDescent="0.45">
      <c r="A160" s="62"/>
      <c r="C160" s="116" t="s">
        <v>184</v>
      </c>
      <c r="D160" s="117"/>
      <c r="E160" s="117"/>
      <c r="F160" s="117"/>
      <c r="G160" s="117"/>
      <c r="H160" s="118"/>
      <c r="I160" s="67"/>
      <c r="J160" s="66"/>
      <c r="K160" s="63"/>
      <c r="L160" s="66"/>
      <c r="M160" s="66"/>
      <c r="N160" s="63"/>
    </row>
    <row r="161" spans="1:14" s="61" customFormat="1" ht="18.75" customHeight="1" thickBot="1" x14ac:dyDescent="0.45">
      <c r="A161" s="62"/>
      <c r="C161" s="116" t="s">
        <v>185</v>
      </c>
      <c r="D161" s="117"/>
      <c r="E161" s="117"/>
      <c r="F161" s="117"/>
      <c r="G161" s="117"/>
      <c r="H161" s="118"/>
      <c r="I161" s="67"/>
      <c r="J161" s="66"/>
      <c r="K161" s="63"/>
      <c r="L161" s="66"/>
      <c r="M161" s="66"/>
      <c r="N161" s="63"/>
    </row>
    <row r="162" spans="1:14" s="61" customFormat="1" ht="18.75" customHeight="1" thickBot="1" x14ac:dyDescent="0.45">
      <c r="A162" s="62"/>
      <c r="C162" s="116" t="s">
        <v>186</v>
      </c>
      <c r="D162" s="117"/>
      <c r="E162" s="117"/>
      <c r="F162" s="117"/>
      <c r="G162" s="117"/>
      <c r="H162" s="118"/>
      <c r="I162" s="67"/>
      <c r="J162" s="66"/>
      <c r="K162" s="63"/>
      <c r="L162" s="66"/>
      <c r="M162" s="66"/>
      <c r="N162" s="63"/>
    </row>
    <row r="163" spans="1:14" s="61" customFormat="1" ht="18.75" customHeight="1" thickBot="1" x14ac:dyDescent="0.45">
      <c r="A163" s="62"/>
      <c r="C163" s="116" t="s">
        <v>187</v>
      </c>
      <c r="D163" s="117"/>
      <c r="E163" s="117"/>
      <c r="F163" s="117"/>
      <c r="G163" s="117"/>
      <c r="H163" s="118"/>
      <c r="I163" s="67"/>
      <c r="J163" s="66"/>
      <c r="K163" s="63"/>
      <c r="L163" s="66"/>
      <c r="M163" s="66"/>
      <c r="N163" s="63"/>
    </row>
    <row r="164" spans="1:14" s="61" customFormat="1" ht="18.75" customHeight="1" thickBot="1" x14ac:dyDescent="0.45">
      <c r="A164" s="62"/>
      <c r="C164" s="116" t="s">
        <v>188</v>
      </c>
      <c r="D164" s="117"/>
      <c r="E164" s="117"/>
      <c r="F164" s="117"/>
      <c r="G164" s="117"/>
      <c r="H164" s="118"/>
      <c r="I164" s="67"/>
      <c r="J164" s="66"/>
      <c r="K164" s="63"/>
      <c r="L164" s="66"/>
      <c r="M164" s="66"/>
      <c r="N164" s="63"/>
    </row>
    <row r="165" spans="1:14" s="61" customFormat="1" ht="19.5" thickBot="1" x14ac:dyDescent="0.45">
      <c r="C165" s="135" t="s">
        <v>196</v>
      </c>
      <c r="D165" s="136"/>
      <c r="E165" s="139"/>
      <c r="F165" s="137"/>
      <c r="G165" s="137"/>
      <c r="H165" s="137"/>
      <c r="I165" s="138"/>
      <c r="J165" s="66"/>
    </row>
    <row r="166" spans="1:14" s="60" customFormat="1" ht="24" customHeight="1" x14ac:dyDescent="0.4"/>
    <row r="167" spans="1:14" ht="19.5" thickBot="1" x14ac:dyDescent="0.45">
      <c r="C167" s="1" t="s">
        <v>64</v>
      </c>
    </row>
    <row r="168" spans="1:14" ht="19.5" thickBot="1" x14ac:dyDescent="0.45">
      <c r="C168" s="92" t="s">
        <v>65</v>
      </c>
      <c r="D168" s="93"/>
      <c r="E168" s="93"/>
      <c r="F168" s="94"/>
      <c r="G168" s="94"/>
      <c r="H168" s="94"/>
      <c r="I168" s="94"/>
      <c r="J168" s="94"/>
      <c r="K168" s="94"/>
      <c r="L168" s="94"/>
    </row>
    <row r="169" spans="1:14" ht="19.5" thickBot="1" x14ac:dyDescent="0.45">
      <c r="C169" s="92" t="s">
        <v>66</v>
      </c>
      <c r="D169" s="93"/>
      <c r="E169" s="93"/>
      <c r="F169" s="94"/>
      <c r="G169" s="94"/>
      <c r="H169" s="94"/>
      <c r="I169" s="94"/>
      <c r="J169" s="94"/>
      <c r="K169" s="94"/>
      <c r="L169" s="94"/>
    </row>
    <row r="170" spans="1:14" ht="19.5" thickBot="1" x14ac:dyDescent="0.45">
      <c r="C170" s="92" t="s">
        <v>67</v>
      </c>
      <c r="D170" s="93"/>
      <c r="E170" s="93"/>
      <c r="F170" s="95"/>
      <c r="G170" s="95"/>
      <c r="H170" s="95"/>
      <c r="I170" s="95"/>
      <c r="J170" s="95"/>
      <c r="K170" s="95"/>
      <c r="L170" s="95"/>
    </row>
    <row r="171" spans="1:14" ht="19.5" thickBot="1" x14ac:dyDescent="0.45">
      <c r="C171" s="92" t="s">
        <v>68</v>
      </c>
      <c r="D171" s="93"/>
      <c r="E171" s="93"/>
      <c r="F171" s="94"/>
      <c r="G171" s="94"/>
      <c r="H171" s="94"/>
      <c r="I171" s="94"/>
      <c r="J171" s="94"/>
      <c r="K171" s="94"/>
      <c r="L171" s="94"/>
    </row>
    <row r="173" spans="1:14" ht="18" customHeight="1" x14ac:dyDescent="0.4">
      <c r="C173" s="59" t="s">
        <v>119</v>
      </c>
    </row>
    <row r="176" spans="1:14" ht="18" customHeight="1" x14ac:dyDescent="0.4"/>
    <row r="178" spans="3:13" x14ac:dyDescent="0.4">
      <c r="C178" s="12"/>
      <c r="L178" s="27"/>
      <c r="M178" s="27"/>
    </row>
  </sheetData>
  <sheetProtection formatCells="0" formatRows="0"/>
  <mergeCells count="128">
    <mergeCell ref="C165:D165"/>
    <mergeCell ref="E165:I165"/>
    <mergeCell ref="I112:L112"/>
    <mergeCell ref="C160:H160"/>
    <mergeCell ref="C161:H161"/>
    <mergeCell ref="C162:H162"/>
    <mergeCell ref="C163:H163"/>
    <mergeCell ref="C164:H164"/>
    <mergeCell ref="C154:H154"/>
    <mergeCell ref="C155:H155"/>
    <mergeCell ref="C156:D156"/>
    <mergeCell ref="E156:I156"/>
    <mergeCell ref="C159:H159"/>
    <mergeCell ref="C147:H147"/>
    <mergeCell ref="C148:D148"/>
    <mergeCell ref="E148:I148"/>
    <mergeCell ref="C152:H152"/>
    <mergeCell ref="C153:H153"/>
    <mergeCell ref="C142:H142"/>
    <mergeCell ref="C143:H143"/>
    <mergeCell ref="C144:H144"/>
    <mergeCell ref="C145:H145"/>
    <mergeCell ref="C146:H146"/>
    <mergeCell ref="C136:H136"/>
    <mergeCell ref="C137:H137"/>
    <mergeCell ref="C138:H138"/>
    <mergeCell ref="C139:D139"/>
    <mergeCell ref="E139:I139"/>
    <mergeCell ref="C69:D69"/>
    <mergeCell ref="C70:D70"/>
    <mergeCell ref="C71:D71"/>
    <mergeCell ref="C72:D72"/>
    <mergeCell ref="C75:F75"/>
    <mergeCell ref="C76:F76"/>
    <mergeCell ref="C77:F77"/>
    <mergeCell ref="C135:H135"/>
    <mergeCell ref="C131:D131"/>
    <mergeCell ref="E131:I131"/>
    <mergeCell ref="C129:H129"/>
    <mergeCell ref="C130:H130"/>
    <mergeCell ref="C127:H127"/>
    <mergeCell ref="C128:H128"/>
    <mergeCell ref="C125:H125"/>
    <mergeCell ref="C126:H126"/>
    <mergeCell ref="C119:H119"/>
    <mergeCell ref="C120:H120"/>
    <mergeCell ref="C121:H121"/>
    <mergeCell ref="C122:D122"/>
    <mergeCell ref="E122:I122"/>
    <mergeCell ref="C118:H118"/>
    <mergeCell ref="C111:E111"/>
    <mergeCell ref="C112:E112"/>
    <mergeCell ref="G112:H112"/>
    <mergeCell ref="C109:E109"/>
    <mergeCell ref="C110:E110"/>
    <mergeCell ref="C106:F106"/>
    <mergeCell ref="C104:F104"/>
    <mergeCell ref="C105:F105"/>
    <mergeCell ref="C102:F102"/>
    <mergeCell ref="C103:F103"/>
    <mergeCell ref="C100:F100"/>
    <mergeCell ref="C101:F101"/>
    <mergeCell ref="C99:F99"/>
    <mergeCell ref="C91:I91"/>
    <mergeCell ref="C92:I92"/>
    <mergeCell ref="C93:I93"/>
    <mergeCell ref="C94:I94"/>
    <mergeCell ref="C95:D95"/>
    <mergeCell ref="E95:J95"/>
    <mergeCell ref="C88:I88"/>
    <mergeCell ref="C89:I89"/>
    <mergeCell ref="C90:I90"/>
    <mergeCell ref="C84:I84"/>
    <mergeCell ref="C85:I85"/>
    <mergeCell ref="C86:I86"/>
    <mergeCell ref="C87:I87"/>
    <mergeCell ref="C82:I82"/>
    <mergeCell ref="C83:I83"/>
    <mergeCell ref="C78:F78"/>
    <mergeCell ref="C79:F79"/>
    <mergeCell ref="D30:G30"/>
    <mergeCell ref="D33:M34"/>
    <mergeCell ref="E36:G36"/>
    <mergeCell ref="H36:J36"/>
    <mergeCell ref="C37:D37"/>
    <mergeCell ref="E37:G37"/>
    <mergeCell ref="H37:J37"/>
    <mergeCell ref="C38:D38"/>
    <mergeCell ref="E38:G38"/>
    <mergeCell ref="H38:J38"/>
    <mergeCell ref="C39:D39"/>
    <mergeCell ref="E39:G39"/>
    <mergeCell ref="H39:J39"/>
    <mergeCell ref="C45:F45"/>
    <mergeCell ref="H45:K45"/>
    <mergeCell ref="B2:M2"/>
    <mergeCell ref="D11:M12"/>
    <mergeCell ref="D14:N14"/>
    <mergeCell ref="C15:G15"/>
    <mergeCell ref="H24:I24"/>
    <mergeCell ref="J24:K24"/>
    <mergeCell ref="C24:D25"/>
    <mergeCell ref="E24:F25"/>
    <mergeCell ref="G24:G25"/>
    <mergeCell ref="C27:D27"/>
    <mergeCell ref="E27:F27"/>
    <mergeCell ref="H27:I27"/>
    <mergeCell ref="J27:K27"/>
    <mergeCell ref="H25:I25"/>
    <mergeCell ref="J25:K25"/>
    <mergeCell ref="C51:L54"/>
    <mergeCell ref="C60:L63"/>
    <mergeCell ref="C171:E171"/>
    <mergeCell ref="F171:L171"/>
    <mergeCell ref="C168:E168"/>
    <mergeCell ref="F168:L168"/>
    <mergeCell ref="C169:E169"/>
    <mergeCell ref="F169:L169"/>
    <mergeCell ref="C170:E170"/>
    <mergeCell ref="F170:L170"/>
    <mergeCell ref="C46:F46"/>
    <mergeCell ref="H46:K46"/>
    <mergeCell ref="C47:F47"/>
    <mergeCell ref="I47:L47"/>
    <mergeCell ref="C43:F43"/>
    <mergeCell ref="H43:K43"/>
    <mergeCell ref="C44:F44"/>
    <mergeCell ref="H44:K44"/>
  </mergeCells>
  <phoneticPr fontId="5"/>
  <conditionalFormatting sqref="C15:G15">
    <cfRule type="containsText" dxfId="15" priority="7" operator="containsText" text="選択してください">
      <formula>NOT(ISERROR(SEARCH("選択してください",C15)))</formula>
    </cfRule>
  </conditionalFormatting>
  <conditionalFormatting sqref="D30">
    <cfRule type="containsText" dxfId="14" priority="6" operator="containsText" text="選択してください">
      <formula>NOT(ISERROR(SEARCH("選択してください",D30)))</formula>
    </cfRule>
  </conditionalFormatting>
  <conditionalFormatting sqref="E37:J39">
    <cfRule type="expression" dxfId="13" priority="5">
      <formula>$J$30="○"</formula>
    </cfRule>
  </conditionalFormatting>
  <conditionalFormatting sqref="G43:G47 L43:L46 I47:L47">
    <cfRule type="expression" dxfId="12" priority="3">
      <formula>$J$30="○"</formula>
    </cfRule>
  </conditionalFormatting>
  <dataValidations count="4">
    <dataValidation type="list" allowBlank="1" showInputMessage="1" showErrorMessage="1" sqref="C13 C10 J29:J30 G43:G47 L43:L46 E69:E72 G75:G79 J82:J94 G100:L106 F109:F112 I123 I118:I121 I125:I130 I140 I135:I138 I142:I147 I157 I152:I155 I159:I164">
      <formula1>"　,○"</formula1>
    </dataValidation>
    <dataValidation type="whole" allowBlank="1" showInputMessage="1" showErrorMessage="1" sqref="J26:K26">
      <formula1>0</formula1>
      <formula2>9999999999</formula2>
    </dataValidation>
    <dataValidation type="whole" allowBlank="1" showInputMessage="1" showErrorMessage="1" error="数値のみ記入してください。" sqref="E24:F25 J24:K25 J27:K27 E37:J38">
      <formula1>0</formula1>
      <formula2>9999999999</formula2>
    </dataValidation>
    <dataValidation type="whole" allowBlank="1" showInputMessage="1" showErrorMessage="1" error="数値のみ記入してください。" sqref="E27:F27">
      <formula1>0</formula1>
      <formula2>99999</formula2>
    </dataValidation>
  </dataValidations>
  <pageMargins left="0.23622047244094491" right="0.23622047244094491" top="0.35433070866141736" bottom="0.35433070866141736" header="0.31496062992125984" footer="0.31496062992125984"/>
  <pageSetup paperSize="9" scale="99" orientation="portrait" verticalDpi="300" r:id="rId1"/>
  <rowBreaks count="3" manualBreakCount="3">
    <brk id="48" max="13" man="1"/>
    <brk id="96" max="13" man="1"/>
    <brk id="13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view="pageBreakPreview" zoomScale="80" zoomScaleNormal="85" zoomScaleSheetLayoutView="80" workbookViewId="0">
      <selection activeCell="B8" sqref="B8:D8"/>
    </sheetView>
  </sheetViews>
  <sheetFormatPr defaultColWidth="9" defaultRowHeight="18.75" x14ac:dyDescent="0.4"/>
  <cols>
    <col min="1" max="1" width="7.75" style="1" customWidth="1"/>
    <col min="2" max="7" width="6.25" style="1" customWidth="1"/>
    <col min="8" max="8" width="7.25" style="1" customWidth="1"/>
    <col min="9" max="9" width="6.25" style="1" customWidth="1"/>
    <col min="10" max="10" width="5.25" style="1" customWidth="1"/>
    <col min="11" max="23" width="6.25" style="1" customWidth="1"/>
    <col min="24" max="16384" width="9" style="1"/>
  </cols>
  <sheetData>
    <row r="1" spans="1:21" x14ac:dyDescent="0.4">
      <c r="A1" s="26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x14ac:dyDescent="0.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x14ac:dyDescent="0.4">
      <c r="A3" s="28" t="s">
        <v>9</v>
      </c>
      <c r="B3" s="153" t="s">
        <v>12</v>
      </c>
      <c r="C3" s="153"/>
      <c r="D3" s="153"/>
      <c r="E3" s="153"/>
      <c r="F3" s="153"/>
      <c r="G3" s="153"/>
      <c r="H3" s="153"/>
      <c r="I3" s="153" t="s">
        <v>13</v>
      </c>
      <c r="J3" s="153"/>
      <c r="K3" s="153" t="s">
        <v>12</v>
      </c>
      <c r="L3" s="153"/>
      <c r="M3" s="153"/>
      <c r="N3" s="153"/>
      <c r="O3" s="153"/>
      <c r="P3" s="153"/>
      <c r="Q3" s="153"/>
      <c r="R3" s="153"/>
      <c r="S3" s="153"/>
      <c r="T3" s="153"/>
      <c r="U3" s="153"/>
    </row>
    <row r="4" spans="1:21" x14ac:dyDescent="0.4">
      <c r="A4" s="154" t="s">
        <v>10</v>
      </c>
      <c r="B4" s="155" t="s">
        <v>14</v>
      </c>
      <c r="C4" s="155"/>
      <c r="D4" s="155"/>
      <c r="E4" s="154" t="s">
        <v>15</v>
      </c>
      <c r="F4" s="154"/>
      <c r="G4" s="154" t="s">
        <v>16</v>
      </c>
      <c r="H4" s="154" t="s">
        <v>17</v>
      </c>
      <c r="I4" s="155" t="s">
        <v>18</v>
      </c>
      <c r="J4" s="155"/>
      <c r="K4" s="156" t="s">
        <v>19</v>
      </c>
      <c r="L4" s="156"/>
      <c r="M4" s="155" t="s">
        <v>20</v>
      </c>
      <c r="N4" s="155"/>
      <c r="O4" s="155"/>
      <c r="P4" s="155"/>
      <c r="Q4" s="155"/>
      <c r="R4" s="154" t="s">
        <v>21</v>
      </c>
      <c r="S4" s="154"/>
      <c r="T4" s="154"/>
      <c r="U4" s="154"/>
    </row>
    <row r="5" spans="1:21" x14ac:dyDescent="0.4">
      <c r="A5" s="154"/>
      <c r="B5" s="155"/>
      <c r="C5" s="155"/>
      <c r="D5" s="155"/>
      <c r="E5" s="154"/>
      <c r="F5" s="154"/>
      <c r="G5" s="154"/>
      <c r="H5" s="154"/>
      <c r="I5" s="155"/>
      <c r="J5" s="155"/>
      <c r="K5" s="156"/>
      <c r="L5" s="156"/>
      <c r="M5" s="155"/>
      <c r="N5" s="155"/>
      <c r="O5" s="155"/>
      <c r="P5" s="155"/>
      <c r="Q5" s="155"/>
      <c r="R5" s="154"/>
      <c r="S5" s="154"/>
      <c r="T5" s="154"/>
      <c r="U5" s="154"/>
    </row>
    <row r="6" spans="1:21" ht="282.75" customHeight="1" x14ac:dyDescent="0.4">
      <c r="A6" s="28" t="s">
        <v>11</v>
      </c>
      <c r="B6" s="149" t="s">
        <v>106</v>
      </c>
      <c r="C6" s="149"/>
      <c r="D6" s="149"/>
      <c r="E6" s="150" t="s">
        <v>45</v>
      </c>
      <c r="F6" s="151"/>
      <c r="G6" s="29" t="s">
        <v>22</v>
      </c>
      <c r="H6" s="29" t="s">
        <v>23</v>
      </c>
      <c r="I6" s="149" t="s">
        <v>76</v>
      </c>
      <c r="J6" s="149"/>
      <c r="K6" s="150" t="s">
        <v>41</v>
      </c>
      <c r="L6" s="150"/>
      <c r="M6" s="149" t="s">
        <v>107</v>
      </c>
      <c r="N6" s="149"/>
      <c r="O6" s="149"/>
      <c r="P6" s="149"/>
      <c r="Q6" s="149"/>
      <c r="R6" s="150" t="s">
        <v>95</v>
      </c>
      <c r="S6" s="150"/>
      <c r="T6" s="150" t="s">
        <v>96</v>
      </c>
      <c r="U6" s="150"/>
    </row>
    <row r="7" spans="1:21" x14ac:dyDescent="0.4">
      <c r="A7" s="2" t="s">
        <v>24</v>
      </c>
      <c r="B7" s="147">
        <v>1</v>
      </c>
      <c r="C7" s="147"/>
      <c r="D7" s="147"/>
      <c r="E7" s="147">
        <v>1</v>
      </c>
      <c r="F7" s="147"/>
      <c r="G7" s="47">
        <v>1</v>
      </c>
      <c r="H7" s="47">
        <v>3</v>
      </c>
      <c r="I7" s="48">
        <v>40</v>
      </c>
      <c r="J7" s="49" t="s">
        <v>36</v>
      </c>
      <c r="K7" s="148">
        <v>2</v>
      </c>
      <c r="L7" s="148"/>
      <c r="M7" s="148">
        <v>2</v>
      </c>
      <c r="N7" s="148"/>
      <c r="O7" s="148"/>
      <c r="P7" s="148"/>
      <c r="Q7" s="148"/>
      <c r="R7" s="152">
        <v>1</v>
      </c>
      <c r="S7" s="148"/>
      <c r="T7" s="148">
        <v>2</v>
      </c>
      <c r="U7" s="148"/>
    </row>
    <row r="8" spans="1:21" x14ac:dyDescent="0.4">
      <c r="A8" s="31" t="s">
        <v>25</v>
      </c>
      <c r="B8" s="146"/>
      <c r="C8" s="146"/>
      <c r="D8" s="146"/>
      <c r="E8" s="146"/>
      <c r="F8" s="146"/>
      <c r="G8" s="54"/>
      <c r="H8" s="54"/>
      <c r="I8" s="53"/>
      <c r="J8" s="30" t="s">
        <v>36</v>
      </c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</row>
    <row r="9" spans="1:21" x14ac:dyDescent="0.4">
      <c r="A9" s="31" t="s">
        <v>26</v>
      </c>
      <c r="B9" s="146"/>
      <c r="C9" s="146"/>
      <c r="D9" s="146"/>
      <c r="E9" s="146"/>
      <c r="F9" s="146"/>
      <c r="G9" s="54"/>
      <c r="H9" s="54"/>
      <c r="I9" s="53"/>
      <c r="J9" s="30" t="s">
        <v>36</v>
      </c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</row>
    <row r="10" spans="1:21" x14ac:dyDescent="0.4">
      <c r="A10" s="31" t="s">
        <v>27</v>
      </c>
      <c r="B10" s="146"/>
      <c r="C10" s="146"/>
      <c r="D10" s="146"/>
      <c r="E10" s="146"/>
      <c r="F10" s="146"/>
      <c r="G10" s="54"/>
      <c r="H10" s="54"/>
      <c r="I10" s="53"/>
      <c r="J10" s="30" t="s">
        <v>36</v>
      </c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</row>
    <row r="11" spans="1:21" x14ac:dyDescent="0.4">
      <c r="A11" s="31" t="s">
        <v>28</v>
      </c>
      <c r="B11" s="146"/>
      <c r="C11" s="146"/>
      <c r="D11" s="146"/>
      <c r="E11" s="146"/>
      <c r="F11" s="146"/>
      <c r="G11" s="54"/>
      <c r="H11" s="54"/>
      <c r="I11" s="53"/>
      <c r="J11" s="30" t="s">
        <v>36</v>
      </c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</row>
    <row r="12" spans="1:21" x14ac:dyDescent="0.4">
      <c r="A12" s="31" t="s">
        <v>29</v>
      </c>
      <c r="B12" s="146"/>
      <c r="C12" s="146"/>
      <c r="D12" s="146"/>
      <c r="E12" s="146"/>
      <c r="F12" s="146"/>
      <c r="G12" s="54"/>
      <c r="H12" s="54"/>
      <c r="I12" s="53"/>
      <c r="J12" s="30" t="s">
        <v>36</v>
      </c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</row>
    <row r="13" spans="1:21" x14ac:dyDescent="0.4">
      <c r="A13" s="31" t="s">
        <v>30</v>
      </c>
      <c r="B13" s="146"/>
      <c r="C13" s="146"/>
      <c r="D13" s="146"/>
      <c r="E13" s="146"/>
      <c r="F13" s="146"/>
      <c r="G13" s="54"/>
      <c r="H13" s="54"/>
      <c r="I13" s="53"/>
      <c r="J13" s="30" t="s">
        <v>36</v>
      </c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</row>
    <row r="14" spans="1:21" x14ac:dyDescent="0.4">
      <c r="A14" s="31" t="s">
        <v>31</v>
      </c>
      <c r="B14" s="146"/>
      <c r="C14" s="146"/>
      <c r="D14" s="146"/>
      <c r="E14" s="146"/>
      <c r="F14" s="146"/>
      <c r="G14" s="54"/>
      <c r="H14" s="54"/>
      <c r="I14" s="53"/>
      <c r="J14" s="30" t="s">
        <v>36</v>
      </c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</row>
    <row r="15" spans="1:21" x14ac:dyDescent="0.4">
      <c r="A15" s="31" t="s">
        <v>32</v>
      </c>
      <c r="B15" s="146"/>
      <c r="C15" s="146"/>
      <c r="D15" s="146"/>
      <c r="E15" s="146"/>
      <c r="F15" s="146"/>
      <c r="G15" s="54"/>
      <c r="H15" s="54"/>
      <c r="I15" s="53"/>
      <c r="J15" s="30" t="s">
        <v>36</v>
      </c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</row>
    <row r="16" spans="1:21" x14ac:dyDescent="0.4">
      <c r="A16" s="31" t="s">
        <v>33</v>
      </c>
      <c r="B16" s="146"/>
      <c r="C16" s="146"/>
      <c r="D16" s="146"/>
      <c r="E16" s="146"/>
      <c r="F16" s="146"/>
      <c r="G16" s="54"/>
      <c r="H16" s="54"/>
      <c r="I16" s="53"/>
      <c r="J16" s="30" t="s">
        <v>36</v>
      </c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x14ac:dyDescent="0.4">
      <c r="A17" s="31" t="s">
        <v>34</v>
      </c>
      <c r="B17" s="146"/>
      <c r="C17" s="146"/>
      <c r="D17" s="146"/>
      <c r="E17" s="146"/>
      <c r="F17" s="146"/>
      <c r="G17" s="54"/>
      <c r="H17" s="54"/>
      <c r="I17" s="53"/>
      <c r="J17" s="30" t="s">
        <v>36</v>
      </c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x14ac:dyDescent="0.4">
      <c r="A18" s="31">
        <v>11</v>
      </c>
      <c r="B18" s="146"/>
      <c r="C18" s="146"/>
      <c r="D18" s="146"/>
      <c r="E18" s="146"/>
      <c r="F18" s="146"/>
      <c r="G18" s="54"/>
      <c r="H18" s="54"/>
      <c r="I18" s="53"/>
      <c r="J18" s="30" t="s">
        <v>36</v>
      </c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x14ac:dyDescent="0.4">
      <c r="A19" s="31">
        <v>12</v>
      </c>
      <c r="B19" s="146"/>
      <c r="C19" s="146"/>
      <c r="D19" s="146"/>
      <c r="E19" s="146"/>
      <c r="F19" s="146"/>
      <c r="G19" s="54"/>
      <c r="H19" s="54"/>
      <c r="I19" s="53"/>
      <c r="J19" s="30" t="s">
        <v>36</v>
      </c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x14ac:dyDescent="0.4">
      <c r="A20" s="31">
        <v>13</v>
      </c>
      <c r="B20" s="146"/>
      <c r="C20" s="146"/>
      <c r="D20" s="146"/>
      <c r="E20" s="146"/>
      <c r="F20" s="146"/>
      <c r="G20" s="54"/>
      <c r="H20" s="54"/>
      <c r="I20" s="53"/>
      <c r="J20" s="30" t="s">
        <v>36</v>
      </c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x14ac:dyDescent="0.4">
      <c r="A21" s="31">
        <v>14</v>
      </c>
      <c r="B21" s="146"/>
      <c r="C21" s="146"/>
      <c r="D21" s="146"/>
      <c r="E21" s="146"/>
      <c r="F21" s="146"/>
      <c r="G21" s="54"/>
      <c r="H21" s="54"/>
      <c r="I21" s="53"/>
      <c r="J21" s="30" t="s">
        <v>36</v>
      </c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x14ac:dyDescent="0.4">
      <c r="A22" s="31">
        <v>15</v>
      </c>
      <c r="B22" s="146"/>
      <c r="C22" s="146"/>
      <c r="D22" s="146"/>
      <c r="E22" s="146"/>
      <c r="F22" s="146"/>
      <c r="G22" s="54"/>
      <c r="H22" s="54"/>
      <c r="I22" s="53"/>
      <c r="J22" s="30" t="s">
        <v>36</v>
      </c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x14ac:dyDescent="0.4">
      <c r="A23" s="31">
        <v>16</v>
      </c>
      <c r="B23" s="146"/>
      <c r="C23" s="146"/>
      <c r="D23" s="146"/>
      <c r="E23" s="146"/>
      <c r="F23" s="146"/>
      <c r="G23" s="54"/>
      <c r="H23" s="54"/>
      <c r="I23" s="53"/>
      <c r="J23" s="30" t="s">
        <v>36</v>
      </c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x14ac:dyDescent="0.4">
      <c r="A24" s="31">
        <v>17</v>
      </c>
      <c r="B24" s="146"/>
      <c r="C24" s="146"/>
      <c r="D24" s="146"/>
      <c r="E24" s="146"/>
      <c r="F24" s="146"/>
      <c r="G24" s="54"/>
      <c r="H24" s="54"/>
      <c r="I24" s="53"/>
      <c r="J24" s="30" t="s">
        <v>36</v>
      </c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x14ac:dyDescent="0.4">
      <c r="A25" s="31">
        <v>18</v>
      </c>
      <c r="B25" s="146"/>
      <c r="C25" s="146"/>
      <c r="D25" s="146"/>
      <c r="E25" s="146"/>
      <c r="F25" s="146"/>
      <c r="G25" s="54"/>
      <c r="H25" s="54"/>
      <c r="I25" s="53"/>
      <c r="J25" s="30" t="s">
        <v>36</v>
      </c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x14ac:dyDescent="0.4">
      <c r="A26" s="31">
        <v>19</v>
      </c>
      <c r="B26" s="146"/>
      <c r="C26" s="146"/>
      <c r="D26" s="146"/>
      <c r="E26" s="146"/>
      <c r="F26" s="146"/>
      <c r="G26" s="54"/>
      <c r="H26" s="54"/>
      <c r="I26" s="53"/>
      <c r="J26" s="30" t="s">
        <v>36</v>
      </c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x14ac:dyDescent="0.4">
      <c r="A27" s="31">
        <v>20</v>
      </c>
      <c r="B27" s="146"/>
      <c r="C27" s="146"/>
      <c r="D27" s="146"/>
      <c r="E27" s="146"/>
      <c r="F27" s="146"/>
      <c r="G27" s="54"/>
      <c r="H27" s="54"/>
      <c r="I27" s="53"/>
      <c r="J27" s="30" t="s">
        <v>36</v>
      </c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x14ac:dyDescent="0.4">
      <c r="A28" s="31">
        <v>21</v>
      </c>
      <c r="B28" s="146"/>
      <c r="C28" s="146"/>
      <c r="D28" s="146"/>
      <c r="E28" s="146"/>
      <c r="F28" s="146"/>
      <c r="G28" s="54"/>
      <c r="H28" s="54"/>
      <c r="I28" s="53"/>
      <c r="J28" s="30" t="s">
        <v>36</v>
      </c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x14ac:dyDescent="0.4">
      <c r="A29" s="31">
        <v>22</v>
      </c>
      <c r="B29" s="146"/>
      <c r="C29" s="146"/>
      <c r="D29" s="146"/>
      <c r="E29" s="146"/>
      <c r="F29" s="146"/>
      <c r="G29" s="54"/>
      <c r="H29" s="54"/>
      <c r="I29" s="53"/>
      <c r="J29" s="30" t="s">
        <v>36</v>
      </c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</row>
    <row r="30" spans="1:21" x14ac:dyDescent="0.4">
      <c r="A30" s="31">
        <v>23</v>
      </c>
      <c r="B30" s="146"/>
      <c r="C30" s="146"/>
      <c r="D30" s="146"/>
      <c r="E30" s="146"/>
      <c r="F30" s="146"/>
      <c r="G30" s="54"/>
      <c r="H30" s="54"/>
      <c r="I30" s="53"/>
      <c r="J30" s="30" t="s">
        <v>36</v>
      </c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</row>
    <row r="31" spans="1:21" x14ac:dyDescent="0.4">
      <c r="A31" s="31">
        <v>24</v>
      </c>
      <c r="B31" s="146"/>
      <c r="C31" s="146"/>
      <c r="D31" s="146"/>
      <c r="E31" s="146"/>
      <c r="F31" s="146"/>
      <c r="G31" s="54"/>
      <c r="H31" s="54"/>
      <c r="I31" s="53"/>
      <c r="J31" s="30" t="s">
        <v>36</v>
      </c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</row>
    <row r="32" spans="1:21" x14ac:dyDescent="0.4">
      <c r="A32" s="31">
        <v>25</v>
      </c>
      <c r="B32" s="146"/>
      <c r="C32" s="146"/>
      <c r="D32" s="146"/>
      <c r="E32" s="146"/>
      <c r="F32" s="146"/>
      <c r="G32" s="54"/>
      <c r="H32" s="54"/>
      <c r="I32" s="53"/>
      <c r="J32" s="30" t="s">
        <v>36</v>
      </c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</row>
    <row r="33" spans="1:21" x14ac:dyDescent="0.4">
      <c r="A33" s="31">
        <v>26</v>
      </c>
      <c r="B33" s="146"/>
      <c r="C33" s="146"/>
      <c r="D33" s="146"/>
      <c r="E33" s="146"/>
      <c r="F33" s="146"/>
      <c r="G33" s="54"/>
      <c r="H33" s="54"/>
      <c r="I33" s="53"/>
      <c r="J33" s="30" t="s">
        <v>36</v>
      </c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</row>
    <row r="34" spans="1:21" x14ac:dyDescent="0.4">
      <c r="A34" s="31">
        <v>27</v>
      </c>
      <c r="B34" s="146"/>
      <c r="C34" s="146"/>
      <c r="D34" s="146"/>
      <c r="E34" s="146"/>
      <c r="F34" s="146"/>
      <c r="G34" s="54"/>
      <c r="H34" s="54"/>
      <c r="I34" s="53"/>
      <c r="J34" s="30" t="s">
        <v>36</v>
      </c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</row>
    <row r="35" spans="1:21" x14ac:dyDescent="0.4">
      <c r="A35" s="31">
        <v>28</v>
      </c>
      <c r="B35" s="146"/>
      <c r="C35" s="146"/>
      <c r="D35" s="146"/>
      <c r="E35" s="146"/>
      <c r="F35" s="146"/>
      <c r="G35" s="54"/>
      <c r="H35" s="54"/>
      <c r="I35" s="53"/>
      <c r="J35" s="30" t="s">
        <v>36</v>
      </c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</row>
    <row r="36" spans="1:21" x14ac:dyDescent="0.4">
      <c r="A36" s="31">
        <v>29</v>
      </c>
      <c r="B36" s="146"/>
      <c r="C36" s="146"/>
      <c r="D36" s="146"/>
      <c r="E36" s="146"/>
      <c r="F36" s="146"/>
      <c r="G36" s="54"/>
      <c r="H36" s="54"/>
      <c r="I36" s="53"/>
      <c r="J36" s="30" t="s">
        <v>36</v>
      </c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</row>
    <row r="37" spans="1:21" x14ac:dyDescent="0.4">
      <c r="A37" s="31">
        <v>30</v>
      </c>
      <c r="B37" s="146"/>
      <c r="C37" s="146"/>
      <c r="D37" s="146"/>
      <c r="E37" s="146"/>
      <c r="F37" s="146"/>
      <c r="G37" s="54"/>
      <c r="H37" s="54"/>
      <c r="I37" s="53"/>
      <c r="J37" s="30" t="s">
        <v>36</v>
      </c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</row>
    <row r="38" spans="1:21" x14ac:dyDescent="0.4">
      <c r="A38" s="31">
        <v>31</v>
      </c>
      <c r="B38" s="146"/>
      <c r="C38" s="146"/>
      <c r="D38" s="146"/>
      <c r="E38" s="146"/>
      <c r="F38" s="146"/>
      <c r="G38" s="54"/>
      <c r="H38" s="54"/>
      <c r="I38" s="53"/>
      <c r="J38" s="30" t="s">
        <v>36</v>
      </c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</row>
    <row r="39" spans="1:21" x14ac:dyDescent="0.4">
      <c r="A39" s="31">
        <v>32</v>
      </c>
      <c r="B39" s="146"/>
      <c r="C39" s="146"/>
      <c r="D39" s="146"/>
      <c r="E39" s="146"/>
      <c r="F39" s="146"/>
      <c r="G39" s="54"/>
      <c r="H39" s="54"/>
      <c r="I39" s="53"/>
      <c r="J39" s="30" t="s">
        <v>36</v>
      </c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</row>
    <row r="40" spans="1:21" x14ac:dyDescent="0.4">
      <c r="A40" s="31">
        <v>33</v>
      </c>
      <c r="B40" s="146"/>
      <c r="C40" s="146"/>
      <c r="D40" s="146"/>
      <c r="E40" s="146"/>
      <c r="F40" s="146"/>
      <c r="G40" s="54"/>
      <c r="H40" s="54"/>
      <c r="I40" s="53"/>
      <c r="J40" s="30" t="s">
        <v>36</v>
      </c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</row>
    <row r="41" spans="1:21" x14ac:dyDescent="0.4">
      <c r="A41" s="31">
        <v>34</v>
      </c>
      <c r="B41" s="146"/>
      <c r="C41" s="146"/>
      <c r="D41" s="146"/>
      <c r="E41" s="146"/>
      <c r="F41" s="146"/>
      <c r="G41" s="54"/>
      <c r="H41" s="54"/>
      <c r="I41" s="53"/>
      <c r="J41" s="30" t="s">
        <v>36</v>
      </c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</row>
    <row r="42" spans="1:21" x14ac:dyDescent="0.4">
      <c r="A42" s="31">
        <v>35</v>
      </c>
      <c r="B42" s="146"/>
      <c r="C42" s="146"/>
      <c r="D42" s="146"/>
      <c r="E42" s="146"/>
      <c r="F42" s="146"/>
      <c r="G42" s="54"/>
      <c r="H42" s="54"/>
      <c r="I42" s="53"/>
      <c r="J42" s="30" t="s">
        <v>36</v>
      </c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</row>
    <row r="43" spans="1:21" x14ac:dyDescent="0.4">
      <c r="A43" s="31">
        <v>36</v>
      </c>
      <c r="B43" s="146"/>
      <c r="C43" s="146"/>
      <c r="D43" s="146"/>
      <c r="E43" s="146"/>
      <c r="F43" s="146"/>
      <c r="G43" s="54"/>
      <c r="H43" s="54"/>
      <c r="I43" s="53"/>
      <c r="J43" s="30" t="s">
        <v>36</v>
      </c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</row>
    <row r="44" spans="1:21" x14ac:dyDescent="0.4">
      <c r="A44" s="31">
        <v>37</v>
      </c>
      <c r="B44" s="146"/>
      <c r="C44" s="146"/>
      <c r="D44" s="146"/>
      <c r="E44" s="146"/>
      <c r="F44" s="146"/>
      <c r="G44" s="54"/>
      <c r="H44" s="54"/>
      <c r="I44" s="53"/>
      <c r="J44" s="30" t="s">
        <v>36</v>
      </c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</row>
    <row r="45" spans="1:21" x14ac:dyDescent="0.4">
      <c r="A45" s="31">
        <v>38</v>
      </c>
      <c r="B45" s="146"/>
      <c r="C45" s="146"/>
      <c r="D45" s="146"/>
      <c r="E45" s="146"/>
      <c r="F45" s="146"/>
      <c r="G45" s="54"/>
      <c r="H45" s="54"/>
      <c r="I45" s="53"/>
      <c r="J45" s="30" t="s">
        <v>36</v>
      </c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</row>
    <row r="46" spans="1:21" x14ac:dyDescent="0.4">
      <c r="A46" s="31">
        <v>39</v>
      </c>
      <c r="B46" s="146"/>
      <c r="C46" s="146"/>
      <c r="D46" s="146"/>
      <c r="E46" s="146"/>
      <c r="F46" s="146"/>
      <c r="G46" s="54"/>
      <c r="H46" s="54"/>
      <c r="I46" s="53"/>
      <c r="J46" s="30" t="s">
        <v>36</v>
      </c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</row>
    <row r="47" spans="1:21" x14ac:dyDescent="0.4">
      <c r="A47" s="31">
        <v>40</v>
      </c>
      <c r="B47" s="146"/>
      <c r="C47" s="146"/>
      <c r="D47" s="146"/>
      <c r="E47" s="146"/>
      <c r="F47" s="146"/>
      <c r="G47" s="54"/>
      <c r="H47" s="54"/>
      <c r="I47" s="53"/>
      <c r="J47" s="30" t="s">
        <v>36</v>
      </c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</row>
    <row r="48" spans="1:21" x14ac:dyDescent="0.4">
      <c r="A48" s="31" t="s">
        <v>35</v>
      </c>
      <c r="B48" s="146"/>
      <c r="C48" s="146"/>
      <c r="D48" s="146"/>
      <c r="E48" s="146"/>
      <c r="F48" s="146"/>
      <c r="G48" s="54"/>
      <c r="H48" s="54"/>
      <c r="I48" s="53"/>
      <c r="J48" s="30" t="s">
        <v>36</v>
      </c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</row>
  </sheetData>
  <sheetProtection sheet="1" objects="1" scenarios="1" formatCells="0" formatRows="0"/>
  <mergeCells count="271">
    <mergeCell ref="B3:H3"/>
    <mergeCell ref="I3:J3"/>
    <mergeCell ref="K3:U3"/>
    <mergeCell ref="A4:A5"/>
    <mergeCell ref="B4:D5"/>
    <mergeCell ref="E4:F5"/>
    <mergeCell ref="G4:G5"/>
    <mergeCell ref="H4:H5"/>
    <mergeCell ref="I4:J5"/>
    <mergeCell ref="K4:L5"/>
    <mergeCell ref="M4:Q5"/>
    <mergeCell ref="R4:U5"/>
    <mergeCell ref="B6:D6"/>
    <mergeCell ref="E6:F6"/>
    <mergeCell ref="I6:J6"/>
    <mergeCell ref="K6:L6"/>
    <mergeCell ref="M6:Q6"/>
    <mergeCell ref="R6:S6"/>
    <mergeCell ref="T6:U6"/>
    <mergeCell ref="R7:S7"/>
    <mergeCell ref="T7:U7"/>
    <mergeCell ref="M7:Q7"/>
    <mergeCell ref="B8:D8"/>
    <mergeCell ref="B9:D9"/>
    <mergeCell ref="B10:D10"/>
    <mergeCell ref="B11:D11"/>
    <mergeCell ref="E8:F8"/>
    <mergeCell ref="K8:L8"/>
    <mergeCell ref="B7:D7"/>
    <mergeCell ref="E7:F7"/>
    <mergeCell ref="K7:L7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M8:Q8"/>
    <mergeCell ref="R8:S8"/>
    <mergeCell ref="T8:U8"/>
    <mergeCell ref="E9:F9"/>
    <mergeCell ref="K9:L9"/>
    <mergeCell ref="M9:Q9"/>
    <mergeCell ref="R9:S9"/>
    <mergeCell ref="T9:U9"/>
    <mergeCell ref="B42:D42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T10:U10"/>
    <mergeCell ref="E11:F11"/>
    <mergeCell ref="K11:L11"/>
    <mergeCell ref="M11:Q11"/>
    <mergeCell ref="R11:S11"/>
    <mergeCell ref="T11:U11"/>
    <mergeCell ref="E10:F10"/>
    <mergeCell ref="K10:L10"/>
    <mergeCell ref="M10:Q10"/>
    <mergeCell ref="R10:S10"/>
    <mergeCell ref="T12:U12"/>
    <mergeCell ref="E13:F13"/>
    <mergeCell ref="K13:L13"/>
    <mergeCell ref="M13:Q13"/>
    <mergeCell ref="R13:S13"/>
    <mergeCell ref="T13:U13"/>
    <mergeCell ref="E12:F12"/>
    <mergeCell ref="K12:L12"/>
    <mergeCell ref="M12:Q12"/>
    <mergeCell ref="R12:S12"/>
    <mergeCell ref="T14:U14"/>
    <mergeCell ref="E15:F15"/>
    <mergeCell ref="K15:L15"/>
    <mergeCell ref="M15:Q15"/>
    <mergeCell ref="R15:S15"/>
    <mergeCell ref="T15:U15"/>
    <mergeCell ref="E14:F14"/>
    <mergeCell ref="K14:L14"/>
    <mergeCell ref="M14:Q14"/>
    <mergeCell ref="R14:S14"/>
    <mergeCell ref="T16:U16"/>
    <mergeCell ref="E17:F17"/>
    <mergeCell ref="K17:L17"/>
    <mergeCell ref="M17:Q17"/>
    <mergeCell ref="R17:S17"/>
    <mergeCell ref="T17:U17"/>
    <mergeCell ref="E16:F16"/>
    <mergeCell ref="K16:L16"/>
    <mergeCell ref="M16:Q16"/>
    <mergeCell ref="R16:S16"/>
    <mergeCell ref="T18:U18"/>
    <mergeCell ref="E19:F19"/>
    <mergeCell ref="K19:L19"/>
    <mergeCell ref="M19:Q19"/>
    <mergeCell ref="R19:S19"/>
    <mergeCell ref="T19:U19"/>
    <mergeCell ref="E18:F18"/>
    <mergeCell ref="K18:L18"/>
    <mergeCell ref="M18:Q18"/>
    <mergeCell ref="R18:S18"/>
    <mergeCell ref="T20:U20"/>
    <mergeCell ref="E21:F21"/>
    <mergeCell ref="K21:L21"/>
    <mergeCell ref="M21:Q21"/>
    <mergeCell ref="R21:S21"/>
    <mergeCell ref="T21:U21"/>
    <mergeCell ref="E20:F20"/>
    <mergeCell ref="K20:L20"/>
    <mergeCell ref="M20:Q20"/>
    <mergeCell ref="R20:S20"/>
    <mergeCell ref="T22:U22"/>
    <mergeCell ref="E23:F23"/>
    <mergeCell ref="K23:L23"/>
    <mergeCell ref="M23:Q23"/>
    <mergeCell ref="R23:S23"/>
    <mergeCell ref="T23:U23"/>
    <mergeCell ref="E22:F22"/>
    <mergeCell ref="K22:L22"/>
    <mergeCell ref="M22:Q22"/>
    <mergeCell ref="R22:S22"/>
    <mergeCell ref="T24:U24"/>
    <mergeCell ref="E25:F25"/>
    <mergeCell ref="K25:L25"/>
    <mergeCell ref="M25:Q25"/>
    <mergeCell ref="R25:S25"/>
    <mergeCell ref="T25:U25"/>
    <mergeCell ref="E24:F24"/>
    <mergeCell ref="K24:L24"/>
    <mergeCell ref="M24:Q24"/>
    <mergeCell ref="R24:S24"/>
    <mergeCell ref="T26:U26"/>
    <mergeCell ref="E27:F27"/>
    <mergeCell ref="K27:L27"/>
    <mergeCell ref="M27:Q27"/>
    <mergeCell ref="R27:S27"/>
    <mergeCell ref="T27:U27"/>
    <mergeCell ref="E26:F26"/>
    <mergeCell ref="K26:L26"/>
    <mergeCell ref="M26:Q26"/>
    <mergeCell ref="R26:S26"/>
    <mergeCell ref="T28:U28"/>
    <mergeCell ref="E29:F29"/>
    <mergeCell ref="K29:L29"/>
    <mergeCell ref="M29:Q29"/>
    <mergeCell ref="R29:S29"/>
    <mergeCell ref="T29:U29"/>
    <mergeCell ref="E28:F28"/>
    <mergeCell ref="K28:L28"/>
    <mergeCell ref="M28:Q28"/>
    <mergeCell ref="R28:S28"/>
    <mergeCell ref="T30:U30"/>
    <mergeCell ref="E31:F31"/>
    <mergeCell ref="K31:L31"/>
    <mergeCell ref="M31:Q31"/>
    <mergeCell ref="R31:S31"/>
    <mergeCell ref="T31:U31"/>
    <mergeCell ref="E30:F30"/>
    <mergeCell ref="K30:L30"/>
    <mergeCell ref="M30:Q30"/>
    <mergeCell ref="R30:S30"/>
    <mergeCell ref="T32:U32"/>
    <mergeCell ref="E33:F33"/>
    <mergeCell ref="K33:L33"/>
    <mergeCell ref="M33:Q33"/>
    <mergeCell ref="R33:S33"/>
    <mergeCell ref="T33:U33"/>
    <mergeCell ref="E32:F32"/>
    <mergeCell ref="K32:L32"/>
    <mergeCell ref="M32:Q32"/>
    <mergeCell ref="R32:S32"/>
    <mergeCell ref="T34:U34"/>
    <mergeCell ref="E35:F35"/>
    <mergeCell ref="K35:L35"/>
    <mergeCell ref="M35:Q35"/>
    <mergeCell ref="R35:S35"/>
    <mergeCell ref="T35:U35"/>
    <mergeCell ref="E34:F34"/>
    <mergeCell ref="K34:L34"/>
    <mergeCell ref="M34:Q34"/>
    <mergeCell ref="R34:S34"/>
    <mergeCell ref="T36:U36"/>
    <mergeCell ref="E37:F37"/>
    <mergeCell ref="K37:L37"/>
    <mergeCell ref="M37:Q37"/>
    <mergeCell ref="R37:S37"/>
    <mergeCell ref="T37:U37"/>
    <mergeCell ref="E36:F36"/>
    <mergeCell ref="K36:L36"/>
    <mergeCell ref="M36:Q36"/>
    <mergeCell ref="R36:S36"/>
    <mergeCell ref="T38:U38"/>
    <mergeCell ref="E39:F39"/>
    <mergeCell ref="K39:L39"/>
    <mergeCell ref="M39:Q39"/>
    <mergeCell ref="R39:S39"/>
    <mergeCell ref="T39:U39"/>
    <mergeCell ref="E38:F38"/>
    <mergeCell ref="K38:L38"/>
    <mergeCell ref="M38:Q38"/>
    <mergeCell ref="R38:S38"/>
    <mergeCell ref="T40:U40"/>
    <mergeCell ref="E41:F41"/>
    <mergeCell ref="K41:L41"/>
    <mergeCell ref="M41:Q41"/>
    <mergeCell ref="R41:S41"/>
    <mergeCell ref="T41:U41"/>
    <mergeCell ref="E40:F40"/>
    <mergeCell ref="K40:L40"/>
    <mergeCell ref="M40:Q40"/>
    <mergeCell ref="R40:S40"/>
    <mergeCell ref="T42:U42"/>
    <mergeCell ref="E43:F43"/>
    <mergeCell ref="K43:L43"/>
    <mergeCell ref="M43:Q43"/>
    <mergeCell ref="R43:S43"/>
    <mergeCell ref="T43:U43"/>
    <mergeCell ref="E42:F42"/>
    <mergeCell ref="K42:L42"/>
    <mergeCell ref="M42:Q42"/>
    <mergeCell ref="R42:S42"/>
    <mergeCell ref="T44:U44"/>
    <mergeCell ref="E45:F45"/>
    <mergeCell ref="K45:L45"/>
    <mergeCell ref="M45:Q45"/>
    <mergeCell ref="R45:S45"/>
    <mergeCell ref="T45:U45"/>
    <mergeCell ref="E44:F44"/>
    <mergeCell ref="K44:L44"/>
    <mergeCell ref="M44:Q44"/>
    <mergeCell ref="R44:S44"/>
    <mergeCell ref="T48:U48"/>
    <mergeCell ref="B48:D48"/>
    <mergeCell ref="E48:F48"/>
    <mergeCell ref="K48:L48"/>
    <mergeCell ref="M48:Q48"/>
    <mergeCell ref="R48:S48"/>
    <mergeCell ref="T46:U46"/>
    <mergeCell ref="E47:F47"/>
    <mergeCell ref="K47:L47"/>
    <mergeCell ref="M47:Q47"/>
    <mergeCell ref="R47:S47"/>
    <mergeCell ref="T47:U47"/>
    <mergeCell ref="E46:F46"/>
    <mergeCell ref="K46:L46"/>
    <mergeCell ref="M46:Q46"/>
    <mergeCell ref="R46:S46"/>
  </mergeCells>
  <phoneticPr fontId="1"/>
  <conditionalFormatting sqref="M8:U48">
    <cfRule type="expression" dxfId="11" priority="2">
      <formula>$K8=1</formula>
    </cfRule>
  </conditionalFormatting>
  <conditionalFormatting sqref="R8:U48">
    <cfRule type="expression" dxfId="10" priority="1">
      <formula>OR($M8=1,$M8=2,$M8=9)</formula>
    </cfRule>
  </conditionalFormatting>
  <dataValidations count="6">
    <dataValidation type="list" allowBlank="1" showInputMessage="1" showErrorMessage="1" sqref="B8:D48">
      <formula1>"1,2,3,4"</formula1>
    </dataValidation>
    <dataValidation type="list" allowBlank="1" showInputMessage="1" showErrorMessage="1" sqref="E8:G48 K8:L48">
      <formula1>"1,2"</formula1>
    </dataValidation>
    <dataValidation type="list" allowBlank="1" showInputMessage="1" showErrorMessage="1" sqref="H8:H48">
      <formula1>"1,2,3,4,5,6,7,8"</formula1>
    </dataValidation>
    <dataValidation type="list" allowBlank="1" showInputMessage="1" showErrorMessage="1" sqref="M8:Q48">
      <formula1>"1,2,3,4,5,6,7,8,9"</formula1>
    </dataValidation>
    <dataValidation type="list" allowBlank="1" showInputMessage="1" showErrorMessage="1" sqref="R8:U48">
      <formula1>"1,2,3"</formula1>
    </dataValidation>
    <dataValidation type="decimal" errorStyle="warning" allowBlank="1" showInputMessage="1" showErrorMessage="1" error="数値のみ記入してください。_x000a_1週間の勤務時間を記入してください。" sqref="I8:I48">
      <formula1>0</formula1>
      <formula2>100</formula2>
    </dataValidation>
  </dataValidations>
  <pageMargins left="0.7" right="0.7" top="0.75" bottom="0.75" header="0.3" footer="0.3"/>
  <pageSetup paperSize="8" scale="90" orientation="portrait" horizontalDpi="300" verticalDpi="300" r:id="rId1"/>
  <ignoredErrors>
    <ignoredError sqref="A8 A9:A17 A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"/>
  <sheetViews>
    <sheetView topLeftCell="A13" workbookViewId="0"/>
  </sheetViews>
  <sheetFormatPr defaultRowHeight="18.75" x14ac:dyDescent="0.4"/>
  <cols>
    <col min="21" max="21" width="7.25" customWidth="1"/>
    <col min="22" max="30" width="6.125" style="76" customWidth="1"/>
    <col min="31" max="31" width="10.125" style="76" bestFit="1" customWidth="1"/>
    <col min="32" max="33" width="9" style="76"/>
    <col min="34" max="46" width="6" style="76" customWidth="1"/>
    <col min="47" max="47" width="12.5" style="76" customWidth="1"/>
    <col min="48" max="51" width="6.5" style="76" customWidth="1"/>
    <col min="52" max="52" width="9" style="76"/>
    <col min="53" max="53" width="12.5" style="76" customWidth="1"/>
    <col min="54" max="65" width="9" style="76"/>
  </cols>
  <sheetData>
    <row r="1" spans="1:65" x14ac:dyDescent="0.4">
      <c r="A1" t="s">
        <v>79</v>
      </c>
      <c r="I1" s="3"/>
      <c r="J1" s="3"/>
      <c r="K1" s="3"/>
      <c r="L1" s="3"/>
      <c r="M1" s="3"/>
      <c r="N1" s="3"/>
      <c r="V1" s="76" t="s">
        <v>248</v>
      </c>
    </row>
    <row r="2" spans="1:65" x14ac:dyDescent="0.4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  <c r="P2" s="4">
        <v>16</v>
      </c>
      <c r="Q2" s="4">
        <v>17</v>
      </c>
      <c r="R2" s="4">
        <v>18</v>
      </c>
      <c r="S2" s="4">
        <v>19</v>
      </c>
      <c r="T2" s="4">
        <v>20</v>
      </c>
    </row>
    <row r="3" spans="1:65" s="84" customFormat="1" ht="16.5" x14ac:dyDescent="0.4">
      <c r="A3" s="5" t="s">
        <v>46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  <c r="V3" s="77" t="s">
        <v>198</v>
      </c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 t="s">
        <v>206</v>
      </c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80" t="s">
        <v>201</v>
      </c>
      <c r="AW3" s="79"/>
      <c r="AX3" s="79"/>
      <c r="AY3" s="79"/>
      <c r="AZ3" s="77"/>
      <c r="BA3" s="77"/>
      <c r="BB3" s="77" t="s">
        <v>205</v>
      </c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</row>
    <row r="4" spans="1:65" s="84" customFormat="1" ht="49.5" x14ac:dyDescent="0.4">
      <c r="A4" s="6"/>
      <c r="B4" s="35" t="s">
        <v>48</v>
      </c>
      <c r="C4" s="35" t="s">
        <v>81</v>
      </c>
      <c r="D4" s="35" t="s">
        <v>100</v>
      </c>
      <c r="E4" s="35" t="s">
        <v>111</v>
      </c>
      <c r="F4" s="35" t="s">
        <v>61</v>
      </c>
      <c r="G4" s="35" t="s">
        <v>49</v>
      </c>
      <c r="H4" s="35" t="s">
        <v>50</v>
      </c>
      <c r="I4" s="35" t="s">
        <v>57</v>
      </c>
      <c r="J4" s="35" t="s">
        <v>58</v>
      </c>
      <c r="K4" s="35" t="s">
        <v>59</v>
      </c>
      <c r="L4" s="35" t="s">
        <v>60</v>
      </c>
      <c r="M4" s="35" t="s">
        <v>249</v>
      </c>
      <c r="N4" s="35" t="s">
        <v>250</v>
      </c>
      <c r="O4" s="35" t="s">
        <v>70</v>
      </c>
      <c r="P4" s="35" t="s">
        <v>71</v>
      </c>
      <c r="Q4" s="35" t="s">
        <v>72</v>
      </c>
      <c r="R4" s="35" t="s">
        <v>73</v>
      </c>
      <c r="S4" s="35" t="s">
        <v>112</v>
      </c>
      <c r="T4" s="35" t="s">
        <v>113</v>
      </c>
      <c r="V4" s="78" t="s">
        <v>208</v>
      </c>
      <c r="W4" s="78" t="s">
        <v>209</v>
      </c>
      <c r="X4" s="78" t="s">
        <v>210</v>
      </c>
      <c r="Y4" s="78" t="s">
        <v>207</v>
      </c>
      <c r="Z4" s="78" t="s">
        <v>211</v>
      </c>
      <c r="AA4" s="78" t="s">
        <v>212</v>
      </c>
      <c r="AB4" s="78" t="s">
        <v>213</v>
      </c>
      <c r="AC4" s="78" t="s">
        <v>214</v>
      </c>
      <c r="AD4" s="78" t="s">
        <v>215</v>
      </c>
      <c r="AE4" s="78" t="s">
        <v>229</v>
      </c>
      <c r="AF4" s="78" t="s">
        <v>199</v>
      </c>
      <c r="AG4" s="78" t="s">
        <v>200</v>
      </c>
      <c r="AH4" s="78" t="s">
        <v>216</v>
      </c>
      <c r="AI4" s="78" t="s">
        <v>217</v>
      </c>
      <c r="AJ4" s="78" t="s">
        <v>218</v>
      </c>
      <c r="AK4" s="78" t="s">
        <v>219</v>
      </c>
      <c r="AL4" s="78" t="s">
        <v>220</v>
      </c>
      <c r="AM4" s="78" t="s">
        <v>221</v>
      </c>
      <c r="AN4" s="78" t="s">
        <v>222</v>
      </c>
      <c r="AO4" s="78" t="s">
        <v>223</v>
      </c>
      <c r="AP4" s="78" t="s">
        <v>224</v>
      </c>
      <c r="AQ4" s="78" t="s">
        <v>225</v>
      </c>
      <c r="AR4" s="78" t="s">
        <v>226</v>
      </c>
      <c r="AS4" s="78" t="s">
        <v>227</v>
      </c>
      <c r="AT4" s="78" t="s">
        <v>228</v>
      </c>
      <c r="AU4" s="78" t="s">
        <v>230</v>
      </c>
      <c r="AV4" s="78" t="s">
        <v>231</v>
      </c>
      <c r="AW4" s="78" t="s">
        <v>232</v>
      </c>
      <c r="AX4" s="78" t="s">
        <v>233</v>
      </c>
      <c r="AY4" s="78" t="s">
        <v>234</v>
      </c>
      <c r="AZ4" s="78" t="s">
        <v>204</v>
      </c>
      <c r="BA4" s="78" t="s">
        <v>235</v>
      </c>
      <c r="BB4" s="78" t="s">
        <v>238</v>
      </c>
      <c r="BC4" s="78" t="s">
        <v>237</v>
      </c>
      <c r="BD4" s="78" t="s">
        <v>236</v>
      </c>
      <c r="BE4" s="78" t="s">
        <v>239</v>
      </c>
      <c r="BF4" s="78" t="s">
        <v>242</v>
      </c>
      <c r="BG4" s="78" t="s">
        <v>241</v>
      </c>
      <c r="BH4" s="78" t="s">
        <v>240</v>
      </c>
      <c r="BI4" s="78" t="s">
        <v>243</v>
      </c>
      <c r="BJ4" s="78" t="s">
        <v>244</v>
      </c>
      <c r="BK4" s="78" t="s">
        <v>245</v>
      </c>
      <c r="BL4" s="78" t="s">
        <v>246</v>
      </c>
      <c r="BM4" s="78" t="s">
        <v>247</v>
      </c>
    </row>
    <row r="5" spans="1:65" x14ac:dyDescent="0.4">
      <c r="A5" s="7"/>
      <c r="B5" s="8" t="s">
        <v>51</v>
      </c>
      <c r="C5" s="8" t="s">
        <v>52</v>
      </c>
      <c r="D5" s="8" t="s">
        <v>52</v>
      </c>
      <c r="E5" s="8" t="s">
        <v>52</v>
      </c>
      <c r="F5" s="8" t="s">
        <v>53</v>
      </c>
      <c r="G5" s="8" t="s">
        <v>52</v>
      </c>
      <c r="H5" s="8" t="s">
        <v>52</v>
      </c>
      <c r="I5" s="8" t="s">
        <v>52</v>
      </c>
      <c r="J5" s="8" t="s">
        <v>52</v>
      </c>
      <c r="K5" s="8" t="s">
        <v>52</v>
      </c>
      <c r="L5" s="8" t="s">
        <v>52</v>
      </c>
      <c r="M5" s="8" t="s">
        <v>54</v>
      </c>
      <c r="N5" s="8" t="s">
        <v>54</v>
      </c>
      <c r="O5" s="8" t="s">
        <v>54</v>
      </c>
      <c r="P5" s="8" t="s">
        <v>54</v>
      </c>
      <c r="Q5" s="8" t="s">
        <v>54</v>
      </c>
      <c r="R5" s="8" t="s">
        <v>54</v>
      </c>
      <c r="S5" s="8" t="s">
        <v>99</v>
      </c>
      <c r="T5" s="8" t="s">
        <v>99</v>
      </c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</row>
    <row r="6" spans="1:65" x14ac:dyDescent="0.4">
      <c r="B6" s="10" t="str">
        <f>IF(COUNTIF(転記作業用!A6:B6,"&lt;&gt;0")&gt;1,"",IF(転記作業用!C6=0,"-",転記作業用!C6))</f>
        <v>-</v>
      </c>
      <c r="C6" s="10" t="str">
        <f>IF('調査票（Q1～Q4）'!E24="","-",'調査票（Q1～Q4）'!E24)</f>
        <v>-</v>
      </c>
      <c r="D6" s="10" t="str">
        <f>IF('調査票（Q1～Q4）'!J24="","-",'調査票（Q1～Q4）'!J24)</f>
        <v>-</v>
      </c>
      <c r="E6" s="10" t="str">
        <f>IF('調査票（Q1～Q4）'!J25="","-",'調査票（Q1～Q4）'!J25)</f>
        <v>-</v>
      </c>
      <c r="F6" s="10" t="str">
        <f>IF(COUNTIF(転記作業用!H6:I6,"&lt;&gt;0")&gt;1,"",IF(転記作業用!J6=0,"-",転記作業用!J6))</f>
        <v>-</v>
      </c>
      <c r="G6" s="10" t="str">
        <f>IF($F$6=2,"*",IF(OR('調査票（Q1～Q4）'!E37&lt;&gt;"",'調査票（Q1～Q4）'!E38&lt;&gt;""),'調査票（Q1～Q4）'!E39,"-"))</f>
        <v>-</v>
      </c>
      <c r="H6" s="10" t="str">
        <f>IF($F$6=2,"*",IF(OR('調査票（Q1～Q4）'!H37&lt;&gt;"",'調査票（Q1～Q4）'!H38&lt;&gt;""),'調査票（Q1～Q4）'!H39,"-"))</f>
        <v>-</v>
      </c>
      <c r="I6" s="10" t="str">
        <f>IF($F$6=2,"*",IF(AND('調査票（Q1～Q4）'!E37="",'調査票（Q1～Q4）'!E39=0),"-",IF(AND('調査票（Q1～Q4）'!E37="",'調査票（Q1～Q4）'!E39&lt;&gt;0),0,'調査票（Q1～Q4）'!E37)))</f>
        <v>-</v>
      </c>
      <c r="J6" s="10" t="str">
        <f>IF($F$6=2,"*",IF(AND('調査票（Q1～Q4）'!E38="",'調査票（Q1～Q4）'!E39=0),"-",IF(AND('調査票（Q1～Q4）'!E38="",'調査票（Q1～Q4）'!E39&lt;&gt;0),0,'調査票（Q1～Q4）'!E38)))</f>
        <v>-</v>
      </c>
      <c r="K6" s="10" t="str">
        <f>IF($F$6=2,"*",IF(AND('調査票（Q1～Q4）'!H37="",'調査票（Q1～Q4）'!H39=0),"-",IF(AND('調査票（Q1～Q4）'!H37="",'調査票（Q1～Q4）'!H39&lt;&gt;0),0,'調査票（Q1～Q4）'!H37)))</f>
        <v>-</v>
      </c>
      <c r="L6" s="10" t="str">
        <f>IF($F$6=2,"*",IF(AND('調査票（Q1～Q4）'!H38="",'調査票（Q1～Q4）'!H39=0),"-",IF(AND('調査票（Q1～Q4）'!H38="",'調査票（Q1～Q4）'!H39&lt;&gt;0),0,'調査票（Q1～Q4）'!H38)))</f>
        <v>-</v>
      </c>
      <c r="M6" s="10" t="str">
        <f>IF('調査票（Q1～Q4）'!C51="","-",'調査票（Q1～Q4）'!C51)</f>
        <v>-</v>
      </c>
      <c r="N6" s="10" t="str">
        <f>IF('調査票（Q1～Q4）'!C60="","-",'調査票（Q1～Q4）'!C60)</f>
        <v>-</v>
      </c>
      <c r="O6" s="10" t="str">
        <f>IF('調査票（Q1～Q4）'!F168="","-",'調査票（Q1～Q4）'!F168)</f>
        <v>-</v>
      </c>
      <c r="P6" s="10" t="str">
        <f>IF('調査票（Q1～Q4）'!F169="","-",'調査票（Q1～Q4）'!F169)</f>
        <v>-</v>
      </c>
      <c r="Q6" s="10" t="str">
        <f>IF('調査票（Q1～Q4）'!F170="","-",'調査票（Q1～Q4）'!F170)</f>
        <v>-</v>
      </c>
      <c r="R6" s="10" t="str">
        <f>IF('調査票（Q1～Q4）'!F171="","-",'調査票（Q1～Q4）'!F171)</f>
        <v>-</v>
      </c>
      <c r="S6" s="10" t="str">
        <f>IF('調査票（Q1～Q4）'!E27="","-",'調査票（Q1～Q4）'!E27)</f>
        <v>-</v>
      </c>
      <c r="T6" s="10" t="str">
        <f>IF('調査票（Q1～Q4）'!J27="","-",'調査票（Q1～Q4）'!J27)</f>
        <v>-</v>
      </c>
      <c r="U6" s="39" t="str">
        <f>IF(OR(転記作業用!D6=1,転記作業用!K6=1),"回答エラーがあります。調査票シートを確認してください。","")</f>
        <v/>
      </c>
      <c r="V6" s="81">
        <f>IF('調査票（Q1～Q4）'!G43="○",1,0)</f>
        <v>0</v>
      </c>
      <c r="W6" s="81">
        <f>IF('調査票（Q1～Q4）'!L43="○",1,0)</f>
        <v>0</v>
      </c>
      <c r="X6" s="81">
        <f>IF('調査票（Q1～Q4）'!G44="○",1,0)</f>
        <v>0</v>
      </c>
      <c r="Y6" s="81">
        <f>IF('調査票（Q1～Q4）'!J43="○",1,0)</f>
        <v>0</v>
      </c>
      <c r="Z6" s="81">
        <f>IF('調査票（Q1～Q4）'!G45="○",1,0)</f>
        <v>0</v>
      </c>
      <c r="AA6" s="81">
        <f>IF('調査票（Q1～Q4）'!L43="○",1,0)</f>
        <v>0</v>
      </c>
      <c r="AB6" s="81">
        <f>IF('調査票（Q1～Q4）'!G46="○",1,0)</f>
        <v>0</v>
      </c>
      <c r="AC6" s="81">
        <f>IF('調査票（Q1～Q4）'!N43="○",1,0)</f>
        <v>0</v>
      </c>
      <c r="AD6" s="81">
        <f>IF('調査票（Q1～Q4）'!G47="○",1,0)</f>
        <v>0</v>
      </c>
      <c r="AE6" s="81" t="str">
        <f>IF('調査票（Q1～Q4）'!I47="","-",'調査票（Q1～Q4）'!I47)</f>
        <v>-</v>
      </c>
      <c r="AF6" s="82" t="b">
        <f>IF('調査票（Q1～Q4）'!E69="○",1,IF('調査票（Q1～Q4）'!E70="○",2,IF('調査票（Q1～Q4）'!E71="○",3,IF('調査票（Q1～Q4）'!E72="○",4))))</f>
        <v>0</v>
      </c>
      <c r="AG6" s="82" t="b">
        <f>IF('調査票（Q1～Q4）'!G75="○",1,IF('調査票（Q1～Q4）'!G76="○",2,IF('調査票（Q1～Q4）'!G77="○",3,IF('調査票（Q1～Q4）'!G78="○",4,IF('調査票（Q1～Q4）'!G79="○",5)))))</f>
        <v>0</v>
      </c>
      <c r="AH6" s="81">
        <f>IF('調査票（Q1～Q4）'!J82="○",1,0)</f>
        <v>0</v>
      </c>
      <c r="AI6" s="81">
        <f>IF('調査票（Q1～Q4）'!J83="○",1,0)</f>
        <v>0</v>
      </c>
      <c r="AJ6" s="81">
        <f>IF('調査票（Q1～Q4）'!J84="○",1,0)</f>
        <v>0</v>
      </c>
      <c r="AK6" s="81">
        <f>IF('調査票（Q1～Q4）'!J85="○",1,0)</f>
        <v>0</v>
      </c>
      <c r="AL6" s="81">
        <f>IF('調査票（Q1～Q4）'!J86="○",1,0)</f>
        <v>0</v>
      </c>
      <c r="AM6" s="81">
        <f>IF('調査票（Q1～Q4）'!J87="○",1,0)</f>
        <v>0</v>
      </c>
      <c r="AN6" s="81">
        <f>IF('調査票（Q1～Q4）'!J88="○",1,0)</f>
        <v>0</v>
      </c>
      <c r="AO6" s="81">
        <f>IF('調査票（Q1～Q4）'!J89="○",1,0)</f>
        <v>0</v>
      </c>
      <c r="AP6" s="81">
        <f>IF('調査票（Q1～Q4）'!J90="○",1,0)</f>
        <v>0</v>
      </c>
      <c r="AQ6" s="81">
        <f>IF('調査票（Q1～Q4）'!J91="○",1,0)</f>
        <v>0</v>
      </c>
      <c r="AR6" s="81">
        <f>IF('調査票（Q1～Q4）'!J92="○",1,0)</f>
        <v>0</v>
      </c>
      <c r="AS6" s="81">
        <f>IF('調査票（Q1～Q4）'!J93="○",1,0)</f>
        <v>0</v>
      </c>
      <c r="AT6" s="81">
        <f>IF('調査票（Q1～Q4）'!J94="○",1,0)</f>
        <v>0</v>
      </c>
      <c r="AU6" s="81" t="str">
        <f>IF('調査票（Q1～Q4）'!E95="","-",'調査票（Q1～Q4）'!E95)</f>
        <v>-</v>
      </c>
      <c r="AV6" s="82" t="b">
        <f>IF('調査票（Q1～Q4）'!G100="○",1,IF('調査票（Q1～Q4）'!H100="○",2,IF('調査票（Q1～Q4）'!I100="○",3,IF('調査票（Q1～Q4）'!J100="○",4,IF('調査票（Q1～Q4）'!K100="○",5,IF('調査票（Q1～Q4）'!L100="○",6))))))</f>
        <v>0</v>
      </c>
      <c r="AW6" s="82" t="b">
        <f>IF('調査票（Q1～Q4）'!G101="○",1,IF('調査票（Q1～Q4）'!H101="○",2,IF('調査票（Q1～Q4）'!I101="○",3,IF('調査票（Q1～Q4）'!J101="○",4,IF('調査票（Q1～Q4）'!K101="○",5,IF('調査票（Q1～Q4）'!L101="○",6))))))</f>
        <v>0</v>
      </c>
      <c r="AX6" s="82" t="b">
        <f>IF('調査票（Q1～Q4）'!G102="○",1,IF('調査票（Q1～Q4）'!H102="○",2,IF('調査票（Q1～Q4）'!I102="○",3,IF('調査票（Q1～Q4）'!J102="○",4,IF('調査票（Q1～Q4）'!K102="○",5,IF('調査票（Q1～Q4）'!L102="○",6))))))</f>
        <v>0</v>
      </c>
      <c r="AY6" s="82" t="b">
        <f>IF('調査票（Q1～Q4）'!G103="○",1,IF('調査票（Q1～Q4）'!H103="○",2,IF('調査票（Q1～Q4）'!I103="○",3,IF('調査票（Q1～Q4）'!J103="○",4,IF('調査票（Q1～Q4）'!K103="○",5,IF('調査票（Q1～Q4）'!L103="○",6))))))</f>
        <v>0</v>
      </c>
      <c r="AZ6" s="82" t="b">
        <f>IF('調査票（Q1～Q4）'!F109="○",1,IF('調査票（Q1～Q4）'!F110="○",2,IF('調査票（Q1～Q4）'!F111="○",3,IF('調査票（Q1～Q4）'!F112="○",4))))</f>
        <v>0</v>
      </c>
      <c r="BA6" s="81" t="str">
        <f>IF('調査票（Q1～Q4）'!I112="","-",'調査票（Q1～Q4）'!I112)</f>
        <v>-</v>
      </c>
      <c r="BB6" s="82" t="b">
        <f>IF('調査票（Q1～Q4）'!I118="○",1,IF('調査票（Q1～Q4）'!I119="○",2,IF('調査票（Q1～Q4）'!I120="○",3,IF('調査票（Q1～Q4）'!I121="○",4))))</f>
        <v>0</v>
      </c>
      <c r="BC6" s="81" t="str">
        <f>IF('調査票（Q1～Q4）'!E122="","-",'調査票（Q1～Q4）'!E122)</f>
        <v>-</v>
      </c>
      <c r="BD6" s="82" t="b">
        <f>IF('調査票（Q1～Q4）'!I125="○",1,IF('調査票（Q1～Q4）'!I126="○",2,IF('調査票（Q1～Q4）'!I127="○",3,IF('調査票（Q1～Q4）'!I128="○",4,IF('調査票（Q1～Q4）'!I129="○",5,IF('調査票（Q1～Q4）'!I130="○",6))))))</f>
        <v>0</v>
      </c>
      <c r="BE6" s="81" t="str">
        <f>IF('調査票（Q1～Q4）'!E131="","-",'調査票（Q1～Q4）'!E131)</f>
        <v>-</v>
      </c>
      <c r="BF6" s="82" t="b">
        <f>IF('調査票（Q1～Q4）'!I135="○",1,IF('調査票（Q1～Q4）'!I136="○",2,IF('調査票（Q1～Q4）'!I137="○",3,IF('調査票（Q1～Q4）'!I138="○",4))))</f>
        <v>0</v>
      </c>
      <c r="BG6" s="81" t="str">
        <f>IF('調査票（Q1～Q4）'!E139="","-",'調査票（Q1～Q4）'!E139)</f>
        <v>-</v>
      </c>
      <c r="BH6" s="82" t="b">
        <f>IF('調査票（Q1～Q4）'!I142="○",1,IF('調査票（Q1～Q4）'!I143="○",2,IF('調査票（Q1～Q4）'!I144="○",3,IF('調査票（Q1～Q4）'!I145="○",4,IF('調査票（Q1～Q4）'!I146="○",5,IF('調査票（Q1～Q4）'!I147="○",6))))))</f>
        <v>0</v>
      </c>
      <c r="BI6" s="81" t="str">
        <f>IF('調査票（Q1～Q4）'!E148="","-",'調査票（Q1～Q4）'!E148)</f>
        <v>-</v>
      </c>
      <c r="BJ6" s="82" t="b">
        <f>IF('調査票（Q1～Q4）'!I152="○",1,IF('調査票（Q1～Q4）'!I153="○",2,IF('調査票（Q1～Q4）'!I154="○",3,IF('調査票（Q1～Q4）'!I155="○",4))))</f>
        <v>0</v>
      </c>
      <c r="BK6" s="81" t="str">
        <f>IF('調査票（Q1～Q4）'!E156="","-",'調査票（Q1～Q4）'!E156)</f>
        <v>-</v>
      </c>
      <c r="BL6" s="82" t="b">
        <f>IF('調査票（Q1～Q4）'!I159="○",1,IF('調査票（Q1～Q4）'!I160="○",2,IF('調査票（Q1～Q4）'!I161="○",3,IF('調査票（Q1～Q4）'!I162="○",4,IF('調査票（Q1～Q4）'!I163="○",5,IF('調査票（Q1～Q4）'!I164="○",6))))))</f>
        <v>0</v>
      </c>
      <c r="BM6" s="81" t="str">
        <f>IF('調査票（Q1～Q4）'!E165="","-",'調査票（Q1～Q4）'!E165)</f>
        <v>-</v>
      </c>
    </row>
  </sheetData>
  <phoneticPr fontId="1"/>
  <conditionalFormatting sqref="U6:AE6">
    <cfRule type="containsText" dxfId="9" priority="12" operator="containsText" text="エラー">
      <formula>NOT(ISERROR(SEARCH("エラー",U6)))</formula>
    </cfRule>
  </conditionalFormatting>
  <conditionalFormatting sqref="AH6:AT6">
    <cfRule type="containsText" dxfId="8" priority="11" operator="containsText" text="エラー">
      <formula>NOT(ISERROR(SEARCH("エラー",AH6)))</formula>
    </cfRule>
  </conditionalFormatting>
  <conditionalFormatting sqref="AU6">
    <cfRule type="containsText" dxfId="7" priority="8" operator="containsText" text="エラー">
      <formula>NOT(ISERROR(SEARCH("エラー",AU6)))</formula>
    </cfRule>
  </conditionalFormatting>
  <conditionalFormatting sqref="BA6">
    <cfRule type="containsText" dxfId="6" priority="7" operator="containsText" text="エラー">
      <formula>NOT(ISERROR(SEARCH("エラー",BA6)))</formula>
    </cfRule>
  </conditionalFormatting>
  <conditionalFormatting sqref="BC6">
    <cfRule type="containsText" dxfId="5" priority="6" operator="containsText" text="エラー">
      <formula>NOT(ISERROR(SEARCH("エラー",BC6)))</formula>
    </cfRule>
  </conditionalFormatting>
  <conditionalFormatting sqref="BE6">
    <cfRule type="containsText" dxfId="4" priority="5" operator="containsText" text="エラー">
      <formula>NOT(ISERROR(SEARCH("エラー",BE6)))</formula>
    </cfRule>
  </conditionalFormatting>
  <conditionalFormatting sqref="BG6">
    <cfRule type="containsText" dxfId="3" priority="4" operator="containsText" text="エラー">
      <formula>NOT(ISERROR(SEARCH("エラー",BG6)))</formula>
    </cfRule>
  </conditionalFormatting>
  <conditionalFormatting sqref="BI6">
    <cfRule type="containsText" dxfId="2" priority="3" operator="containsText" text="エラー">
      <formula>NOT(ISERROR(SEARCH("エラー",BI6)))</formula>
    </cfRule>
  </conditionalFormatting>
  <conditionalFormatting sqref="BK6">
    <cfRule type="containsText" dxfId="1" priority="2" operator="containsText" text="エラー">
      <formula>NOT(ISERROR(SEARCH("エラー",BK6)))</formula>
    </cfRule>
  </conditionalFormatting>
  <conditionalFormatting sqref="BM6">
    <cfRule type="containsText" dxfId="0" priority="1" operator="containsText" text="エラー">
      <formula>NOT(ISERROR(SEARCH("エラー",BM6)))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C2" sqref="C2"/>
    </sheetView>
  </sheetViews>
  <sheetFormatPr defaultRowHeight="18.75" x14ac:dyDescent="0.4"/>
  <sheetData>
    <row r="1" spans="1:13" x14ac:dyDescent="0.4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</row>
    <row r="2" spans="1:13" x14ac:dyDescent="0.4">
      <c r="A2" s="5" t="s">
        <v>46</v>
      </c>
      <c r="B2" s="4">
        <v>1</v>
      </c>
      <c r="C2" s="4">
        <v>40</v>
      </c>
      <c r="D2" s="4">
        <v>41</v>
      </c>
      <c r="E2" s="4">
        <v>42</v>
      </c>
      <c r="F2" s="4">
        <v>43</v>
      </c>
      <c r="G2" s="4">
        <v>44</v>
      </c>
      <c r="H2" s="4">
        <v>45</v>
      </c>
      <c r="I2" s="4">
        <v>46</v>
      </c>
      <c r="J2" s="4">
        <v>47</v>
      </c>
      <c r="K2" s="4">
        <v>48</v>
      </c>
    </row>
    <row r="3" spans="1:13" ht="66" x14ac:dyDescent="0.4">
      <c r="A3" s="6" t="s">
        <v>47</v>
      </c>
      <c r="B3" s="36" t="s">
        <v>55</v>
      </c>
      <c r="C3" s="35" t="s">
        <v>84</v>
      </c>
      <c r="D3" s="35" t="s">
        <v>85</v>
      </c>
      <c r="E3" s="35" t="s">
        <v>86</v>
      </c>
      <c r="F3" s="35" t="s">
        <v>87</v>
      </c>
      <c r="G3" s="35" t="s">
        <v>88</v>
      </c>
      <c r="H3" s="35" t="s">
        <v>89</v>
      </c>
      <c r="I3" s="35" t="s">
        <v>90</v>
      </c>
      <c r="J3" s="35" t="s">
        <v>91</v>
      </c>
      <c r="K3" s="35" t="s">
        <v>92</v>
      </c>
      <c r="M3" s="9"/>
    </row>
    <row r="4" spans="1:13" x14ac:dyDescent="0.4">
      <c r="A4" s="7" t="s">
        <v>118</v>
      </c>
      <c r="B4" s="8" t="s">
        <v>51</v>
      </c>
      <c r="C4" s="8" t="s">
        <v>51</v>
      </c>
      <c r="D4" s="8" t="s">
        <v>56</v>
      </c>
      <c r="E4" s="8" t="s">
        <v>53</v>
      </c>
      <c r="F4" s="8" t="s">
        <v>53</v>
      </c>
      <c r="G4" s="8" t="s">
        <v>52</v>
      </c>
      <c r="H4" s="8" t="s">
        <v>53</v>
      </c>
      <c r="I4" s="8" t="s">
        <v>53</v>
      </c>
      <c r="J4" s="8" t="s">
        <v>53</v>
      </c>
      <c r="K4" s="8" t="s">
        <v>53</v>
      </c>
    </row>
    <row r="5" spans="1:13" x14ac:dyDescent="0.4">
      <c r="A5" s="32" t="str">
        <f>IF(SUM(C5:K5)=0,"",1)</f>
        <v/>
      </c>
      <c r="B5" s="10" t="str">
        <f>IF(COUNTIF(転記作業用!$A$6:$B$6,"&lt;&gt;0")&gt;1,"",IF(転記作業用!$C$6=0,"-",転記作業用!$C$6))</f>
        <v>-</v>
      </c>
      <c r="C5" s="10" t="str">
        <f>IF('調査票（Q5）'!B8="","-",'調査票（Q5）'!B8)</f>
        <v>-</v>
      </c>
      <c r="D5" s="10" t="str">
        <f>IF('調査票（Q5）'!E8="","-",'調査票（Q5）'!E8)</f>
        <v>-</v>
      </c>
      <c r="E5" s="10" t="str">
        <f>IF('調査票（Q5）'!G8="","-",'調査票（Q5）'!G8)</f>
        <v>-</v>
      </c>
      <c r="F5" s="10" t="str">
        <f>IF('調査票（Q5）'!H8="","-",'調査票（Q5）'!H8)</f>
        <v>-</v>
      </c>
      <c r="G5" s="10" t="str">
        <f>IF('調査票（Q5）'!I8="","-",'調査票（Q5）'!I8)</f>
        <v>-</v>
      </c>
      <c r="H5" s="10" t="str">
        <f>IF('調査票（Q5）'!K8="","-",'調査票（Q5）'!K8)</f>
        <v>-</v>
      </c>
      <c r="I5" s="10" t="str">
        <f>IF('調査票（Q5）'!K8=1,"*",IF('調査票（Q5）'!M8="","-",'調査票（Q5）'!M8))</f>
        <v>-</v>
      </c>
      <c r="J5" s="10" t="str">
        <f>IF('調査票（Q5）'!K8=1,"*",IF(OR('調査票（Q5）'!M8=1,'調査票（Q5）'!M8=2,'調査票（Q5）'!M8=9),"*",IF('調査票（Q5）'!R8="","-",'調査票（Q5）'!R8)))</f>
        <v>-</v>
      </c>
      <c r="K5" s="10" t="str">
        <f>IF('調査票（Q5）'!K8=1,"*",IF(OR('調査票（Q5）'!M8=1,'調査票（Q5）'!M8=2,'調査票（Q5）'!M8=9),"*",IF('調査票（Q5）'!T8="","-",'調査票（Q5）'!T8)))</f>
        <v>-</v>
      </c>
    </row>
    <row r="6" spans="1:13" x14ac:dyDescent="0.4">
      <c r="A6" s="32" t="str">
        <f>IF(SUM(C6:K6)=0,"",2)</f>
        <v/>
      </c>
      <c r="B6" s="10" t="str">
        <f>IF(COUNTIF(転記作業用!$A$6:$B$6,"&lt;&gt;0")&gt;1,"",IF(転記作業用!$C$6=0,"-",転記作業用!$C$6))</f>
        <v>-</v>
      </c>
      <c r="C6" s="10" t="str">
        <f>IF('調査票（Q5）'!B9="","-",'調査票（Q5）'!B9)</f>
        <v>-</v>
      </c>
      <c r="D6" s="10" t="str">
        <f>IF('調査票（Q5）'!E9="","-",'調査票（Q5）'!E9)</f>
        <v>-</v>
      </c>
      <c r="E6" s="10" t="str">
        <f>IF('調査票（Q5）'!G9="","-",'調査票（Q5）'!G9)</f>
        <v>-</v>
      </c>
      <c r="F6" s="10" t="str">
        <f>IF('調査票（Q5）'!H9="","-",'調査票（Q5）'!H9)</f>
        <v>-</v>
      </c>
      <c r="G6" s="10" t="str">
        <f>IF('調査票（Q5）'!I9="","-",'調査票（Q5）'!I9)</f>
        <v>-</v>
      </c>
      <c r="H6" s="10" t="str">
        <f>IF('調査票（Q5）'!K9="","-",'調査票（Q5）'!K9)</f>
        <v>-</v>
      </c>
      <c r="I6" s="10" t="str">
        <f>IF('調査票（Q5）'!K9=1,"*",IF('調査票（Q5）'!M9="","-",'調査票（Q5）'!M9))</f>
        <v>-</v>
      </c>
      <c r="J6" s="10" t="str">
        <f>IF('調査票（Q5）'!K9=1,"*",IF(OR('調査票（Q5）'!M9=1,'調査票（Q5）'!M9=2,'調査票（Q5）'!M9=9),"*",IF('調査票（Q5）'!R9="","-",'調査票（Q5）'!R9)))</f>
        <v>-</v>
      </c>
      <c r="K6" s="10" t="str">
        <f>IF('調査票（Q5）'!K9=1,"*",IF(OR('調査票（Q5）'!M9=1,'調査票（Q5）'!M9=2,'調査票（Q5）'!M9=9),"*",IF('調査票（Q5）'!T9="","-",'調査票（Q5）'!T9)))</f>
        <v>-</v>
      </c>
    </row>
    <row r="7" spans="1:13" x14ac:dyDescent="0.4">
      <c r="A7" s="32" t="str">
        <f>IF(SUM(C7:K7)=0,"",3)</f>
        <v/>
      </c>
      <c r="B7" s="10" t="str">
        <f>IF(COUNTIF(転記作業用!$A$6:$B$6,"&lt;&gt;0")&gt;1,"",IF(転記作業用!$C$6=0,"-",転記作業用!$C$6))</f>
        <v>-</v>
      </c>
      <c r="C7" s="10" t="str">
        <f>IF('調査票（Q5）'!B10="","-",'調査票（Q5）'!B10)</f>
        <v>-</v>
      </c>
      <c r="D7" s="10" t="str">
        <f>IF('調査票（Q5）'!E10="","-",'調査票（Q5）'!E10)</f>
        <v>-</v>
      </c>
      <c r="E7" s="10" t="str">
        <f>IF('調査票（Q5）'!G10="","-",'調査票（Q5）'!G10)</f>
        <v>-</v>
      </c>
      <c r="F7" s="10" t="str">
        <f>IF('調査票（Q5）'!H10="","-",'調査票（Q5）'!H10)</f>
        <v>-</v>
      </c>
      <c r="G7" s="10" t="str">
        <f>IF('調査票（Q5）'!I10="","-",'調査票（Q5）'!I10)</f>
        <v>-</v>
      </c>
      <c r="H7" s="10" t="str">
        <f>IF('調査票（Q5）'!K10="","-",'調査票（Q5）'!K10)</f>
        <v>-</v>
      </c>
      <c r="I7" s="10" t="str">
        <f>IF('調査票（Q5）'!K10=1,"*",IF('調査票（Q5）'!M10="","-",'調査票（Q5）'!M10))</f>
        <v>-</v>
      </c>
      <c r="J7" s="10" t="str">
        <f>IF('調査票（Q5）'!K10=1,"*",IF(OR('調査票（Q5）'!M10=1,'調査票（Q5）'!M10=2,'調査票（Q5）'!M10=9),"*",IF('調査票（Q5）'!R10="","-",'調査票（Q5）'!R10)))</f>
        <v>-</v>
      </c>
      <c r="K7" s="10" t="str">
        <f>IF('調査票（Q5）'!K10=1,"*",IF(OR('調査票（Q5）'!M10=1,'調査票（Q5）'!M10=2,'調査票（Q5）'!M10=9),"*",IF('調査票（Q5）'!T10="","-",'調査票（Q5）'!T10)))</f>
        <v>-</v>
      </c>
    </row>
    <row r="8" spans="1:13" x14ac:dyDescent="0.4">
      <c r="A8" s="32" t="str">
        <f>IF(SUM(C8:K8)=0,"",4)</f>
        <v/>
      </c>
      <c r="B8" s="10" t="str">
        <f>IF(COUNTIF(転記作業用!$A$6:$B$6,"&lt;&gt;0")&gt;1,"",IF(転記作業用!$C$6=0,"-",転記作業用!$C$6))</f>
        <v>-</v>
      </c>
      <c r="C8" s="10" t="str">
        <f>IF('調査票（Q5）'!B11="","-",'調査票（Q5）'!B11)</f>
        <v>-</v>
      </c>
      <c r="D8" s="10" t="str">
        <f>IF('調査票（Q5）'!E11="","-",'調査票（Q5）'!E11)</f>
        <v>-</v>
      </c>
      <c r="E8" s="10" t="str">
        <f>IF('調査票（Q5）'!G11="","-",'調査票（Q5）'!G11)</f>
        <v>-</v>
      </c>
      <c r="F8" s="10" t="str">
        <f>IF('調査票（Q5）'!H11="","-",'調査票（Q5）'!H11)</f>
        <v>-</v>
      </c>
      <c r="G8" s="10" t="str">
        <f>IF('調査票（Q5）'!I11="","-",'調査票（Q5）'!I11)</f>
        <v>-</v>
      </c>
      <c r="H8" s="10" t="str">
        <f>IF('調査票（Q5）'!K11="","-",'調査票（Q5）'!K11)</f>
        <v>-</v>
      </c>
      <c r="I8" s="10" t="str">
        <f>IF('調査票（Q5）'!K11=1,"*",IF('調査票（Q5）'!M11="","-",'調査票（Q5）'!M11))</f>
        <v>-</v>
      </c>
      <c r="J8" s="10" t="str">
        <f>IF('調査票（Q5）'!K11=1,"*",IF(OR('調査票（Q5）'!M11=1,'調査票（Q5）'!M11=2,'調査票（Q5）'!M11=9),"*",IF('調査票（Q5）'!R11="","-",'調査票（Q5）'!R11)))</f>
        <v>-</v>
      </c>
      <c r="K8" s="10" t="str">
        <f>IF('調査票（Q5）'!K11=1,"*",IF(OR('調査票（Q5）'!M11=1,'調査票（Q5）'!M11=2,'調査票（Q5）'!M11=9),"*",IF('調査票（Q5）'!T11="","-",'調査票（Q5）'!T11)))</f>
        <v>-</v>
      </c>
    </row>
    <row r="9" spans="1:13" x14ac:dyDescent="0.4">
      <c r="A9" s="32" t="str">
        <f>IF(SUM(C9:K9)=0,"",5)</f>
        <v/>
      </c>
      <c r="B9" s="10" t="str">
        <f>IF(COUNTIF(転記作業用!$A$6:$B$6,"&lt;&gt;0")&gt;1,"",IF(転記作業用!$C$6=0,"-",転記作業用!$C$6))</f>
        <v>-</v>
      </c>
      <c r="C9" s="10" t="str">
        <f>IF('調査票（Q5）'!B12="","-",'調査票（Q5）'!B12)</f>
        <v>-</v>
      </c>
      <c r="D9" s="10" t="str">
        <f>IF('調査票（Q5）'!E12="","-",'調査票（Q5）'!E12)</f>
        <v>-</v>
      </c>
      <c r="E9" s="10" t="str">
        <f>IF('調査票（Q5）'!G12="","-",'調査票（Q5）'!G12)</f>
        <v>-</v>
      </c>
      <c r="F9" s="10" t="str">
        <f>IF('調査票（Q5）'!H12="","-",'調査票（Q5）'!H12)</f>
        <v>-</v>
      </c>
      <c r="G9" s="10" t="str">
        <f>IF('調査票（Q5）'!I12="","-",'調査票（Q5）'!I12)</f>
        <v>-</v>
      </c>
      <c r="H9" s="10" t="str">
        <f>IF('調査票（Q5）'!K12="","-",'調査票（Q5）'!K12)</f>
        <v>-</v>
      </c>
      <c r="I9" s="10" t="str">
        <f>IF('調査票（Q5）'!K12=1,"*",IF('調査票（Q5）'!M12="","-",'調査票（Q5）'!M12))</f>
        <v>-</v>
      </c>
      <c r="J9" s="10" t="str">
        <f>IF('調査票（Q5）'!K12=1,"*",IF(OR('調査票（Q5）'!M12=1,'調査票（Q5）'!M12=2,'調査票（Q5）'!M12=9),"*",IF('調査票（Q5）'!R12="","-",'調査票（Q5）'!R12)))</f>
        <v>-</v>
      </c>
      <c r="K9" s="10" t="str">
        <f>IF('調査票（Q5）'!K12=1,"*",IF(OR('調査票（Q5）'!M12=1,'調査票（Q5）'!M12=2,'調査票（Q5）'!M12=9),"*",IF('調査票（Q5）'!T12="","-",'調査票（Q5）'!T12)))</f>
        <v>-</v>
      </c>
    </row>
    <row r="10" spans="1:13" x14ac:dyDescent="0.4">
      <c r="A10" s="32" t="str">
        <f>IF(SUM(C10:K10)=0,"",6)</f>
        <v/>
      </c>
      <c r="B10" s="10" t="str">
        <f>IF(COUNTIF(転記作業用!$A$6:$B$6,"&lt;&gt;0")&gt;1,"",IF(転記作業用!$C$6=0,"-",転記作業用!$C$6))</f>
        <v>-</v>
      </c>
      <c r="C10" s="10" t="str">
        <f>IF('調査票（Q5）'!B13="","-",'調査票（Q5）'!B13)</f>
        <v>-</v>
      </c>
      <c r="D10" s="10" t="str">
        <f>IF('調査票（Q5）'!E13="","-",'調査票（Q5）'!E13)</f>
        <v>-</v>
      </c>
      <c r="E10" s="10" t="str">
        <f>IF('調査票（Q5）'!G13="","-",'調査票（Q5）'!G13)</f>
        <v>-</v>
      </c>
      <c r="F10" s="10" t="str">
        <f>IF('調査票（Q5）'!H13="","-",'調査票（Q5）'!H13)</f>
        <v>-</v>
      </c>
      <c r="G10" s="10" t="str">
        <f>IF('調査票（Q5）'!I13="","-",'調査票（Q5）'!I13)</f>
        <v>-</v>
      </c>
      <c r="H10" s="10" t="str">
        <f>IF('調査票（Q5）'!K13="","-",'調査票（Q5）'!K13)</f>
        <v>-</v>
      </c>
      <c r="I10" s="10" t="str">
        <f>IF('調査票（Q5）'!K13=1,"*",IF('調査票（Q5）'!M13="","-",'調査票（Q5）'!M13))</f>
        <v>-</v>
      </c>
      <c r="J10" s="10" t="str">
        <f>IF('調査票（Q5）'!K13=1,"*",IF(OR('調査票（Q5）'!M13=1,'調査票（Q5）'!M13=2,'調査票（Q5）'!M13=9),"*",IF('調査票（Q5）'!R13="","-",'調査票（Q5）'!R13)))</f>
        <v>-</v>
      </c>
      <c r="K10" s="10" t="str">
        <f>IF('調査票（Q5）'!K13=1,"*",IF(OR('調査票（Q5）'!M13=1,'調査票（Q5）'!M13=2,'調査票（Q5）'!M13=9),"*",IF('調査票（Q5）'!T13="","-",'調査票（Q5）'!T13)))</f>
        <v>-</v>
      </c>
    </row>
    <row r="11" spans="1:13" x14ac:dyDescent="0.4">
      <c r="A11" s="32" t="str">
        <f>IF(SUM(C11:K11)=0,"",7)</f>
        <v/>
      </c>
      <c r="B11" s="10" t="str">
        <f>IF(COUNTIF(転記作業用!$A$6:$B$6,"&lt;&gt;0")&gt;1,"",IF(転記作業用!$C$6=0,"-",転記作業用!$C$6))</f>
        <v>-</v>
      </c>
      <c r="C11" s="10" t="str">
        <f>IF('調査票（Q5）'!B14="","-",'調査票（Q5）'!B14)</f>
        <v>-</v>
      </c>
      <c r="D11" s="10" t="str">
        <f>IF('調査票（Q5）'!E14="","-",'調査票（Q5）'!E14)</f>
        <v>-</v>
      </c>
      <c r="E11" s="10" t="str">
        <f>IF('調査票（Q5）'!G14="","-",'調査票（Q5）'!G14)</f>
        <v>-</v>
      </c>
      <c r="F11" s="10" t="str">
        <f>IF('調査票（Q5）'!H14="","-",'調査票（Q5）'!H14)</f>
        <v>-</v>
      </c>
      <c r="G11" s="10" t="str">
        <f>IF('調査票（Q5）'!I14="","-",'調査票（Q5）'!I14)</f>
        <v>-</v>
      </c>
      <c r="H11" s="10" t="str">
        <f>IF('調査票（Q5）'!K14="","-",'調査票（Q5）'!K14)</f>
        <v>-</v>
      </c>
      <c r="I11" s="10" t="str">
        <f>IF('調査票（Q5）'!K14=1,"*",IF('調査票（Q5）'!M14="","-",'調査票（Q5）'!M14))</f>
        <v>-</v>
      </c>
      <c r="J11" s="10" t="str">
        <f>IF('調査票（Q5）'!K14=1,"*",IF(OR('調査票（Q5）'!M14=1,'調査票（Q5）'!M14=2,'調査票（Q5）'!M14=9),"*",IF('調査票（Q5）'!R14="","-",'調査票（Q5）'!R14)))</f>
        <v>-</v>
      </c>
      <c r="K11" s="10" t="str">
        <f>IF('調査票（Q5）'!K14=1,"*",IF(OR('調査票（Q5）'!M14=1,'調査票（Q5）'!M14=2,'調査票（Q5）'!M14=9),"*",IF('調査票（Q5）'!T14="","-",'調査票（Q5）'!T14)))</f>
        <v>-</v>
      </c>
    </row>
    <row r="12" spans="1:13" x14ac:dyDescent="0.4">
      <c r="A12" s="32" t="str">
        <f>IF(SUM(C12:K12)=0,"",8)</f>
        <v/>
      </c>
      <c r="B12" s="10" t="str">
        <f>IF(COUNTIF(転記作業用!$A$6:$B$6,"&lt;&gt;0")&gt;1,"",IF(転記作業用!$C$6=0,"-",転記作業用!$C$6))</f>
        <v>-</v>
      </c>
      <c r="C12" s="10" t="str">
        <f>IF('調査票（Q5）'!B15="","-",'調査票（Q5）'!B15)</f>
        <v>-</v>
      </c>
      <c r="D12" s="10" t="str">
        <f>IF('調査票（Q5）'!E15="","-",'調査票（Q5）'!E15)</f>
        <v>-</v>
      </c>
      <c r="E12" s="10" t="str">
        <f>IF('調査票（Q5）'!G15="","-",'調査票（Q5）'!G15)</f>
        <v>-</v>
      </c>
      <c r="F12" s="10" t="str">
        <f>IF('調査票（Q5）'!H15="","-",'調査票（Q5）'!H15)</f>
        <v>-</v>
      </c>
      <c r="G12" s="10" t="str">
        <f>IF('調査票（Q5）'!I15="","-",'調査票（Q5）'!I15)</f>
        <v>-</v>
      </c>
      <c r="H12" s="10" t="str">
        <f>IF('調査票（Q5）'!K15="","-",'調査票（Q5）'!K15)</f>
        <v>-</v>
      </c>
      <c r="I12" s="10" t="str">
        <f>IF('調査票（Q5）'!K15=1,"*",IF('調査票（Q5）'!M15="","-",'調査票（Q5）'!M15))</f>
        <v>-</v>
      </c>
      <c r="J12" s="10" t="str">
        <f>IF('調査票（Q5）'!K15=1,"*",IF(OR('調査票（Q5）'!M15=1,'調査票（Q5）'!M15=2,'調査票（Q5）'!M15=9),"*",IF('調査票（Q5）'!R15="","-",'調査票（Q5）'!R15)))</f>
        <v>-</v>
      </c>
      <c r="K12" s="10" t="str">
        <f>IF('調査票（Q5）'!K15=1,"*",IF(OR('調査票（Q5）'!M15=1,'調査票（Q5）'!M15=2,'調査票（Q5）'!M15=9),"*",IF('調査票（Q5）'!T15="","-",'調査票（Q5）'!T15)))</f>
        <v>-</v>
      </c>
    </row>
    <row r="13" spans="1:13" x14ac:dyDescent="0.4">
      <c r="A13" s="32" t="str">
        <f>IF(SUM(C13:K13)=0,"",9)</f>
        <v/>
      </c>
      <c r="B13" s="10" t="str">
        <f>IF(COUNTIF(転記作業用!$A$6:$B$6,"&lt;&gt;0")&gt;1,"",IF(転記作業用!$C$6=0,"-",転記作業用!$C$6))</f>
        <v>-</v>
      </c>
      <c r="C13" s="10" t="str">
        <f>IF('調査票（Q5）'!B16="","-",'調査票（Q5）'!B16)</f>
        <v>-</v>
      </c>
      <c r="D13" s="10" t="str">
        <f>IF('調査票（Q5）'!E16="","-",'調査票（Q5）'!E16)</f>
        <v>-</v>
      </c>
      <c r="E13" s="10" t="str">
        <f>IF('調査票（Q5）'!G16="","-",'調査票（Q5）'!G16)</f>
        <v>-</v>
      </c>
      <c r="F13" s="10" t="str">
        <f>IF('調査票（Q5）'!H16="","-",'調査票（Q5）'!H16)</f>
        <v>-</v>
      </c>
      <c r="G13" s="10" t="str">
        <f>IF('調査票（Q5）'!I16="","-",'調査票（Q5）'!I16)</f>
        <v>-</v>
      </c>
      <c r="H13" s="10" t="str">
        <f>IF('調査票（Q5）'!K16="","-",'調査票（Q5）'!K16)</f>
        <v>-</v>
      </c>
      <c r="I13" s="10" t="str">
        <f>IF('調査票（Q5）'!K16=1,"*",IF('調査票（Q5）'!M16="","-",'調査票（Q5）'!M16))</f>
        <v>-</v>
      </c>
      <c r="J13" s="10" t="str">
        <f>IF('調査票（Q5）'!K16=1,"*",IF(OR('調査票（Q5）'!M16=1,'調査票（Q5）'!M16=2,'調査票（Q5）'!M16=9),"*",IF('調査票（Q5）'!R16="","-",'調査票（Q5）'!R16)))</f>
        <v>-</v>
      </c>
      <c r="K13" s="10" t="str">
        <f>IF('調査票（Q5）'!K16=1,"*",IF(OR('調査票（Q5）'!M16=1,'調査票（Q5）'!M16=2,'調査票（Q5）'!M16=9),"*",IF('調査票（Q5）'!T16="","-",'調査票（Q5）'!T16)))</f>
        <v>-</v>
      </c>
    </row>
    <row r="14" spans="1:13" x14ac:dyDescent="0.4">
      <c r="A14" s="32" t="str">
        <f>IF(SUM(C14:K14)=0,"",10)</f>
        <v/>
      </c>
      <c r="B14" s="10" t="str">
        <f>IF(COUNTIF(転記作業用!$A$6:$B$6,"&lt;&gt;0")&gt;1,"",IF(転記作業用!$C$6=0,"-",転記作業用!$C$6))</f>
        <v>-</v>
      </c>
      <c r="C14" s="10" t="str">
        <f>IF('調査票（Q5）'!B17="","-",'調査票（Q5）'!B17)</f>
        <v>-</v>
      </c>
      <c r="D14" s="10" t="str">
        <f>IF('調査票（Q5）'!E17="","-",'調査票（Q5）'!E17)</f>
        <v>-</v>
      </c>
      <c r="E14" s="10" t="str">
        <f>IF('調査票（Q5）'!G17="","-",'調査票（Q5）'!G17)</f>
        <v>-</v>
      </c>
      <c r="F14" s="10" t="str">
        <f>IF('調査票（Q5）'!H17="","-",'調査票（Q5）'!H17)</f>
        <v>-</v>
      </c>
      <c r="G14" s="10" t="str">
        <f>IF('調査票（Q5）'!I17="","-",'調査票（Q5）'!I17)</f>
        <v>-</v>
      </c>
      <c r="H14" s="10" t="str">
        <f>IF('調査票（Q5）'!K17="","-",'調査票（Q5）'!K17)</f>
        <v>-</v>
      </c>
      <c r="I14" s="10" t="str">
        <f>IF('調査票（Q5）'!K17=1,"*",IF('調査票（Q5）'!M17="","-",'調査票（Q5）'!M17))</f>
        <v>-</v>
      </c>
      <c r="J14" s="10" t="str">
        <f>IF('調査票（Q5）'!K17=1,"*",IF(OR('調査票（Q5）'!M17=1,'調査票（Q5）'!M17=2,'調査票（Q5）'!M17=9),"*",IF('調査票（Q5）'!R17="","-",'調査票（Q5）'!R17)))</f>
        <v>-</v>
      </c>
      <c r="K14" s="10" t="str">
        <f>IF('調査票（Q5）'!K17=1,"*",IF(OR('調査票（Q5）'!M17=1,'調査票（Q5）'!M17=2,'調査票（Q5）'!M17=9),"*",IF('調査票（Q5）'!T17="","-",'調査票（Q5）'!T17)))</f>
        <v>-</v>
      </c>
    </row>
    <row r="15" spans="1:13" x14ac:dyDescent="0.4">
      <c r="A15" s="32" t="str">
        <f>IF(SUM(C15:K15)=0,"",11)</f>
        <v/>
      </c>
      <c r="B15" s="10" t="str">
        <f>IF(COUNTIF(転記作業用!$A$6:$B$6,"&lt;&gt;0")&gt;1,"",IF(転記作業用!$C$6=0,"-",転記作業用!$C$6))</f>
        <v>-</v>
      </c>
      <c r="C15" s="10" t="str">
        <f>IF('調査票（Q5）'!B18="","-",'調査票（Q5）'!B18)</f>
        <v>-</v>
      </c>
      <c r="D15" s="10" t="str">
        <f>IF('調査票（Q5）'!E18="","-",'調査票（Q5）'!E18)</f>
        <v>-</v>
      </c>
      <c r="E15" s="10" t="str">
        <f>IF('調査票（Q5）'!G18="","-",'調査票（Q5）'!G18)</f>
        <v>-</v>
      </c>
      <c r="F15" s="10" t="str">
        <f>IF('調査票（Q5）'!H18="","-",'調査票（Q5）'!H18)</f>
        <v>-</v>
      </c>
      <c r="G15" s="10" t="str">
        <f>IF('調査票（Q5）'!I18="","-",'調査票（Q5）'!I18)</f>
        <v>-</v>
      </c>
      <c r="H15" s="10" t="str">
        <f>IF('調査票（Q5）'!K18="","-",'調査票（Q5）'!K18)</f>
        <v>-</v>
      </c>
      <c r="I15" s="10" t="str">
        <f>IF('調査票（Q5）'!K18=1,"*",IF('調査票（Q5）'!M18="","-",'調査票（Q5）'!M18))</f>
        <v>-</v>
      </c>
      <c r="J15" s="10" t="str">
        <f>IF('調査票（Q5）'!K18=1,"*",IF(OR('調査票（Q5）'!M18=1,'調査票（Q5）'!M18=2,'調査票（Q5）'!M18=9),"*",IF('調査票（Q5）'!R18="","-",'調査票（Q5）'!R18)))</f>
        <v>-</v>
      </c>
      <c r="K15" s="10" t="str">
        <f>IF('調査票（Q5）'!K18=1,"*",IF(OR('調査票（Q5）'!M18=1,'調査票（Q5）'!M18=2,'調査票（Q5）'!M18=9),"*",IF('調査票（Q5）'!T18="","-",'調査票（Q5）'!T18)))</f>
        <v>-</v>
      </c>
    </row>
    <row r="16" spans="1:13" x14ac:dyDescent="0.4">
      <c r="A16" s="32" t="str">
        <f>IF(SUM(C16:K16)=0,"",12)</f>
        <v/>
      </c>
      <c r="B16" s="10" t="str">
        <f>IF(COUNTIF(転記作業用!$A$6:$B$6,"&lt;&gt;0")&gt;1,"",IF(転記作業用!$C$6=0,"-",転記作業用!$C$6))</f>
        <v>-</v>
      </c>
      <c r="C16" s="10" t="str">
        <f>IF('調査票（Q5）'!B19="","-",'調査票（Q5）'!B19)</f>
        <v>-</v>
      </c>
      <c r="D16" s="10" t="str">
        <f>IF('調査票（Q5）'!E19="","-",'調査票（Q5）'!E19)</f>
        <v>-</v>
      </c>
      <c r="E16" s="10" t="str">
        <f>IF('調査票（Q5）'!G19="","-",'調査票（Q5）'!G19)</f>
        <v>-</v>
      </c>
      <c r="F16" s="10" t="str">
        <f>IF('調査票（Q5）'!H19="","-",'調査票（Q5）'!H19)</f>
        <v>-</v>
      </c>
      <c r="G16" s="10" t="str">
        <f>IF('調査票（Q5）'!I19="","-",'調査票（Q5）'!I19)</f>
        <v>-</v>
      </c>
      <c r="H16" s="10" t="str">
        <f>IF('調査票（Q5）'!K19="","-",'調査票（Q5）'!K19)</f>
        <v>-</v>
      </c>
      <c r="I16" s="10" t="str">
        <f>IF('調査票（Q5）'!K19=1,"*",IF('調査票（Q5）'!M19="","-",'調査票（Q5）'!M19))</f>
        <v>-</v>
      </c>
      <c r="J16" s="10" t="str">
        <f>IF('調査票（Q5）'!K19=1,"*",IF(OR('調査票（Q5）'!M19=1,'調査票（Q5）'!M19=2,'調査票（Q5）'!M19=9),"*",IF('調査票（Q5）'!R19="","-",'調査票（Q5）'!R19)))</f>
        <v>-</v>
      </c>
      <c r="K16" s="10" t="str">
        <f>IF('調査票（Q5）'!K19=1,"*",IF(OR('調査票（Q5）'!M19=1,'調査票（Q5）'!M19=2,'調査票（Q5）'!M19=9),"*",IF('調査票（Q5）'!T19="","-",'調査票（Q5）'!T19)))</f>
        <v>-</v>
      </c>
    </row>
    <row r="17" spans="1:11" x14ac:dyDescent="0.4">
      <c r="A17" s="32" t="str">
        <f>IF(SUM(C17:K17)=0,"",13)</f>
        <v/>
      </c>
      <c r="B17" s="10" t="str">
        <f>IF(COUNTIF(転記作業用!$A$6:$B$6,"&lt;&gt;0")&gt;1,"",IF(転記作業用!$C$6=0,"-",転記作業用!$C$6))</f>
        <v>-</v>
      </c>
      <c r="C17" s="10" t="str">
        <f>IF('調査票（Q5）'!B20="","-",'調査票（Q5）'!B20)</f>
        <v>-</v>
      </c>
      <c r="D17" s="10" t="str">
        <f>IF('調査票（Q5）'!E20="","-",'調査票（Q5）'!E20)</f>
        <v>-</v>
      </c>
      <c r="E17" s="10" t="str">
        <f>IF('調査票（Q5）'!G20="","-",'調査票（Q5）'!G20)</f>
        <v>-</v>
      </c>
      <c r="F17" s="10" t="str">
        <f>IF('調査票（Q5）'!H20="","-",'調査票（Q5）'!H20)</f>
        <v>-</v>
      </c>
      <c r="G17" s="10" t="str">
        <f>IF('調査票（Q5）'!I20="","-",'調査票（Q5）'!I20)</f>
        <v>-</v>
      </c>
      <c r="H17" s="10" t="str">
        <f>IF('調査票（Q5）'!K20="","-",'調査票（Q5）'!K20)</f>
        <v>-</v>
      </c>
      <c r="I17" s="10" t="str">
        <f>IF('調査票（Q5）'!K20=1,"*",IF('調査票（Q5）'!M20="","-",'調査票（Q5）'!M20))</f>
        <v>-</v>
      </c>
      <c r="J17" s="10" t="str">
        <f>IF('調査票（Q5）'!K20=1,"*",IF(OR('調査票（Q5）'!M20=1,'調査票（Q5）'!M20=2,'調査票（Q5）'!M20=9),"*",IF('調査票（Q5）'!R20="","-",'調査票（Q5）'!R20)))</f>
        <v>-</v>
      </c>
      <c r="K17" s="10" t="str">
        <f>IF('調査票（Q5）'!K20=1,"*",IF(OR('調査票（Q5）'!M20=1,'調査票（Q5）'!M20=2,'調査票（Q5）'!M20=9),"*",IF('調査票（Q5）'!T20="","-",'調査票（Q5）'!T20)))</f>
        <v>-</v>
      </c>
    </row>
    <row r="18" spans="1:11" x14ac:dyDescent="0.4">
      <c r="A18" s="32" t="str">
        <f>IF(SUM(C18:K18)=0,"",14)</f>
        <v/>
      </c>
      <c r="B18" s="10" t="str">
        <f>IF(COUNTIF(転記作業用!$A$6:$B$6,"&lt;&gt;0")&gt;1,"",IF(転記作業用!$C$6=0,"-",転記作業用!$C$6))</f>
        <v>-</v>
      </c>
      <c r="C18" s="10" t="str">
        <f>IF('調査票（Q5）'!B21="","-",'調査票（Q5）'!B21)</f>
        <v>-</v>
      </c>
      <c r="D18" s="10" t="str">
        <f>IF('調査票（Q5）'!E21="","-",'調査票（Q5）'!E21)</f>
        <v>-</v>
      </c>
      <c r="E18" s="10" t="str">
        <f>IF('調査票（Q5）'!G21="","-",'調査票（Q5）'!G21)</f>
        <v>-</v>
      </c>
      <c r="F18" s="10" t="str">
        <f>IF('調査票（Q5）'!H21="","-",'調査票（Q5）'!H21)</f>
        <v>-</v>
      </c>
      <c r="G18" s="10" t="str">
        <f>IF('調査票（Q5）'!I21="","-",'調査票（Q5）'!I21)</f>
        <v>-</v>
      </c>
      <c r="H18" s="10" t="str">
        <f>IF('調査票（Q5）'!K21="","-",'調査票（Q5）'!K21)</f>
        <v>-</v>
      </c>
      <c r="I18" s="10" t="str">
        <f>IF('調査票（Q5）'!K21=1,"*",IF('調査票（Q5）'!M21="","-",'調査票（Q5）'!M21))</f>
        <v>-</v>
      </c>
      <c r="J18" s="10" t="str">
        <f>IF('調査票（Q5）'!K21=1,"*",IF(OR('調査票（Q5）'!M21=1,'調査票（Q5）'!M21=2,'調査票（Q5）'!M21=9),"*",IF('調査票（Q5）'!R21="","-",'調査票（Q5）'!R21)))</f>
        <v>-</v>
      </c>
      <c r="K18" s="10" t="str">
        <f>IF('調査票（Q5）'!K21=1,"*",IF(OR('調査票（Q5）'!M21=1,'調査票（Q5）'!M21=2,'調査票（Q5）'!M21=9),"*",IF('調査票（Q5）'!T21="","-",'調査票（Q5）'!T21)))</f>
        <v>-</v>
      </c>
    </row>
    <row r="19" spans="1:11" x14ac:dyDescent="0.4">
      <c r="A19" s="32" t="str">
        <f>IF(SUM(C19:K19)=0,"",15)</f>
        <v/>
      </c>
      <c r="B19" s="10" t="str">
        <f>IF(COUNTIF(転記作業用!$A$6:$B$6,"&lt;&gt;0")&gt;1,"",IF(転記作業用!$C$6=0,"-",転記作業用!$C$6))</f>
        <v>-</v>
      </c>
      <c r="C19" s="10" t="str">
        <f>IF('調査票（Q5）'!B22="","-",'調査票（Q5）'!B22)</f>
        <v>-</v>
      </c>
      <c r="D19" s="10" t="str">
        <f>IF('調査票（Q5）'!E22="","-",'調査票（Q5）'!E22)</f>
        <v>-</v>
      </c>
      <c r="E19" s="10" t="str">
        <f>IF('調査票（Q5）'!G22="","-",'調査票（Q5）'!G22)</f>
        <v>-</v>
      </c>
      <c r="F19" s="10" t="str">
        <f>IF('調査票（Q5）'!H22="","-",'調査票（Q5）'!H22)</f>
        <v>-</v>
      </c>
      <c r="G19" s="10" t="str">
        <f>IF('調査票（Q5）'!I22="","-",'調査票（Q5）'!I22)</f>
        <v>-</v>
      </c>
      <c r="H19" s="10" t="str">
        <f>IF('調査票（Q5）'!K22="","-",'調査票（Q5）'!K22)</f>
        <v>-</v>
      </c>
      <c r="I19" s="10" t="str">
        <f>IF('調査票（Q5）'!K22=1,"*",IF('調査票（Q5）'!M22="","-",'調査票（Q5）'!M22))</f>
        <v>-</v>
      </c>
      <c r="J19" s="10" t="str">
        <f>IF('調査票（Q5）'!K22=1,"*",IF(OR('調査票（Q5）'!M22=1,'調査票（Q5）'!M22=2,'調査票（Q5）'!M22=9),"*",IF('調査票（Q5）'!R22="","-",'調査票（Q5）'!R22)))</f>
        <v>-</v>
      </c>
      <c r="K19" s="10" t="str">
        <f>IF('調査票（Q5）'!K22=1,"*",IF(OR('調査票（Q5）'!M22=1,'調査票（Q5）'!M22=2,'調査票（Q5）'!M22=9),"*",IF('調査票（Q5）'!T22="","-",'調査票（Q5）'!T22)))</f>
        <v>-</v>
      </c>
    </row>
    <row r="20" spans="1:11" x14ac:dyDescent="0.4">
      <c r="A20" s="32" t="str">
        <f>IF(SUM(C20:K20)=0,"",16)</f>
        <v/>
      </c>
      <c r="B20" s="10" t="str">
        <f>IF(COUNTIF(転記作業用!$A$6:$B$6,"&lt;&gt;0")&gt;1,"",IF(転記作業用!$C$6=0,"-",転記作業用!$C$6))</f>
        <v>-</v>
      </c>
      <c r="C20" s="10" t="str">
        <f>IF('調査票（Q5）'!B23="","-",'調査票（Q5）'!B23)</f>
        <v>-</v>
      </c>
      <c r="D20" s="10" t="str">
        <f>IF('調査票（Q5）'!E23="","-",'調査票（Q5）'!E23)</f>
        <v>-</v>
      </c>
      <c r="E20" s="10" t="str">
        <f>IF('調査票（Q5）'!G23="","-",'調査票（Q5）'!G23)</f>
        <v>-</v>
      </c>
      <c r="F20" s="10" t="str">
        <f>IF('調査票（Q5）'!H23="","-",'調査票（Q5）'!H23)</f>
        <v>-</v>
      </c>
      <c r="G20" s="10" t="str">
        <f>IF('調査票（Q5）'!I23="","-",'調査票（Q5）'!I23)</f>
        <v>-</v>
      </c>
      <c r="H20" s="10" t="str">
        <f>IF('調査票（Q5）'!K23="","-",'調査票（Q5）'!K23)</f>
        <v>-</v>
      </c>
      <c r="I20" s="10" t="str">
        <f>IF('調査票（Q5）'!K23=1,"*",IF('調査票（Q5）'!M23="","-",'調査票（Q5）'!M23))</f>
        <v>-</v>
      </c>
      <c r="J20" s="10" t="str">
        <f>IF('調査票（Q5）'!K23=1,"*",IF(OR('調査票（Q5）'!M23=1,'調査票（Q5）'!M23=2,'調査票（Q5）'!M23=9),"*",IF('調査票（Q5）'!R23="","-",'調査票（Q5）'!R23)))</f>
        <v>-</v>
      </c>
      <c r="K20" s="10" t="str">
        <f>IF('調査票（Q5）'!K23=1,"*",IF(OR('調査票（Q5）'!M23=1,'調査票（Q5）'!M23=2,'調査票（Q5）'!M23=9),"*",IF('調査票（Q5）'!T23="","-",'調査票（Q5）'!T23)))</f>
        <v>-</v>
      </c>
    </row>
    <row r="21" spans="1:11" x14ac:dyDescent="0.4">
      <c r="A21" s="32" t="str">
        <f>IF(SUM(C21:K21)=0,"",17)</f>
        <v/>
      </c>
      <c r="B21" s="10" t="str">
        <f>IF(COUNTIF(転記作業用!$A$6:$B$6,"&lt;&gt;0")&gt;1,"",IF(転記作業用!$C$6=0,"-",転記作業用!$C$6))</f>
        <v>-</v>
      </c>
      <c r="C21" s="10" t="str">
        <f>IF('調査票（Q5）'!B24="","-",'調査票（Q5）'!B24)</f>
        <v>-</v>
      </c>
      <c r="D21" s="10" t="str">
        <f>IF('調査票（Q5）'!E24="","-",'調査票（Q5）'!E24)</f>
        <v>-</v>
      </c>
      <c r="E21" s="10" t="str">
        <f>IF('調査票（Q5）'!G24="","-",'調査票（Q5）'!G24)</f>
        <v>-</v>
      </c>
      <c r="F21" s="10" t="str">
        <f>IF('調査票（Q5）'!H24="","-",'調査票（Q5）'!H24)</f>
        <v>-</v>
      </c>
      <c r="G21" s="10" t="str">
        <f>IF('調査票（Q5）'!I24="","-",'調査票（Q5）'!I24)</f>
        <v>-</v>
      </c>
      <c r="H21" s="10" t="str">
        <f>IF('調査票（Q5）'!K24="","-",'調査票（Q5）'!K24)</f>
        <v>-</v>
      </c>
      <c r="I21" s="10" t="str">
        <f>IF('調査票（Q5）'!K24=1,"*",IF('調査票（Q5）'!M24="","-",'調査票（Q5）'!M24))</f>
        <v>-</v>
      </c>
      <c r="J21" s="10" t="str">
        <f>IF('調査票（Q5）'!K24=1,"*",IF(OR('調査票（Q5）'!M24=1,'調査票（Q5）'!M24=2,'調査票（Q5）'!M24=9),"*",IF('調査票（Q5）'!R24="","-",'調査票（Q5）'!R24)))</f>
        <v>-</v>
      </c>
      <c r="K21" s="10" t="str">
        <f>IF('調査票（Q5）'!K24=1,"*",IF(OR('調査票（Q5）'!M24=1,'調査票（Q5）'!M24=2,'調査票（Q5）'!M24=9),"*",IF('調査票（Q5）'!T24="","-",'調査票（Q5）'!T24)))</f>
        <v>-</v>
      </c>
    </row>
    <row r="22" spans="1:11" x14ac:dyDescent="0.4">
      <c r="A22" s="32" t="str">
        <f>IF(SUM(C22:K22)=0,"",18)</f>
        <v/>
      </c>
      <c r="B22" s="10" t="str">
        <f>IF(COUNTIF(転記作業用!$A$6:$B$6,"&lt;&gt;0")&gt;1,"",IF(転記作業用!$C$6=0,"-",転記作業用!$C$6))</f>
        <v>-</v>
      </c>
      <c r="C22" s="10" t="str">
        <f>IF('調査票（Q5）'!B25="","-",'調査票（Q5）'!B25)</f>
        <v>-</v>
      </c>
      <c r="D22" s="10" t="str">
        <f>IF('調査票（Q5）'!E25="","-",'調査票（Q5）'!E25)</f>
        <v>-</v>
      </c>
      <c r="E22" s="10" t="str">
        <f>IF('調査票（Q5）'!G25="","-",'調査票（Q5）'!G25)</f>
        <v>-</v>
      </c>
      <c r="F22" s="10" t="str">
        <f>IF('調査票（Q5）'!H25="","-",'調査票（Q5）'!H25)</f>
        <v>-</v>
      </c>
      <c r="G22" s="10" t="str">
        <f>IF('調査票（Q5）'!I25="","-",'調査票（Q5）'!I25)</f>
        <v>-</v>
      </c>
      <c r="H22" s="10" t="str">
        <f>IF('調査票（Q5）'!K25="","-",'調査票（Q5）'!K25)</f>
        <v>-</v>
      </c>
      <c r="I22" s="10" t="str">
        <f>IF('調査票（Q5）'!K25=1,"*",IF('調査票（Q5）'!M25="","-",'調査票（Q5）'!M25))</f>
        <v>-</v>
      </c>
      <c r="J22" s="10" t="str">
        <f>IF('調査票（Q5）'!K25=1,"*",IF(OR('調査票（Q5）'!M25=1,'調査票（Q5）'!M25=2,'調査票（Q5）'!M25=9),"*",IF('調査票（Q5）'!R25="","-",'調査票（Q5）'!R25)))</f>
        <v>-</v>
      </c>
      <c r="K22" s="10" t="str">
        <f>IF('調査票（Q5）'!K25=1,"*",IF(OR('調査票（Q5）'!M25=1,'調査票（Q5）'!M25=2,'調査票（Q5）'!M25=9),"*",IF('調査票（Q5）'!T25="","-",'調査票（Q5）'!T25)))</f>
        <v>-</v>
      </c>
    </row>
    <row r="23" spans="1:11" x14ac:dyDescent="0.4">
      <c r="A23" s="32" t="str">
        <f>IF(SUM(C23:K23)=0,"",19)</f>
        <v/>
      </c>
      <c r="B23" s="10" t="str">
        <f>IF(COUNTIF(転記作業用!$A$6:$B$6,"&lt;&gt;0")&gt;1,"",IF(転記作業用!$C$6=0,"-",転記作業用!$C$6))</f>
        <v>-</v>
      </c>
      <c r="C23" s="10" t="str">
        <f>IF('調査票（Q5）'!B26="","-",'調査票（Q5）'!B26)</f>
        <v>-</v>
      </c>
      <c r="D23" s="10" t="str">
        <f>IF('調査票（Q5）'!E26="","-",'調査票（Q5）'!E26)</f>
        <v>-</v>
      </c>
      <c r="E23" s="10" t="str">
        <f>IF('調査票（Q5）'!G26="","-",'調査票（Q5）'!G26)</f>
        <v>-</v>
      </c>
      <c r="F23" s="10" t="str">
        <f>IF('調査票（Q5）'!H26="","-",'調査票（Q5）'!H26)</f>
        <v>-</v>
      </c>
      <c r="G23" s="10" t="str">
        <f>IF('調査票（Q5）'!I26="","-",'調査票（Q5）'!I26)</f>
        <v>-</v>
      </c>
      <c r="H23" s="10" t="str">
        <f>IF('調査票（Q5）'!K26="","-",'調査票（Q5）'!K26)</f>
        <v>-</v>
      </c>
      <c r="I23" s="10" t="str">
        <f>IF('調査票（Q5）'!K26=1,"*",IF('調査票（Q5）'!M26="","-",'調査票（Q5）'!M26))</f>
        <v>-</v>
      </c>
      <c r="J23" s="10" t="str">
        <f>IF('調査票（Q5）'!K26=1,"*",IF(OR('調査票（Q5）'!M26=1,'調査票（Q5）'!M26=2,'調査票（Q5）'!M26=9),"*",IF('調査票（Q5）'!R26="","-",'調査票（Q5）'!R26)))</f>
        <v>-</v>
      </c>
      <c r="K23" s="10" t="str">
        <f>IF('調査票（Q5）'!K26=1,"*",IF(OR('調査票（Q5）'!M26=1,'調査票（Q5）'!M26=2,'調査票（Q5）'!M26=9),"*",IF('調査票（Q5）'!T26="","-",'調査票（Q5）'!T26)))</f>
        <v>-</v>
      </c>
    </row>
    <row r="24" spans="1:11" x14ac:dyDescent="0.4">
      <c r="A24" s="32" t="str">
        <f>IF(SUM(C24:K24)=0,"",20)</f>
        <v/>
      </c>
      <c r="B24" s="10" t="str">
        <f>IF(COUNTIF(転記作業用!$A$6:$B$6,"&lt;&gt;0")&gt;1,"",IF(転記作業用!$C$6=0,"-",転記作業用!$C$6))</f>
        <v>-</v>
      </c>
      <c r="C24" s="10" t="str">
        <f>IF('調査票（Q5）'!B27="","-",'調査票（Q5）'!B27)</f>
        <v>-</v>
      </c>
      <c r="D24" s="10" t="str">
        <f>IF('調査票（Q5）'!E27="","-",'調査票（Q5）'!E27)</f>
        <v>-</v>
      </c>
      <c r="E24" s="10" t="str">
        <f>IF('調査票（Q5）'!G27="","-",'調査票（Q5）'!G27)</f>
        <v>-</v>
      </c>
      <c r="F24" s="10" t="str">
        <f>IF('調査票（Q5）'!H27="","-",'調査票（Q5）'!H27)</f>
        <v>-</v>
      </c>
      <c r="G24" s="10" t="str">
        <f>IF('調査票（Q5）'!I27="","-",'調査票（Q5）'!I27)</f>
        <v>-</v>
      </c>
      <c r="H24" s="10" t="str">
        <f>IF('調査票（Q5）'!K27="","-",'調査票（Q5）'!K27)</f>
        <v>-</v>
      </c>
      <c r="I24" s="10" t="str">
        <f>IF('調査票（Q5）'!K27=1,"*",IF('調査票（Q5）'!M27="","-",'調査票（Q5）'!M27))</f>
        <v>-</v>
      </c>
      <c r="J24" s="10" t="str">
        <f>IF('調査票（Q5）'!K27=1,"*",IF(OR('調査票（Q5）'!M27=1,'調査票（Q5）'!M27=2,'調査票（Q5）'!M27=9),"*",IF('調査票（Q5）'!R27="","-",'調査票（Q5）'!R27)))</f>
        <v>-</v>
      </c>
      <c r="K24" s="10" t="str">
        <f>IF('調査票（Q5）'!K27=1,"*",IF(OR('調査票（Q5）'!M27=1,'調査票（Q5）'!M27=2,'調査票（Q5）'!M27=9),"*",IF('調査票（Q5）'!T27="","-",'調査票（Q5）'!T27)))</f>
        <v>-</v>
      </c>
    </row>
    <row r="25" spans="1:11" x14ac:dyDescent="0.4">
      <c r="A25" s="32" t="str">
        <f>IF(SUM(C25:K25)=0,"",21)</f>
        <v/>
      </c>
      <c r="B25" s="10" t="str">
        <f>IF(COUNTIF(転記作業用!$A$6:$B$6,"&lt;&gt;0")&gt;1,"",IF(転記作業用!$C$6=0,"-",転記作業用!$C$6))</f>
        <v>-</v>
      </c>
      <c r="C25" s="10" t="str">
        <f>IF('調査票（Q5）'!B28="","-",'調査票（Q5）'!B28)</f>
        <v>-</v>
      </c>
      <c r="D25" s="10" t="str">
        <f>IF('調査票（Q5）'!E28="","-",'調査票（Q5）'!E28)</f>
        <v>-</v>
      </c>
      <c r="E25" s="10" t="str">
        <f>IF('調査票（Q5）'!G28="","-",'調査票（Q5）'!G28)</f>
        <v>-</v>
      </c>
      <c r="F25" s="10" t="str">
        <f>IF('調査票（Q5）'!H28="","-",'調査票（Q5）'!H28)</f>
        <v>-</v>
      </c>
      <c r="G25" s="10" t="str">
        <f>IF('調査票（Q5）'!I28="","-",'調査票（Q5）'!I28)</f>
        <v>-</v>
      </c>
      <c r="H25" s="10" t="str">
        <f>IF('調査票（Q5）'!K28="","-",'調査票（Q5）'!K28)</f>
        <v>-</v>
      </c>
      <c r="I25" s="10" t="str">
        <f>IF('調査票（Q5）'!K28=1,"*",IF('調査票（Q5）'!M28="","-",'調査票（Q5）'!M28))</f>
        <v>-</v>
      </c>
      <c r="J25" s="10" t="str">
        <f>IF('調査票（Q5）'!K28=1,"*",IF(OR('調査票（Q5）'!M28=1,'調査票（Q5）'!M28=2,'調査票（Q5）'!M28=9),"*",IF('調査票（Q5）'!R28="","-",'調査票（Q5）'!R28)))</f>
        <v>-</v>
      </c>
      <c r="K25" s="10" t="str">
        <f>IF('調査票（Q5）'!K28=1,"*",IF(OR('調査票（Q5）'!M28=1,'調査票（Q5）'!M28=2,'調査票（Q5）'!M28=9),"*",IF('調査票（Q5）'!T28="","-",'調査票（Q5）'!T28)))</f>
        <v>-</v>
      </c>
    </row>
    <row r="26" spans="1:11" x14ac:dyDescent="0.4">
      <c r="A26" s="32" t="str">
        <f>IF(SUM(C26:K26)=0,"",22)</f>
        <v/>
      </c>
      <c r="B26" s="10" t="str">
        <f>IF(COUNTIF(転記作業用!$A$6:$B$6,"&lt;&gt;0")&gt;1,"",IF(転記作業用!$C$6=0,"-",転記作業用!$C$6))</f>
        <v>-</v>
      </c>
      <c r="C26" s="10" t="str">
        <f>IF('調査票（Q5）'!B29="","-",'調査票（Q5）'!B29)</f>
        <v>-</v>
      </c>
      <c r="D26" s="10" t="str">
        <f>IF('調査票（Q5）'!E29="","-",'調査票（Q5）'!E29)</f>
        <v>-</v>
      </c>
      <c r="E26" s="10" t="str">
        <f>IF('調査票（Q5）'!G29="","-",'調査票（Q5）'!G29)</f>
        <v>-</v>
      </c>
      <c r="F26" s="10" t="str">
        <f>IF('調査票（Q5）'!H29="","-",'調査票（Q5）'!H29)</f>
        <v>-</v>
      </c>
      <c r="G26" s="10" t="str">
        <f>IF('調査票（Q5）'!I29="","-",'調査票（Q5）'!I29)</f>
        <v>-</v>
      </c>
      <c r="H26" s="10" t="str">
        <f>IF('調査票（Q5）'!K29="","-",'調査票（Q5）'!K29)</f>
        <v>-</v>
      </c>
      <c r="I26" s="10" t="str">
        <f>IF('調査票（Q5）'!K29=1,"*",IF('調査票（Q5）'!M29="","-",'調査票（Q5）'!M29))</f>
        <v>-</v>
      </c>
      <c r="J26" s="10" t="str">
        <f>IF('調査票（Q5）'!K29=1,"*",IF(OR('調査票（Q5）'!M29=1,'調査票（Q5）'!M29=2,'調査票（Q5）'!M29=9),"*",IF('調査票（Q5）'!R29="","-",'調査票（Q5）'!R29)))</f>
        <v>-</v>
      </c>
      <c r="K26" s="10" t="str">
        <f>IF('調査票（Q5）'!K29=1,"*",IF(OR('調査票（Q5）'!M29=1,'調査票（Q5）'!M29=2,'調査票（Q5）'!M29=9),"*",IF('調査票（Q5）'!T29="","-",'調査票（Q5）'!T29)))</f>
        <v>-</v>
      </c>
    </row>
    <row r="27" spans="1:11" x14ac:dyDescent="0.4">
      <c r="A27" s="32" t="str">
        <f>IF(SUM(C27:K27)=0,"",23)</f>
        <v/>
      </c>
      <c r="B27" s="10" t="str">
        <f>IF(COUNTIF(転記作業用!$A$6:$B$6,"&lt;&gt;0")&gt;1,"",IF(転記作業用!$C$6=0,"-",転記作業用!$C$6))</f>
        <v>-</v>
      </c>
      <c r="C27" s="10" t="str">
        <f>IF('調査票（Q5）'!B30="","-",'調査票（Q5）'!B30)</f>
        <v>-</v>
      </c>
      <c r="D27" s="10" t="str">
        <f>IF('調査票（Q5）'!E30="","-",'調査票（Q5）'!E30)</f>
        <v>-</v>
      </c>
      <c r="E27" s="10" t="str">
        <f>IF('調査票（Q5）'!G30="","-",'調査票（Q5）'!G30)</f>
        <v>-</v>
      </c>
      <c r="F27" s="10" t="str">
        <f>IF('調査票（Q5）'!H30="","-",'調査票（Q5）'!H30)</f>
        <v>-</v>
      </c>
      <c r="G27" s="10" t="str">
        <f>IF('調査票（Q5）'!I30="","-",'調査票（Q5）'!I30)</f>
        <v>-</v>
      </c>
      <c r="H27" s="10" t="str">
        <f>IF('調査票（Q5）'!K30="","-",'調査票（Q5）'!K30)</f>
        <v>-</v>
      </c>
      <c r="I27" s="10" t="str">
        <f>IF('調査票（Q5）'!K30=1,"*",IF('調査票（Q5）'!M30="","-",'調査票（Q5）'!M30))</f>
        <v>-</v>
      </c>
      <c r="J27" s="10" t="str">
        <f>IF('調査票（Q5）'!K30=1,"*",IF(OR('調査票（Q5）'!M30=1,'調査票（Q5）'!M30=2,'調査票（Q5）'!M30=9),"*",IF('調査票（Q5）'!R30="","-",'調査票（Q5）'!R30)))</f>
        <v>-</v>
      </c>
      <c r="K27" s="10" t="str">
        <f>IF('調査票（Q5）'!K30=1,"*",IF(OR('調査票（Q5）'!M30=1,'調査票（Q5）'!M30=2,'調査票（Q5）'!M30=9),"*",IF('調査票（Q5）'!T30="","-",'調査票（Q5）'!T30)))</f>
        <v>-</v>
      </c>
    </row>
    <row r="28" spans="1:11" x14ac:dyDescent="0.4">
      <c r="A28" s="32" t="str">
        <f>IF(SUM(C28:K28)=0,"",24)</f>
        <v/>
      </c>
      <c r="B28" s="10" t="str">
        <f>IF(COUNTIF(転記作業用!$A$6:$B$6,"&lt;&gt;0")&gt;1,"",IF(転記作業用!$C$6=0,"-",転記作業用!$C$6))</f>
        <v>-</v>
      </c>
      <c r="C28" s="10" t="str">
        <f>IF('調査票（Q5）'!B31="","-",'調査票（Q5）'!B31)</f>
        <v>-</v>
      </c>
      <c r="D28" s="10" t="str">
        <f>IF('調査票（Q5）'!E31="","-",'調査票（Q5）'!E31)</f>
        <v>-</v>
      </c>
      <c r="E28" s="10" t="str">
        <f>IF('調査票（Q5）'!G31="","-",'調査票（Q5）'!G31)</f>
        <v>-</v>
      </c>
      <c r="F28" s="10" t="str">
        <f>IF('調査票（Q5）'!H31="","-",'調査票（Q5）'!H31)</f>
        <v>-</v>
      </c>
      <c r="G28" s="10" t="str">
        <f>IF('調査票（Q5）'!I31="","-",'調査票（Q5）'!I31)</f>
        <v>-</v>
      </c>
      <c r="H28" s="10" t="str">
        <f>IF('調査票（Q5）'!K31="","-",'調査票（Q5）'!K31)</f>
        <v>-</v>
      </c>
      <c r="I28" s="10" t="str">
        <f>IF('調査票（Q5）'!K31=1,"*",IF('調査票（Q5）'!M31="","-",'調査票（Q5）'!M31))</f>
        <v>-</v>
      </c>
      <c r="J28" s="10" t="str">
        <f>IF('調査票（Q5）'!K31=1,"*",IF(OR('調査票（Q5）'!M31=1,'調査票（Q5）'!M31=2,'調査票（Q5）'!M31=9),"*",IF('調査票（Q5）'!R31="","-",'調査票（Q5）'!R31)))</f>
        <v>-</v>
      </c>
      <c r="K28" s="10" t="str">
        <f>IF('調査票（Q5）'!K31=1,"*",IF(OR('調査票（Q5）'!M31=1,'調査票（Q5）'!M31=2,'調査票（Q5）'!M31=9),"*",IF('調査票（Q5）'!T31="","-",'調査票（Q5）'!T31)))</f>
        <v>-</v>
      </c>
    </row>
    <row r="29" spans="1:11" x14ac:dyDescent="0.4">
      <c r="A29" s="32" t="str">
        <f>IF(SUM(C29:K29)=0,"",25)</f>
        <v/>
      </c>
      <c r="B29" s="10" t="str">
        <f>IF(COUNTIF(転記作業用!$A$6:$B$6,"&lt;&gt;0")&gt;1,"",IF(転記作業用!$C$6=0,"-",転記作業用!$C$6))</f>
        <v>-</v>
      </c>
      <c r="C29" s="10" t="str">
        <f>IF('調査票（Q5）'!B32="","-",'調査票（Q5）'!B32)</f>
        <v>-</v>
      </c>
      <c r="D29" s="10" t="str">
        <f>IF('調査票（Q5）'!E32="","-",'調査票（Q5）'!E32)</f>
        <v>-</v>
      </c>
      <c r="E29" s="10" t="str">
        <f>IF('調査票（Q5）'!G32="","-",'調査票（Q5）'!G32)</f>
        <v>-</v>
      </c>
      <c r="F29" s="10" t="str">
        <f>IF('調査票（Q5）'!H32="","-",'調査票（Q5）'!H32)</f>
        <v>-</v>
      </c>
      <c r="G29" s="10" t="str">
        <f>IF('調査票（Q5）'!I32="","-",'調査票（Q5）'!I32)</f>
        <v>-</v>
      </c>
      <c r="H29" s="10" t="str">
        <f>IF('調査票（Q5）'!K32="","-",'調査票（Q5）'!K32)</f>
        <v>-</v>
      </c>
      <c r="I29" s="10" t="str">
        <f>IF('調査票（Q5）'!K32=1,"*",IF('調査票（Q5）'!M32="","-",'調査票（Q5）'!M32))</f>
        <v>-</v>
      </c>
      <c r="J29" s="10" t="str">
        <f>IF('調査票（Q5）'!K32=1,"*",IF(OR('調査票（Q5）'!M32=1,'調査票（Q5）'!M32=2,'調査票（Q5）'!M32=9),"*",IF('調査票（Q5）'!R32="","-",'調査票（Q5）'!R32)))</f>
        <v>-</v>
      </c>
      <c r="K29" s="10" t="str">
        <f>IF('調査票（Q5）'!K32=1,"*",IF(OR('調査票（Q5）'!M32=1,'調査票（Q5）'!M32=2,'調査票（Q5）'!M32=9),"*",IF('調査票（Q5）'!T32="","-",'調査票（Q5）'!T32)))</f>
        <v>-</v>
      </c>
    </row>
    <row r="30" spans="1:11" x14ac:dyDescent="0.4">
      <c r="A30" s="32" t="str">
        <f>IF(SUM(C30:K30)=0,"",26)</f>
        <v/>
      </c>
      <c r="B30" s="10" t="str">
        <f>IF(COUNTIF(転記作業用!$A$6:$B$6,"&lt;&gt;0")&gt;1,"",IF(転記作業用!$C$6=0,"-",転記作業用!$C$6))</f>
        <v>-</v>
      </c>
      <c r="C30" s="10" t="str">
        <f>IF('調査票（Q5）'!B33="","-",'調査票（Q5）'!B33)</f>
        <v>-</v>
      </c>
      <c r="D30" s="10" t="str">
        <f>IF('調査票（Q5）'!E33="","-",'調査票（Q5）'!E33)</f>
        <v>-</v>
      </c>
      <c r="E30" s="10" t="str">
        <f>IF('調査票（Q5）'!G33="","-",'調査票（Q5）'!G33)</f>
        <v>-</v>
      </c>
      <c r="F30" s="10" t="str">
        <f>IF('調査票（Q5）'!H33="","-",'調査票（Q5）'!H33)</f>
        <v>-</v>
      </c>
      <c r="G30" s="10" t="str">
        <f>IF('調査票（Q5）'!I33="","-",'調査票（Q5）'!I33)</f>
        <v>-</v>
      </c>
      <c r="H30" s="10" t="str">
        <f>IF('調査票（Q5）'!K33="","-",'調査票（Q5）'!K33)</f>
        <v>-</v>
      </c>
      <c r="I30" s="10" t="str">
        <f>IF('調査票（Q5）'!K33=1,"*",IF('調査票（Q5）'!M33="","-",'調査票（Q5）'!M33))</f>
        <v>-</v>
      </c>
      <c r="J30" s="10" t="str">
        <f>IF('調査票（Q5）'!K33=1,"*",IF(OR('調査票（Q5）'!M33=1,'調査票（Q5）'!M33=2,'調査票（Q5）'!M33=9),"*",IF('調査票（Q5）'!R33="","-",'調査票（Q5）'!R33)))</f>
        <v>-</v>
      </c>
      <c r="K30" s="10" t="str">
        <f>IF('調査票（Q5）'!K33=1,"*",IF(OR('調査票（Q5）'!M33=1,'調査票（Q5）'!M33=2,'調査票（Q5）'!M33=9),"*",IF('調査票（Q5）'!T33="","-",'調査票（Q5）'!T33)))</f>
        <v>-</v>
      </c>
    </row>
    <row r="31" spans="1:11" x14ac:dyDescent="0.4">
      <c r="A31" s="32" t="str">
        <f>IF(SUM(C31:K31)=0,"",27)</f>
        <v/>
      </c>
      <c r="B31" s="10" t="str">
        <f>IF(COUNTIF(転記作業用!$A$6:$B$6,"&lt;&gt;0")&gt;1,"",IF(転記作業用!$C$6=0,"-",転記作業用!$C$6))</f>
        <v>-</v>
      </c>
      <c r="C31" s="10" t="str">
        <f>IF('調査票（Q5）'!B34="","-",'調査票（Q5）'!B34)</f>
        <v>-</v>
      </c>
      <c r="D31" s="10" t="str">
        <f>IF('調査票（Q5）'!E34="","-",'調査票（Q5）'!E34)</f>
        <v>-</v>
      </c>
      <c r="E31" s="10" t="str">
        <f>IF('調査票（Q5）'!G34="","-",'調査票（Q5）'!G34)</f>
        <v>-</v>
      </c>
      <c r="F31" s="10" t="str">
        <f>IF('調査票（Q5）'!H34="","-",'調査票（Q5）'!H34)</f>
        <v>-</v>
      </c>
      <c r="G31" s="10" t="str">
        <f>IF('調査票（Q5）'!I34="","-",'調査票（Q5）'!I34)</f>
        <v>-</v>
      </c>
      <c r="H31" s="10" t="str">
        <f>IF('調査票（Q5）'!K34="","-",'調査票（Q5）'!K34)</f>
        <v>-</v>
      </c>
      <c r="I31" s="10" t="str">
        <f>IF('調査票（Q5）'!K34=1,"*",IF('調査票（Q5）'!M34="","-",'調査票（Q5）'!M34))</f>
        <v>-</v>
      </c>
      <c r="J31" s="10" t="str">
        <f>IF('調査票（Q5）'!K34=1,"*",IF(OR('調査票（Q5）'!M34=1,'調査票（Q5）'!M34=2,'調査票（Q5）'!M34=9),"*",IF('調査票（Q5）'!R34="","-",'調査票（Q5）'!R34)))</f>
        <v>-</v>
      </c>
      <c r="K31" s="10" t="str">
        <f>IF('調査票（Q5）'!K34=1,"*",IF(OR('調査票（Q5）'!M34=1,'調査票（Q5）'!M34=2,'調査票（Q5）'!M34=9),"*",IF('調査票（Q5）'!T34="","-",'調査票（Q5）'!T34)))</f>
        <v>-</v>
      </c>
    </row>
    <row r="32" spans="1:11" x14ac:dyDescent="0.4">
      <c r="A32" s="32" t="str">
        <f>IF(SUM(C32:K32)=0,"",28)</f>
        <v/>
      </c>
      <c r="B32" s="10" t="str">
        <f>IF(COUNTIF(転記作業用!$A$6:$B$6,"&lt;&gt;0")&gt;1,"",IF(転記作業用!$C$6=0,"-",転記作業用!$C$6))</f>
        <v>-</v>
      </c>
      <c r="C32" s="10" t="str">
        <f>IF('調査票（Q5）'!B35="","-",'調査票（Q5）'!B35)</f>
        <v>-</v>
      </c>
      <c r="D32" s="10" t="str">
        <f>IF('調査票（Q5）'!E35="","-",'調査票（Q5）'!E35)</f>
        <v>-</v>
      </c>
      <c r="E32" s="10" t="str">
        <f>IF('調査票（Q5）'!G35="","-",'調査票（Q5）'!G35)</f>
        <v>-</v>
      </c>
      <c r="F32" s="10" t="str">
        <f>IF('調査票（Q5）'!H35="","-",'調査票（Q5）'!H35)</f>
        <v>-</v>
      </c>
      <c r="G32" s="10" t="str">
        <f>IF('調査票（Q5）'!I35="","-",'調査票（Q5）'!I35)</f>
        <v>-</v>
      </c>
      <c r="H32" s="10" t="str">
        <f>IF('調査票（Q5）'!K35="","-",'調査票（Q5）'!K35)</f>
        <v>-</v>
      </c>
      <c r="I32" s="10" t="str">
        <f>IF('調査票（Q5）'!K35=1,"*",IF('調査票（Q5）'!M35="","-",'調査票（Q5）'!M35))</f>
        <v>-</v>
      </c>
      <c r="J32" s="10" t="str">
        <f>IF('調査票（Q5）'!K35=1,"*",IF(OR('調査票（Q5）'!M35=1,'調査票（Q5）'!M35=2,'調査票（Q5）'!M35=9),"*",IF('調査票（Q5）'!R35="","-",'調査票（Q5）'!R35)))</f>
        <v>-</v>
      </c>
      <c r="K32" s="10" t="str">
        <f>IF('調査票（Q5）'!K35=1,"*",IF(OR('調査票（Q5）'!M35=1,'調査票（Q5）'!M35=2,'調査票（Q5）'!M35=9),"*",IF('調査票（Q5）'!T35="","-",'調査票（Q5）'!T35)))</f>
        <v>-</v>
      </c>
    </row>
    <row r="33" spans="1:11" x14ac:dyDescent="0.4">
      <c r="A33" s="32" t="str">
        <f>IF(SUM(C33:K33)=0,"",29)</f>
        <v/>
      </c>
      <c r="B33" s="10" t="str">
        <f>IF(COUNTIF(転記作業用!$A$6:$B$6,"&lt;&gt;0")&gt;1,"",IF(転記作業用!$C$6=0,"-",転記作業用!$C$6))</f>
        <v>-</v>
      </c>
      <c r="C33" s="10" t="str">
        <f>IF('調査票（Q5）'!B36="","-",'調査票（Q5）'!B36)</f>
        <v>-</v>
      </c>
      <c r="D33" s="10" t="str">
        <f>IF('調査票（Q5）'!E36="","-",'調査票（Q5）'!E36)</f>
        <v>-</v>
      </c>
      <c r="E33" s="10" t="str">
        <f>IF('調査票（Q5）'!G36="","-",'調査票（Q5）'!G36)</f>
        <v>-</v>
      </c>
      <c r="F33" s="10" t="str">
        <f>IF('調査票（Q5）'!H36="","-",'調査票（Q5）'!H36)</f>
        <v>-</v>
      </c>
      <c r="G33" s="10" t="str">
        <f>IF('調査票（Q5）'!I36="","-",'調査票（Q5）'!I36)</f>
        <v>-</v>
      </c>
      <c r="H33" s="10" t="str">
        <f>IF('調査票（Q5）'!K36="","-",'調査票（Q5）'!K36)</f>
        <v>-</v>
      </c>
      <c r="I33" s="10" t="str">
        <f>IF('調査票（Q5）'!K36=1,"*",IF('調査票（Q5）'!M36="","-",'調査票（Q5）'!M36))</f>
        <v>-</v>
      </c>
      <c r="J33" s="10" t="str">
        <f>IF('調査票（Q5）'!K36=1,"*",IF(OR('調査票（Q5）'!M36=1,'調査票（Q5）'!M36=2,'調査票（Q5）'!M36=9),"*",IF('調査票（Q5）'!R36="","-",'調査票（Q5）'!R36)))</f>
        <v>-</v>
      </c>
      <c r="K33" s="10" t="str">
        <f>IF('調査票（Q5）'!K36=1,"*",IF(OR('調査票（Q5）'!M36=1,'調査票（Q5）'!M36=2,'調査票（Q5）'!M36=9),"*",IF('調査票（Q5）'!T36="","-",'調査票（Q5）'!T36)))</f>
        <v>-</v>
      </c>
    </row>
    <row r="34" spans="1:11" x14ac:dyDescent="0.4">
      <c r="A34" s="32" t="str">
        <f>IF(SUM(C34:K34)=0,"",30)</f>
        <v/>
      </c>
      <c r="B34" s="10" t="str">
        <f>IF(COUNTIF(転記作業用!$A$6:$B$6,"&lt;&gt;0")&gt;1,"",IF(転記作業用!$C$6=0,"-",転記作業用!$C$6))</f>
        <v>-</v>
      </c>
      <c r="C34" s="10" t="str">
        <f>IF('調査票（Q5）'!B37="","-",'調査票（Q5）'!B37)</f>
        <v>-</v>
      </c>
      <c r="D34" s="10" t="str">
        <f>IF('調査票（Q5）'!E37="","-",'調査票（Q5）'!E37)</f>
        <v>-</v>
      </c>
      <c r="E34" s="10" t="str">
        <f>IF('調査票（Q5）'!G37="","-",'調査票（Q5）'!G37)</f>
        <v>-</v>
      </c>
      <c r="F34" s="10" t="str">
        <f>IF('調査票（Q5）'!H37="","-",'調査票（Q5）'!H37)</f>
        <v>-</v>
      </c>
      <c r="G34" s="10" t="str">
        <f>IF('調査票（Q5）'!I37="","-",'調査票（Q5）'!I37)</f>
        <v>-</v>
      </c>
      <c r="H34" s="10" t="str">
        <f>IF('調査票（Q5）'!K37="","-",'調査票（Q5）'!K37)</f>
        <v>-</v>
      </c>
      <c r="I34" s="10" t="str">
        <f>IF('調査票（Q5）'!K37=1,"*",IF('調査票（Q5）'!M37="","-",'調査票（Q5）'!M37))</f>
        <v>-</v>
      </c>
      <c r="J34" s="10" t="str">
        <f>IF('調査票（Q5）'!K37=1,"*",IF(OR('調査票（Q5）'!M37=1,'調査票（Q5）'!M37=2,'調査票（Q5）'!M37=9),"*",IF('調査票（Q5）'!R37="","-",'調査票（Q5）'!R37)))</f>
        <v>-</v>
      </c>
      <c r="K34" s="10" t="str">
        <f>IF('調査票（Q5）'!K37=1,"*",IF(OR('調査票（Q5）'!M37=1,'調査票（Q5）'!M37=2,'調査票（Q5）'!M37=9),"*",IF('調査票（Q5）'!T37="","-",'調査票（Q5）'!T37)))</f>
        <v>-</v>
      </c>
    </row>
    <row r="35" spans="1:11" x14ac:dyDescent="0.4">
      <c r="A35" s="32" t="str">
        <f>IF(SUM(C35:K35)=0,"",31)</f>
        <v/>
      </c>
      <c r="B35" s="10" t="str">
        <f>IF(COUNTIF(転記作業用!$A$6:$B$6,"&lt;&gt;0")&gt;1,"",IF(転記作業用!$C$6=0,"-",転記作業用!$C$6))</f>
        <v>-</v>
      </c>
      <c r="C35" s="10" t="str">
        <f>IF('調査票（Q5）'!B38="","-",'調査票（Q5）'!B38)</f>
        <v>-</v>
      </c>
      <c r="D35" s="10" t="str">
        <f>IF('調査票（Q5）'!E38="","-",'調査票（Q5）'!E38)</f>
        <v>-</v>
      </c>
      <c r="E35" s="10" t="str">
        <f>IF('調査票（Q5）'!G38="","-",'調査票（Q5）'!G38)</f>
        <v>-</v>
      </c>
      <c r="F35" s="10" t="str">
        <f>IF('調査票（Q5）'!H38="","-",'調査票（Q5）'!H38)</f>
        <v>-</v>
      </c>
      <c r="G35" s="10" t="str">
        <f>IF('調査票（Q5）'!I38="","-",'調査票（Q5）'!I38)</f>
        <v>-</v>
      </c>
      <c r="H35" s="10" t="str">
        <f>IF('調査票（Q5）'!K38="","-",'調査票（Q5）'!K38)</f>
        <v>-</v>
      </c>
      <c r="I35" s="10" t="str">
        <f>IF('調査票（Q5）'!K38=1,"*",IF('調査票（Q5）'!M38="","-",'調査票（Q5）'!M38))</f>
        <v>-</v>
      </c>
      <c r="J35" s="10" t="str">
        <f>IF('調査票（Q5）'!K38=1,"*",IF(OR('調査票（Q5）'!M38=1,'調査票（Q5）'!M38=2,'調査票（Q5）'!M38=9),"*",IF('調査票（Q5）'!R38="","-",'調査票（Q5）'!R38)))</f>
        <v>-</v>
      </c>
      <c r="K35" s="10" t="str">
        <f>IF('調査票（Q5）'!K38=1,"*",IF(OR('調査票（Q5）'!M38=1,'調査票（Q5）'!M38=2,'調査票（Q5）'!M38=9),"*",IF('調査票（Q5）'!T38="","-",'調査票（Q5）'!T38)))</f>
        <v>-</v>
      </c>
    </row>
    <row r="36" spans="1:11" x14ac:dyDescent="0.4">
      <c r="A36" s="32" t="str">
        <f>IF(SUM(C36:K36)=0,"",32)</f>
        <v/>
      </c>
      <c r="B36" s="10" t="str">
        <f>IF(COUNTIF(転記作業用!$A$6:$B$6,"&lt;&gt;0")&gt;1,"",IF(転記作業用!$C$6=0,"-",転記作業用!$C$6))</f>
        <v>-</v>
      </c>
      <c r="C36" s="10" t="str">
        <f>IF('調査票（Q5）'!B39="","-",'調査票（Q5）'!B39)</f>
        <v>-</v>
      </c>
      <c r="D36" s="10" t="str">
        <f>IF('調査票（Q5）'!E39="","-",'調査票（Q5）'!E39)</f>
        <v>-</v>
      </c>
      <c r="E36" s="10" t="str">
        <f>IF('調査票（Q5）'!G39="","-",'調査票（Q5）'!G39)</f>
        <v>-</v>
      </c>
      <c r="F36" s="10" t="str">
        <f>IF('調査票（Q5）'!H39="","-",'調査票（Q5）'!H39)</f>
        <v>-</v>
      </c>
      <c r="G36" s="10" t="str">
        <f>IF('調査票（Q5）'!I39="","-",'調査票（Q5）'!I39)</f>
        <v>-</v>
      </c>
      <c r="H36" s="10" t="str">
        <f>IF('調査票（Q5）'!K39="","-",'調査票（Q5）'!K39)</f>
        <v>-</v>
      </c>
      <c r="I36" s="10" t="str">
        <f>IF('調査票（Q5）'!K39=1,"*",IF('調査票（Q5）'!M39="","-",'調査票（Q5）'!M39))</f>
        <v>-</v>
      </c>
      <c r="J36" s="10" t="str">
        <f>IF('調査票（Q5）'!K39=1,"*",IF(OR('調査票（Q5）'!M39=1,'調査票（Q5）'!M39=2,'調査票（Q5）'!M39=9),"*",IF('調査票（Q5）'!R39="","-",'調査票（Q5）'!R39)))</f>
        <v>-</v>
      </c>
      <c r="K36" s="10" t="str">
        <f>IF('調査票（Q5）'!K39=1,"*",IF(OR('調査票（Q5）'!M39=1,'調査票（Q5）'!M39=2,'調査票（Q5）'!M39=9),"*",IF('調査票（Q5）'!T39="","-",'調査票（Q5）'!T39)))</f>
        <v>-</v>
      </c>
    </row>
    <row r="37" spans="1:11" x14ac:dyDescent="0.4">
      <c r="A37" s="32" t="str">
        <f>IF(SUM(C37:K37)=0,"",33)</f>
        <v/>
      </c>
      <c r="B37" s="10" t="str">
        <f>IF(COUNTIF(転記作業用!$A$6:$B$6,"&lt;&gt;0")&gt;1,"",IF(転記作業用!$C$6=0,"-",転記作業用!$C$6))</f>
        <v>-</v>
      </c>
      <c r="C37" s="10" t="str">
        <f>IF('調査票（Q5）'!B40="","-",'調査票（Q5）'!B40)</f>
        <v>-</v>
      </c>
      <c r="D37" s="10" t="str">
        <f>IF('調査票（Q5）'!E40="","-",'調査票（Q5）'!E40)</f>
        <v>-</v>
      </c>
      <c r="E37" s="10" t="str">
        <f>IF('調査票（Q5）'!G40="","-",'調査票（Q5）'!G40)</f>
        <v>-</v>
      </c>
      <c r="F37" s="10" t="str">
        <f>IF('調査票（Q5）'!H40="","-",'調査票（Q5）'!H40)</f>
        <v>-</v>
      </c>
      <c r="G37" s="10" t="str">
        <f>IF('調査票（Q5）'!I40="","-",'調査票（Q5）'!I40)</f>
        <v>-</v>
      </c>
      <c r="H37" s="10" t="str">
        <f>IF('調査票（Q5）'!K40="","-",'調査票（Q5）'!K40)</f>
        <v>-</v>
      </c>
      <c r="I37" s="10" t="str">
        <f>IF('調査票（Q5）'!K40=1,"*",IF('調査票（Q5）'!M40="","-",'調査票（Q5）'!M40))</f>
        <v>-</v>
      </c>
      <c r="J37" s="10" t="str">
        <f>IF('調査票（Q5）'!K40=1,"*",IF(OR('調査票（Q5）'!M40=1,'調査票（Q5）'!M40=2,'調査票（Q5）'!M40=9),"*",IF('調査票（Q5）'!R40="","-",'調査票（Q5）'!R40)))</f>
        <v>-</v>
      </c>
      <c r="K37" s="10" t="str">
        <f>IF('調査票（Q5）'!K40=1,"*",IF(OR('調査票（Q5）'!M40=1,'調査票（Q5）'!M40=2,'調査票（Q5）'!M40=9),"*",IF('調査票（Q5）'!T40="","-",'調査票（Q5）'!T40)))</f>
        <v>-</v>
      </c>
    </row>
    <row r="38" spans="1:11" x14ac:dyDescent="0.4">
      <c r="A38" s="32" t="str">
        <f>IF(SUM(C38:K38)=0,"",34)</f>
        <v/>
      </c>
      <c r="B38" s="10" t="str">
        <f>IF(COUNTIF(転記作業用!$A$6:$B$6,"&lt;&gt;0")&gt;1,"",IF(転記作業用!$C$6=0,"-",転記作業用!$C$6))</f>
        <v>-</v>
      </c>
      <c r="C38" s="10" t="str">
        <f>IF('調査票（Q5）'!B41="","-",'調査票（Q5）'!B41)</f>
        <v>-</v>
      </c>
      <c r="D38" s="10" t="str">
        <f>IF('調査票（Q5）'!E41="","-",'調査票（Q5）'!E41)</f>
        <v>-</v>
      </c>
      <c r="E38" s="10" t="str">
        <f>IF('調査票（Q5）'!G41="","-",'調査票（Q5）'!G41)</f>
        <v>-</v>
      </c>
      <c r="F38" s="10" t="str">
        <f>IF('調査票（Q5）'!H41="","-",'調査票（Q5）'!H41)</f>
        <v>-</v>
      </c>
      <c r="G38" s="10" t="str">
        <f>IF('調査票（Q5）'!I41="","-",'調査票（Q5）'!I41)</f>
        <v>-</v>
      </c>
      <c r="H38" s="10" t="str">
        <f>IF('調査票（Q5）'!K41="","-",'調査票（Q5）'!K41)</f>
        <v>-</v>
      </c>
      <c r="I38" s="10" t="str">
        <f>IF('調査票（Q5）'!K41=1,"*",IF('調査票（Q5）'!M41="","-",'調査票（Q5）'!M41))</f>
        <v>-</v>
      </c>
      <c r="J38" s="10" t="str">
        <f>IF('調査票（Q5）'!K41=1,"*",IF(OR('調査票（Q5）'!M41=1,'調査票（Q5）'!M41=2,'調査票（Q5）'!M41=9),"*",IF('調査票（Q5）'!R41="","-",'調査票（Q5）'!R41)))</f>
        <v>-</v>
      </c>
      <c r="K38" s="10" t="str">
        <f>IF('調査票（Q5）'!K41=1,"*",IF(OR('調査票（Q5）'!M41=1,'調査票（Q5）'!M41=2,'調査票（Q5）'!M41=9),"*",IF('調査票（Q5）'!T41="","-",'調査票（Q5）'!T41)))</f>
        <v>-</v>
      </c>
    </row>
    <row r="39" spans="1:11" x14ac:dyDescent="0.4">
      <c r="A39" s="32" t="str">
        <f>IF(SUM(C39:K39)=0,"",35)</f>
        <v/>
      </c>
      <c r="B39" s="10" t="str">
        <f>IF(COUNTIF(転記作業用!$A$6:$B$6,"&lt;&gt;0")&gt;1,"",IF(転記作業用!$C$6=0,"-",転記作業用!$C$6))</f>
        <v>-</v>
      </c>
      <c r="C39" s="10" t="str">
        <f>IF('調査票（Q5）'!B42="","-",'調査票（Q5）'!B42)</f>
        <v>-</v>
      </c>
      <c r="D39" s="10" t="str">
        <f>IF('調査票（Q5）'!E42="","-",'調査票（Q5）'!E42)</f>
        <v>-</v>
      </c>
      <c r="E39" s="10" t="str">
        <f>IF('調査票（Q5）'!G42="","-",'調査票（Q5）'!G42)</f>
        <v>-</v>
      </c>
      <c r="F39" s="10" t="str">
        <f>IF('調査票（Q5）'!H42="","-",'調査票（Q5）'!H42)</f>
        <v>-</v>
      </c>
      <c r="G39" s="10" t="str">
        <f>IF('調査票（Q5）'!I42="","-",'調査票（Q5）'!I42)</f>
        <v>-</v>
      </c>
      <c r="H39" s="10" t="str">
        <f>IF('調査票（Q5）'!K42="","-",'調査票（Q5）'!K42)</f>
        <v>-</v>
      </c>
      <c r="I39" s="10" t="str">
        <f>IF('調査票（Q5）'!K42=1,"*",IF('調査票（Q5）'!M42="","-",'調査票（Q5）'!M42))</f>
        <v>-</v>
      </c>
      <c r="J39" s="10" t="str">
        <f>IF('調査票（Q5）'!K42=1,"*",IF(OR('調査票（Q5）'!M42=1,'調査票（Q5）'!M42=2,'調査票（Q5）'!M42=9),"*",IF('調査票（Q5）'!R42="","-",'調査票（Q5）'!R42)))</f>
        <v>-</v>
      </c>
      <c r="K39" s="10" t="str">
        <f>IF('調査票（Q5）'!K42=1,"*",IF(OR('調査票（Q5）'!M42=1,'調査票（Q5）'!M42=2,'調査票（Q5）'!M42=9),"*",IF('調査票（Q5）'!T42="","-",'調査票（Q5）'!T42)))</f>
        <v>-</v>
      </c>
    </row>
    <row r="40" spans="1:11" x14ac:dyDescent="0.4">
      <c r="A40" s="32" t="str">
        <f>IF(SUM(C40:K40)=0,"",36)</f>
        <v/>
      </c>
      <c r="B40" s="10" t="str">
        <f>IF(COUNTIF(転記作業用!$A$6:$B$6,"&lt;&gt;0")&gt;1,"",IF(転記作業用!$C$6=0,"-",転記作業用!$C$6))</f>
        <v>-</v>
      </c>
      <c r="C40" s="10" t="str">
        <f>IF('調査票（Q5）'!B43="","-",'調査票（Q5）'!B43)</f>
        <v>-</v>
      </c>
      <c r="D40" s="10" t="str">
        <f>IF('調査票（Q5）'!E43="","-",'調査票（Q5）'!E43)</f>
        <v>-</v>
      </c>
      <c r="E40" s="10" t="str">
        <f>IF('調査票（Q5）'!G43="","-",'調査票（Q5）'!G43)</f>
        <v>-</v>
      </c>
      <c r="F40" s="10" t="str">
        <f>IF('調査票（Q5）'!H43="","-",'調査票（Q5）'!H43)</f>
        <v>-</v>
      </c>
      <c r="G40" s="10" t="str">
        <f>IF('調査票（Q5）'!I43="","-",'調査票（Q5）'!I43)</f>
        <v>-</v>
      </c>
      <c r="H40" s="10" t="str">
        <f>IF('調査票（Q5）'!K43="","-",'調査票（Q5）'!K43)</f>
        <v>-</v>
      </c>
      <c r="I40" s="10" t="str">
        <f>IF('調査票（Q5）'!K43=1,"*",IF('調査票（Q5）'!M43="","-",'調査票（Q5）'!M43))</f>
        <v>-</v>
      </c>
      <c r="J40" s="10" t="str">
        <f>IF('調査票（Q5）'!K43=1,"*",IF(OR('調査票（Q5）'!M43=1,'調査票（Q5）'!M43=2,'調査票（Q5）'!M43=9),"*",IF('調査票（Q5）'!R43="","-",'調査票（Q5）'!R43)))</f>
        <v>-</v>
      </c>
      <c r="K40" s="10" t="str">
        <f>IF('調査票（Q5）'!K43=1,"*",IF(OR('調査票（Q5）'!M43=1,'調査票（Q5）'!M43=2,'調査票（Q5）'!M43=9),"*",IF('調査票（Q5）'!T43="","-",'調査票（Q5）'!T43)))</f>
        <v>-</v>
      </c>
    </row>
    <row r="41" spans="1:11" x14ac:dyDescent="0.4">
      <c r="A41" s="32" t="str">
        <f>IF(SUM(C41:K41)=0,"",37)</f>
        <v/>
      </c>
      <c r="B41" s="10" t="str">
        <f>IF(COUNTIF(転記作業用!$A$6:$B$6,"&lt;&gt;0")&gt;1,"",IF(転記作業用!$C$6=0,"-",転記作業用!$C$6))</f>
        <v>-</v>
      </c>
      <c r="C41" s="10" t="str">
        <f>IF('調査票（Q5）'!B44="","-",'調査票（Q5）'!B44)</f>
        <v>-</v>
      </c>
      <c r="D41" s="10" t="str">
        <f>IF('調査票（Q5）'!E44="","-",'調査票（Q5）'!E44)</f>
        <v>-</v>
      </c>
      <c r="E41" s="10" t="str">
        <f>IF('調査票（Q5）'!G44="","-",'調査票（Q5）'!G44)</f>
        <v>-</v>
      </c>
      <c r="F41" s="10" t="str">
        <f>IF('調査票（Q5）'!H44="","-",'調査票（Q5）'!H44)</f>
        <v>-</v>
      </c>
      <c r="G41" s="10" t="str">
        <f>IF('調査票（Q5）'!I44="","-",'調査票（Q5）'!I44)</f>
        <v>-</v>
      </c>
      <c r="H41" s="10" t="str">
        <f>IF('調査票（Q5）'!K44="","-",'調査票（Q5）'!K44)</f>
        <v>-</v>
      </c>
      <c r="I41" s="10" t="str">
        <f>IF('調査票（Q5）'!K44=1,"*",IF('調査票（Q5）'!M44="","-",'調査票（Q5）'!M44))</f>
        <v>-</v>
      </c>
      <c r="J41" s="10" t="str">
        <f>IF('調査票（Q5）'!K44=1,"*",IF(OR('調査票（Q5）'!M44=1,'調査票（Q5）'!M44=2,'調査票（Q5）'!M44=9),"*",IF('調査票（Q5）'!R44="","-",'調査票（Q5）'!R44)))</f>
        <v>-</v>
      </c>
      <c r="K41" s="10" t="str">
        <f>IF('調査票（Q5）'!K44=1,"*",IF(OR('調査票（Q5）'!M44=1,'調査票（Q5）'!M44=2,'調査票（Q5）'!M44=9),"*",IF('調査票（Q5）'!T44="","-",'調査票（Q5）'!T44)))</f>
        <v>-</v>
      </c>
    </row>
    <row r="42" spans="1:11" x14ac:dyDescent="0.4">
      <c r="A42" s="32" t="str">
        <f>IF(SUM(C42:K42)=0,"",38)</f>
        <v/>
      </c>
      <c r="B42" s="10" t="str">
        <f>IF(COUNTIF(転記作業用!$A$6:$B$6,"&lt;&gt;0")&gt;1,"",IF(転記作業用!$C$6=0,"-",転記作業用!$C$6))</f>
        <v>-</v>
      </c>
      <c r="C42" s="10" t="str">
        <f>IF('調査票（Q5）'!B45="","-",'調査票（Q5）'!B45)</f>
        <v>-</v>
      </c>
      <c r="D42" s="10" t="str">
        <f>IF('調査票（Q5）'!E45="","-",'調査票（Q5）'!E45)</f>
        <v>-</v>
      </c>
      <c r="E42" s="10" t="str">
        <f>IF('調査票（Q5）'!G45="","-",'調査票（Q5）'!G45)</f>
        <v>-</v>
      </c>
      <c r="F42" s="10" t="str">
        <f>IF('調査票（Q5）'!H45="","-",'調査票（Q5）'!H45)</f>
        <v>-</v>
      </c>
      <c r="G42" s="10" t="str">
        <f>IF('調査票（Q5）'!I45="","-",'調査票（Q5）'!I45)</f>
        <v>-</v>
      </c>
      <c r="H42" s="10" t="str">
        <f>IF('調査票（Q5）'!K45="","-",'調査票（Q5）'!K45)</f>
        <v>-</v>
      </c>
      <c r="I42" s="10" t="str">
        <f>IF('調査票（Q5）'!K45=1,"*",IF('調査票（Q5）'!M45="","-",'調査票（Q5）'!M45))</f>
        <v>-</v>
      </c>
      <c r="J42" s="10" t="str">
        <f>IF('調査票（Q5）'!K45=1,"*",IF(OR('調査票（Q5）'!M45=1,'調査票（Q5）'!M45=2,'調査票（Q5）'!M45=9),"*",IF('調査票（Q5）'!R45="","-",'調査票（Q5）'!R45)))</f>
        <v>-</v>
      </c>
      <c r="K42" s="10" t="str">
        <f>IF('調査票（Q5）'!K45=1,"*",IF(OR('調査票（Q5）'!M45=1,'調査票（Q5）'!M45=2,'調査票（Q5）'!M45=9),"*",IF('調査票（Q5）'!T45="","-",'調査票（Q5）'!T45)))</f>
        <v>-</v>
      </c>
    </row>
    <row r="43" spans="1:11" x14ac:dyDescent="0.4">
      <c r="A43" s="32" t="str">
        <f>IF(SUM(C43:K43)=0,"",39)</f>
        <v/>
      </c>
      <c r="B43" s="10" t="str">
        <f>IF(COUNTIF(転記作業用!$A$6:$B$6,"&lt;&gt;0")&gt;1,"",IF(転記作業用!$C$6=0,"-",転記作業用!$C$6))</f>
        <v>-</v>
      </c>
      <c r="C43" s="10" t="str">
        <f>IF('調査票（Q5）'!B46="","-",'調査票（Q5）'!B46)</f>
        <v>-</v>
      </c>
      <c r="D43" s="10" t="str">
        <f>IF('調査票（Q5）'!E46="","-",'調査票（Q5）'!E46)</f>
        <v>-</v>
      </c>
      <c r="E43" s="10" t="str">
        <f>IF('調査票（Q5）'!G46="","-",'調査票（Q5）'!G46)</f>
        <v>-</v>
      </c>
      <c r="F43" s="10" t="str">
        <f>IF('調査票（Q5）'!H46="","-",'調査票（Q5）'!H46)</f>
        <v>-</v>
      </c>
      <c r="G43" s="10" t="str">
        <f>IF('調査票（Q5）'!I46="","-",'調査票（Q5）'!I46)</f>
        <v>-</v>
      </c>
      <c r="H43" s="10" t="str">
        <f>IF('調査票（Q5）'!K46="","-",'調査票（Q5）'!K46)</f>
        <v>-</v>
      </c>
      <c r="I43" s="10" t="str">
        <f>IF('調査票（Q5）'!K46=1,"*",IF('調査票（Q5）'!M46="","-",'調査票（Q5）'!M46))</f>
        <v>-</v>
      </c>
      <c r="J43" s="10" t="str">
        <f>IF('調査票（Q5）'!K46=1,"*",IF(OR('調査票（Q5）'!M46=1,'調査票（Q5）'!M46=2,'調査票（Q5）'!M46=9),"*",IF('調査票（Q5）'!R46="","-",'調査票（Q5）'!R46)))</f>
        <v>-</v>
      </c>
      <c r="K43" s="10" t="str">
        <f>IF('調査票（Q5）'!K46=1,"*",IF(OR('調査票（Q5）'!M46=1,'調査票（Q5）'!M46=2,'調査票（Q5）'!M46=9),"*",IF('調査票（Q5）'!T46="","-",'調査票（Q5）'!T46)))</f>
        <v>-</v>
      </c>
    </row>
    <row r="44" spans="1:11" x14ac:dyDescent="0.4">
      <c r="A44" s="32" t="str">
        <f>IF(SUM(C44:K44)=0,"",40)</f>
        <v/>
      </c>
      <c r="B44" s="10" t="str">
        <f>IF(COUNTIF(転記作業用!$A$6:$B$6,"&lt;&gt;0")&gt;1,"",IF(転記作業用!$C$6=0,"-",転記作業用!$C$6))</f>
        <v>-</v>
      </c>
      <c r="C44" s="10" t="str">
        <f>IF('調査票（Q5）'!B47="","-",'調査票（Q5）'!B47)</f>
        <v>-</v>
      </c>
      <c r="D44" s="10" t="str">
        <f>IF('調査票（Q5）'!E47="","-",'調査票（Q5）'!E47)</f>
        <v>-</v>
      </c>
      <c r="E44" s="10" t="str">
        <f>IF('調査票（Q5）'!G47="","-",'調査票（Q5）'!G47)</f>
        <v>-</v>
      </c>
      <c r="F44" s="10" t="str">
        <f>IF('調査票（Q5）'!H47="","-",'調査票（Q5）'!H47)</f>
        <v>-</v>
      </c>
      <c r="G44" s="10" t="str">
        <f>IF('調査票（Q5）'!I47="","-",'調査票（Q5）'!I47)</f>
        <v>-</v>
      </c>
      <c r="H44" s="10" t="str">
        <f>IF('調査票（Q5）'!K47="","-",'調査票（Q5）'!K47)</f>
        <v>-</v>
      </c>
      <c r="I44" s="10" t="str">
        <f>IF('調査票（Q5）'!K47=1,"*",IF('調査票（Q5）'!M47="","-",'調査票（Q5）'!M47))</f>
        <v>-</v>
      </c>
      <c r="J44" s="10" t="str">
        <f>IF('調査票（Q5）'!K47=1,"*",IF(OR('調査票（Q5）'!M47=1,'調査票（Q5）'!M47=2,'調査票（Q5）'!M47=9),"*",IF('調査票（Q5）'!R47="","-",'調査票（Q5）'!R47)))</f>
        <v>-</v>
      </c>
      <c r="K44" s="10" t="str">
        <f>IF('調査票（Q5）'!K47=1,"*",IF(OR('調査票（Q5）'!M47=1,'調査票（Q5）'!M47=2,'調査票（Q5）'!M47=9),"*",IF('調査票（Q5）'!T47="","-",'調査票（Q5）'!T47)))</f>
        <v>-</v>
      </c>
    </row>
    <row r="45" spans="1:11" x14ac:dyDescent="0.4">
      <c r="A45" s="32" t="str">
        <f>IF(SUM(C45:K45)=0,"",41)</f>
        <v/>
      </c>
      <c r="B45" s="10" t="str">
        <f>IF(COUNTIF(転記作業用!$A$6:$B$6,"&lt;&gt;0")&gt;1,"",IF(転記作業用!$C$6=0,"-",転記作業用!$C$6))</f>
        <v>-</v>
      </c>
      <c r="C45" s="10" t="str">
        <f>IF('調査票（Q5）'!B48="","-",'調査票（Q5）'!B48)</f>
        <v>-</v>
      </c>
      <c r="D45" s="10" t="str">
        <f>IF('調査票（Q5）'!E48="","-",'調査票（Q5）'!E48)</f>
        <v>-</v>
      </c>
      <c r="E45" s="10" t="str">
        <f>IF('調査票（Q5）'!G48="","-",'調査票（Q5）'!G48)</f>
        <v>-</v>
      </c>
      <c r="F45" s="10" t="str">
        <f>IF('調査票（Q5）'!H48="","-",'調査票（Q5）'!H48)</f>
        <v>-</v>
      </c>
      <c r="G45" s="10" t="str">
        <f>IF('調査票（Q5）'!I48="","-",'調査票（Q5）'!I48)</f>
        <v>-</v>
      </c>
      <c r="H45" s="10" t="str">
        <f>IF('調査票（Q5）'!K48="","-",'調査票（Q5）'!K48)</f>
        <v>-</v>
      </c>
      <c r="I45" s="10" t="str">
        <f>IF('調査票（Q5）'!K48=1,"*",IF('調査票（Q5）'!M48="","-",'調査票（Q5）'!M48))</f>
        <v>-</v>
      </c>
      <c r="J45" s="10" t="str">
        <f>IF('調査票（Q5）'!K48=1,"*",IF(OR('調査票（Q5）'!M48=1,'調査票（Q5）'!M48=2,'調査票（Q5）'!M48=9),"*",IF('調査票（Q5）'!R48="","-",'調査票（Q5）'!R48)))</f>
        <v>-</v>
      </c>
      <c r="K45" s="10" t="str">
        <f>IF('調査票（Q5）'!K48=1,"*",IF(OR('調査票（Q5）'!M48=1,'調査票（Q5）'!M48=2,'調査票（Q5）'!M48=9),"*",IF('調査票（Q5）'!T48="","-",'調査票（Q5）'!T48)))</f>
        <v>-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workbookViewId="0">
      <selection activeCell="A6" sqref="A6"/>
    </sheetView>
  </sheetViews>
  <sheetFormatPr defaultRowHeight="18.75" x14ac:dyDescent="0.4"/>
  <sheetData>
    <row r="1" spans="1:25" x14ac:dyDescent="0.4">
      <c r="A1" t="s">
        <v>93</v>
      </c>
      <c r="N1" s="3"/>
      <c r="O1" s="3"/>
      <c r="P1" s="3"/>
      <c r="Q1" s="3"/>
      <c r="R1" s="3"/>
      <c r="S1" s="3"/>
    </row>
    <row r="2" spans="1:25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5" ht="49.5" x14ac:dyDescent="0.4">
      <c r="A4" s="6" t="s">
        <v>48</v>
      </c>
      <c r="B4" s="6"/>
      <c r="C4" s="33" t="s">
        <v>79</v>
      </c>
      <c r="D4" s="37" t="s">
        <v>94</v>
      </c>
      <c r="E4" s="35" t="s">
        <v>81</v>
      </c>
      <c r="F4" s="35" t="s">
        <v>82</v>
      </c>
      <c r="G4" s="35" t="s">
        <v>83</v>
      </c>
      <c r="H4" s="35" t="s">
        <v>61</v>
      </c>
      <c r="I4" s="35"/>
      <c r="J4" s="33" t="s">
        <v>79</v>
      </c>
      <c r="K4" s="37" t="s">
        <v>94</v>
      </c>
      <c r="L4" s="35" t="s">
        <v>49</v>
      </c>
      <c r="M4" s="35" t="s">
        <v>50</v>
      </c>
      <c r="N4" s="35" t="s">
        <v>57</v>
      </c>
      <c r="O4" s="35" t="s">
        <v>58</v>
      </c>
      <c r="P4" s="35" t="s">
        <v>59</v>
      </c>
      <c r="Q4" s="35" t="s">
        <v>60</v>
      </c>
      <c r="R4" s="35" t="s">
        <v>75</v>
      </c>
      <c r="S4" s="35" t="s">
        <v>74</v>
      </c>
      <c r="T4" s="35" t="s">
        <v>70</v>
      </c>
      <c r="U4" s="35" t="s">
        <v>71</v>
      </c>
      <c r="V4" s="35" t="s">
        <v>72</v>
      </c>
      <c r="W4" s="35" t="s">
        <v>73</v>
      </c>
      <c r="X4" s="35" t="s">
        <v>82</v>
      </c>
      <c r="Y4" s="35" t="s">
        <v>83</v>
      </c>
    </row>
    <row r="5" spans="1:25" x14ac:dyDescent="0.4">
      <c r="A5" s="8" t="s">
        <v>114</v>
      </c>
      <c r="B5" s="8" t="s">
        <v>115</v>
      </c>
      <c r="C5" s="34" t="s">
        <v>78</v>
      </c>
      <c r="D5" s="38"/>
      <c r="E5" s="8" t="s">
        <v>52</v>
      </c>
      <c r="F5" s="8" t="s">
        <v>52</v>
      </c>
      <c r="G5" s="8" t="s">
        <v>52</v>
      </c>
      <c r="H5" s="8" t="s">
        <v>116</v>
      </c>
      <c r="I5" s="8" t="s">
        <v>117</v>
      </c>
      <c r="J5" s="34" t="s">
        <v>80</v>
      </c>
      <c r="K5" s="38"/>
      <c r="L5" s="8" t="s">
        <v>52</v>
      </c>
      <c r="M5" s="8" t="s">
        <v>52</v>
      </c>
      <c r="N5" s="8" t="s">
        <v>52</v>
      </c>
      <c r="O5" s="8" t="s">
        <v>52</v>
      </c>
      <c r="P5" s="8" t="s">
        <v>52</v>
      </c>
      <c r="Q5" s="8" t="s">
        <v>52</v>
      </c>
      <c r="R5" s="8" t="s">
        <v>54</v>
      </c>
      <c r="S5" s="8" t="s">
        <v>54</v>
      </c>
      <c r="T5" s="8" t="s">
        <v>54</v>
      </c>
      <c r="U5" s="8" t="s">
        <v>54</v>
      </c>
      <c r="V5" s="8" t="s">
        <v>54</v>
      </c>
      <c r="W5" s="8" t="s">
        <v>54</v>
      </c>
      <c r="X5" s="8" t="s">
        <v>99</v>
      </c>
      <c r="Y5" s="8" t="s">
        <v>99</v>
      </c>
    </row>
    <row r="6" spans="1:25" x14ac:dyDescent="0.4">
      <c r="A6" s="10">
        <f>IF('調査票（Q1～Q4）'!C10="○",1,0)</f>
        <v>0</v>
      </c>
      <c r="B6" s="10">
        <f>IF('調査票（Q1～Q4）'!C13="○",2,0)</f>
        <v>0</v>
      </c>
      <c r="C6" s="10">
        <f>SUM(A6:B6)</f>
        <v>0</v>
      </c>
      <c r="D6" s="10">
        <f>IF(COUNTIF(A6:B6,"&gt;0")&gt;1,1,0)</f>
        <v>0</v>
      </c>
      <c r="E6" s="10">
        <f>'調査票（Q1～Q4）'!E24</f>
        <v>0</v>
      </c>
      <c r="F6" s="10">
        <f>'調査票（Q1～Q4）'!J24</f>
        <v>0</v>
      </c>
      <c r="G6" s="10">
        <f>'調査票（Q1～Q4）'!J25</f>
        <v>0</v>
      </c>
      <c r="H6" s="10">
        <f>IF('調査票（Q1～Q4）'!J29="○",1,0)</f>
        <v>0</v>
      </c>
      <c r="I6" s="10">
        <f>IF('調査票（Q1～Q4）'!J30="○",2,0)</f>
        <v>0</v>
      </c>
      <c r="J6" s="10">
        <f>SUM(H6:I6)</f>
        <v>0</v>
      </c>
      <c r="K6" s="10">
        <f>IF(COUNTIF(H6:I6,"&gt;0")&gt;1,1,0)</f>
        <v>0</v>
      </c>
      <c r="L6" s="10">
        <f>'調査票（Q1～Q4）'!E39</f>
        <v>0</v>
      </c>
      <c r="M6" s="10">
        <f>'調査票（Q1～Q4）'!H39</f>
        <v>0</v>
      </c>
      <c r="N6" s="10">
        <f>'調査票（Q1～Q4）'!E37</f>
        <v>0</v>
      </c>
      <c r="O6" s="10">
        <f>'調査票（Q1～Q4）'!E38</f>
        <v>0</v>
      </c>
      <c r="P6" s="10">
        <f>'調査票（Q1～Q4）'!H37</f>
        <v>0</v>
      </c>
      <c r="Q6" s="10">
        <f>'調査票（Q1～Q4）'!H38</f>
        <v>0</v>
      </c>
      <c r="R6" s="10">
        <f>'調査票（Q1～Q4）'!C51</f>
        <v>0</v>
      </c>
      <c r="S6" s="10">
        <f>'調査票（Q1～Q4）'!C60</f>
        <v>0</v>
      </c>
      <c r="T6" s="10">
        <f>'調査票（Q1～Q4）'!F168</f>
        <v>0</v>
      </c>
      <c r="U6" s="10">
        <f>'調査票（Q1～Q4）'!F169</f>
        <v>0</v>
      </c>
      <c r="V6" s="10">
        <f>'調査票（Q1～Q4）'!F170</f>
        <v>0</v>
      </c>
      <c r="W6" s="10">
        <f>'調査票（Q1～Q4）'!F171</f>
        <v>0</v>
      </c>
      <c r="X6" s="10">
        <f>'調査票（Q1～Q4）'!J27</f>
        <v>0</v>
      </c>
      <c r="Y6" s="10" t="e">
        <f>'調査票（Q1～Q4）'!#REF!</f>
        <v>#REF!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調査票（Q1～Q4）</vt:lpstr>
      <vt:lpstr>調査票（Q5）</vt:lpstr>
      <vt:lpstr>集計_施設系Q1～Q4</vt:lpstr>
      <vt:lpstr>集計_施設系Q5</vt:lpstr>
      <vt:lpstr>転記作業用</vt:lpstr>
      <vt:lpstr>'調査票（Q1～Q4）'!Print_Area</vt:lpstr>
      <vt:lpstr>'調査票（Q5）'!Print_Area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2024-04-19T10:05:11Z</dcterms:created>
  <dcterms:modified xsi:type="dcterms:W3CDTF">2025-11-27T04:56:44Z</dcterms:modified>
</cp:coreProperties>
</file>