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874"/>
  </bookViews>
  <sheets>
    <sheet name="チェック表" sheetId="24" r:id="rId1"/>
    <sheet name="更新申請書(第4号様式）" sheetId="23" r:id="rId2"/>
    <sheet name="付表１" sheetId="21" r:id="rId3"/>
    <sheet name="（参考）記入欄不足時の資料" sheetId="22" r:id="rId4"/>
    <sheet name="夜間対応型訪問介護" sheetId="20" r:id="rId5"/>
    <sheet name="シフト記号表" sheetId="19" r:id="rId6"/>
    <sheet name="記入方法" sheetId="4" r:id="rId7"/>
    <sheet name="プルダウン・リスト" sheetId="3" r:id="rId8"/>
    <sheet name="【記載例】夜間対応型訪問介護" sheetId="10" r:id="rId9"/>
    <sheet name="【記載例】シフト記号表（勤務時間帯）" sheetId="16" r:id="rId10"/>
  </sheets>
  <externalReferences>
    <externalReference r:id="rId11"/>
  </externalReferences>
  <definedNames>
    <definedName name="【記載例】シフト記号" localSheetId="5">シフト記号表!$C$6:$C$47</definedName>
    <definedName name="【記載例】シフト記号">'【記載例】シフト記号表（勤務時間帯）'!$C$6:$C$47</definedName>
    <definedName name="【記載例】シフト記号表" localSheetId="5">シフト記号表!$C$6:$C$47</definedName>
    <definedName name="【記載例】シフト記号表">'【記載例】シフト記号表（勤務時間帯）'!$C$6:$C$47</definedName>
    <definedName name="_xlnm.Print_Area" localSheetId="3">'（参考）記入欄不足時の資料'!#REF!</definedName>
    <definedName name="_xlnm.Print_Area" localSheetId="9">'【記載例】シフト記号表（勤務時間帯）'!$B$1:$N$52</definedName>
    <definedName name="_xlnm.Print_Area" localSheetId="8">【記載例】夜間対応型訪問介護!$A$1:$BJ$75</definedName>
    <definedName name="_xlnm.Print_Area" localSheetId="5">シフト記号表!$B$1:$N$52</definedName>
    <definedName name="_xlnm.Print_Area" localSheetId="0">チェック表!$A$1:$H$25</definedName>
    <definedName name="_xlnm.Print_Area" localSheetId="6">記入方法!$A$1:$Q$69</definedName>
    <definedName name="_xlnm.Print_Area" localSheetId="1">'更新申請書(第4号様式）'!$A$1:$AH$60</definedName>
    <definedName name="_xlnm.Print_Area" localSheetId="2">付表１!$A$1:$V$43</definedName>
    <definedName name="_xlnm.Print_Area" localSheetId="4">夜間対応型訪問介護!$A$1:$BJ$215</definedName>
    <definedName name="_xlnm.Print_Titles" localSheetId="8">【記載例】夜間対応型訪問介護!$1:$14</definedName>
    <definedName name="_xlnm.Print_Titles" localSheetId="4">夜間対応型訪問介護!$1:$14</definedName>
    <definedName name="オペレーター">プルダウン・リスト!$D$18:$D$27</definedName>
    <definedName name="シフト記号表" localSheetId="0">[1]シフト記号表!$C$6:$C$47</definedName>
    <definedName name="シフト記号表">シフト記号表!$C$6:$C$47</definedName>
    <definedName name="管理者">プルダウン・リスト!$C$18:$C$27</definedName>
    <definedName name="職種" localSheetId="0">[1]プルダウン・リスト!$C$17:$L$17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4"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<sst xmlns="http://schemas.openxmlformats.org/spreadsheetml/2006/main" count="1604" uniqueCount="359">
  <si>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</si>
  <si>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</si>
  <si>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</si>
  <si>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</si>
  <si>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</si>
  <si>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</si>
  <si>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</si>
  <si>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</si>
  <si>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</si>
  <si>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</si>
  <si>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</si>
  <si>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</si>
  <si>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</si>
  <si>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</si>
  <si>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</si>
  <si>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</si>
  <si>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</si>
  <si>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</si>
  <si>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</si>
  <si>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</si>
  <si>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</si>
  <si>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</si>
  <si>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</si>
  <si>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</si>
  <si>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</si>
  <si>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</si>
  <si>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</si>
  <si>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</si>
  <si>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</si>
  <si>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</si>
  <si>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</si>
  <si>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</si>
  <si>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</si>
  <si>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</si>
  <si>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</si>
  <si>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</si>
  <si>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</si>
  <si>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</si>
  <si>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</si>
  <si>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</si>
  <si>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</si>
  <si>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</si>
  <si>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</si>
  <si>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</si>
  <si>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</si>
  <si>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</si>
  <si>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</si>
  <si>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</si>
  <si>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</si>
  <si>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</si>
  <si>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</si>
  <si>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</si>
  <si>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</si>
  <si>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</si>
  <si>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</si>
  <si>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</si>
  <si>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</si>
  <si>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</si>
  <si>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</si>
  <si>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</si>
  <si>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</si>
  <si>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</si>
  <si>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</si>
  <si>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</si>
  <si>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</si>
  <si>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</si>
  <si>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</si>
  <si>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</si>
  <si>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</si>
  <si>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</si>
  <si>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</si>
  <si>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</si>
  <si>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</si>
  <si>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</si>
  <si>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</si>
  <si>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</si>
  <si>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</si>
  <si>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</si>
  <si>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</si>
  <si>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</si>
  <si>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</si>
  <si>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</si>
  <si>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</si>
  <si>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</si>
  <si>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</si>
  <si>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</si>
  <si>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</si>
  <si>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</si>
  <si>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</si>
  <si>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</si>
  <si>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</si>
  <si>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</si>
  <si>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</si>
  <si>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</si>
  <si>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</si>
  <si>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</si>
  <si>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</si>
  <si>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</si>
  <si>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</si>
  <si>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</si>
  <si>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</si>
  <si>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</si>
  <si>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</si>
  <si>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</si>
  <si>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</si>
  <si>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</si>
  <si>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</si>
  <si>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</si>
  <si>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</si>
  <si>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</si>
  <si>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</si>
  <si>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</si>
  <si>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</si>
  <si>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</si>
  <si>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</si>
  <si>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</si>
  <si>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</si>
  <si>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</si>
  <si>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</si>
  <si>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</si>
  <si>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</si>
  <si>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</si>
  <si>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</si>
  <si>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</si>
  <si>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</si>
  <si>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</si>
  <si>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</si>
  <si>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</si>
  <si>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</si>
  <si>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</si>
  <si>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</si>
  <si>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</si>
  <si>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</si>
  <si>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</si>
  <si>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</si>
  <si>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</si>
  <si>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</si>
  <si>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</si>
  <si>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</si>
  <si>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</si>
  <si>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</si>
  <si>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</si>
  <si>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</si>
  <si>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</si>
  <si>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</si>
  <si>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</si>
  <si>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</si>
  <si>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</si>
  <si>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</si>
  <si>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</si>
  <si>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</si>
  <si>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</si>
  <si>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</si>
  <si>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</si>
  <si>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</si>
  <si>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</si>
  <si>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</si>
  <si>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</si>
  <si>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</si>
  <si>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</si>
  <si>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</si>
  <si>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</si>
  <si>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</si>
  <si>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</si>
  <si>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</si>
  <si>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</si>
  <si>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</si>
  <si>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</si>
  <si>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</si>
  <si>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</si>
  <si>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</si>
  <si>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</si>
  <si>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</si>
  <si>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</si>
  <si>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</si>
  <si>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</si>
  <si>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</si>
  <si>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</si>
  <si>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</si>
  <si>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</si>
  <si>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</si>
  <si>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</si>
  <si>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</si>
  <si>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</si>
  <si>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</si>
  <si>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</si>
  <si>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</si>
  <si>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</si>
  <si>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</si>
  <si>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</si>
  <si>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</si>
  <si>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</si>
  <si>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</si>
  <si>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</si>
  <si>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</si>
  <si>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</si>
  <si>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</si>
  <si>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</si>
  <si>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</si>
  <si>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</si>
  <si>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</si>
  <si>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</si>
  <si>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</si>
  <si>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</si>
  <si>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</si>
  <si>
    <t xml:space="preserve"> </t>
    <phoneticPr fontId="3"/>
  </si>
  <si>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28" eb="29">
      <t>ベツ</t>
    </rPh>
    <phoneticPr fontId="3"/>
  </si>
  <si>
    <t>備考</t>
    <rPh sb="0" eb="2">
      <t>ビコウ</t>
    </rPh>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</si>
  <si>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</si>
  <si>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</si>
  <si>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</si>
  <si>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</si>
  <si>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</si>
  <si>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</si>
  <si>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</si>
  <si>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</si>
  <si>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</si>
  <si>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</si>
  <si>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</si>
  <si>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</si>
  <si>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</si>
  <si>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 xml:space="preserve"> ）</t>
  </si>
  <si>
    <t>－</t>
  </si>
  <si>
    <t>（郵便番号</t>
  </si>
  <si>
    <t>所在地</t>
    <phoneticPr fontId="3"/>
  </si>
  <si>
    <t>名　称</t>
    <phoneticPr fontId="3"/>
  </si>
  <si>
    <t>フリガナ</t>
  </si>
  <si>
    <t>事 業 所</t>
    <phoneticPr fontId="3"/>
  </si>
  <si>
    <t>（夜間対応型訪問介護事業を事業所所在地以外の場所で一部実施する場合）</t>
    <phoneticPr fontId="3"/>
  </si>
  <si>
    <t>非常勤（人）</t>
  </si>
  <si>
    <t>常  勤（人）</t>
  </si>
  <si>
    <t>兼務</t>
  </si>
  <si>
    <t>専従</t>
  </si>
  <si>
    <t>随時訪問サービス</t>
  </si>
  <si>
    <t>定期巡回サービス</t>
  </si>
  <si>
    <t>面接相談員</t>
  </si>
  <si>
    <t>訪問介護員等</t>
  </si>
  <si>
    <t>従業者の職種・員数</t>
  </si>
  <si>
    <t>か所</t>
    <phoneticPr fontId="3"/>
  </si>
  <si>
    <t>オペレーションセンターのか所数</t>
    <phoneticPr fontId="3"/>
  </si>
  <si>
    <t>オペレーションセンターの有無</t>
    <phoneticPr fontId="3"/>
  </si>
  <si>
    <t>○人員に関する基準の確認に必要な事項</t>
    <phoneticPr fontId="3"/>
  </si>
  <si>
    <t>当該夜間対応型訪問介護事業所で
兼務する他の職種（兼務の場合のみ記入）</t>
    <rPh sb="2" eb="4">
      <t>ヤカン</t>
    </rPh>
    <rPh sb="7" eb="9">
      <t>ホウモン</t>
    </rPh>
    <phoneticPr fontId="3"/>
  </si>
  <si>
    <t>生年月日</t>
  </si>
  <si>
    <t>氏  名</t>
  </si>
  <si>
    <t>）</t>
    <phoneticPr fontId="3"/>
  </si>
  <si>
    <t xml:space="preserve"> －</t>
  </si>
  <si>
    <t xml:space="preserve">（郵便番号 </t>
    <phoneticPr fontId="3"/>
  </si>
  <si>
    <t>住所</t>
  </si>
  <si>
    <t>管 理 者</t>
    <phoneticPr fontId="3"/>
  </si>
  <si>
    <t>所在地</t>
    <phoneticPr fontId="3"/>
  </si>
  <si>
    <t>名　称</t>
    <phoneticPr fontId="3"/>
  </si>
  <si>
    <t>事 業 所</t>
    <phoneticPr fontId="3"/>
  </si>
  <si>
    <t>付表１  夜間対応型訪問介護事業所の指定に係る記載事項</t>
    <phoneticPr fontId="3"/>
  </si>
  <si>
    <t>Email</t>
    <phoneticPr fontId="3"/>
  </si>
  <si>
    <t>所在地</t>
    <phoneticPr fontId="3"/>
  </si>
  <si>
    <t>名　称</t>
    <phoneticPr fontId="3"/>
  </si>
  <si>
    <t>事 業 所</t>
    <phoneticPr fontId="3"/>
  </si>
  <si>
    <t>■複数事業所</t>
    <rPh sb="1" eb="3">
      <t>フクスウ</t>
    </rPh>
    <rPh sb="3" eb="6">
      <t>ジギョウショ</t>
    </rPh>
    <phoneticPr fontId="3"/>
  </si>
  <si>
    <t>（夜間対応型訪問介護事業を事業所所在地以外の場所で一部実施する場合）</t>
    <phoneticPr fontId="3"/>
  </si>
  <si>
    <t>（参考）付表１  夜間対応型訪問介護事業所の指定に係る記載事項記入欄不足時の資料</t>
    <phoneticPr fontId="3"/>
  </si>
  <si>
    <t>介護支援専門員一覧（参考様式7）</t>
    <rPh sb="0" eb="2">
      <t>カイゴ</t>
    </rPh>
    <rPh sb="2" eb="4">
      <t>シエン</t>
    </rPh>
    <rPh sb="4" eb="7">
      <t>センモンイン</t>
    </rPh>
    <rPh sb="7" eb="9">
      <t>イチラン</t>
    </rPh>
    <rPh sb="10" eb="12">
      <t>サンコウ</t>
    </rPh>
    <rPh sb="12" eb="14">
      <t>ヨウシキ</t>
    </rPh>
    <phoneticPr fontId="25"/>
  </si>
  <si>
    <t>誓約書（参考様式6）</t>
    <rPh sb="0" eb="3">
      <t>セイヤクショ</t>
    </rPh>
    <rPh sb="4" eb="6">
      <t>サンコウ</t>
    </rPh>
    <rPh sb="6" eb="8">
      <t>ヨウシキ</t>
    </rPh>
    <phoneticPr fontId="25"/>
  </si>
  <si>
    <t>別添</t>
    <rPh sb="0" eb="2">
      <t>ベッテン</t>
    </rPh>
    <phoneticPr fontId="25"/>
  </si>
  <si>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5"/>
  </si>
  <si>
    <t>備考</t>
    <rPh sb="0" eb="2">
      <t>ビコウ</t>
    </rPh>
    <phoneticPr fontId="25"/>
  </si>
  <si>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</si>
  <si>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</si>
  <si>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</si>
  <si>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</si>
  <si>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</si>
  <si>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5"/>
  </si>
  <si>
    <t>ふりがな</t>
    <phoneticPr fontId="3"/>
  </si>
  <si>
    <t>管理者</t>
    <rPh sb="0" eb="3">
      <t>カンリシャ</t>
    </rPh>
    <phoneticPr fontId="25"/>
  </si>
  <si>
    <t>主たる事務所の
所在地</t>
    <rPh sb="8" eb="11">
      <t>ショザイチ</t>
    </rPh>
    <phoneticPr fontId="3"/>
  </si>
  <si>
    <t>名称</t>
    <rPh sb="0" eb="1">
      <t>ナ</t>
    </rPh>
    <rPh sb="1" eb="2">
      <t>ショウ</t>
    </rPh>
    <phoneticPr fontId="3"/>
  </si>
  <si>
    <t>ふりがな</t>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</si>
  <si>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</si>
  <si>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所在地</t>
    <rPh sb="0" eb="3">
      <t>ショザイチ</t>
    </rPh>
    <phoneticPr fontId="3"/>
  </si>
  <si>
    <t>指定有効期間満了日</t>
    <rPh sb="0" eb="2">
      <t>シテイ</t>
    </rPh>
    <rPh sb="2" eb="4">
      <t>ユウコウ</t>
    </rPh>
    <rPh sb="4" eb="6">
      <t>キカン</t>
    </rPh>
    <rPh sb="6" eb="9">
      <t>マンリョウビ</t>
    </rPh>
    <phoneticPr fontId="25"/>
  </si>
  <si>
    <t>介護保険事業所番号</t>
    <phoneticPr fontId="25"/>
  </si>
  <si>
    <t>事業等の種類</t>
    <rPh sb="0" eb="2">
      <t>ジギョウ</t>
    </rPh>
    <rPh sb="2" eb="3">
      <t>トウ</t>
    </rPh>
    <rPh sb="4" eb="6">
      <t>シュルイ</t>
    </rPh>
    <phoneticPr fontId="25"/>
  </si>
  <si>
    <t>事 業 所</t>
    <rPh sb="0" eb="1">
      <t>コト</t>
    </rPh>
    <rPh sb="2" eb="3">
      <t>ギョウ</t>
    </rPh>
    <rPh sb="4" eb="5">
      <t>ジョ</t>
    </rPh>
    <phoneticPr fontId="25"/>
  </si>
  <si>
    <t>）</t>
    <phoneticPr fontId="3"/>
  </si>
  <si>
    <t>-</t>
    <phoneticPr fontId="3"/>
  </si>
  <si>
    <t>（郵便番号</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</si>
  <si>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</si>
  <si>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</si>
  <si>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</si>
  <si>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</si>
  <si>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</si>
  <si>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</si>
  <si>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</si>
  <si>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</si>
  <si>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連絡先</t>
    <rPh sb="0" eb="3">
      <t>レンラクサキ</t>
    </rPh>
    <phoneticPr fontId="3"/>
  </si>
  <si>
    <t>）</t>
    <phoneticPr fontId="3"/>
  </si>
  <si>
    <t>-</t>
    <phoneticPr fontId="3"/>
  </si>
  <si>
    <t>ふりがな</t>
    <phoneticPr fontId="25"/>
  </si>
  <si>
    <t>申　請　者</t>
    <rPh sb="0" eb="1">
      <t>サル</t>
    </rPh>
    <rPh sb="2" eb="3">
      <t>ショウ</t>
    </rPh>
    <rPh sb="4" eb="5">
      <t>モノ</t>
    </rPh>
    <phoneticPr fontId="25"/>
  </si>
  <si>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</si>
  <si>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5"/>
  </si>
  <si>
    <t>名称</t>
    <rPh sb="0" eb="2">
      <t>メイショウ</t>
    </rPh>
    <phoneticPr fontId="25"/>
  </si>
  <si>
    <t>申請者</t>
  </si>
  <si>
    <t>所在地</t>
    <rPh sb="0" eb="3">
      <t>ショザイチ</t>
    </rPh>
    <phoneticPr fontId="25"/>
  </si>
  <si>
    <t>秦野市長</t>
    <rPh sb="0" eb="3">
      <t>ハダノシ</t>
    </rPh>
    <rPh sb="3" eb="4">
      <t>チョウ</t>
    </rPh>
    <phoneticPr fontId="3"/>
  </si>
  <si>
    <t>（宛先）</t>
    <phoneticPr fontId="25"/>
  </si>
  <si>
    <t>日</t>
  </si>
  <si>
    <t>月</t>
  </si>
  <si>
    <t>年</t>
  </si>
  <si>
    <t>指定更新申請書</t>
    <rPh sb="2" eb="4">
      <t>コウシン</t>
    </rPh>
    <phoneticPr fontId="3"/>
  </si>
  <si>
    <t>第４号様式（第４条関係）</t>
    <rPh sb="6" eb="7">
      <t>ダイ</t>
    </rPh>
    <rPh sb="8" eb="9">
      <t>ジョウ</t>
    </rPh>
    <rPh sb="9" eb="11">
      <t>カンケイ</t>
    </rPh>
    <phoneticPr fontId="3"/>
  </si>
  <si>
    <t>ＦＡＸ番号</t>
    <rPh sb="3" eb="5">
      <t>バンゴウ</t>
    </rPh>
    <phoneticPr fontId="3"/>
  </si>
  <si>
    <t>電話番号</t>
    <rPh sb="0" eb="2">
      <t>デンワ</t>
    </rPh>
    <rPh sb="2" eb="4">
      <t>バンゴウ</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</si>
  <si>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</si>
  <si>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</si>
  <si>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</si>
  <si>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</si>
  <si>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t>運 営 規 程</t>
    <phoneticPr fontId="3"/>
  </si>
  <si>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</si>
  <si>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</si>
  <si>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</si>
  <si>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</si>
  <si>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</si>
  <si>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</si>
  <si>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</si>
  <si>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</si>
  <si>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</si>
  <si>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</si>
  <si>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</si>
  <si>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</si>
  <si>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</si>
  <si>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</si>
  <si>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事業所等の種類</t>
    <rPh sb="0" eb="3">
      <t>ジギョウショ</t>
    </rPh>
    <rPh sb="3" eb="4">
      <t>トウ</t>
    </rPh>
    <rPh sb="5" eb="7">
      <t>シュルイ</t>
    </rPh>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</si>
  <si>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</si>
  <si>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</si>
  <si>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</si>
  <si>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</si>
  <si>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</si>
  <si>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</si>
  <si>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</si>
  <si>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</si>
  <si>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</si>
  <si>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</si>
  <si>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</si>
  <si>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</si>
  <si>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</si>
  <si>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</si>
  <si>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</si>
  <si>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</si>
  <si>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</si>
  <si>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</si>
  <si>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</si>
  <si>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</si>
  <si>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</si>
  <si>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</si>
  <si>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</si>
  <si>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</si>
  <si>
    <t>(役職名)　</t>
    <rPh sb="1" eb="4">
      <t>ヤクショクメイ</t>
    </rPh>
    <phoneticPr fontId="3"/>
  </si>
  <si>
    <t>　　　　(氏名)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</si>
</sst>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yyyy&quot;年&quot;m&quot;月&quot;d&quot;日&quot;;@"/>
  </numFmts>
  <fonts count="48"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0"/>
      <color rgb="FF000000"/>
      <name val="Times New Roman"/>
      <family val="1"/>
    </font>
    <font>
      <sz val="10"/>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10"/>
      <name val="游ゴシック"/>
      <family val="3"/>
      <charset val="128"/>
      <scheme val="minor"/>
    </font>
    <font>
      <sz val="10.5"/>
      <name val="游ゴシック"/>
      <family val="3"/>
      <charset val="128"/>
      <scheme val="minor"/>
    </font>
    <font>
      <sz val="10.6"/>
      <name val="ＭＳ ゴシック"/>
      <family val="3"/>
      <charset val="128"/>
    </font>
    <font>
      <sz val="10.6"/>
      <name val="Times New Roman"/>
      <family val="1"/>
    </font>
    <font>
      <sz val="10"/>
      <name val="Times New Roman"/>
      <family val="1"/>
    </font>
    <font>
      <sz val="9"/>
      <name val="ＭＳ ゴシック"/>
      <family val="3"/>
      <charset val="128"/>
    </font>
    <font>
      <sz val="11"/>
      <name val="ＭＳ Ｐゴシック"/>
      <family val="3"/>
      <charset val="128"/>
    </font>
    <font>
      <sz val="10"/>
      <name val="ＭＳ Ｐゴシック"/>
      <family val="3"/>
      <charset val="128"/>
    </font>
    <font>
      <sz val="11"/>
      <name val="ＭＳ ゴシック"/>
      <family val="3"/>
      <charset val="128"/>
    </font>
    <font>
      <b/>
      <sz val="12"/>
      <name val="ＭＳ ゴシック"/>
      <family val="3"/>
      <charset val="128"/>
    </font>
    <font>
      <sz val="9"/>
      <name val="游ゴシック"/>
      <family val="3"/>
      <charset val="128"/>
      <scheme val="minor"/>
    </font>
    <font>
      <sz val="10"/>
      <name val="游ゴシック"/>
      <family val="3"/>
      <charset val="128"/>
    </font>
    <font>
      <sz val="9"/>
      <color rgb="FF000000"/>
      <name val="Meiryo UI"/>
      <family val="3"/>
      <charset val="128"/>
    </font>
    <font>
      <sz val="12"/>
      <name val="ＭＳ Ｐゴシック"/>
      <family val="3"/>
      <charset val="128"/>
    </font>
    <font>
      <sz val="9"/>
      <name val="ＭＳ Ｐゴシック"/>
      <family val="3"/>
      <charset val="128"/>
    </font>
    <font>
      <b/>
      <sz val="10"/>
      <name val="ＭＳ Ｐ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sz val="10"/>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15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medium">
        <color indexed="64"/>
      </left>
      <right style="thin">
        <color indexed="64"/>
      </right>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s>
  <cellStyleXfs count="7">
    <xf numFmtId="0" fontId="0" fillId="0" borderId="0">
      <alignment vertical="center"/>
    </xf>
    <xf numFmtId="0" fontId="22" fillId="0" borderId="0"/>
    <xf numFmtId="0" fontId="33" fillId="0" borderId="0"/>
    <xf numFmtId="0" fontId="40" fillId="0" borderId="0" applyBorder="0"/>
    <xf numFmtId="0" fontId="40" fillId="0" borderId="0" applyBorder="0"/>
    <xf numFmtId="0" fontId="33" fillId="0" borderId="0"/>
    <xf numFmtId="0" fontId="33" fillId="0" borderId="0"/>
  </cellStyleXfs>
  <cellXfs count="62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1" applyFont="1" applyFill="1" applyBorder="1" applyAlignment="1">
      <alignment horizontal="left" vertical="top"/>
    </xf>
    <xf numFmtId="0" fontId="24" fillId="3" borderId="0" xfId="1" applyFont="1" applyFill="1" applyAlignment="1">
      <alignment horizontal="left" vertical="top"/>
    </xf>
    <xf numFmtId="0" fontId="25" fillId="3" borderId="0" xfId="1" applyFont="1" applyFill="1" applyAlignment="1">
      <alignment horizontal="left" vertical="top" indent="3"/>
    </xf>
    <xf numFmtId="0" fontId="25" fillId="3" borderId="0" xfId="1" applyFont="1" applyFill="1" applyAlignment="1">
      <alignment horizontal="left" vertical="top"/>
    </xf>
    <xf numFmtId="0" fontId="26" fillId="3" borderId="0" xfId="1" applyFont="1" applyFill="1" applyAlignment="1">
      <alignment vertical="top" wrapText="1"/>
    </xf>
    <xf numFmtId="0" fontId="26" fillId="3" borderId="0" xfId="1" applyFont="1" applyFill="1" applyAlignment="1">
      <alignment horizontal="left" vertical="top" indent="7"/>
    </xf>
    <xf numFmtId="0" fontId="23" fillId="3" borderId="0" xfId="1" applyFont="1" applyFill="1" applyAlignment="1">
      <alignment horizontal="left" vertical="top"/>
    </xf>
    <xf numFmtId="0" fontId="28" fillId="3" borderId="0" xfId="1" applyFont="1" applyFill="1" applyAlignment="1">
      <alignment horizontal="left" vertical="top" indent="6"/>
    </xf>
    <xf numFmtId="0" fontId="28" fillId="3" borderId="0" xfId="1" applyFont="1" applyFill="1" applyAlignment="1">
      <alignment horizontal="left" vertical="top" indent="4"/>
    </xf>
    <xf numFmtId="0" fontId="28" fillId="3" borderId="0" xfId="1" applyFont="1" applyFill="1" applyAlignment="1">
      <alignment horizontal="left" vertical="top"/>
    </xf>
    <xf numFmtId="0" fontId="29" fillId="3" borderId="0" xfId="1" applyFont="1" applyFill="1" applyAlignment="1">
      <alignment horizontal="left" vertical="center" wrapText="1" indent="6"/>
    </xf>
    <xf numFmtId="0" fontId="29" fillId="3" borderId="0" xfId="1" applyFont="1" applyFill="1" applyAlignment="1">
      <alignment horizontal="left" vertical="center" wrapText="1"/>
    </xf>
    <xf numFmtId="0" fontId="30" fillId="3" borderId="0" xfId="1" applyFont="1" applyFill="1" applyAlignment="1">
      <alignment horizontal="center" vertical="center" textRotation="255" wrapText="1"/>
    </xf>
    <xf numFmtId="0" fontId="34" fillId="3" borderId="0" xfId="2" applyFont="1" applyFill="1" applyBorder="1" applyAlignment="1">
      <alignment horizontal="left" vertical="center" wrapText="1"/>
    </xf>
    <xf numFmtId="0" fontId="34" fillId="3" borderId="0" xfId="2" applyFont="1" applyFill="1" applyBorder="1" applyAlignment="1">
      <alignment horizontal="center" vertical="center" wrapText="1"/>
    </xf>
    <xf numFmtId="0" fontId="26" fillId="3" borderId="112" xfId="1" applyFont="1" applyFill="1" applyBorder="1" applyAlignment="1">
      <alignment vertical="center" wrapText="1"/>
    </xf>
    <xf numFmtId="0" fontId="25" fillId="3" borderId="20" xfId="1" applyFont="1" applyFill="1" applyBorder="1" applyAlignment="1">
      <alignment horizontal="left" vertical="top"/>
    </xf>
    <xf numFmtId="0" fontId="25" fillId="3" borderId="12" xfId="1" applyFont="1" applyFill="1" applyBorder="1" applyAlignment="1">
      <alignment horizontal="left" vertical="top"/>
    </xf>
    <xf numFmtId="0" fontId="23" fillId="0" borderId="0" xfId="1" applyFont="1" applyFill="1" applyBorder="1" applyAlignment="1">
      <alignment horizontal="left" vertical="top"/>
    </xf>
    <xf numFmtId="0" fontId="38" fillId="0" borderId="33" xfId="1" applyFont="1" applyFill="1" applyBorder="1" applyAlignment="1">
      <alignment horizontal="left" vertical="top"/>
    </xf>
    <xf numFmtId="0" fontId="26" fillId="3" borderId="6" xfId="1" applyFont="1" applyFill="1" applyBorder="1" applyAlignment="1">
      <alignment vertical="center" wrapText="1"/>
    </xf>
    <xf numFmtId="0" fontId="25" fillId="3" borderId="0" xfId="1" applyFont="1" applyFill="1" applyBorder="1" applyAlignment="1">
      <alignment horizontal="left" vertical="top"/>
    </xf>
    <xf numFmtId="0" fontId="26" fillId="3" borderId="0" xfId="1" applyFont="1" applyFill="1" applyBorder="1" applyAlignment="1">
      <alignment horizontal="center" vertical="center" wrapText="1"/>
    </xf>
    <xf numFmtId="0" fontId="34" fillId="3" borderId="0" xfId="2" applyFont="1" applyFill="1" applyAlignment="1">
      <alignment vertical="center" wrapText="1"/>
    </xf>
    <xf numFmtId="0" fontId="36" fillId="3" borderId="14" xfId="1" applyFont="1" applyFill="1" applyBorder="1" applyAlignment="1">
      <alignment horizontal="left"/>
    </xf>
    <xf numFmtId="0" fontId="33" fillId="3" borderId="0" xfId="3" applyFont="1" applyFill="1" applyAlignment="1">
      <alignment vertical="center"/>
    </xf>
    <xf numFmtId="0" fontId="33" fillId="3" borderId="0" xfId="3" applyFont="1" applyFill="1" applyBorder="1" applyAlignment="1">
      <alignment vertical="center"/>
    </xf>
    <xf numFmtId="0" fontId="33" fillId="3" borderId="0" xfId="3" applyFont="1" applyFill="1" applyAlignment="1">
      <alignment horizontal="left" vertical="center"/>
    </xf>
    <xf numFmtId="0" fontId="33" fillId="3" borderId="0" xfId="2" applyFont="1" applyFill="1" applyBorder="1" applyAlignment="1">
      <alignment vertical="center"/>
    </xf>
    <xf numFmtId="0" fontId="33" fillId="3" borderId="0" xfId="2" applyFont="1" applyFill="1" applyBorder="1" applyAlignment="1">
      <alignment horizontal="center" vertical="center"/>
    </xf>
    <xf numFmtId="0" fontId="33" fillId="3" borderId="0" xfId="4" applyFont="1" applyFill="1" applyBorder="1" applyAlignment="1">
      <alignment horizontal="center" vertical="center" textRotation="255"/>
    </xf>
    <xf numFmtId="0" fontId="33" fillId="3" borderId="0" xfId="3" applyFont="1" applyFill="1" applyBorder="1" applyAlignment="1">
      <alignment horizontal="center" vertical="center"/>
    </xf>
    <xf numFmtId="0" fontId="34" fillId="3" borderId="33" xfId="2" applyFont="1" applyFill="1" applyBorder="1" applyAlignment="1">
      <alignment vertical="center" wrapText="1"/>
    </xf>
    <xf numFmtId="0" fontId="34" fillId="3" borderId="33" xfId="2" applyFont="1" applyFill="1" applyBorder="1" applyAlignment="1">
      <alignment horizontal="center" vertical="center" wrapText="1"/>
    </xf>
    <xf numFmtId="0" fontId="34" fillId="3" borderId="148" xfId="2" applyFont="1" applyFill="1" applyBorder="1" applyAlignment="1">
      <alignment horizontal="center" vertical="top" wrapText="1"/>
    </xf>
    <xf numFmtId="0" fontId="34" fillId="3" borderId="149" xfId="2" applyFont="1" applyFill="1" applyBorder="1" applyAlignment="1">
      <alignment horizontal="center" vertical="top" wrapText="1"/>
    </xf>
    <xf numFmtId="0" fontId="34" fillId="3" borderId="150" xfId="2" applyFont="1" applyFill="1" applyBorder="1" applyAlignment="1">
      <alignment horizontal="center" vertical="top" wrapText="1"/>
    </xf>
    <xf numFmtId="0" fontId="34" fillId="3" borderId="76" xfId="3" applyFont="1" applyFill="1" applyBorder="1" applyAlignment="1">
      <alignment horizontal="center" vertical="center"/>
    </xf>
    <xf numFmtId="0" fontId="34" fillId="3" borderId="151" xfId="3" applyFont="1" applyFill="1" applyBorder="1" applyAlignment="1">
      <alignment horizontal="center" vertical="center"/>
    </xf>
    <xf numFmtId="0" fontId="33" fillId="3" borderId="0" xfId="3" applyFont="1" applyFill="1" applyBorder="1" applyAlignment="1">
      <alignment horizontal="centerContinuous" vertical="center"/>
    </xf>
    <xf numFmtId="49" fontId="34" fillId="3" borderId="24" xfId="3" applyNumberFormat="1" applyFont="1" applyFill="1" applyBorder="1" applyAlignment="1">
      <alignment vertical="center"/>
    </xf>
    <xf numFmtId="49" fontId="41" fillId="3" borderId="24" xfId="3" applyNumberFormat="1" applyFont="1" applyFill="1" applyBorder="1" applyAlignment="1">
      <alignment vertical="center"/>
    </xf>
    <xf numFmtId="0" fontId="34" fillId="3" borderId="0" xfId="3" applyFont="1" applyFill="1" applyAlignment="1">
      <alignment vertical="center"/>
    </xf>
    <xf numFmtId="0" fontId="34" fillId="3" borderId="0" xfId="3" applyFont="1" applyFill="1" applyAlignment="1">
      <alignment horizontal="left" vertical="top" wrapText="1"/>
    </xf>
    <xf numFmtId="0" fontId="34" fillId="3" borderId="0" xfId="3" applyFont="1" applyFill="1" applyAlignment="1">
      <alignment horizontal="left" vertical="top"/>
    </xf>
    <xf numFmtId="0" fontId="34" fillId="3" borderId="0" xfId="3" applyFont="1" applyFill="1" applyBorder="1" applyAlignment="1">
      <alignment vertical="center"/>
    </xf>
    <xf numFmtId="0" fontId="34" fillId="3" borderId="0" xfId="3" applyFont="1" applyFill="1" applyAlignment="1">
      <alignment vertical="top"/>
    </xf>
    <xf numFmtId="0" fontId="34" fillId="3" borderId="0" xfId="3" applyFont="1" applyFill="1" applyAlignment="1">
      <alignment horizontal="right" vertical="center"/>
    </xf>
    <xf numFmtId="0" fontId="34" fillId="3" borderId="0" xfId="3" applyFont="1" applyFill="1" applyAlignment="1">
      <alignment horizontal="center" vertical="center"/>
    </xf>
    <xf numFmtId="0" fontId="34" fillId="3" borderId="0" xfId="3" applyFont="1" applyFill="1" applyBorder="1" applyAlignment="1">
      <alignment vertical="top"/>
    </xf>
    <xf numFmtId="0" fontId="34" fillId="3" borderId="0" xfId="2" applyFont="1" applyFill="1" applyBorder="1" applyAlignment="1">
      <alignment vertical="center"/>
    </xf>
    <xf numFmtId="0" fontId="42" fillId="3" borderId="0" xfId="3" applyFont="1" applyFill="1" applyAlignment="1">
      <alignment vertical="center"/>
    </xf>
    <xf numFmtId="0" fontId="25" fillId="0" borderId="0" xfId="6" applyFont="1" applyAlignment="1">
      <alignment vertical="center"/>
    </xf>
    <xf numFmtId="0" fontId="25" fillId="0" borderId="0" xfId="6" applyFont="1" applyBorder="1" applyAlignment="1">
      <alignment vertical="center"/>
    </xf>
    <xf numFmtId="0" fontId="25" fillId="0" borderId="0" xfId="6" applyFont="1" applyBorder="1" applyAlignment="1">
      <alignment vertical="center" wrapText="1"/>
    </xf>
    <xf numFmtId="0" fontId="25" fillId="0" borderId="0" xfId="6" applyFont="1" applyBorder="1" applyAlignment="1">
      <alignment horizontal="center" vertical="center"/>
    </xf>
    <xf numFmtId="0" fontId="25" fillId="0" borderId="8" xfId="6" applyFont="1" applyBorder="1" applyAlignment="1">
      <alignment horizontal="center" vertical="center"/>
    </xf>
    <xf numFmtId="0" fontId="25" fillId="0" borderId="33" xfId="6" applyFont="1" applyBorder="1" applyAlignment="1">
      <alignment vertical="center"/>
    </xf>
    <xf numFmtId="0" fontId="25" fillId="0" borderId="33" xfId="6" applyFont="1" applyFill="1" applyBorder="1" applyAlignment="1">
      <alignment horizontal="left" vertical="center" wrapText="1"/>
    </xf>
    <xf numFmtId="0" fontId="25" fillId="0" borderId="57" xfId="6" applyFont="1" applyBorder="1" applyAlignment="1">
      <alignment horizontal="center" vertical="center"/>
    </xf>
    <xf numFmtId="0" fontId="44" fillId="0" borderId="10" xfId="6" applyFont="1" applyBorder="1" applyAlignment="1">
      <alignment horizontal="center" vertical="center" wrapText="1"/>
    </xf>
    <xf numFmtId="0" fontId="44" fillId="0" borderId="8" xfId="6" applyFont="1" applyBorder="1" applyAlignment="1">
      <alignment horizontal="center" vertical="center"/>
    </xf>
    <xf numFmtId="0" fontId="25" fillId="0" borderId="60" xfId="6" applyFont="1" applyBorder="1" applyAlignment="1">
      <alignment horizontal="center" vertical="center"/>
    </xf>
    <xf numFmtId="0" fontId="44" fillId="0" borderId="47" xfId="6" applyFont="1" applyBorder="1" applyAlignment="1">
      <alignment horizontal="center" vertical="center" wrapText="1"/>
    </xf>
    <xf numFmtId="0" fontId="25" fillId="0" borderId="154" xfId="6" applyFont="1" applyBorder="1" applyAlignment="1">
      <alignment horizontal="center" vertical="center"/>
    </xf>
    <xf numFmtId="0" fontId="44" fillId="0" borderId="44" xfId="6" applyFont="1" applyBorder="1" applyAlignment="1">
      <alignment horizontal="center" vertical="center" wrapText="1"/>
    </xf>
    <xf numFmtId="0" fontId="25" fillId="0" borderId="8" xfId="6" applyFont="1" applyBorder="1" applyAlignment="1">
      <alignment vertical="center" wrapText="1"/>
    </xf>
    <xf numFmtId="0" fontId="25" fillId="0" borderId="57" xfId="6" applyFont="1" applyFill="1" applyBorder="1" applyAlignment="1">
      <alignment horizontal="center" vertical="center"/>
    </xf>
    <xf numFmtId="0" fontId="45" fillId="0" borderId="10" xfId="6" applyFont="1" applyBorder="1" applyAlignment="1">
      <alignment horizontal="center" vertical="center"/>
    </xf>
    <xf numFmtId="0" fontId="43" fillId="0" borderId="0" xfId="6" applyFont="1" applyAlignment="1">
      <alignment vertical="center"/>
    </xf>
    <xf numFmtId="0" fontId="44" fillId="0" borderId="8" xfId="6" applyFont="1" applyBorder="1" applyAlignment="1">
      <alignment horizontal="center" vertical="center"/>
    </xf>
    <xf numFmtId="0" fontId="36" fillId="0" borderId="0" xfId="6" applyFont="1" applyAlignment="1">
      <alignment horizontal="center" vertical="center"/>
    </xf>
    <xf numFmtId="0" fontId="25" fillId="0" borderId="11" xfId="6" applyFont="1" applyBorder="1" applyAlignment="1">
      <alignment horizontal="left" vertical="center" wrapText="1"/>
    </xf>
    <xf numFmtId="0" fontId="25" fillId="0" borderId="10" xfId="6" applyFont="1" applyBorder="1" applyAlignment="1">
      <alignment horizontal="left" vertical="center" wrapText="1"/>
    </xf>
    <xf numFmtId="0" fontId="25" fillId="0" borderId="11" xfId="6" applyFont="1" applyBorder="1" applyAlignment="1">
      <alignment horizontal="center" vertical="center"/>
    </xf>
    <xf numFmtId="0" fontId="25" fillId="0" borderId="10" xfId="6" applyFont="1" applyBorder="1" applyAlignment="1">
      <alignment horizontal="center" vertical="center"/>
    </xf>
    <xf numFmtId="0" fontId="44" fillId="0" borderId="8" xfId="6" applyFont="1" applyBorder="1" applyAlignment="1">
      <alignment horizontal="center" vertical="center"/>
    </xf>
    <xf numFmtId="0" fontId="44" fillId="0" borderId="45" xfId="6" applyFont="1" applyBorder="1" applyAlignment="1">
      <alignment horizontal="center" vertical="center" wrapText="1"/>
    </xf>
    <xf numFmtId="0" fontId="44" fillId="0" borderId="42" xfId="6" applyFont="1" applyBorder="1" applyAlignment="1">
      <alignment horizontal="center" vertical="center" wrapText="1"/>
    </xf>
    <xf numFmtId="0" fontId="44" fillId="0" borderId="21" xfId="6" applyFont="1" applyBorder="1" applyAlignment="1">
      <alignment horizontal="center" vertical="center" wrapText="1"/>
    </xf>
    <xf numFmtId="0" fontId="44" fillId="0" borderId="10" xfId="6" applyFont="1" applyBorder="1" applyAlignment="1">
      <alignment horizontal="center" vertical="center" wrapText="1"/>
    </xf>
    <xf numFmtId="0" fontId="44" fillId="0" borderId="45" xfId="6" applyFont="1" applyBorder="1" applyAlignment="1">
      <alignment horizontal="center" vertical="center"/>
    </xf>
    <xf numFmtId="0" fontId="44" fillId="0" borderId="21" xfId="6" applyFont="1" applyBorder="1" applyAlignment="1">
      <alignment horizontal="center" vertical="center"/>
    </xf>
    <xf numFmtId="0" fontId="25" fillId="0" borderId="32" xfId="6" applyFont="1" applyBorder="1" applyAlignment="1">
      <alignment horizontal="left" vertical="center" wrapText="1"/>
    </xf>
    <xf numFmtId="0" fontId="25" fillId="0" borderId="33" xfId="6" applyFont="1" applyBorder="1" applyAlignment="1">
      <alignment horizontal="left" vertical="center" wrapText="1"/>
    </xf>
    <xf numFmtId="0" fontId="25" fillId="0" borderId="46" xfId="6" applyFont="1" applyBorder="1" applyAlignment="1">
      <alignment horizontal="left" vertical="center" wrapText="1"/>
    </xf>
    <xf numFmtId="0" fontId="25" fillId="0" borderId="32" xfId="6" applyFont="1" applyBorder="1" applyAlignment="1">
      <alignment horizontal="center" vertical="center"/>
    </xf>
    <xf numFmtId="0" fontId="25" fillId="0" borderId="44" xfId="6" applyFont="1" applyBorder="1" applyAlignment="1">
      <alignment horizontal="center" vertical="center"/>
    </xf>
    <xf numFmtId="0" fontId="25" fillId="0" borderId="23" xfId="6" applyFont="1" applyBorder="1" applyAlignment="1">
      <alignment horizontal="center" vertical="center"/>
    </xf>
    <xf numFmtId="0" fontId="25" fillId="0" borderId="22" xfId="6" applyFont="1" applyBorder="1" applyAlignment="1">
      <alignment horizontal="center" vertical="center"/>
    </xf>
    <xf numFmtId="0" fontId="25" fillId="0" borderId="97" xfId="6" applyFont="1" applyBorder="1" applyAlignment="1">
      <alignment horizontal="left" vertical="center" wrapText="1"/>
    </xf>
    <xf numFmtId="0" fontId="25" fillId="0" borderId="55" xfId="6" applyFont="1" applyBorder="1" applyAlignment="1">
      <alignment horizontal="left" vertical="center" wrapText="1"/>
    </xf>
    <xf numFmtId="0" fontId="25" fillId="0" borderId="71" xfId="6" applyFont="1" applyBorder="1" applyAlignment="1">
      <alignment horizontal="left" vertical="center" wrapText="1"/>
    </xf>
    <xf numFmtId="0" fontId="25" fillId="0" borderId="24" xfId="6" applyFont="1" applyBorder="1" applyAlignment="1">
      <alignment horizontal="left" vertical="center" wrapText="1"/>
    </xf>
    <xf numFmtId="0" fontId="25" fillId="0" borderId="25" xfId="6" applyFont="1" applyBorder="1" applyAlignment="1">
      <alignment horizontal="left" vertical="center" wrapText="1"/>
    </xf>
    <xf numFmtId="0" fontId="25" fillId="0" borderId="0" xfId="6" applyFont="1" applyFill="1" applyBorder="1" applyAlignment="1">
      <alignment horizontal="left" vertical="center" wrapText="1"/>
    </xf>
    <xf numFmtId="0" fontId="25" fillId="0" borderId="27" xfId="6" applyFont="1" applyFill="1" applyBorder="1" applyAlignment="1">
      <alignment horizontal="left" vertical="center" wrapText="1"/>
    </xf>
    <xf numFmtId="0" fontId="25" fillId="0" borderId="11" xfId="6" applyFont="1" applyBorder="1" applyAlignment="1">
      <alignment vertical="center" wrapText="1"/>
    </xf>
    <xf numFmtId="0" fontId="25" fillId="0" borderId="10" xfId="6" applyFont="1" applyBorder="1" applyAlignment="1">
      <alignment vertical="center" wrapText="1"/>
    </xf>
    <xf numFmtId="0" fontId="34" fillId="3" borderId="0" xfId="3" applyFont="1" applyFill="1" applyAlignment="1">
      <alignment horizontal="center" vertical="center"/>
    </xf>
    <xf numFmtId="0" fontId="33" fillId="3" borderId="2" xfId="3" applyFont="1" applyFill="1" applyBorder="1" applyAlignment="1">
      <alignment horizontal="left" vertical="top" wrapText="1"/>
    </xf>
    <xf numFmtId="0" fontId="33" fillId="3" borderId="0" xfId="3" applyFont="1" applyFill="1" applyBorder="1" applyAlignment="1">
      <alignment horizontal="left" vertical="top" wrapText="1"/>
    </xf>
    <xf numFmtId="0" fontId="34" fillId="3" borderId="32" xfId="2" applyFont="1" applyFill="1" applyBorder="1" applyAlignment="1">
      <alignment horizontal="center" vertical="center" wrapText="1"/>
    </xf>
    <xf numFmtId="0" fontId="34" fillId="3" borderId="33" xfId="2" applyFont="1" applyFill="1" applyBorder="1" applyAlignment="1">
      <alignment horizontal="center" vertical="center" wrapText="1"/>
    </xf>
    <xf numFmtId="49" fontId="34" fillId="3" borderId="33" xfId="2" applyNumberFormat="1"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0" xfId="3" applyFont="1" applyFill="1" applyAlignment="1">
      <alignment horizontal="left" vertical="top" wrapText="1"/>
    </xf>
    <xf numFmtId="0" fontId="33" fillId="3" borderId="0" xfId="3" applyFont="1" applyFill="1" applyBorder="1" applyAlignment="1">
      <alignment horizontal="center" vertical="center"/>
    </xf>
    <xf numFmtId="0" fontId="33" fillId="3" borderId="0" xfId="3" applyFont="1" applyFill="1" applyBorder="1" applyAlignment="1">
      <alignment horizontal="left" vertical="center"/>
    </xf>
    <xf numFmtId="0" fontId="34" fillId="3" borderId="98" xfId="3" applyFont="1" applyFill="1" applyBorder="1" applyAlignment="1">
      <alignment horizontal="left" vertical="center"/>
    </xf>
    <xf numFmtId="0" fontId="34" fillId="3" borderId="76" xfId="3" applyFont="1" applyFill="1" applyBorder="1" applyAlignment="1">
      <alignment horizontal="left" vertical="center"/>
    </xf>
    <xf numFmtId="0" fontId="34" fillId="3" borderId="0" xfId="3" applyFont="1" applyFill="1" applyAlignment="1">
      <alignment horizontal="left" vertical="top"/>
    </xf>
    <xf numFmtId="0" fontId="33" fillId="3" borderId="0" xfId="3" applyFont="1" applyFill="1" applyBorder="1" applyAlignment="1">
      <alignment horizontal="center" vertical="center" textRotation="255"/>
    </xf>
    <xf numFmtId="0" fontId="33" fillId="3" borderId="0" xfId="4" applyFont="1" applyFill="1" applyBorder="1" applyAlignment="1">
      <alignment horizontal="center" vertical="center" textRotation="255"/>
    </xf>
    <xf numFmtId="0" fontId="34" fillId="3" borderId="143" xfId="3" applyFont="1" applyFill="1" applyBorder="1" applyAlignment="1">
      <alignment horizontal="left" vertical="center"/>
    </xf>
    <xf numFmtId="0" fontId="34" fillId="3" borderId="142" xfId="3" applyFont="1" applyFill="1" applyBorder="1" applyAlignment="1">
      <alignment horizontal="left" vertical="center"/>
    </xf>
    <xf numFmtId="0" fontId="34" fillId="3" borderId="141" xfId="3" applyFont="1" applyFill="1" applyBorder="1" applyAlignment="1">
      <alignment horizontal="left" vertical="center"/>
    </xf>
    <xf numFmtId="0" fontId="34" fillId="3" borderId="140" xfId="3" applyFont="1" applyFill="1" applyBorder="1" applyAlignment="1">
      <alignment horizontal="left" vertical="center"/>
    </xf>
    <xf numFmtId="0" fontId="34" fillId="3" borderId="139" xfId="3" applyFont="1" applyFill="1" applyBorder="1" applyAlignment="1">
      <alignment horizontal="left" vertical="center"/>
    </xf>
    <xf numFmtId="0" fontId="34" fillId="3" borderId="138" xfId="3" applyFont="1" applyFill="1" applyBorder="1" applyAlignment="1">
      <alignment horizontal="left" vertical="center"/>
    </xf>
    <xf numFmtId="0" fontId="34" fillId="3" borderId="32" xfId="3" applyFont="1" applyFill="1" applyBorder="1" applyAlignment="1">
      <alignment horizontal="left" vertical="center"/>
    </xf>
    <xf numFmtId="0" fontId="34" fillId="3" borderId="33" xfId="3" applyFont="1" applyFill="1" applyBorder="1" applyAlignment="1">
      <alignment horizontal="left" vertical="center"/>
    </xf>
    <xf numFmtId="0" fontId="34" fillId="3" borderId="44" xfId="3" applyFont="1" applyFill="1" applyBorder="1" applyAlignment="1">
      <alignment horizontal="left" vertical="center"/>
    </xf>
    <xf numFmtId="0" fontId="34" fillId="3" borderId="5" xfId="3" applyFont="1" applyFill="1" applyBorder="1" applyAlignment="1">
      <alignment horizontal="left" vertical="center"/>
    </xf>
    <xf numFmtId="0" fontId="34" fillId="3" borderId="0" xfId="3" applyFont="1" applyFill="1" applyBorder="1" applyAlignment="1">
      <alignment horizontal="left" vertical="center"/>
    </xf>
    <xf numFmtId="0" fontId="34" fillId="3" borderId="30" xfId="3" applyFont="1" applyFill="1" applyBorder="1" applyAlignment="1">
      <alignment horizontal="left" vertical="center"/>
    </xf>
    <xf numFmtId="0" fontId="34" fillId="3" borderId="13" xfId="3" applyFont="1" applyFill="1" applyBorder="1" applyAlignment="1">
      <alignment horizontal="left" vertical="center"/>
    </xf>
    <xf numFmtId="0" fontId="34" fillId="3" borderId="14" xfId="3" applyFont="1" applyFill="1" applyBorder="1" applyAlignment="1">
      <alignment horizontal="left" vertical="center"/>
    </xf>
    <xf numFmtId="0" fontId="34" fillId="3" borderId="29" xfId="3" applyFont="1" applyFill="1" applyBorder="1" applyAlignment="1">
      <alignment horizontal="left" vertical="center"/>
    </xf>
    <xf numFmtId="0" fontId="34" fillId="3" borderId="1" xfId="3" applyFont="1" applyFill="1" applyBorder="1" applyAlignment="1">
      <alignment horizontal="left" vertical="center"/>
    </xf>
    <xf numFmtId="0" fontId="34" fillId="3" borderId="2" xfId="3" applyFont="1" applyFill="1" applyBorder="1" applyAlignment="1">
      <alignment horizontal="left" vertical="center"/>
    </xf>
    <xf numFmtId="0" fontId="34" fillId="3" borderId="31" xfId="3" applyFont="1" applyFill="1" applyBorder="1" applyAlignment="1">
      <alignment horizontal="left" vertical="center"/>
    </xf>
    <xf numFmtId="0" fontId="34" fillId="3" borderId="23" xfId="3" applyFont="1" applyFill="1" applyBorder="1" applyAlignment="1">
      <alignment horizontal="left" vertical="center"/>
    </xf>
    <xf numFmtId="0" fontId="34" fillId="3" borderId="27" xfId="3" applyFont="1" applyFill="1" applyBorder="1" applyAlignment="1">
      <alignment horizontal="left" vertical="center"/>
    </xf>
    <xf numFmtId="0" fontId="34" fillId="3" borderId="22" xfId="3" applyFont="1" applyFill="1" applyBorder="1" applyAlignment="1">
      <alignment horizontal="left" vertical="center"/>
    </xf>
    <xf numFmtId="0" fontId="34" fillId="3" borderId="98" xfId="2" applyFont="1" applyFill="1" applyBorder="1" applyAlignment="1">
      <alignment horizontal="left" vertical="top" wrapText="1"/>
    </xf>
    <xf numFmtId="0" fontId="34" fillId="3" borderId="76" xfId="2" applyFont="1" applyFill="1" applyBorder="1" applyAlignment="1">
      <alignment horizontal="left" vertical="top" wrapText="1"/>
    </xf>
    <xf numFmtId="0" fontId="34" fillId="3" borderId="38" xfId="2" applyFont="1" applyFill="1" applyBorder="1" applyAlignment="1">
      <alignment horizontal="left" vertical="top" wrapText="1"/>
    </xf>
    <xf numFmtId="0" fontId="34" fillId="3" borderId="23" xfId="2" applyFont="1" applyFill="1" applyBorder="1" applyAlignment="1">
      <alignment horizontal="left" vertical="center" wrapText="1"/>
    </xf>
    <xf numFmtId="0" fontId="34" fillId="3" borderId="27" xfId="2" applyFont="1" applyFill="1" applyBorder="1" applyAlignment="1">
      <alignment horizontal="left" vertical="center" wrapText="1"/>
    </xf>
    <xf numFmtId="0" fontId="34" fillId="3" borderId="40" xfId="2" applyFont="1" applyFill="1" applyBorder="1" applyAlignment="1">
      <alignment horizontal="left" vertical="center" wrapText="1"/>
    </xf>
    <xf numFmtId="0" fontId="34" fillId="3" borderId="5" xfId="2" applyFont="1" applyFill="1" applyBorder="1" applyAlignment="1">
      <alignment horizontal="left" vertical="center" wrapText="1"/>
    </xf>
    <xf numFmtId="0" fontId="34" fillId="3" borderId="0" xfId="2" applyFont="1" applyFill="1" applyBorder="1" applyAlignment="1">
      <alignment horizontal="left" vertical="center" wrapText="1"/>
    </xf>
    <xf numFmtId="0" fontId="34" fillId="3" borderId="6" xfId="2" applyFont="1" applyFill="1" applyBorder="1" applyAlignment="1">
      <alignment horizontal="left" vertical="center" wrapText="1"/>
    </xf>
    <xf numFmtId="0" fontId="34" fillId="3" borderId="147" xfId="3" applyFont="1" applyFill="1" applyBorder="1" applyAlignment="1">
      <alignment horizontal="left" vertical="center"/>
    </xf>
    <xf numFmtId="0" fontId="34" fillId="3" borderId="146" xfId="3" applyFont="1" applyFill="1" applyBorder="1" applyAlignment="1">
      <alignment horizontal="left" vertical="center"/>
    </xf>
    <xf numFmtId="0" fontId="34" fillId="3" borderId="145" xfId="3" applyFont="1" applyFill="1" applyBorder="1" applyAlignment="1">
      <alignment horizontal="left" vertical="center"/>
    </xf>
    <xf numFmtId="0" fontId="34" fillId="3" borderId="140" xfId="3" applyFont="1" applyFill="1" applyBorder="1" applyAlignment="1">
      <alignment horizontal="left" vertical="center" wrapText="1"/>
    </xf>
    <xf numFmtId="0" fontId="34" fillId="3" borderId="139" xfId="3" applyFont="1" applyFill="1" applyBorder="1" applyAlignment="1">
      <alignment horizontal="left" vertical="center" wrapText="1"/>
    </xf>
    <xf numFmtId="0" fontId="34" fillId="3" borderId="144" xfId="3" applyFont="1" applyFill="1" applyBorder="1" applyAlignment="1">
      <alignment horizontal="left" vertical="center" wrapText="1"/>
    </xf>
    <xf numFmtId="0" fontId="34" fillId="3" borderId="32" xfId="3" applyFont="1" applyFill="1" applyBorder="1" applyAlignment="1">
      <alignment horizontal="left" vertical="center" wrapText="1"/>
    </xf>
    <xf numFmtId="0" fontId="34" fillId="3" borderId="5" xfId="3" applyFont="1" applyFill="1" applyBorder="1" applyAlignment="1">
      <alignment horizontal="left" vertical="center" wrapText="1"/>
    </xf>
    <xf numFmtId="0" fontId="34" fillId="3" borderId="8" xfId="2" applyFont="1" applyFill="1" applyBorder="1" applyAlignment="1">
      <alignment horizontal="left" vertical="center"/>
    </xf>
    <xf numFmtId="0" fontId="34" fillId="3" borderId="32" xfId="3" applyFont="1" applyFill="1" applyBorder="1" applyAlignment="1">
      <alignment horizontal="left" vertical="top" wrapText="1"/>
    </xf>
    <xf numFmtId="0" fontId="34" fillId="3" borderId="33" xfId="3" applyFont="1" applyFill="1" applyBorder="1" applyAlignment="1">
      <alignment horizontal="left" vertical="top" wrapText="1"/>
    </xf>
    <xf numFmtId="0" fontId="34" fillId="3" borderId="44" xfId="3" applyFont="1" applyFill="1" applyBorder="1" applyAlignment="1">
      <alignment horizontal="left" vertical="top" wrapText="1"/>
    </xf>
    <xf numFmtId="0" fontId="34" fillId="3" borderId="23" xfId="3" applyFont="1" applyFill="1" applyBorder="1" applyAlignment="1">
      <alignment horizontal="left" vertical="top" wrapText="1"/>
    </xf>
    <xf numFmtId="0" fontId="34" fillId="3" borderId="27" xfId="3" applyFont="1" applyFill="1" applyBorder="1" applyAlignment="1">
      <alignment horizontal="left" vertical="top" wrapText="1"/>
    </xf>
    <xf numFmtId="0" fontId="34" fillId="3" borderId="22" xfId="3" applyFont="1" applyFill="1" applyBorder="1" applyAlignment="1">
      <alignment horizontal="left" vertical="top" wrapText="1"/>
    </xf>
    <xf numFmtId="0" fontId="34" fillId="3" borderId="33" xfId="3" applyFont="1" applyFill="1" applyBorder="1" applyAlignment="1">
      <alignment horizontal="left" vertical="center" wrapText="1"/>
    </xf>
    <xf numFmtId="0" fontId="34" fillId="3" borderId="44" xfId="3" applyFont="1" applyFill="1" applyBorder="1" applyAlignment="1">
      <alignment horizontal="left" vertical="center" wrapText="1"/>
    </xf>
    <xf numFmtId="0" fontId="34" fillId="3" borderId="23" xfId="3" applyFont="1" applyFill="1" applyBorder="1" applyAlignment="1">
      <alignment horizontal="left" vertical="center" wrapText="1"/>
    </xf>
    <xf numFmtId="0" fontId="34" fillId="3" borderId="27" xfId="3" applyFont="1" applyFill="1" applyBorder="1" applyAlignment="1">
      <alignment horizontal="left" vertical="center" wrapText="1"/>
    </xf>
    <xf numFmtId="0" fontId="34" fillId="3" borderId="22" xfId="3" applyFont="1" applyFill="1" applyBorder="1" applyAlignment="1">
      <alignment horizontal="left" vertical="center" wrapText="1"/>
    </xf>
    <xf numFmtId="49" fontId="34" fillId="3" borderId="11" xfId="3" applyNumberFormat="1" applyFont="1" applyFill="1" applyBorder="1" applyAlignment="1">
      <alignment horizontal="left" vertical="center"/>
    </xf>
    <xf numFmtId="49" fontId="34" fillId="3" borderId="24" xfId="3" applyNumberFormat="1" applyFont="1" applyFill="1" applyBorder="1" applyAlignment="1">
      <alignment horizontal="left" vertical="center"/>
    </xf>
    <xf numFmtId="49" fontId="34" fillId="3" borderId="24" xfId="3" applyNumberFormat="1" applyFont="1" applyFill="1" applyBorder="1" applyAlignment="1">
      <alignment horizontal="center" vertical="center"/>
    </xf>
    <xf numFmtId="49" fontId="34" fillId="3" borderId="10" xfId="3" applyNumberFormat="1" applyFont="1" applyFill="1" applyBorder="1" applyAlignment="1">
      <alignment horizontal="center" vertical="center"/>
    </xf>
    <xf numFmtId="0" fontId="34" fillId="3" borderId="129" xfId="3" applyFont="1" applyFill="1" applyBorder="1" applyAlignment="1">
      <alignment horizontal="center" vertical="center" textRotation="255"/>
    </xf>
    <xf numFmtId="0" fontId="34" fillId="3" borderId="113" xfId="3" applyFont="1" applyFill="1" applyBorder="1" applyAlignment="1">
      <alignment horizontal="center" vertical="center" textRotation="255"/>
    </xf>
    <xf numFmtId="0" fontId="34" fillId="3" borderId="105" xfId="3" applyFont="1" applyFill="1" applyBorder="1" applyAlignment="1">
      <alignment horizontal="center" vertical="center" textRotation="255"/>
    </xf>
    <xf numFmtId="0" fontId="34" fillId="3" borderId="38" xfId="3" applyFont="1" applyFill="1" applyBorder="1" applyAlignment="1">
      <alignment horizontal="left" vertical="center"/>
    </xf>
    <xf numFmtId="0" fontId="34" fillId="3" borderId="11" xfId="3" applyFont="1" applyFill="1" applyBorder="1" applyAlignment="1">
      <alignment horizontal="left" vertical="center"/>
    </xf>
    <xf numFmtId="0" fontId="34" fillId="3" borderId="24" xfId="3" applyFont="1" applyFill="1" applyBorder="1" applyAlignment="1">
      <alignment horizontal="left" vertical="center"/>
    </xf>
    <xf numFmtId="0" fontId="34" fillId="3" borderId="10" xfId="3" applyFont="1" applyFill="1" applyBorder="1" applyAlignment="1">
      <alignment horizontal="left" vertical="center"/>
    </xf>
    <xf numFmtId="178" fontId="34" fillId="3" borderId="11" xfId="2" applyNumberFormat="1" applyFont="1" applyFill="1" applyBorder="1" applyAlignment="1">
      <alignment horizontal="left" vertical="center" wrapText="1" indent="1"/>
    </xf>
    <xf numFmtId="178" fontId="34" fillId="3" borderId="24" xfId="2" applyNumberFormat="1" applyFont="1" applyFill="1" applyBorder="1" applyAlignment="1">
      <alignment horizontal="left" vertical="center" wrapText="1" indent="1"/>
    </xf>
    <xf numFmtId="178" fontId="34" fillId="3" borderId="25" xfId="2" applyNumberFormat="1" applyFont="1" applyFill="1" applyBorder="1" applyAlignment="1">
      <alignment horizontal="left" vertical="center" wrapText="1" indent="1"/>
    </xf>
    <xf numFmtId="0" fontId="34" fillId="3" borderId="23" xfId="3" applyFont="1" applyFill="1" applyBorder="1" applyAlignment="1">
      <alignment horizontal="center" vertical="center"/>
    </xf>
    <xf numFmtId="0" fontId="34" fillId="3" borderId="27" xfId="3" applyFont="1" applyFill="1" applyBorder="1" applyAlignment="1">
      <alignment horizontal="center" vertical="center"/>
    </xf>
    <xf numFmtId="0" fontId="34" fillId="3" borderId="40" xfId="3" applyFont="1" applyFill="1" applyBorder="1" applyAlignment="1">
      <alignment horizontal="center" vertical="center"/>
    </xf>
    <xf numFmtId="0" fontId="34" fillId="3" borderId="113" xfId="4" applyFont="1" applyFill="1" applyBorder="1" applyAlignment="1">
      <alignment horizontal="center" vertical="center" textRotation="255"/>
    </xf>
    <xf numFmtId="0" fontId="34" fillId="3" borderId="105" xfId="4" applyFont="1" applyFill="1" applyBorder="1" applyAlignment="1">
      <alignment horizontal="center" vertical="center" textRotation="255"/>
    </xf>
    <xf numFmtId="0" fontId="34" fillId="3" borderId="1" xfId="3" applyFont="1" applyFill="1" applyBorder="1" applyAlignment="1">
      <alignment horizontal="center" vertical="center"/>
    </xf>
    <xf numFmtId="0" fontId="34" fillId="3" borderId="2" xfId="3" applyFont="1" applyFill="1" applyBorder="1" applyAlignment="1">
      <alignment horizontal="center" vertical="center"/>
    </xf>
    <xf numFmtId="0" fontId="34" fillId="3" borderId="31" xfId="3" applyFont="1" applyFill="1" applyBorder="1" applyAlignment="1">
      <alignment horizontal="center" vertical="center"/>
    </xf>
    <xf numFmtId="0" fontId="34" fillId="3" borderId="22" xfId="3" applyFont="1" applyFill="1" applyBorder="1" applyAlignment="1">
      <alignment horizontal="center" vertical="center"/>
    </xf>
    <xf numFmtId="178" fontId="34" fillId="3" borderId="1" xfId="3" applyNumberFormat="1" applyFont="1" applyFill="1" applyBorder="1" applyAlignment="1">
      <alignment horizontal="left" vertical="center"/>
    </xf>
    <xf numFmtId="178" fontId="34" fillId="3" borderId="2" xfId="3" applyNumberFormat="1" applyFont="1" applyFill="1" applyBorder="1" applyAlignment="1">
      <alignment horizontal="left" vertical="center"/>
    </xf>
    <xf numFmtId="178" fontId="34" fillId="3" borderId="3" xfId="3" applyNumberFormat="1" applyFont="1" applyFill="1" applyBorder="1" applyAlignment="1">
      <alignment horizontal="left" vertical="center"/>
    </xf>
    <xf numFmtId="178" fontId="34" fillId="3" borderId="23" xfId="3" applyNumberFormat="1" applyFont="1" applyFill="1" applyBorder="1" applyAlignment="1">
      <alignment horizontal="left" vertical="center"/>
    </xf>
    <xf numFmtId="178" fontId="34" fillId="3" borderId="27" xfId="3" applyNumberFormat="1" applyFont="1" applyFill="1" applyBorder="1" applyAlignment="1">
      <alignment horizontal="left" vertical="center"/>
    </xf>
    <xf numFmtId="178" fontId="34" fillId="3" borderId="40" xfId="3" applyNumberFormat="1" applyFont="1" applyFill="1" applyBorder="1" applyAlignment="1">
      <alignment horizontal="left" vertical="center"/>
    </xf>
    <xf numFmtId="0" fontId="34" fillId="3" borderId="13" xfId="2" applyFont="1" applyFill="1" applyBorder="1" applyAlignment="1">
      <alignment horizontal="left" vertical="center" wrapText="1"/>
    </xf>
    <xf numFmtId="0" fontId="34" fillId="3" borderId="14" xfId="2" applyFont="1" applyFill="1" applyBorder="1" applyAlignment="1">
      <alignment horizontal="left" vertical="center" wrapText="1"/>
    </xf>
    <xf numFmtId="0" fontId="34" fillId="3" borderId="15" xfId="2" applyFont="1" applyFill="1" applyBorder="1" applyAlignment="1">
      <alignment horizontal="left" vertical="center" wrapText="1"/>
    </xf>
    <xf numFmtId="0" fontId="33" fillId="0" borderId="0" xfId="5" applyFont="1" applyAlignment="1">
      <alignment horizontal="left"/>
    </xf>
    <xf numFmtId="0" fontId="34" fillId="3" borderId="0" xfId="3" applyFont="1" applyFill="1" applyAlignment="1">
      <alignment horizontal="center" vertical="top"/>
    </xf>
    <xf numFmtId="49" fontId="34" fillId="3" borderId="25" xfId="3" applyNumberFormat="1" applyFont="1" applyFill="1" applyBorder="1" applyAlignment="1">
      <alignment horizontal="left" vertical="center"/>
    </xf>
    <xf numFmtId="0" fontId="34" fillId="3" borderId="152" xfId="3" applyFont="1" applyFill="1" applyBorder="1" applyAlignment="1">
      <alignment horizontal="left" vertical="center"/>
    </xf>
    <xf numFmtId="0" fontId="34" fillId="3" borderId="32" xfId="3" applyFont="1" applyFill="1" applyBorder="1" applyAlignment="1">
      <alignment horizontal="left" vertical="top"/>
    </xf>
    <xf numFmtId="0" fontId="34" fillId="3" borderId="33" xfId="3" applyFont="1" applyFill="1" applyBorder="1" applyAlignment="1">
      <alignment horizontal="left" vertical="top"/>
    </xf>
    <xf numFmtId="0" fontId="34" fillId="3" borderId="46" xfId="3" applyFont="1" applyFill="1" applyBorder="1" applyAlignment="1">
      <alignment horizontal="left" vertical="top"/>
    </xf>
    <xf numFmtId="0" fontId="34" fillId="3" borderId="153" xfId="3" applyFont="1" applyFill="1" applyBorder="1" applyAlignment="1">
      <alignment horizontal="left" vertical="center"/>
    </xf>
    <xf numFmtId="178" fontId="34" fillId="3" borderId="23" xfId="3" applyNumberFormat="1" applyFont="1" applyFill="1" applyBorder="1" applyAlignment="1">
      <alignment horizontal="left" vertical="top"/>
    </xf>
    <xf numFmtId="178" fontId="34" fillId="3" borderId="27" xfId="3" applyNumberFormat="1" applyFont="1" applyFill="1" applyBorder="1" applyAlignment="1">
      <alignment horizontal="left" vertical="top"/>
    </xf>
    <xf numFmtId="178" fontId="34" fillId="3" borderId="40" xfId="3" applyNumberFormat="1" applyFont="1" applyFill="1" applyBorder="1" applyAlignment="1">
      <alignment horizontal="left" vertical="top"/>
    </xf>
    <xf numFmtId="0" fontId="26" fillId="3" borderId="112" xfId="1" applyFont="1" applyFill="1" applyBorder="1" applyAlignment="1">
      <alignment horizontal="center" vertical="center" wrapText="1"/>
    </xf>
    <xf numFmtId="0" fontId="26" fillId="3" borderId="121" xfId="1" applyFont="1" applyFill="1" applyBorder="1" applyAlignment="1">
      <alignment horizontal="center" vertical="center" wrapText="1"/>
    </xf>
    <xf numFmtId="49" fontId="32" fillId="3" borderId="107" xfId="1" applyNumberFormat="1" applyFont="1" applyFill="1" applyBorder="1" applyAlignment="1">
      <alignment horizontal="right" vertical="center" wrapText="1"/>
    </xf>
    <xf numFmtId="49" fontId="26" fillId="3" borderId="107" xfId="1" applyNumberFormat="1" applyFont="1" applyFill="1" applyBorder="1" applyAlignment="1">
      <alignment horizontal="center" vertical="center" wrapText="1"/>
    </xf>
    <xf numFmtId="49" fontId="26" fillId="3" borderId="109" xfId="1" applyNumberFormat="1" applyFont="1" applyFill="1" applyBorder="1" applyAlignment="1">
      <alignment horizontal="center" vertical="center" wrapText="1"/>
    </xf>
    <xf numFmtId="49" fontId="26" fillId="3" borderId="108" xfId="1" applyNumberFormat="1" applyFont="1" applyFill="1" applyBorder="1" applyAlignment="1">
      <alignment horizontal="left" vertical="center" wrapText="1"/>
    </xf>
    <xf numFmtId="49" fontId="26" fillId="3" borderId="107" xfId="1" applyNumberFormat="1" applyFont="1" applyFill="1" applyBorder="1" applyAlignment="1">
      <alignment horizontal="left" vertical="center" wrapText="1"/>
    </xf>
    <xf numFmtId="0" fontId="34" fillId="3" borderId="119" xfId="2" applyFont="1" applyFill="1" applyBorder="1" applyAlignment="1">
      <alignment horizontal="left" vertical="center" wrapText="1"/>
    </xf>
    <xf numFmtId="0" fontId="26" fillId="3" borderId="116" xfId="1" applyFont="1" applyFill="1" applyBorder="1" applyAlignment="1">
      <alignment horizontal="left" vertical="center" wrapText="1"/>
    </xf>
    <xf numFmtId="0" fontId="26" fillId="3" borderId="115" xfId="1" applyFont="1" applyFill="1" applyBorder="1" applyAlignment="1">
      <alignment horizontal="left" vertical="center" wrapText="1"/>
    </xf>
    <xf numFmtId="0" fontId="26" fillId="3" borderId="114" xfId="1" applyFont="1" applyFill="1" applyBorder="1" applyAlignment="1">
      <alignment horizontal="left" vertical="center" wrapText="1"/>
    </xf>
    <xf numFmtId="0" fontId="36" fillId="3" borderId="14" xfId="1" applyFont="1" applyFill="1" applyBorder="1" applyAlignment="1">
      <alignment horizontal="left" vertical="top" wrapText="1"/>
    </xf>
    <xf numFmtId="0" fontId="26" fillId="3" borderId="129" xfId="1" applyFont="1" applyFill="1" applyBorder="1" applyAlignment="1">
      <alignment horizontal="center" vertical="center" textRotation="255" wrapText="1"/>
    </xf>
    <xf numFmtId="0" fontId="26" fillId="3" borderId="113" xfId="1" applyFont="1" applyFill="1" applyBorder="1" applyAlignment="1">
      <alignment horizontal="center" vertical="center" textRotation="255" wrapText="1"/>
    </xf>
    <xf numFmtId="0" fontId="31" fillId="3" borderId="137" xfId="1" applyFont="1" applyFill="1" applyBorder="1" applyAlignment="1">
      <alignment horizontal="center" vertical="center" textRotation="255" wrapText="1"/>
    </xf>
    <xf numFmtId="0" fontId="26" fillId="3" borderId="126" xfId="1" applyFont="1" applyFill="1" applyBorder="1" applyAlignment="1">
      <alignment horizontal="center" vertical="top" wrapText="1"/>
    </xf>
    <xf numFmtId="0" fontId="26" fillId="3" borderId="128" xfId="1" applyFont="1" applyFill="1" applyBorder="1" applyAlignment="1">
      <alignment horizontal="center" vertical="top" wrapText="1"/>
    </xf>
    <xf numFmtId="0" fontId="26" fillId="3" borderId="127" xfId="1" applyFont="1" applyFill="1" applyBorder="1" applyAlignment="1">
      <alignment horizontal="left" vertical="center" wrapText="1"/>
    </xf>
    <xf numFmtId="0" fontId="26" fillId="3" borderId="126" xfId="1" applyFont="1" applyFill="1" applyBorder="1" applyAlignment="1">
      <alignment horizontal="left" vertical="center" wrapText="1"/>
    </xf>
    <xf numFmtId="0" fontId="26" fillId="3" borderId="125" xfId="1" applyFont="1" applyFill="1" applyBorder="1" applyAlignment="1">
      <alignment horizontal="left" vertical="center" wrapText="1"/>
    </xf>
    <xf numFmtId="0" fontId="26" fillId="3" borderId="107" xfId="1" applyFont="1" applyFill="1" applyBorder="1" applyAlignment="1">
      <alignment horizontal="center" vertical="center" wrapText="1"/>
    </xf>
    <xf numFmtId="0" fontId="26" fillId="3" borderId="109" xfId="1" applyFont="1" applyFill="1" applyBorder="1" applyAlignment="1">
      <alignment horizontal="center" vertical="center" wrapText="1"/>
    </xf>
    <xf numFmtId="0" fontId="35" fillId="3" borderId="108" xfId="1" applyFont="1" applyFill="1" applyBorder="1" applyAlignment="1">
      <alignment horizontal="left" vertical="center" wrapText="1"/>
    </xf>
    <xf numFmtId="0" fontId="35" fillId="3" borderId="107" xfId="1" applyFont="1" applyFill="1" applyBorder="1" applyAlignment="1">
      <alignment horizontal="left" vertical="center" wrapText="1"/>
    </xf>
    <xf numFmtId="0" fontId="35" fillId="3" borderId="106" xfId="1" applyFont="1" applyFill="1" applyBorder="1" applyAlignment="1">
      <alignment horizontal="left" vertical="center" wrapText="1"/>
    </xf>
    <xf numFmtId="0" fontId="26" fillId="3" borderId="124" xfId="1" applyFont="1" applyFill="1" applyBorder="1" applyAlignment="1">
      <alignment horizontal="center" vertical="center" wrapText="1"/>
    </xf>
    <xf numFmtId="0" fontId="26" fillId="3" borderId="123" xfId="1" applyFont="1" applyFill="1" applyBorder="1" applyAlignment="1">
      <alignment horizontal="center" vertical="center" wrapText="1"/>
    </xf>
    <xf numFmtId="0" fontId="26" fillId="3" borderId="5" xfId="1" applyFont="1" applyFill="1" applyBorder="1" applyAlignment="1">
      <alignment horizontal="center" vertical="center" wrapText="1"/>
    </xf>
    <xf numFmtId="0" fontId="26" fillId="3" borderId="0" xfId="1" applyFont="1" applyFill="1" applyBorder="1" applyAlignment="1">
      <alignment horizontal="center" vertical="center" wrapText="1"/>
    </xf>
    <xf numFmtId="0" fontId="26" fillId="3" borderId="120" xfId="1" applyFont="1" applyFill="1" applyBorder="1" applyAlignment="1">
      <alignment horizontal="center" vertical="center" wrapText="1"/>
    </xf>
    <xf numFmtId="0" fontId="26" fillId="3" borderId="118" xfId="1" applyFont="1" applyFill="1" applyBorder="1" applyAlignment="1">
      <alignment horizontal="center" vertical="center" wrapText="1"/>
    </xf>
    <xf numFmtId="0" fontId="26" fillId="3" borderId="115" xfId="1" applyFont="1" applyFill="1" applyBorder="1" applyAlignment="1">
      <alignment horizontal="center" vertical="center" wrapText="1"/>
    </xf>
    <xf numFmtId="0" fontId="26" fillId="3" borderId="117" xfId="1" applyFont="1" applyFill="1" applyBorder="1" applyAlignment="1">
      <alignment horizontal="center" vertical="center" wrapText="1"/>
    </xf>
    <xf numFmtId="0" fontId="26" fillId="3" borderId="122" xfId="1" applyFont="1" applyFill="1" applyBorder="1" applyAlignment="1">
      <alignment horizontal="center" vertical="center" wrapText="1"/>
    </xf>
    <xf numFmtId="49" fontId="26" fillId="3" borderId="112" xfId="1" applyNumberFormat="1" applyFont="1" applyFill="1" applyBorder="1" applyAlignment="1">
      <alignment horizontal="center" vertical="center" wrapText="1"/>
    </xf>
    <xf numFmtId="0" fontId="26" fillId="3" borderId="133" xfId="1" applyFont="1" applyFill="1" applyBorder="1" applyAlignment="1">
      <alignment horizontal="left" vertical="center" wrapText="1"/>
    </xf>
    <xf numFmtId="0" fontId="26" fillId="3" borderId="107" xfId="1" applyFont="1" applyFill="1" applyBorder="1" applyAlignment="1">
      <alignment horizontal="left" vertical="center" wrapText="1"/>
    </xf>
    <xf numFmtId="0" fontId="26" fillId="3" borderId="132" xfId="1" applyFont="1" applyFill="1" applyBorder="1" applyAlignment="1">
      <alignment horizontal="left" vertical="center" wrapText="1"/>
    </xf>
    <xf numFmtId="0" fontId="26" fillId="3" borderId="108" xfId="1" applyFont="1" applyFill="1" applyBorder="1" applyAlignment="1">
      <alignment horizontal="center" vertical="center" wrapText="1"/>
    </xf>
    <xf numFmtId="0" fontId="26" fillId="3" borderId="132" xfId="1" applyFont="1" applyFill="1" applyBorder="1" applyAlignment="1">
      <alignment horizontal="center" vertical="center" wrapText="1"/>
    </xf>
    <xf numFmtId="178" fontId="26" fillId="3" borderId="133" xfId="1" applyNumberFormat="1" applyFont="1" applyFill="1" applyBorder="1" applyAlignment="1">
      <alignment horizontal="left" vertical="center" wrapText="1"/>
    </xf>
    <xf numFmtId="178" fontId="26" fillId="3" borderId="107" xfId="1" applyNumberFormat="1" applyFont="1" applyFill="1" applyBorder="1" applyAlignment="1">
      <alignment horizontal="left" vertical="center" wrapText="1"/>
    </xf>
    <xf numFmtId="178" fontId="26" fillId="3" borderId="132" xfId="1" applyNumberFormat="1" applyFont="1" applyFill="1" applyBorder="1" applyAlignment="1">
      <alignment horizontal="left" vertical="center" wrapText="1"/>
    </xf>
    <xf numFmtId="0" fontId="26" fillId="3" borderId="134" xfId="1" applyFont="1" applyFill="1" applyBorder="1" applyAlignment="1">
      <alignment horizontal="left" vertical="center" wrapText="1"/>
    </xf>
    <xf numFmtId="0" fontId="31" fillId="3" borderId="115" xfId="1" applyFont="1" applyFill="1" applyBorder="1" applyAlignment="1">
      <alignment horizontal="center" vertical="center" wrapText="1"/>
    </xf>
    <xf numFmtId="0" fontId="26" fillId="3" borderId="111" xfId="1" applyFont="1" applyFill="1" applyBorder="1" applyAlignment="1">
      <alignment horizontal="center" vertical="center" wrapText="1"/>
    </xf>
    <xf numFmtId="0" fontId="26" fillId="3" borderId="110" xfId="1" applyFont="1" applyFill="1" applyBorder="1" applyAlignment="1">
      <alignment horizontal="center" vertical="center" wrapText="1"/>
    </xf>
    <xf numFmtId="0" fontId="26" fillId="3" borderId="136" xfId="1" applyFont="1" applyFill="1" applyBorder="1" applyAlignment="1">
      <alignment horizontal="center" vertical="center" wrapText="1"/>
    </xf>
    <xf numFmtId="0" fontId="26" fillId="3" borderId="135" xfId="1" applyFont="1" applyFill="1" applyBorder="1" applyAlignment="1">
      <alignment horizontal="center" vertical="center" wrapText="1"/>
    </xf>
    <xf numFmtId="49" fontId="26" fillId="3" borderId="106" xfId="1" applyNumberFormat="1" applyFont="1" applyFill="1" applyBorder="1" applyAlignment="1">
      <alignment horizontal="left" vertical="center" wrapText="1"/>
    </xf>
    <xf numFmtId="0" fontId="32" fillId="3" borderId="0" xfId="1" applyFont="1" applyFill="1" applyBorder="1" applyAlignment="1">
      <alignment horizontal="center" vertical="center"/>
    </xf>
    <xf numFmtId="0" fontId="37" fillId="3" borderId="8" xfId="1" applyFont="1" applyFill="1" applyBorder="1" applyAlignment="1">
      <alignment horizontal="center" vertical="center" wrapText="1"/>
    </xf>
    <xf numFmtId="0" fontId="31" fillId="0" borderId="24" xfId="1" applyFont="1" applyFill="1" applyBorder="1" applyAlignment="1">
      <alignment horizontal="center" vertical="top"/>
    </xf>
    <xf numFmtId="0" fontId="31" fillId="0" borderId="25" xfId="1" applyFont="1" applyFill="1" applyBorder="1" applyAlignment="1">
      <alignment horizontal="center" vertical="top"/>
    </xf>
    <xf numFmtId="0" fontId="25" fillId="3" borderId="32" xfId="1" applyFont="1" applyFill="1" applyBorder="1" applyAlignment="1">
      <alignment horizontal="center" vertical="top"/>
    </xf>
    <xf numFmtId="0" fontId="25" fillId="3" borderId="46" xfId="1" applyFont="1" applyFill="1" applyBorder="1" applyAlignment="1">
      <alignment horizontal="center" vertical="top"/>
    </xf>
    <xf numFmtId="0" fontId="25" fillId="3" borderId="5" xfId="1" applyFont="1" applyFill="1" applyBorder="1" applyAlignment="1">
      <alignment horizontal="center" vertical="top"/>
    </xf>
    <xf numFmtId="0" fontId="25" fillId="3" borderId="6" xfId="1" applyFont="1" applyFill="1" applyBorder="1" applyAlignment="1">
      <alignment horizontal="center" vertical="top"/>
    </xf>
    <xf numFmtId="0" fontId="25" fillId="3" borderId="13" xfId="1" applyFont="1" applyFill="1" applyBorder="1" applyAlignment="1">
      <alignment horizontal="center" vertical="top"/>
    </xf>
    <xf numFmtId="0" fontId="25" fillId="3" borderId="15" xfId="1" applyFont="1" applyFill="1" applyBorder="1" applyAlignment="1">
      <alignment horizontal="center" vertical="top"/>
    </xf>
    <xf numFmtId="0" fontId="27" fillId="3" borderId="17" xfId="1" applyNumberFormat="1" applyFont="1" applyFill="1" applyBorder="1" applyAlignment="1">
      <alignment horizontal="center" vertical="center" wrapText="1"/>
    </xf>
    <xf numFmtId="0" fontId="26" fillId="3" borderId="21" xfId="1" applyFont="1" applyFill="1" applyBorder="1" applyAlignment="1">
      <alignment horizontal="center" vertical="center" wrapText="1"/>
    </xf>
    <xf numFmtId="0" fontId="26" fillId="3" borderId="8" xfId="1" applyFont="1" applyFill="1" applyBorder="1" applyAlignment="1">
      <alignment horizontal="center" vertical="center" wrapText="1"/>
    </xf>
    <xf numFmtId="0" fontId="26" fillId="3" borderId="45" xfId="1" applyFont="1" applyFill="1" applyBorder="1" applyAlignment="1">
      <alignment horizontal="center" vertical="center" wrapText="1"/>
    </xf>
    <xf numFmtId="0" fontId="26" fillId="3" borderId="5"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6" fillId="6" borderId="26" xfId="1" applyFont="1" applyFill="1" applyBorder="1" applyAlignment="1">
      <alignment horizontal="left" vertical="center"/>
    </xf>
    <xf numFmtId="0" fontId="31" fillId="6" borderId="24" xfId="1" applyFont="1" applyFill="1" applyBorder="1" applyAlignment="1">
      <alignment horizontal="left" vertical="top"/>
    </xf>
    <xf numFmtId="0" fontId="31" fillId="6" borderId="25" xfId="1" applyFont="1" applyFill="1" applyBorder="1" applyAlignment="1">
      <alignment horizontal="left" vertical="top"/>
    </xf>
    <xf numFmtId="0" fontId="26" fillId="0" borderId="7"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45" xfId="1" applyFont="1" applyFill="1" applyBorder="1" applyAlignment="1">
      <alignment horizontal="center" vertical="center"/>
    </xf>
    <xf numFmtId="0" fontId="26" fillId="0" borderId="33" xfId="1" applyFont="1" applyFill="1" applyBorder="1" applyAlignment="1">
      <alignment horizontal="center" vertical="center"/>
    </xf>
    <xf numFmtId="0" fontId="26" fillId="0" borderId="11" xfId="1" applyFont="1" applyFill="1" applyBorder="1" applyAlignment="1">
      <alignment horizontal="center" vertical="center"/>
    </xf>
    <xf numFmtId="0" fontId="26" fillId="0" borderId="24" xfId="1" applyFont="1" applyFill="1" applyBorder="1" applyAlignment="1">
      <alignment horizontal="center" vertical="center"/>
    </xf>
    <xf numFmtId="0" fontId="26" fillId="0" borderId="25" xfId="1" applyFont="1" applyFill="1" applyBorder="1" applyAlignment="1">
      <alignment horizontal="center" vertical="center"/>
    </xf>
    <xf numFmtId="0" fontId="26" fillId="3" borderId="131" xfId="1" applyFont="1" applyFill="1" applyBorder="1" applyAlignment="1">
      <alignment horizontal="center" vertical="center" textRotation="255" wrapText="1"/>
    </xf>
    <xf numFmtId="49" fontId="26" fillId="3" borderId="0" xfId="1" applyNumberFormat="1" applyFont="1" applyFill="1" applyBorder="1" applyAlignment="1">
      <alignment horizontal="center" vertical="center" wrapText="1"/>
    </xf>
    <xf numFmtId="0" fontId="26" fillId="3" borderId="8" xfId="1" applyFont="1" applyFill="1" applyBorder="1" applyAlignment="1">
      <alignment horizontal="left" vertical="center" wrapText="1"/>
    </xf>
    <xf numFmtId="0" fontId="26" fillId="3" borderId="9" xfId="1" applyFont="1" applyFill="1" applyBorder="1" applyAlignment="1">
      <alignment horizontal="left" vertical="center" wrapText="1"/>
    </xf>
    <xf numFmtId="0" fontId="31" fillId="3" borderId="105" xfId="1" applyFont="1" applyFill="1" applyBorder="1" applyAlignment="1">
      <alignment horizontal="center" vertical="center" textRotation="255" wrapText="1"/>
    </xf>
    <xf numFmtId="0" fontId="27" fillId="3" borderId="8" xfId="1" applyNumberFormat="1" applyFont="1" applyFill="1" applyBorder="1" applyAlignment="1">
      <alignment horizontal="center" vertical="center" wrapText="1"/>
    </xf>
    <xf numFmtId="0" fontId="26" fillId="3" borderId="43" xfId="1" applyFont="1" applyFill="1" applyBorder="1" applyAlignment="1">
      <alignment horizontal="center" vertical="center" wrapText="1"/>
    </xf>
    <xf numFmtId="0" fontId="26" fillId="3" borderId="33" xfId="1" applyFont="1" applyFill="1" applyBorder="1" applyAlignment="1">
      <alignment horizontal="center" vertical="center" wrapText="1"/>
    </xf>
    <xf numFmtId="0" fontId="26" fillId="3" borderId="12" xfId="1" applyFont="1" applyFill="1" applyBorder="1" applyAlignment="1">
      <alignment horizontal="center" vertical="center" wrapText="1"/>
    </xf>
    <xf numFmtId="0" fontId="27" fillId="3" borderId="0" xfId="1" applyFont="1" applyFill="1" applyAlignment="1">
      <alignment horizontal="left" vertical="top" wrapText="1"/>
    </xf>
    <xf numFmtId="0" fontId="31" fillId="3" borderId="14" xfId="1" applyFont="1" applyFill="1" applyBorder="1" applyAlignment="1">
      <alignment horizontal="center" vertical="center" wrapText="1"/>
    </xf>
    <xf numFmtId="0" fontId="26" fillId="3" borderId="104" xfId="1" applyFont="1" applyFill="1" applyBorder="1" applyAlignment="1">
      <alignment horizontal="center" vertical="center" wrapText="1"/>
    </xf>
    <xf numFmtId="0" fontId="26" fillId="3" borderId="103" xfId="1" applyFont="1" applyFill="1" applyBorder="1" applyAlignment="1">
      <alignment horizontal="center" vertical="center" wrapText="1"/>
    </xf>
    <xf numFmtId="49" fontId="26" fillId="3" borderId="102" xfId="1" applyNumberFormat="1" applyFont="1" applyFill="1" applyBorder="1" applyAlignment="1">
      <alignment horizontal="left" vertical="center" wrapText="1"/>
    </xf>
    <xf numFmtId="49" fontId="26" fillId="3" borderId="101" xfId="1" applyNumberFormat="1" applyFont="1" applyFill="1" applyBorder="1" applyAlignment="1">
      <alignment horizontal="left" vertical="center" wrapText="1"/>
    </xf>
    <xf numFmtId="49" fontId="26" fillId="3" borderId="100" xfId="1" applyNumberFormat="1" applyFont="1" applyFill="1" applyBorder="1" applyAlignment="1">
      <alignment horizontal="left" vertical="center" wrapText="1"/>
    </xf>
    <xf numFmtId="0" fontId="36" fillId="3" borderId="130" xfId="1" applyFont="1" applyFill="1" applyBorder="1" applyAlignment="1">
      <alignment horizontal="left"/>
    </xf>
    <xf numFmtId="0" fontId="26" fillId="3" borderId="17" xfId="1" applyFont="1" applyFill="1" applyBorder="1" applyAlignment="1">
      <alignment horizontal="center" vertical="center" wrapText="1"/>
    </xf>
    <xf numFmtId="0" fontId="26" fillId="3" borderId="99" xfId="1" applyFont="1" applyFill="1" applyBorder="1" applyAlignment="1">
      <alignment horizontal="center" vertical="center" wrapText="1"/>
    </xf>
    <xf numFmtId="0" fontId="26" fillId="3" borderId="11" xfId="1" applyFont="1" applyFill="1" applyBorder="1" applyAlignment="1">
      <alignment horizontal="center" vertical="center" wrapText="1"/>
    </xf>
    <xf numFmtId="0" fontId="36" fillId="3" borderId="0" xfId="1" applyFont="1" applyFill="1" applyBorder="1" applyAlignment="1">
      <alignment horizontal="left" vertical="top" wrapText="1"/>
    </xf>
    <xf numFmtId="0" fontId="36" fillId="3" borderId="0" xfId="1" applyFont="1" applyFill="1" applyBorder="1" applyAlignment="1">
      <alignment horizontal="left"/>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5" fillId="0" borderId="23" xfId="6" applyFont="1" applyBorder="1" applyAlignment="1">
      <alignment vertical="center"/>
    </xf>
    <xf numFmtId="0" fontId="25" fillId="0" borderId="8" xfId="6" applyFont="1" applyBorder="1" applyAlignment="1">
      <alignment horizontal="center" vertical="top" wrapText="1"/>
    </xf>
    <xf numFmtId="0" fontId="25" fillId="0" borderId="8" xfId="6" applyFont="1" applyBorder="1" applyAlignment="1">
      <alignment horizontal="center" vertical="center"/>
    </xf>
    <xf numFmtId="0" fontId="25" fillId="0" borderId="0" xfId="6" applyFont="1" applyBorder="1" applyAlignment="1">
      <alignment horizontal="center" vertical="center"/>
    </xf>
    <xf numFmtId="0" fontId="25" fillId="0" borderId="11" xfId="6" applyFont="1" applyBorder="1" applyAlignment="1">
      <alignment vertical="top" wrapText="1"/>
    </xf>
    <xf numFmtId="0" fontId="25" fillId="0" borderId="24" xfId="6" applyFont="1" applyBorder="1" applyAlignment="1">
      <alignment horizontal="center" vertical="top" wrapText="1"/>
    </xf>
    <xf numFmtId="0" fontId="25" fillId="0" borderId="10" xfId="6" applyFont="1" applyBorder="1" applyAlignment="1">
      <alignment horizontal="center" vertical="top" wrapText="1"/>
    </xf>
    <xf numFmtId="0" fontId="25" fillId="0" borderId="8" xfId="6" applyFont="1" applyBorder="1" applyAlignment="1">
      <alignment vertical="center"/>
    </xf>
  </cellXfs>
  <cellStyles count="7">
    <cellStyle name="標準" xfId="0" builtinId="0"/>
    <cellStyle name="標準 2" xfId="1"/>
    <cellStyle name="標準 2 2" xfId="6"/>
    <cellStyle name="標準 3" xfId="5"/>
    <cellStyle name="標準_kyotaku_shinnsei" xfId="4"/>
    <cellStyle name="標準_第１号様式・付表" xfId="3"/>
    <cellStyle name="標準_付表　訪問介護　修正版_第一号様式 2" xfId="2"/>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13</xdr:row>
          <xdr:rowOff>171450</xdr:rowOff>
        </xdr:from>
        <xdr:to>
          <xdr:col>9</xdr:col>
          <xdr:colOff>38100</xdr:colOff>
          <xdr:row>15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171450</xdr:rowOff>
        </xdr:from>
        <xdr:to>
          <xdr:col>12</xdr:col>
          <xdr:colOff>38100</xdr:colOff>
          <xdr:row>15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5351;&#23450;&#38306;&#20418;&#27096;&#24335;\1.&#22812;&#38291;&#23550;&#24540;&#22411;&#35370;&#21839;&#20171;&#35703;%20&#9675;\2.&#25351;&#23450;&#26356;&#26032;&#65288;&#22812;&#38291;&#23550;&#24540;&#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申請書(第4号様式）"/>
      <sheetName val="付表１"/>
      <sheetName val="定期巡回・随時対応型（勤務形態一覧）"/>
      <sheetName val="シフト記号表"/>
      <sheetName val="【記載例】シフト記号表（勤務時間帯）"/>
      <sheetName val="記入方法"/>
      <sheetName val="プルダウン・リスト"/>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sheetData sheetId="5"/>
      <sheetData sheetId="6">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view="pageBreakPreview" zoomScale="90" zoomScaleNormal="100" zoomScaleSheetLayoutView="90" workbookViewId="0">
      <selection activeCell="D23" sqref="D23:H23"/>
    </sheetView>
  </sheetViews>
  <sheetFormatPr defaultRowHeight="47.25" customHeight="1" x14ac:dyDescent="0.4"/>
  <cols>
    <col min="1" max="1" width="3.125" style="235" customWidth="1"/>
    <col min="2" max="2" width="20.75" style="235" customWidth="1"/>
    <col min="3" max="3" width="11.5" style="235" customWidth="1"/>
    <col min="4" max="4" width="6.75" style="235" customWidth="1"/>
    <col min="5" max="5" width="28" style="235" customWidth="1"/>
    <col min="6" max="6" width="8.375" style="235" customWidth="1"/>
    <col min="7" max="7" width="14.125" style="235" customWidth="1"/>
    <col min="8" max="8" width="12.75" style="235" customWidth="1"/>
    <col min="9" max="16384" width="9" style="235"/>
  </cols>
  <sheetData>
    <row r="1" spans="1:8" ht="31.5" customHeight="1" x14ac:dyDescent="0.4">
      <c r="A1" s="254" t="s">
        <v>353</v>
      </c>
      <c r="B1" s="254"/>
      <c r="C1" s="254"/>
      <c r="D1" s="254"/>
      <c r="E1" s="254"/>
      <c r="F1" s="254"/>
      <c r="G1" s="254"/>
      <c r="H1" s="254"/>
    </row>
    <row r="2" spans="1:8" ht="31.5" customHeight="1" x14ac:dyDescent="0.4">
      <c r="B2" s="252" t="s">
        <v>352</v>
      </c>
    </row>
    <row r="3" spans="1:8" ht="12.75" thickBot="1" x14ac:dyDescent="0.45">
      <c r="B3" s="235" t="s">
        <v>351</v>
      </c>
    </row>
    <row r="4" spans="1:8" ht="47.25" customHeight="1" thickBot="1" x14ac:dyDescent="0.45">
      <c r="A4" s="239" t="s">
        <v>350</v>
      </c>
      <c r="B4" s="251" t="s">
        <v>349</v>
      </c>
      <c r="C4" s="257" t="s">
        <v>348</v>
      </c>
      <c r="D4" s="258"/>
      <c r="E4" s="257" t="s">
        <v>347</v>
      </c>
      <c r="F4" s="258"/>
      <c r="G4" s="239" t="s">
        <v>346</v>
      </c>
      <c r="H4" s="250" t="s">
        <v>345</v>
      </c>
    </row>
    <row r="5" spans="1:8" ht="47.25" customHeight="1" thickBot="1" x14ac:dyDescent="0.45">
      <c r="A5" s="259">
        <v>1</v>
      </c>
      <c r="B5" s="260" t="s">
        <v>344</v>
      </c>
      <c r="C5" s="280" t="s">
        <v>343</v>
      </c>
      <c r="D5" s="281"/>
      <c r="E5" s="255" t="s">
        <v>342</v>
      </c>
      <c r="F5" s="256"/>
      <c r="G5" s="249" t="s">
        <v>337</v>
      </c>
      <c r="H5" s="242"/>
    </row>
    <row r="6" spans="1:8" ht="35.25" customHeight="1" thickBot="1" x14ac:dyDescent="0.45">
      <c r="A6" s="259"/>
      <c r="B6" s="261"/>
      <c r="C6" s="280" t="s">
        <v>341</v>
      </c>
      <c r="D6" s="281"/>
      <c r="E6" s="255" t="s">
        <v>340</v>
      </c>
      <c r="F6" s="256"/>
      <c r="G6" s="249" t="s">
        <v>337</v>
      </c>
      <c r="H6" s="242"/>
    </row>
    <row r="7" spans="1:8" ht="35.25" customHeight="1" thickBot="1" x14ac:dyDescent="0.45">
      <c r="A7" s="259"/>
      <c r="B7" s="261"/>
      <c r="C7" s="280" t="s">
        <v>339</v>
      </c>
      <c r="D7" s="281"/>
      <c r="E7" s="255" t="s">
        <v>338</v>
      </c>
      <c r="F7" s="256"/>
      <c r="G7" s="249" t="s">
        <v>337</v>
      </c>
      <c r="H7" s="242"/>
    </row>
    <row r="8" spans="1:8" ht="47.25" customHeight="1" thickBot="1" x14ac:dyDescent="0.45">
      <c r="A8" s="259"/>
      <c r="B8" s="261"/>
      <c r="C8" s="280" t="s">
        <v>336</v>
      </c>
      <c r="D8" s="281"/>
      <c r="E8" s="255" t="s">
        <v>335</v>
      </c>
      <c r="F8" s="256"/>
      <c r="G8" s="249"/>
      <c r="H8" s="242"/>
    </row>
    <row r="9" spans="1:8" ht="47.25" customHeight="1" thickBot="1" x14ac:dyDescent="0.45">
      <c r="A9" s="259"/>
      <c r="B9" s="261"/>
      <c r="C9" s="280" t="s">
        <v>334</v>
      </c>
      <c r="D9" s="281"/>
      <c r="E9" s="255" t="s">
        <v>333</v>
      </c>
      <c r="F9" s="256"/>
      <c r="G9" s="249" t="s">
        <v>326</v>
      </c>
      <c r="H9" s="242"/>
    </row>
    <row r="10" spans="1:8" ht="47.25" customHeight="1" thickBot="1" x14ac:dyDescent="0.45">
      <c r="A10" s="259"/>
      <c r="B10" s="261"/>
      <c r="C10" s="280" t="s">
        <v>332</v>
      </c>
      <c r="D10" s="281"/>
      <c r="E10" s="255" t="s">
        <v>331</v>
      </c>
      <c r="F10" s="256"/>
      <c r="G10" s="249" t="s">
        <v>329</v>
      </c>
      <c r="H10" s="242"/>
    </row>
    <row r="11" spans="1:8" ht="33.75" customHeight="1" thickBot="1" x14ac:dyDescent="0.45">
      <c r="A11" s="259"/>
      <c r="B11" s="262"/>
      <c r="C11" s="280" t="s">
        <v>314</v>
      </c>
      <c r="D11" s="281"/>
      <c r="E11" s="255" t="s">
        <v>330</v>
      </c>
      <c r="F11" s="256"/>
      <c r="G11" s="249" t="s">
        <v>329</v>
      </c>
      <c r="H11" s="242"/>
    </row>
    <row r="12" spans="1:8" ht="33.75" customHeight="1" thickBot="1" x14ac:dyDescent="0.45">
      <c r="A12" s="259">
        <v>2</v>
      </c>
      <c r="B12" s="263" t="s">
        <v>328</v>
      </c>
      <c r="C12" s="255" t="s">
        <v>278</v>
      </c>
      <c r="D12" s="256"/>
      <c r="E12" s="255" t="s">
        <v>327</v>
      </c>
      <c r="F12" s="256"/>
      <c r="G12" s="249" t="s">
        <v>326</v>
      </c>
      <c r="H12" s="242"/>
    </row>
    <row r="13" spans="1:8" ht="47.25" customHeight="1" thickBot="1" x14ac:dyDescent="0.45">
      <c r="A13" s="259"/>
      <c r="B13" s="263"/>
      <c r="C13" s="255" t="s">
        <v>325</v>
      </c>
      <c r="D13" s="256"/>
      <c r="E13" s="255" t="s">
        <v>324</v>
      </c>
      <c r="F13" s="256"/>
      <c r="G13" s="249"/>
      <c r="H13" s="242"/>
    </row>
    <row r="14" spans="1:8" ht="36" customHeight="1" thickBot="1" x14ac:dyDescent="0.45">
      <c r="A14" s="259"/>
      <c r="B14" s="263"/>
      <c r="C14" s="255" t="s">
        <v>323</v>
      </c>
      <c r="D14" s="256"/>
      <c r="E14" s="255" t="s">
        <v>322</v>
      </c>
      <c r="F14" s="256"/>
      <c r="G14" s="249"/>
      <c r="H14" s="242"/>
    </row>
    <row r="15" spans="1:8" ht="109.5" customHeight="1" x14ac:dyDescent="0.4">
      <c r="A15" s="264">
        <v>3</v>
      </c>
      <c r="B15" s="248" t="s">
        <v>321</v>
      </c>
      <c r="C15" s="266" t="s">
        <v>354</v>
      </c>
      <c r="D15" s="267"/>
      <c r="E15" s="267"/>
      <c r="F15" s="267"/>
      <c r="G15" s="268"/>
      <c r="H15" s="247"/>
    </row>
    <row r="16" spans="1:8" ht="66.75" customHeight="1" thickBot="1" x14ac:dyDescent="0.45">
      <c r="A16" s="265"/>
      <c r="B16" s="246" t="s">
        <v>320</v>
      </c>
      <c r="C16" s="273" t="s">
        <v>355</v>
      </c>
      <c r="D16" s="274"/>
      <c r="E16" s="274"/>
      <c r="F16" s="274"/>
      <c r="G16" s="275"/>
      <c r="H16" s="245"/>
    </row>
    <row r="17" spans="1:9" ht="47.25" customHeight="1" thickBot="1" x14ac:dyDescent="0.45">
      <c r="A17" s="244">
        <v>4</v>
      </c>
      <c r="B17" s="243" t="s">
        <v>319</v>
      </c>
      <c r="C17" s="255" t="s">
        <v>318</v>
      </c>
      <c r="D17" s="276"/>
      <c r="E17" s="276"/>
      <c r="F17" s="276"/>
      <c r="G17" s="277"/>
      <c r="H17" s="245"/>
    </row>
    <row r="18" spans="1:9" ht="33" customHeight="1" thickBot="1" x14ac:dyDescent="0.45">
      <c r="A18" s="253">
        <v>5</v>
      </c>
      <c r="B18" s="243" t="s">
        <v>317</v>
      </c>
      <c r="C18" s="255" t="s">
        <v>356</v>
      </c>
      <c r="D18" s="276"/>
      <c r="E18" s="276"/>
      <c r="F18" s="276"/>
      <c r="G18" s="277"/>
      <c r="H18" s="242"/>
    </row>
    <row r="19" spans="1:9" ht="12" x14ac:dyDescent="0.4">
      <c r="B19" s="278" t="s">
        <v>316</v>
      </c>
      <c r="C19" s="279"/>
      <c r="D19" s="279"/>
      <c r="E19" s="279"/>
      <c r="F19" s="241"/>
      <c r="G19" s="240"/>
      <c r="H19" s="236"/>
    </row>
    <row r="20" spans="1:9" ht="30.75" customHeight="1" x14ac:dyDescent="0.4">
      <c r="A20" s="257" t="s">
        <v>315</v>
      </c>
      <c r="B20" s="258"/>
      <c r="C20" s="621"/>
      <c r="D20" s="621"/>
      <c r="E20" s="621"/>
      <c r="F20" s="621"/>
      <c r="G20" s="621"/>
      <c r="H20" s="621"/>
    </row>
    <row r="21" spans="1:9" ht="30.75" customHeight="1" x14ac:dyDescent="0.4">
      <c r="A21" s="257" t="s">
        <v>314</v>
      </c>
      <c r="B21" s="258"/>
      <c r="C21" s="622"/>
      <c r="D21" s="622"/>
      <c r="E21" s="622"/>
      <c r="F21" s="622"/>
      <c r="G21" s="622"/>
      <c r="H21" s="622"/>
    </row>
    <row r="22" spans="1:9" ht="30.75" customHeight="1" x14ac:dyDescent="0.4">
      <c r="A22" s="257" t="s">
        <v>313</v>
      </c>
      <c r="B22" s="258"/>
      <c r="C22" s="620" t="s">
        <v>357</v>
      </c>
      <c r="D22" s="623"/>
      <c r="E22" s="623"/>
      <c r="F22" s="624" t="s">
        <v>358</v>
      </c>
      <c r="G22" s="625"/>
      <c r="H22" s="626"/>
    </row>
    <row r="23" spans="1:9" ht="30.75" customHeight="1" x14ac:dyDescent="0.4">
      <c r="A23" s="269" t="s">
        <v>294</v>
      </c>
      <c r="B23" s="270"/>
      <c r="C23" s="239" t="s">
        <v>312</v>
      </c>
      <c r="D23" s="627"/>
      <c r="E23" s="627"/>
      <c r="F23" s="627"/>
      <c r="G23" s="627"/>
      <c r="H23" s="627"/>
    </row>
    <row r="24" spans="1:9" ht="30.75" customHeight="1" x14ac:dyDescent="0.4">
      <c r="A24" s="271"/>
      <c r="B24" s="272"/>
      <c r="C24" s="239" t="s">
        <v>311</v>
      </c>
      <c r="D24" s="627"/>
      <c r="E24" s="627"/>
      <c r="F24" s="627"/>
      <c r="G24" s="627"/>
      <c r="H24" s="627"/>
    </row>
    <row r="25" spans="1:9" ht="47.25" customHeight="1" x14ac:dyDescent="0.4">
      <c r="A25" s="238"/>
      <c r="B25" s="238"/>
      <c r="C25" s="236"/>
      <c r="D25" s="236"/>
      <c r="E25" s="236"/>
      <c r="F25" s="237"/>
      <c r="G25" s="237"/>
      <c r="H25" s="237"/>
      <c r="I25" s="236"/>
    </row>
  </sheetData>
  <mergeCells count="43">
    <mergeCell ref="D23:H23"/>
    <mergeCell ref="D24:H24"/>
    <mergeCell ref="C10:D10"/>
    <mergeCell ref="C13:D13"/>
    <mergeCell ref="C14:D14"/>
    <mergeCell ref="E4:F4"/>
    <mergeCell ref="E5:F5"/>
    <mergeCell ref="C9:D9"/>
    <mergeCell ref="C11:D11"/>
    <mergeCell ref="C12:D12"/>
    <mergeCell ref="E6:F6"/>
    <mergeCell ref="E7:F7"/>
    <mergeCell ref="C4:D4"/>
    <mergeCell ref="C5:D5"/>
    <mergeCell ref="C6:D6"/>
    <mergeCell ref="C7:D7"/>
    <mergeCell ref="C8:D8"/>
    <mergeCell ref="E8:F8"/>
    <mergeCell ref="C15:G15"/>
    <mergeCell ref="A23:B24"/>
    <mergeCell ref="C16:G16"/>
    <mergeCell ref="C17:G17"/>
    <mergeCell ref="B19:E19"/>
    <mergeCell ref="A20:B20"/>
    <mergeCell ref="C18:G18"/>
    <mergeCell ref="C20:H20"/>
    <mergeCell ref="C21:H21"/>
    <mergeCell ref="D22:E22"/>
    <mergeCell ref="G22:H22"/>
    <mergeCell ref="A1:H1"/>
    <mergeCell ref="E10:F10"/>
    <mergeCell ref="E11:F11"/>
    <mergeCell ref="E12:F12"/>
    <mergeCell ref="E13:F13"/>
    <mergeCell ref="E14:F14"/>
    <mergeCell ref="A21:B21"/>
    <mergeCell ref="A22:B22"/>
    <mergeCell ref="A5:A11"/>
    <mergeCell ref="A12:A14"/>
    <mergeCell ref="B5:B11"/>
    <mergeCell ref="B12:B14"/>
    <mergeCell ref="E9:F9"/>
    <mergeCell ref="A15:A16"/>
  </mergeCells>
  <phoneticPr fontId="2"/>
  <printOptions horizontalCentered="1"/>
  <pageMargins left="1.1023622047244095" right="0.59055118110236227" top="0.19685039370078741" bottom="0.19685039370078741" header="0.15748031496062992" footer="0.27559055118110237"/>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615" t="s">
        <v>34</v>
      </c>
      <c r="G4" s="615"/>
      <c r="H4" s="615"/>
      <c r="I4" s="615"/>
      <c r="J4" s="615"/>
      <c r="K4" s="615"/>
      <c r="L4" s="615"/>
      <c r="N4" s="615" t="s">
        <v>120</v>
      </c>
    </row>
    <row r="5" spans="2:14" x14ac:dyDescent="0.4">
      <c r="B5" s="78" t="s">
        <v>20</v>
      </c>
      <c r="C5" s="78" t="s">
        <v>4</v>
      </c>
      <c r="F5" s="78" t="s">
        <v>121</v>
      </c>
      <c r="G5" s="78"/>
      <c r="H5" s="78" t="s">
        <v>122</v>
      </c>
      <c r="J5" s="78" t="s">
        <v>35</v>
      </c>
      <c r="L5" s="78" t="s">
        <v>34</v>
      </c>
      <c r="N5" s="615"/>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O7" sqref="AO7"/>
    </sheetView>
  </sheetViews>
  <sheetFormatPr defaultColWidth="2.875" defaultRowHeight="14.85" customHeight="1" x14ac:dyDescent="0.4"/>
  <cols>
    <col min="1" max="1" width="2.875" style="208"/>
    <col min="2" max="7" width="3" style="208" customWidth="1"/>
    <col min="8" max="16384" width="2.875" style="208"/>
  </cols>
  <sheetData>
    <row r="1" spans="1:71" ht="14.85" customHeight="1" x14ac:dyDescent="0.4">
      <c r="A1" s="225" t="s">
        <v>310</v>
      </c>
      <c r="B1" s="225"/>
      <c r="C1" s="225"/>
      <c r="D1" s="225"/>
      <c r="E1" s="225"/>
      <c r="F1" s="225"/>
      <c r="G1" s="225"/>
      <c r="H1" s="225"/>
      <c r="I1" s="225"/>
      <c r="J1" s="225"/>
      <c r="K1" s="225"/>
      <c r="L1" s="225"/>
      <c r="M1" s="225"/>
      <c r="N1" s="234"/>
      <c r="O1" s="225"/>
      <c r="P1" s="225"/>
      <c r="Q1" s="225"/>
      <c r="R1" s="225"/>
      <c r="S1" s="225"/>
      <c r="T1" s="225"/>
      <c r="U1" s="225"/>
      <c r="V1" s="225"/>
      <c r="W1" s="228"/>
      <c r="X1" s="228"/>
      <c r="Y1" s="228"/>
      <c r="Z1" s="228"/>
      <c r="AA1" s="228"/>
      <c r="AB1" s="228"/>
      <c r="AC1" s="228"/>
      <c r="AD1" s="228"/>
      <c r="AE1" s="228"/>
      <c r="AF1" s="225"/>
      <c r="AG1" s="225"/>
      <c r="AH1" s="225"/>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row>
    <row r="2" spans="1:71" ht="14.85" customHeight="1" x14ac:dyDescent="0.4">
      <c r="A2" s="225"/>
      <c r="B2" s="225"/>
      <c r="C2" s="225"/>
      <c r="D2" s="225"/>
      <c r="E2" s="225"/>
      <c r="F2" s="225"/>
      <c r="G2" s="225"/>
      <c r="H2" s="225"/>
      <c r="I2" s="225"/>
      <c r="J2" s="225"/>
      <c r="K2" s="225"/>
      <c r="L2" s="225"/>
      <c r="M2" s="225"/>
      <c r="N2" s="225"/>
      <c r="O2" s="225"/>
      <c r="P2" s="225"/>
      <c r="Q2" s="225"/>
      <c r="R2" s="225"/>
      <c r="S2" s="225"/>
      <c r="T2" s="225"/>
      <c r="U2" s="225"/>
      <c r="V2" s="225"/>
      <c r="W2" s="233"/>
      <c r="X2" s="233"/>
      <c r="Y2" s="233"/>
      <c r="Z2" s="233"/>
      <c r="AA2" s="233"/>
      <c r="AB2" s="233"/>
      <c r="AC2" s="233"/>
      <c r="AD2" s="233"/>
      <c r="AE2" s="233"/>
      <c r="AF2" s="233"/>
      <c r="AG2" s="233"/>
      <c r="AH2" s="233"/>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row>
    <row r="3" spans="1:71" ht="14.85" customHeight="1" x14ac:dyDescent="0.4">
      <c r="A3" s="282" t="s">
        <v>309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row>
    <row r="4" spans="1:71" ht="14.85" customHeight="1" x14ac:dyDescent="0.4">
      <c r="A4" s="225"/>
      <c r="B4" s="225"/>
      <c r="C4" s="225"/>
      <c r="D4" s="225"/>
      <c r="E4" s="225"/>
      <c r="F4" s="225"/>
      <c r="G4" s="228"/>
      <c r="H4" s="228"/>
      <c r="I4" s="228"/>
      <c r="J4" s="228"/>
      <c r="K4" s="228"/>
      <c r="L4" s="228"/>
      <c r="M4" s="228"/>
      <c r="N4" s="228"/>
      <c r="O4" s="228"/>
      <c r="P4" s="228"/>
      <c r="Q4" s="228"/>
      <c r="R4" s="228"/>
      <c r="S4" s="225"/>
      <c r="T4" s="225"/>
      <c r="U4" s="225"/>
      <c r="V4" s="225"/>
      <c r="W4" s="225"/>
      <c r="X4" s="225"/>
      <c r="Y4" s="225"/>
      <c r="Z4" s="225"/>
      <c r="AA4" s="225"/>
      <c r="AB4" s="225"/>
      <c r="AC4" s="225"/>
      <c r="AD4" s="225"/>
      <c r="AE4" s="225"/>
      <c r="AF4" s="225"/>
      <c r="AG4" s="225"/>
      <c r="AH4" s="225"/>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row>
    <row r="5" spans="1:71" ht="14.85" customHeight="1" x14ac:dyDescent="0.4">
      <c r="A5" s="225"/>
      <c r="B5" s="225"/>
      <c r="C5" s="228"/>
      <c r="D5" s="228"/>
      <c r="E5" s="225"/>
      <c r="F5" s="228"/>
      <c r="G5" s="228"/>
      <c r="H5" s="228"/>
      <c r="I5" s="228"/>
      <c r="J5" s="228"/>
      <c r="K5" s="228"/>
      <c r="L5" s="225"/>
      <c r="M5" s="225"/>
      <c r="N5" s="225"/>
      <c r="O5" s="225"/>
      <c r="P5" s="225"/>
      <c r="Q5" s="225"/>
      <c r="R5" s="225"/>
      <c r="S5" s="225"/>
      <c r="T5" s="225"/>
      <c r="U5" s="225"/>
      <c r="V5" s="225"/>
      <c r="W5" s="225"/>
      <c r="X5" s="225"/>
      <c r="Y5" s="282"/>
      <c r="Z5" s="282"/>
      <c r="AA5" s="282"/>
      <c r="AB5" s="225" t="s">
        <v>308</v>
      </c>
      <c r="AC5" s="282"/>
      <c r="AD5" s="282"/>
      <c r="AE5" s="225" t="s">
        <v>307</v>
      </c>
      <c r="AF5" s="282"/>
      <c r="AG5" s="282"/>
      <c r="AH5" s="225" t="s">
        <v>306</v>
      </c>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row>
    <row r="6" spans="1:71" ht="14.85" customHeight="1" x14ac:dyDescent="0.4">
      <c r="A6" s="225"/>
      <c r="B6" s="225"/>
      <c r="C6" s="228"/>
      <c r="D6" s="228"/>
      <c r="E6" s="228"/>
      <c r="F6" s="228"/>
      <c r="G6" s="228"/>
      <c r="H6" s="228" t="s">
        <v>305</v>
      </c>
      <c r="I6" s="228"/>
      <c r="J6" s="228"/>
      <c r="K6" s="228"/>
      <c r="L6" s="225"/>
      <c r="M6" s="225"/>
      <c r="N6" s="225"/>
      <c r="O6" s="225"/>
      <c r="P6" s="225"/>
      <c r="Q6" s="225"/>
      <c r="R6" s="225"/>
      <c r="S6" s="225"/>
      <c r="T6" s="225"/>
      <c r="U6" s="225"/>
      <c r="V6" s="225"/>
      <c r="W6" s="225"/>
      <c r="X6" s="225"/>
      <c r="Y6" s="225"/>
      <c r="Z6" s="225"/>
      <c r="AA6" s="225"/>
      <c r="AB6" s="225"/>
      <c r="AC6" s="225"/>
      <c r="AD6" s="225"/>
      <c r="AE6" s="225"/>
      <c r="AF6" s="225"/>
      <c r="AG6" s="225"/>
      <c r="AH6" s="225"/>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row>
    <row r="7" spans="1:71" ht="18" customHeight="1" x14ac:dyDescent="0.15">
      <c r="A7" s="380"/>
      <c r="B7" s="380"/>
      <c r="C7" s="380"/>
      <c r="D7" s="380"/>
      <c r="E7" s="380"/>
      <c r="F7" s="380"/>
      <c r="G7" s="230"/>
      <c r="H7" s="294" t="s">
        <v>304</v>
      </c>
      <c r="I7" s="379"/>
      <c r="J7" s="379"/>
      <c r="K7" s="232"/>
      <c r="L7" s="225"/>
      <c r="M7" s="225"/>
      <c r="N7" s="225"/>
      <c r="O7" s="225"/>
      <c r="P7" s="294" t="s">
        <v>303</v>
      </c>
      <c r="Q7" s="294"/>
      <c r="R7" s="294"/>
      <c r="S7" s="294"/>
      <c r="T7" s="289"/>
      <c r="U7" s="289"/>
      <c r="V7" s="289"/>
      <c r="W7" s="289"/>
      <c r="X7" s="289"/>
      <c r="Y7" s="289"/>
      <c r="Z7" s="289"/>
      <c r="AA7" s="289"/>
      <c r="AB7" s="289"/>
      <c r="AC7" s="289"/>
      <c r="AD7" s="289"/>
      <c r="AE7" s="289"/>
      <c r="AF7" s="289"/>
      <c r="AG7" s="289"/>
      <c r="AH7" s="28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row>
    <row r="8" spans="1:71" ht="18" customHeight="1" x14ac:dyDescent="0.4">
      <c r="A8" s="231"/>
      <c r="B8" s="231"/>
      <c r="C8" s="231"/>
      <c r="D8" s="231"/>
      <c r="E8" s="231"/>
      <c r="F8" s="231"/>
      <c r="G8" s="230"/>
      <c r="H8" s="225"/>
      <c r="I8" s="228"/>
      <c r="J8" s="230"/>
      <c r="K8" s="228"/>
      <c r="L8" s="225"/>
      <c r="M8" s="225"/>
      <c r="N8" s="225"/>
      <c r="O8" s="225"/>
      <c r="P8" s="294"/>
      <c r="Q8" s="294"/>
      <c r="R8" s="294"/>
      <c r="S8" s="294"/>
      <c r="T8" s="289"/>
      <c r="U8" s="289"/>
      <c r="V8" s="289"/>
      <c r="W8" s="289"/>
      <c r="X8" s="289"/>
      <c r="Y8" s="289"/>
      <c r="Z8" s="289"/>
      <c r="AA8" s="289"/>
      <c r="AB8" s="289"/>
      <c r="AC8" s="289"/>
      <c r="AD8" s="289"/>
      <c r="AE8" s="289"/>
      <c r="AF8" s="289"/>
      <c r="AG8" s="289"/>
      <c r="AH8" s="28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row>
    <row r="9" spans="1:71" ht="18" customHeight="1" x14ac:dyDescent="0.4">
      <c r="A9" s="225"/>
      <c r="B9" s="225"/>
      <c r="C9" s="228"/>
      <c r="D9" s="228"/>
      <c r="E9" s="228"/>
      <c r="F9" s="228"/>
      <c r="G9" s="228"/>
      <c r="H9" s="228"/>
      <c r="I9" s="228"/>
      <c r="J9" s="228"/>
      <c r="K9" s="228"/>
      <c r="L9" s="225"/>
      <c r="M9" s="229" t="s">
        <v>302</v>
      </c>
      <c r="O9" s="225"/>
      <c r="P9" s="294" t="s">
        <v>301</v>
      </c>
      <c r="Q9" s="294"/>
      <c r="R9" s="294"/>
      <c r="S9" s="294"/>
      <c r="T9" s="289"/>
      <c r="U9" s="289"/>
      <c r="V9" s="289"/>
      <c r="W9" s="289"/>
      <c r="X9" s="289"/>
      <c r="Y9" s="289"/>
      <c r="Z9" s="289"/>
      <c r="AA9" s="289"/>
      <c r="AB9" s="289"/>
      <c r="AC9" s="289"/>
      <c r="AD9" s="289"/>
      <c r="AE9" s="289"/>
      <c r="AF9" s="289"/>
      <c r="AG9" s="289"/>
      <c r="AH9" s="28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row>
    <row r="10" spans="1:71" ht="18" customHeight="1" x14ac:dyDescent="0.4">
      <c r="A10" s="225"/>
      <c r="B10" s="225"/>
      <c r="C10" s="228"/>
      <c r="D10" s="228"/>
      <c r="E10" s="228"/>
      <c r="F10" s="228"/>
      <c r="G10" s="228"/>
      <c r="H10" s="228"/>
      <c r="I10" s="228"/>
      <c r="J10" s="228"/>
      <c r="K10" s="228"/>
      <c r="L10" s="225"/>
      <c r="M10" s="225"/>
      <c r="N10" s="225"/>
      <c r="O10" s="225"/>
      <c r="P10" s="294"/>
      <c r="Q10" s="294"/>
      <c r="R10" s="294"/>
      <c r="S10" s="294"/>
      <c r="T10" s="289"/>
      <c r="U10" s="289"/>
      <c r="V10" s="289"/>
      <c r="W10" s="289"/>
      <c r="X10" s="289"/>
      <c r="Y10" s="289"/>
      <c r="Z10" s="289"/>
      <c r="AA10" s="289"/>
      <c r="AB10" s="289"/>
      <c r="AC10" s="289"/>
      <c r="AD10" s="289"/>
      <c r="AE10" s="289"/>
      <c r="AF10" s="289"/>
      <c r="AG10" s="289"/>
      <c r="AH10" s="28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row>
    <row r="11" spans="1:71" ht="18" customHeight="1" x14ac:dyDescent="0.4">
      <c r="A11" s="225"/>
      <c r="B11" s="225"/>
      <c r="C11" s="228"/>
      <c r="D11" s="228"/>
      <c r="E11" s="228"/>
      <c r="F11" s="228"/>
      <c r="G11" s="228"/>
      <c r="H11" s="228"/>
      <c r="I11" s="228"/>
      <c r="J11" s="228"/>
      <c r="K11" s="228"/>
      <c r="L11" s="225"/>
      <c r="M11" s="225"/>
      <c r="N11" s="225"/>
      <c r="O11" s="225"/>
      <c r="P11" s="294" t="s">
        <v>300</v>
      </c>
      <c r="Q11" s="294"/>
      <c r="R11" s="294"/>
      <c r="S11" s="294"/>
      <c r="T11" s="294"/>
      <c r="U11" s="294"/>
      <c r="V11" s="289"/>
      <c r="W11" s="289"/>
      <c r="X11" s="289"/>
      <c r="Y11" s="289"/>
      <c r="Z11" s="289"/>
      <c r="AA11" s="289"/>
      <c r="AB11" s="289"/>
      <c r="AC11" s="289"/>
      <c r="AD11" s="289"/>
      <c r="AE11" s="289"/>
      <c r="AF11" s="289"/>
      <c r="AG11" s="289"/>
      <c r="AH11" s="28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row>
    <row r="12" spans="1:71" ht="18" customHeight="1" x14ac:dyDescent="0.4">
      <c r="A12" s="225"/>
      <c r="B12" s="225"/>
      <c r="C12" s="228"/>
      <c r="D12" s="228"/>
      <c r="E12" s="228"/>
      <c r="F12" s="228"/>
      <c r="G12" s="228"/>
      <c r="H12" s="228"/>
      <c r="I12" s="228"/>
      <c r="J12" s="228"/>
      <c r="K12" s="228"/>
      <c r="L12" s="225"/>
      <c r="M12" s="225"/>
      <c r="N12" s="225"/>
      <c r="O12" s="225"/>
      <c r="P12" s="294"/>
      <c r="Q12" s="294"/>
      <c r="R12" s="294"/>
      <c r="S12" s="294"/>
      <c r="T12" s="294"/>
      <c r="U12" s="294"/>
      <c r="V12" s="289"/>
      <c r="W12" s="289"/>
      <c r="X12" s="289"/>
      <c r="Y12" s="289"/>
      <c r="Z12" s="289"/>
      <c r="AA12" s="289"/>
      <c r="AB12" s="289"/>
      <c r="AC12" s="289"/>
      <c r="AD12" s="289"/>
      <c r="AE12" s="289"/>
      <c r="AF12" s="289"/>
      <c r="AG12" s="289"/>
      <c r="AH12" s="28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row>
    <row r="13" spans="1:71" ht="18" customHeight="1" x14ac:dyDescent="0.4">
      <c r="A13" s="225"/>
      <c r="B13" s="225"/>
      <c r="C13" s="228"/>
      <c r="D13" s="228"/>
      <c r="E13" s="228"/>
      <c r="F13" s="228"/>
      <c r="G13" s="228"/>
      <c r="H13" s="228"/>
      <c r="I13" s="228"/>
      <c r="J13" s="228"/>
      <c r="K13" s="228"/>
      <c r="L13" s="225"/>
      <c r="M13" s="225"/>
      <c r="N13" s="225"/>
      <c r="O13" s="225"/>
      <c r="P13" s="227"/>
      <c r="Q13" s="227"/>
      <c r="R13" s="227"/>
      <c r="S13" s="227"/>
      <c r="T13" s="227"/>
      <c r="U13" s="227"/>
      <c r="V13" s="226"/>
      <c r="W13" s="226"/>
      <c r="X13" s="226"/>
      <c r="Y13" s="226"/>
      <c r="Z13" s="226"/>
      <c r="AA13" s="226"/>
      <c r="AB13" s="226"/>
      <c r="AC13" s="226"/>
      <c r="AD13" s="226"/>
      <c r="AE13" s="226"/>
      <c r="AF13" s="226"/>
      <c r="AG13" s="226"/>
      <c r="AH13" s="226"/>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row>
    <row r="14" spans="1:71" ht="14.85" customHeight="1" x14ac:dyDescent="0.4">
      <c r="B14" s="225"/>
      <c r="C14" s="225"/>
      <c r="D14" s="225" t="s">
        <v>299</v>
      </c>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row>
    <row r="15" spans="1:71" ht="14.85" customHeight="1" thickBot="1" x14ac:dyDescent="0.45">
      <c r="A15" s="225"/>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row>
    <row r="16" spans="1:71" ht="14.85" customHeight="1" x14ac:dyDescent="0.4">
      <c r="A16" s="351" t="s">
        <v>298</v>
      </c>
      <c r="B16" s="312" t="s">
        <v>297</v>
      </c>
      <c r="C16" s="313"/>
      <c r="D16" s="313"/>
      <c r="E16" s="313"/>
      <c r="F16" s="313"/>
      <c r="G16" s="314"/>
      <c r="H16" s="297"/>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386"/>
      <c r="AI16" s="209"/>
      <c r="AL16" s="295"/>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row>
    <row r="17" spans="1:74" ht="28.5" customHeight="1" x14ac:dyDescent="0.4">
      <c r="A17" s="364"/>
      <c r="B17" s="315" t="s">
        <v>275</v>
      </c>
      <c r="C17" s="316"/>
      <c r="D17" s="316"/>
      <c r="E17" s="316"/>
      <c r="F17" s="316"/>
      <c r="G17" s="317"/>
      <c r="H17" s="330"/>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2"/>
      <c r="AI17" s="209"/>
      <c r="AL17" s="296"/>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row>
    <row r="18" spans="1:74" ht="14.25" customHeight="1" x14ac:dyDescent="0.4">
      <c r="A18" s="364"/>
      <c r="B18" s="333" t="s">
        <v>274</v>
      </c>
      <c r="C18" s="304"/>
      <c r="D18" s="304"/>
      <c r="E18" s="304"/>
      <c r="F18" s="304"/>
      <c r="G18" s="305"/>
      <c r="H18" s="285" t="s">
        <v>268</v>
      </c>
      <c r="I18" s="286"/>
      <c r="J18" s="286"/>
      <c r="K18" s="286"/>
      <c r="L18" s="287"/>
      <c r="M18" s="287"/>
      <c r="N18" s="216" t="s">
        <v>296</v>
      </c>
      <c r="O18" s="287"/>
      <c r="P18" s="287"/>
      <c r="Q18" s="215" t="s">
        <v>295</v>
      </c>
      <c r="R18" s="286"/>
      <c r="S18" s="286"/>
      <c r="T18" s="286"/>
      <c r="U18" s="286"/>
      <c r="V18" s="286"/>
      <c r="W18" s="286"/>
      <c r="X18" s="286"/>
      <c r="Y18" s="286"/>
      <c r="Z18" s="286"/>
      <c r="AA18" s="286"/>
      <c r="AB18" s="286"/>
      <c r="AC18" s="286"/>
      <c r="AD18" s="286"/>
      <c r="AE18" s="286"/>
      <c r="AF18" s="286"/>
      <c r="AG18" s="286"/>
      <c r="AH18" s="288"/>
      <c r="AI18" s="211"/>
      <c r="AJ18" s="209"/>
      <c r="AK18" s="209"/>
      <c r="AL18" s="296"/>
      <c r="AM18" s="209"/>
      <c r="AN18" s="209"/>
      <c r="AO18" s="209"/>
      <c r="AP18" s="209"/>
      <c r="AQ18" s="209"/>
      <c r="AR18" s="209"/>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09"/>
      <c r="BU18" s="209"/>
      <c r="BV18" s="209"/>
    </row>
    <row r="19" spans="1:74" ht="14.85" customHeight="1" x14ac:dyDescent="0.4">
      <c r="A19" s="364"/>
      <c r="B19" s="334"/>
      <c r="C19" s="307"/>
      <c r="D19" s="307"/>
      <c r="E19" s="307"/>
      <c r="F19" s="307"/>
      <c r="G19" s="308"/>
      <c r="H19" s="324"/>
      <c r="I19" s="325"/>
      <c r="J19" s="325"/>
      <c r="K19" s="325"/>
      <c r="L19" s="197" t="s">
        <v>220</v>
      </c>
      <c r="M19" s="197" t="s">
        <v>219</v>
      </c>
      <c r="N19" s="325"/>
      <c r="O19" s="325"/>
      <c r="P19" s="325"/>
      <c r="Q19" s="325"/>
      <c r="R19" s="325"/>
      <c r="S19" s="325"/>
      <c r="T19" s="325"/>
      <c r="U19" s="325"/>
      <c r="V19" s="197" t="s">
        <v>218</v>
      </c>
      <c r="W19" s="197" t="s">
        <v>217</v>
      </c>
      <c r="X19" s="325"/>
      <c r="Y19" s="325"/>
      <c r="Z19" s="325"/>
      <c r="AA19" s="325"/>
      <c r="AB19" s="325"/>
      <c r="AC19" s="325"/>
      <c r="AD19" s="325"/>
      <c r="AE19" s="325"/>
      <c r="AF19" s="325"/>
      <c r="AG19" s="325"/>
      <c r="AH19" s="326"/>
      <c r="AI19" s="211"/>
      <c r="AJ19" s="209"/>
      <c r="AK19" s="209"/>
      <c r="AL19" s="296"/>
      <c r="AM19" s="209"/>
      <c r="AN19" s="209"/>
      <c r="AO19" s="209"/>
      <c r="AP19" s="209"/>
      <c r="AQ19" s="209"/>
      <c r="AR19" s="209"/>
      <c r="AS19" s="211"/>
      <c r="AT19" s="211"/>
      <c r="AU19" s="211"/>
      <c r="AV19" s="211"/>
      <c r="AW19" s="212"/>
      <c r="AX19" s="212"/>
      <c r="AY19" s="211"/>
      <c r="AZ19" s="211"/>
      <c r="BA19" s="211"/>
      <c r="BB19" s="211"/>
      <c r="BC19" s="214"/>
      <c r="BD19" s="212"/>
      <c r="BE19" s="211"/>
      <c r="BF19" s="209"/>
      <c r="BG19" s="211"/>
      <c r="BH19" s="209"/>
      <c r="BI19" s="211"/>
      <c r="BJ19" s="211"/>
      <c r="BK19" s="211"/>
      <c r="BL19" s="211"/>
      <c r="BM19" s="209"/>
      <c r="BN19" s="211"/>
      <c r="BO19" s="211"/>
      <c r="BP19" s="211"/>
      <c r="BQ19" s="211"/>
      <c r="BR19" s="211"/>
      <c r="BS19" s="211"/>
      <c r="BT19" s="209"/>
      <c r="BU19" s="209"/>
      <c r="BV19" s="209"/>
    </row>
    <row r="20" spans="1:74" ht="14.85" customHeight="1" x14ac:dyDescent="0.4">
      <c r="A20" s="364"/>
      <c r="B20" s="306"/>
      <c r="C20" s="307"/>
      <c r="D20" s="307"/>
      <c r="E20" s="307"/>
      <c r="F20" s="307"/>
      <c r="G20" s="308"/>
      <c r="H20" s="324"/>
      <c r="I20" s="325"/>
      <c r="J20" s="325"/>
      <c r="K20" s="325"/>
      <c r="L20" s="197" t="s">
        <v>216</v>
      </c>
      <c r="M20" s="197" t="s">
        <v>215</v>
      </c>
      <c r="N20" s="325"/>
      <c r="O20" s="325"/>
      <c r="P20" s="325"/>
      <c r="Q20" s="325"/>
      <c r="R20" s="325"/>
      <c r="S20" s="325"/>
      <c r="T20" s="325"/>
      <c r="U20" s="325"/>
      <c r="V20" s="197" t="s">
        <v>214</v>
      </c>
      <c r="W20" s="197" t="s">
        <v>213</v>
      </c>
      <c r="X20" s="325"/>
      <c r="Y20" s="325"/>
      <c r="Z20" s="325"/>
      <c r="AA20" s="325"/>
      <c r="AB20" s="325"/>
      <c r="AC20" s="325"/>
      <c r="AD20" s="325"/>
      <c r="AE20" s="325"/>
      <c r="AF20" s="325"/>
      <c r="AG20" s="325"/>
      <c r="AH20" s="326"/>
      <c r="AI20" s="211"/>
      <c r="AJ20" s="209"/>
      <c r="AK20" s="209"/>
      <c r="AL20" s="296"/>
      <c r="AM20" s="209"/>
      <c r="AN20" s="209"/>
      <c r="AO20" s="209"/>
      <c r="AP20" s="209"/>
      <c r="AQ20" s="209"/>
      <c r="AR20" s="209"/>
      <c r="AS20" s="211"/>
      <c r="AT20" s="211"/>
      <c r="AU20" s="211"/>
      <c r="AV20" s="211"/>
      <c r="AW20" s="212"/>
      <c r="AX20" s="212"/>
      <c r="AY20" s="211"/>
      <c r="AZ20" s="211"/>
      <c r="BA20" s="211"/>
      <c r="BB20" s="211"/>
      <c r="BC20" s="214"/>
      <c r="BD20" s="212"/>
      <c r="BE20" s="211"/>
      <c r="BF20" s="209"/>
      <c r="BG20" s="211"/>
      <c r="BH20" s="209"/>
      <c r="BI20" s="211"/>
      <c r="BJ20" s="211"/>
      <c r="BK20" s="211"/>
      <c r="BL20" s="211"/>
      <c r="BM20" s="209"/>
      <c r="BN20" s="211"/>
      <c r="BO20" s="211"/>
      <c r="BP20" s="211"/>
      <c r="BQ20" s="211"/>
      <c r="BR20" s="211"/>
      <c r="BS20" s="211"/>
      <c r="BT20" s="209"/>
      <c r="BU20" s="209"/>
      <c r="BV20" s="209"/>
    </row>
    <row r="21" spans="1:74" ht="18.95" customHeight="1" x14ac:dyDescent="0.4">
      <c r="A21" s="364"/>
      <c r="B21" s="306"/>
      <c r="C21" s="307"/>
      <c r="D21" s="307"/>
      <c r="E21" s="307"/>
      <c r="F21" s="307"/>
      <c r="G21" s="308"/>
      <c r="H21" s="321"/>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3"/>
      <c r="AI21" s="211"/>
      <c r="AL21" s="296"/>
      <c r="AM21" s="209"/>
      <c r="AN21" s="209"/>
      <c r="AO21" s="209"/>
      <c r="AP21" s="209"/>
      <c r="AQ21" s="209"/>
      <c r="AR21" s="209"/>
      <c r="AS21" s="211"/>
      <c r="AT21" s="211"/>
      <c r="AU21" s="211"/>
      <c r="AV21" s="211"/>
      <c r="AW21" s="212"/>
      <c r="AX21" s="212"/>
      <c r="AY21" s="211"/>
      <c r="AZ21" s="211"/>
      <c r="BA21" s="211"/>
      <c r="BB21" s="211"/>
      <c r="BC21" s="212"/>
      <c r="BD21" s="212"/>
      <c r="BE21" s="211"/>
      <c r="BF21" s="209"/>
      <c r="BG21" s="211"/>
      <c r="BH21" s="209"/>
      <c r="BI21" s="211"/>
      <c r="BJ21" s="211"/>
      <c r="BK21" s="211"/>
      <c r="BL21" s="211"/>
      <c r="BM21" s="211"/>
      <c r="BN21" s="211"/>
      <c r="BO21" s="211"/>
      <c r="BP21" s="211"/>
      <c r="BQ21" s="211"/>
      <c r="BR21" s="211"/>
      <c r="BS21" s="211"/>
    </row>
    <row r="22" spans="1:74" ht="14.85" customHeight="1" x14ac:dyDescent="0.4">
      <c r="A22" s="364"/>
      <c r="B22" s="303" t="s">
        <v>294</v>
      </c>
      <c r="C22" s="304"/>
      <c r="D22" s="304"/>
      <c r="E22" s="304"/>
      <c r="F22" s="304"/>
      <c r="G22" s="305"/>
      <c r="H22" s="355" t="s">
        <v>211</v>
      </c>
      <c r="I22" s="356"/>
      <c r="J22" s="357"/>
      <c r="K22" s="347"/>
      <c r="L22" s="348"/>
      <c r="M22" s="348"/>
      <c r="N22" s="348"/>
      <c r="O22" s="348"/>
      <c r="P22" s="348"/>
      <c r="Q22" s="224" t="s">
        <v>210</v>
      </c>
      <c r="R22" s="223"/>
      <c r="S22" s="349"/>
      <c r="T22" s="349"/>
      <c r="U22" s="350"/>
      <c r="V22" s="355" t="s">
        <v>293</v>
      </c>
      <c r="W22" s="356"/>
      <c r="X22" s="357"/>
      <c r="Y22" s="347"/>
      <c r="Z22" s="348"/>
      <c r="AA22" s="348"/>
      <c r="AB22" s="348"/>
      <c r="AC22" s="348"/>
      <c r="AD22" s="348"/>
      <c r="AE22" s="348"/>
      <c r="AF22" s="348"/>
      <c r="AG22" s="348"/>
      <c r="AH22" s="381"/>
      <c r="AI22" s="209"/>
      <c r="AL22" s="296"/>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row>
    <row r="23" spans="1:74" ht="14.85" customHeight="1" x14ac:dyDescent="0.4">
      <c r="A23" s="364"/>
      <c r="B23" s="315"/>
      <c r="C23" s="316"/>
      <c r="D23" s="316"/>
      <c r="E23" s="316"/>
      <c r="F23" s="316"/>
      <c r="G23" s="317"/>
      <c r="H23" s="335" t="s">
        <v>292</v>
      </c>
      <c r="I23" s="335"/>
      <c r="J23" s="335"/>
      <c r="K23" s="347"/>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81"/>
      <c r="AI23" s="209"/>
      <c r="AL23" s="296"/>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row>
    <row r="24" spans="1:74" ht="14.85" customHeight="1" x14ac:dyDescent="0.4">
      <c r="A24" s="364"/>
      <c r="B24" s="336" t="s">
        <v>291</v>
      </c>
      <c r="C24" s="337"/>
      <c r="D24" s="337"/>
      <c r="E24" s="337"/>
      <c r="F24" s="337"/>
      <c r="G24" s="338"/>
      <c r="H24" s="303" t="s">
        <v>290</v>
      </c>
      <c r="I24" s="304"/>
      <c r="J24" s="305"/>
      <c r="K24" s="333"/>
      <c r="L24" s="342"/>
      <c r="M24" s="342"/>
      <c r="N24" s="342"/>
      <c r="O24" s="342"/>
      <c r="P24" s="343"/>
      <c r="Q24" s="327" t="s">
        <v>289</v>
      </c>
      <c r="R24" s="328"/>
      <c r="S24" s="328"/>
      <c r="T24" s="328"/>
      <c r="U24" s="328"/>
      <c r="V24" s="328"/>
      <c r="W24" s="328"/>
      <c r="X24" s="328"/>
      <c r="Y24" s="328"/>
      <c r="Z24" s="328"/>
      <c r="AA24" s="382"/>
      <c r="AB24" s="383" t="s">
        <v>288</v>
      </c>
      <c r="AC24" s="384"/>
      <c r="AD24" s="384"/>
      <c r="AE24" s="384"/>
      <c r="AF24" s="384"/>
      <c r="AG24" s="384"/>
      <c r="AH24" s="385"/>
      <c r="AI24" s="209"/>
      <c r="AL24" s="296"/>
      <c r="AM24" s="209"/>
      <c r="AN24" s="209"/>
      <c r="AO24" s="209"/>
      <c r="AP24" s="209"/>
      <c r="AQ24" s="209"/>
      <c r="AR24" s="209"/>
      <c r="AS24" s="290"/>
      <c r="AT24" s="290"/>
      <c r="AU24" s="290"/>
      <c r="AV24" s="209"/>
      <c r="AW24" s="209"/>
      <c r="AX24" s="209"/>
      <c r="AY24" s="209"/>
      <c r="AZ24" s="209"/>
      <c r="BA24" s="209"/>
      <c r="BB24" s="209"/>
      <c r="BC24" s="209"/>
      <c r="BD24" s="209"/>
      <c r="BE24" s="222"/>
      <c r="BF24" s="222"/>
      <c r="BG24" s="209"/>
      <c r="BH24" s="209"/>
      <c r="BI24" s="209"/>
      <c r="BJ24" s="209"/>
      <c r="BK24" s="209"/>
      <c r="BL24" s="209"/>
      <c r="BM24" s="209"/>
      <c r="BN24" s="209"/>
      <c r="BO24" s="209"/>
      <c r="BP24" s="209"/>
      <c r="BQ24" s="209"/>
      <c r="BR24" s="209"/>
      <c r="BS24" s="209"/>
    </row>
    <row r="25" spans="1:74" ht="14.85" customHeight="1" x14ac:dyDescent="0.4">
      <c r="A25" s="364"/>
      <c r="B25" s="339"/>
      <c r="C25" s="340"/>
      <c r="D25" s="340"/>
      <c r="E25" s="340"/>
      <c r="F25" s="340"/>
      <c r="G25" s="341"/>
      <c r="H25" s="315"/>
      <c r="I25" s="316"/>
      <c r="J25" s="317"/>
      <c r="K25" s="344"/>
      <c r="L25" s="345"/>
      <c r="M25" s="345"/>
      <c r="N25" s="345"/>
      <c r="O25" s="345"/>
      <c r="P25" s="346"/>
      <c r="Q25" s="300" t="s">
        <v>287</v>
      </c>
      <c r="R25" s="301"/>
      <c r="S25" s="301"/>
      <c r="T25" s="301"/>
      <c r="U25" s="301"/>
      <c r="V25" s="301"/>
      <c r="W25" s="301"/>
      <c r="X25" s="301"/>
      <c r="Y25" s="301"/>
      <c r="Z25" s="301"/>
      <c r="AA25" s="302"/>
      <c r="AB25" s="387"/>
      <c r="AC25" s="388"/>
      <c r="AD25" s="388"/>
      <c r="AE25" s="388"/>
      <c r="AF25" s="388"/>
      <c r="AG25" s="388"/>
      <c r="AH25" s="389"/>
      <c r="AI25" s="209"/>
      <c r="AL25" s="296"/>
      <c r="AM25" s="209"/>
      <c r="AN25" s="209"/>
      <c r="AO25" s="209"/>
      <c r="AP25" s="209"/>
      <c r="AQ25" s="209"/>
      <c r="AR25" s="209"/>
      <c r="AS25" s="290"/>
      <c r="AT25" s="290"/>
      <c r="AU25" s="290"/>
      <c r="AV25" s="209"/>
      <c r="AW25" s="209"/>
      <c r="AX25" s="209"/>
      <c r="AY25" s="209"/>
      <c r="AZ25" s="209"/>
      <c r="BA25" s="209"/>
      <c r="BB25" s="209"/>
      <c r="BC25" s="209"/>
      <c r="BD25" s="209"/>
      <c r="BE25" s="222"/>
      <c r="BF25" s="222"/>
      <c r="BG25" s="209"/>
      <c r="BH25" s="209"/>
      <c r="BI25" s="209"/>
      <c r="BJ25" s="209"/>
      <c r="BK25" s="209"/>
      <c r="BL25" s="209"/>
      <c r="BM25" s="209"/>
      <c r="BN25" s="209"/>
      <c r="BO25" s="209"/>
      <c r="BP25" s="209"/>
      <c r="BQ25" s="209"/>
      <c r="BR25" s="209"/>
      <c r="BS25" s="209"/>
    </row>
    <row r="26" spans="1:74" ht="14.85" customHeight="1" x14ac:dyDescent="0.4">
      <c r="A26" s="364"/>
      <c r="B26" s="303" t="s">
        <v>286</v>
      </c>
      <c r="C26" s="304"/>
      <c r="D26" s="304"/>
      <c r="E26" s="304"/>
      <c r="F26" s="304"/>
      <c r="G26" s="305"/>
      <c r="H26" s="285" t="s">
        <v>285</v>
      </c>
      <c r="I26" s="286"/>
      <c r="J26" s="286"/>
      <c r="K26" s="286"/>
      <c r="L26" s="287"/>
      <c r="M26" s="287"/>
      <c r="N26" s="216" t="s">
        <v>284</v>
      </c>
      <c r="O26" s="287"/>
      <c r="P26" s="287"/>
      <c r="Q26" s="215" t="s">
        <v>283</v>
      </c>
      <c r="R26" s="286"/>
      <c r="S26" s="286"/>
      <c r="T26" s="286"/>
      <c r="U26" s="286"/>
      <c r="V26" s="286"/>
      <c r="W26" s="286"/>
      <c r="X26" s="286"/>
      <c r="Y26" s="286"/>
      <c r="Z26" s="286"/>
      <c r="AA26" s="286"/>
      <c r="AB26" s="286"/>
      <c r="AC26" s="286"/>
      <c r="AD26" s="286"/>
      <c r="AE26" s="286"/>
      <c r="AF26" s="286"/>
      <c r="AG26" s="286"/>
      <c r="AH26" s="288"/>
      <c r="AI26" s="211"/>
      <c r="AL26" s="296"/>
      <c r="AM26" s="291"/>
      <c r="AN26" s="291"/>
      <c r="AO26" s="291"/>
      <c r="AP26" s="291"/>
      <c r="AQ26" s="291"/>
      <c r="AR26" s="29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row>
    <row r="27" spans="1:74" ht="14.85" customHeight="1" x14ac:dyDescent="0.4">
      <c r="A27" s="364"/>
      <c r="B27" s="306"/>
      <c r="C27" s="307"/>
      <c r="D27" s="307"/>
      <c r="E27" s="307"/>
      <c r="F27" s="307"/>
      <c r="G27" s="308"/>
      <c r="H27" s="324"/>
      <c r="I27" s="325"/>
      <c r="J27" s="325"/>
      <c r="K27" s="325"/>
      <c r="L27" s="197" t="s">
        <v>220</v>
      </c>
      <c r="M27" s="197" t="s">
        <v>219</v>
      </c>
      <c r="N27" s="325"/>
      <c r="O27" s="325"/>
      <c r="P27" s="325"/>
      <c r="Q27" s="325"/>
      <c r="R27" s="325"/>
      <c r="S27" s="325"/>
      <c r="T27" s="325"/>
      <c r="U27" s="325"/>
      <c r="V27" s="197" t="s">
        <v>218</v>
      </c>
      <c r="W27" s="197" t="s">
        <v>217</v>
      </c>
      <c r="X27" s="325"/>
      <c r="Y27" s="325"/>
      <c r="Z27" s="325"/>
      <c r="AA27" s="325"/>
      <c r="AB27" s="325"/>
      <c r="AC27" s="325"/>
      <c r="AD27" s="325"/>
      <c r="AE27" s="325"/>
      <c r="AF27" s="325"/>
      <c r="AG27" s="325"/>
      <c r="AH27" s="326"/>
      <c r="AI27" s="211"/>
      <c r="AL27" s="296"/>
      <c r="AM27" s="291"/>
      <c r="AN27" s="291"/>
      <c r="AO27" s="291"/>
      <c r="AP27" s="291"/>
      <c r="AQ27" s="291"/>
      <c r="AR27" s="291"/>
      <c r="AS27" s="211"/>
      <c r="AT27" s="211"/>
      <c r="AU27" s="211"/>
      <c r="AV27" s="211"/>
      <c r="AW27" s="212"/>
      <c r="AX27" s="212"/>
      <c r="AY27" s="211"/>
      <c r="AZ27" s="211"/>
      <c r="BA27" s="211"/>
      <c r="BB27" s="211"/>
      <c r="BC27" s="214"/>
      <c r="BD27" s="212"/>
      <c r="BE27" s="211"/>
      <c r="BF27" s="209"/>
      <c r="BG27" s="211"/>
      <c r="BH27" s="209"/>
      <c r="BI27" s="211"/>
      <c r="BJ27" s="211"/>
      <c r="BK27" s="211"/>
      <c r="BL27" s="211"/>
      <c r="BM27" s="209"/>
      <c r="BN27" s="211"/>
      <c r="BO27" s="211"/>
      <c r="BP27" s="211"/>
      <c r="BQ27" s="211"/>
      <c r="BR27" s="211"/>
      <c r="BS27" s="211"/>
    </row>
    <row r="28" spans="1:74" ht="14.85" customHeight="1" x14ac:dyDescent="0.4">
      <c r="A28" s="364"/>
      <c r="B28" s="306"/>
      <c r="C28" s="307"/>
      <c r="D28" s="307"/>
      <c r="E28" s="307"/>
      <c r="F28" s="307"/>
      <c r="G28" s="308"/>
      <c r="H28" s="324"/>
      <c r="I28" s="325"/>
      <c r="J28" s="325"/>
      <c r="K28" s="325"/>
      <c r="L28" s="197" t="s">
        <v>216</v>
      </c>
      <c r="M28" s="197" t="s">
        <v>215</v>
      </c>
      <c r="N28" s="325"/>
      <c r="O28" s="325"/>
      <c r="P28" s="325"/>
      <c r="Q28" s="325"/>
      <c r="R28" s="325"/>
      <c r="S28" s="325"/>
      <c r="T28" s="325"/>
      <c r="U28" s="325"/>
      <c r="V28" s="197" t="s">
        <v>214</v>
      </c>
      <c r="W28" s="197" t="s">
        <v>213</v>
      </c>
      <c r="X28" s="325"/>
      <c r="Y28" s="325"/>
      <c r="Z28" s="325"/>
      <c r="AA28" s="325"/>
      <c r="AB28" s="325"/>
      <c r="AC28" s="325"/>
      <c r="AD28" s="325"/>
      <c r="AE28" s="325"/>
      <c r="AF28" s="325"/>
      <c r="AG28" s="325"/>
      <c r="AH28" s="326"/>
      <c r="AI28" s="211"/>
      <c r="AL28" s="296"/>
      <c r="AM28" s="291"/>
      <c r="AN28" s="291"/>
      <c r="AO28" s="291"/>
      <c r="AP28" s="291"/>
      <c r="AQ28" s="291"/>
      <c r="AR28" s="291"/>
      <c r="AS28" s="211"/>
      <c r="AT28" s="211"/>
      <c r="AU28" s="211"/>
      <c r="AV28" s="211"/>
      <c r="AW28" s="212"/>
      <c r="AX28" s="212"/>
      <c r="AY28" s="211"/>
      <c r="AZ28" s="211"/>
      <c r="BA28" s="211"/>
      <c r="BB28" s="211"/>
      <c r="BC28" s="214"/>
      <c r="BD28" s="212"/>
      <c r="BE28" s="211"/>
      <c r="BF28" s="209"/>
      <c r="BG28" s="211"/>
      <c r="BH28" s="209"/>
      <c r="BI28" s="211"/>
      <c r="BJ28" s="211"/>
      <c r="BK28" s="211"/>
      <c r="BL28" s="211"/>
      <c r="BM28" s="209"/>
      <c r="BN28" s="211"/>
      <c r="BO28" s="211"/>
      <c r="BP28" s="211"/>
      <c r="BQ28" s="211"/>
      <c r="BR28" s="211"/>
      <c r="BS28" s="211"/>
    </row>
    <row r="29" spans="1:74" ht="18.95" customHeight="1" thickBot="1" x14ac:dyDescent="0.45">
      <c r="A29" s="365"/>
      <c r="B29" s="309"/>
      <c r="C29" s="310"/>
      <c r="D29" s="310"/>
      <c r="E29" s="310"/>
      <c r="F29" s="310"/>
      <c r="G29" s="311"/>
      <c r="H29" s="321"/>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3"/>
      <c r="AI29" s="211"/>
      <c r="AL29" s="296"/>
      <c r="AM29" s="209"/>
      <c r="AN29" s="209"/>
      <c r="AO29" s="209"/>
      <c r="AP29" s="209"/>
      <c r="AQ29" s="209"/>
      <c r="AR29" s="209"/>
      <c r="AS29" s="211"/>
      <c r="AT29" s="211"/>
      <c r="AU29" s="211"/>
      <c r="AV29" s="211"/>
      <c r="AW29" s="212"/>
      <c r="AX29" s="212"/>
      <c r="AY29" s="211"/>
      <c r="AZ29" s="211"/>
      <c r="BA29" s="211"/>
      <c r="BB29" s="211"/>
      <c r="BC29" s="212"/>
      <c r="BD29" s="212"/>
      <c r="BE29" s="211"/>
      <c r="BF29" s="209"/>
      <c r="BG29" s="211"/>
      <c r="BH29" s="209"/>
      <c r="BI29" s="211"/>
      <c r="BJ29" s="211"/>
      <c r="BK29" s="211"/>
      <c r="BL29" s="211"/>
      <c r="BM29" s="211"/>
      <c r="BN29" s="211"/>
      <c r="BO29" s="211"/>
      <c r="BP29" s="211"/>
      <c r="BQ29" s="211"/>
      <c r="BR29" s="211"/>
      <c r="BS29" s="211"/>
    </row>
    <row r="30" spans="1:74" ht="27" customHeight="1" x14ac:dyDescent="0.4">
      <c r="A30" s="351" t="s">
        <v>282</v>
      </c>
      <c r="B30" s="292" t="s">
        <v>281</v>
      </c>
      <c r="C30" s="293"/>
      <c r="D30" s="293"/>
      <c r="E30" s="293"/>
      <c r="F30" s="293"/>
      <c r="G30" s="354"/>
      <c r="H30" s="318"/>
      <c r="I30" s="319"/>
      <c r="J30" s="319"/>
      <c r="K30" s="319"/>
      <c r="L30" s="319"/>
      <c r="M30" s="319"/>
      <c r="N30" s="319"/>
      <c r="O30" s="319"/>
      <c r="P30" s="319"/>
      <c r="Q30" s="320"/>
      <c r="R30" s="292" t="s">
        <v>280</v>
      </c>
      <c r="S30" s="293"/>
      <c r="T30" s="293"/>
      <c r="U30" s="293"/>
      <c r="V30" s="293"/>
      <c r="W30" s="293"/>
      <c r="X30" s="293"/>
      <c r="Y30" s="221"/>
      <c r="Z30" s="220"/>
      <c r="AA30" s="218"/>
      <c r="AB30" s="219"/>
      <c r="AC30" s="219"/>
      <c r="AD30" s="219"/>
      <c r="AE30" s="219"/>
      <c r="AF30" s="219"/>
      <c r="AG30" s="218"/>
      <c r="AH30" s="217"/>
      <c r="AI30" s="211"/>
      <c r="AL30" s="213"/>
      <c r="AM30" s="209"/>
      <c r="AN30" s="209"/>
      <c r="AO30" s="209"/>
      <c r="AP30" s="209"/>
      <c r="AQ30" s="209"/>
      <c r="AR30" s="209"/>
      <c r="AS30" s="211"/>
      <c r="AT30" s="211"/>
      <c r="AU30" s="211"/>
      <c r="AV30" s="211"/>
      <c r="AW30" s="212"/>
      <c r="AX30" s="212"/>
      <c r="AY30" s="211"/>
      <c r="AZ30" s="211"/>
      <c r="BA30" s="211"/>
      <c r="BB30" s="211"/>
      <c r="BC30" s="212"/>
      <c r="BD30" s="212"/>
      <c r="BE30" s="211"/>
      <c r="BF30" s="209"/>
      <c r="BG30" s="211"/>
      <c r="BH30" s="209"/>
      <c r="BI30" s="211"/>
      <c r="BJ30" s="211"/>
      <c r="BK30" s="211"/>
      <c r="BL30" s="211"/>
      <c r="BM30" s="211"/>
      <c r="BN30" s="211"/>
      <c r="BO30" s="211"/>
      <c r="BP30" s="211"/>
      <c r="BQ30" s="211"/>
      <c r="BR30" s="211"/>
      <c r="BS30" s="211"/>
    </row>
    <row r="31" spans="1:74" ht="18" customHeight="1" x14ac:dyDescent="0.4">
      <c r="A31" s="352"/>
      <c r="B31" s="355" t="s">
        <v>279</v>
      </c>
      <c r="C31" s="356"/>
      <c r="D31" s="356"/>
      <c r="E31" s="356"/>
      <c r="F31" s="356"/>
      <c r="G31" s="357"/>
      <c r="H31" s="358"/>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60"/>
      <c r="AI31" s="211"/>
      <c r="AL31" s="213"/>
      <c r="AM31" s="209"/>
      <c r="AN31" s="209"/>
      <c r="AO31" s="209"/>
      <c r="AP31" s="209"/>
      <c r="AQ31" s="209"/>
      <c r="AR31" s="209"/>
      <c r="AS31" s="211"/>
      <c r="AT31" s="211"/>
      <c r="AU31" s="211"/>
      <c r="AV31" s="211"/>
      <c r="AW31" s="212"/>
      <c r="AX31" s="212"/>
      <c r="AY31" s="211"/>
      <c r="AZ31" s="211"/>
      <c r="BA31" s="211"/>
      <c r="BB31" s="211"/>
      <c r="BC31" s="212"/>
      <c r="BD31" s="212"/>
      <c r="BE31" s="211"/>
      <c r="BF31" s="209"/>
      <c r="BG31" s="211"/>
      <c r="BH31" s="209"/>
      <c r="BI31" s="211"/>
      <c r="BJ31" s="211"/>
      <c r="BK31" s="211"/>
      <c r="BL31" s="211"/>
      <c r="BM31" s="211"/>
      <c r="BN31" s="211"/>
      <c r="BO31" s="211"/>
      <c r="BP31" s="211"/>
      <c r="BQ31" s="211"/>
      <c r="BR31" s="211"/>
      <c r="BS31" s="211"/>
    </row>
    <row r="32" spans="1:74" ht="14.85" customHeight="1" x14ac:dyDescent="0.4">
      <c r="A32" s="352"/>
      <c r="B32" s="303" t="s">
        <v>276</v>
      </c>
      <c r="C32" s="304"/>
      <c r="D32" s="304"/>
      <c r="E32" s="304"/>
      <c r="F32" s="304"/>
      <c r="G32" s="305"/>
      <c r="H32" s="327"/>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9"/>
      <c r="AI32" s="209"/>
      <c r="AL32" s="213"/>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row>
    <row r="33" spans="1:74" ht="28.5" customHeight="1" x14ac:dyDescent="0.4">
      <c r="A33" s="352"/>
      <c r="B33" s="315" t="s">
        <v>275</v>
      </c>
      <c r="C33" s="316"/>
      <c r="D33" s="316"/>
      <c r="E33" s="316"/>
      <c r="F33" s="316"/>
      <c r="G33" s="317"/>
      <c r="H33" s="330"/>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2"/>
      <c r="AI33" s="209"/>
      <c r="AL33" s="213"/>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row>
    <row r="34" spans="1:74" ht="14.85" customHeight="1" x14ac:dyDescent="0.4">
      <c r="A34" s="352"/>
      <c r="B34" s="333" t="s">
        <v>278</v>
      </c>
      <c r="C34" s="304"/>
      <c r="D34" s="304"/>
      <c r="E34" s="304"/>
      <c r="F34" s="304"/>
      <c r="G34" s="305"/>
      <c r="H34" s="285" t="s">
        <v>268</v>
      </c>
      <c r="I34" s="286"/>
      <c r="J34" s="286"/>
      <c r="K34" s="286"/>
      <c r="L34" s="287"/>
      <c r="M34" s="287"/>
      <c r="N34" s="216" t="s">
        <v>267</v>
      </c>
      <c r="O34" s="287"/>
      <c r="P34" s="287"/>
      <c r="Q34" s="215" t="s">
        <v>266</v>
      </c>
      <c r="R34" s="286"/>
      <c r="S34" s="286"/>
      <c r="T34" s="286"/>
      <c r="U34" s="286"/>
      <c r="V34" s="286"/>
      <c r="W34" s="286"/>
      <c r="X34" s="286"/>
      <c r="Y34" s="286"/>
      <c r="Z34" s="286"/>
      <c r="AA34" s="286"/>
      <c r="AB34" s="286"/>
      <c r="AC34" s="286"/>
      <c r="AD34" s="286"/>
      <c r="AE34" s="286"/>
      <c r="AF34" s="286"/>
      <c r="AG34" s="286"/>
      <c r="AH34" s="288"/>
      <c r="AI34" s="211"/>
      <c r="AJ34" s="209"/>
      <c r="AK34" s="209"/>
      <c r="AL34" s="213"/>
      <c r="AM34" s="209"/>
      <c r="AN34" s="209"/>
      <c r="AO34" s="209"/>
      <c r="AP34" s="209"/>
      <c r="AQ34" s="209"/>
      <c r="AR34" s="209"/>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09"/>
      <c r="BU34" s="209"/>
      <c r="BV34" s="209"/>
    </row>
    <row r="35" spans="1:74" ht="14.85" customHeight="1" x14ac:dyDescent="0.4">
      <c r="A35" s="352"/>
      <c r="B35" s="334"/>
      <c r="C35" s="307"/>
      <c r="D35" s="307"/>
      <c r="E35" s="307"/>
      <c r="F35" s="307"/>
      <c r="G35" s="308"/>
      <c r="H35" s="324"/>
      <c r="I35" s="325"/>
      <c r="J35" s="325"/>
      <c r="K35" s="325"/>
      <c r="L35" s="197" t="s">
        <v>220</v>
      </c>
      <c r="M35" s="197" t="s">
        <v>219</v>
      </c>
      <c r="N35" s="325"/>
      <c r="O35" s="325"/>
      <c r="P35" s="325"/>
      <c r="Q35" s="325"/>
      <c r="R35" s="325"/>
      <c r="S35" s="325"/>
      <c r="T35" s="325"/>
      <c r="U35" s="325"/>
      <c r="V35" s="197" t="s">
        <v>218</v>
      </c>
      <c r="W35" s="197" t="s">
        <v>217</v>
      </c>
      <c r="X35" s="325"/>
      <c r="Y35" s="325"/>
      <c r="Z35" s="325"/>
      <c r="AA35" s="325"/>
      <c r="AB35" s="325"/>
      <c r="AC35" s="325"/>
      <c r="AD35" s="325"/>
      <c r="AE35" s="325"/>
      <c r="AF35" s="325"/>
      <c r="AG35" s="325"/>
      <c r="AH35" s="326"/>
      <c r="AI35" s="211"/>
      <c r="AJ35" s="209"/>
      <c r="AK35" s="209"/>
      <c r="AL35" s="213"/>
      <c r="AM35" s="209"/>
      <c r="AN35" s="209"/>
      <c r="AO35" s="209"/>
      <c r="AP35" s="209"/>
      <c r="AQ35" s="209"/>
      <c r="AR35" s="209"/>
      <c r="AS35" s="211"/>
      <c r="AT35" s="211"/>
      <c r="AU35" s="211"/>
      <c r="AV35" s="211"/>
      <c r="AW35" s="212"/>
      <c r="AX35" s="212"/>
      <c r="AY35" s="211"/>
      <c r="AZ35" s="211"/>
      <c r="BA35" s="211"/>
      <c r="BB35" s="211"/>
      <c r="BC35" s="214"/>
      <c r="BD35" s="212"/>
      <c r="BE35" s="211"/>
      <c r="BF35" s="209"/>
      <c r="BG35" s="211"/>
      <c r="BH35" s="209"/>
      <c r="BI35" s="211"/>
      <c r="BJ35" s="211"/>
      <c r="BK35" s="211"/>
      <c r="BL35" s="211"/>
      <c r="BM35" s="209"/>
      <c r="BN35" s="211"/>
      <c r="BO35" s="211"/>
      <c r="BP35" s="211"/>
      <c r="BQ35" s="211"/>
      <c r="BR35" s="211"/>
      <c r="BS35" s="211"/>
      <c r="BT35" s="209"/>
      <c r="BU35" s="209"/>
      <c r="BV35" s="209"/>
    </row>
    <row r="36" spans="1:74" ht="14.85" customHeight="1" x14ac:dyDescent="0.4">
      <c r="A36" s="352"/>
      <c r="B36" s="306"/>
      <c r="C36" s="307"/>
      <c r="D36" s="307"/>
      <c r="E36" s="307"/>
      <c r="F36" s="307"/>
      <c r="G36" s="308"/>
      <c r="H36" s="324"/>
      <c r="I36" s="325"/>
      <c r="J36" s="325"/>
      <c r="K36" s="325"/>
      <c r="L36" s="197" t="s">
        <v>216</v>
      </c>
      <c r="M36" s="197" t="s">
        <v>215</v>
      </c>
      <c r="N36" s="325"/>
      <c r="O36" s="325"/>
      <c r="P36" s="325"/>
      <c r="Q36" s="325"/>
      <c r="R36" s="325"/>
      <c r="S36" s="325"/>
      <c r="T36" s="325"/>
      <c r="U36" s="325"/>
      <c r="V36" s="197" t="s">
        <v>214</v>
      </c>
      <c r="W36" s="197" t="s">
        <v>213</v>
      </c>
      <c r="X36" s="325"/>
      <c r="Y36" s="325"/>
      <c r="Z36" s="325"/>
      <c r="AA36" s="325"/>
      <c r="AB36" s="325"/>
      <c r="AC36" s="325"/>
      <c r="AD36" s="325"/>
      <c r="AE36" s="325"/>
      <c r="AF36" s="325"/>
      <c r="AG36" s="325"/>
      <c r="AH36" s="326"/>
      <c r="AI36" s="211"/>
      <c r="AJ36" s="209"/>
      <c r="AK36" s="209"/>
      <c r="AL36" s="213"/>
      <c r="AM36" s="209"/>
      <c r="AN36" s="209"/>
      <c r="AO36" s="209"/>
      <c r="AP36" s="209"/>
      <c r="AQ36" s="209"/>
      <c r="AR36" s="209"/>
      <c r="AS36" s="211"/>
      <c r="AT36" s="211"/>
      <c r="AU36" s="211"/>
      <c r="AV36" s="211"/>
      <c r="AW36" s="212"/>
      <c r="AX36" s="212"/>
      <c r="AY36" s="211"/>
      <c r="AZ36" s="211"/>
      <c r="BA36" s="211"/>
      <c r="BB36" s="211"/>
      <c r="BC36" s="214"/>
      <c r="BD36" s="212"/>
      <c r="BE36" s="211"/>
      <c r="BF36" s="209"/>
      <c r="BG36" s="211"/>
      <c r="BH36" s="209"/>
      <c r="BI36" s="211"/>
      <c r="BJ36" s="211"/>
      <c r="BK36" s="211"/>
      <c r="BL36" s="211"/>
      <c r="BM36" s="209"/>
      <c r="BN36" s="211"/>
      <c r="BO36" s="211"/>
      <c r="BP36" s="211"/>
      <c r="BQ36" s="211"/>
      <c r="BR36" s="211"/>
      <c r="BS36" s="211"/>
      <c r="BT36" s="209"/>
      <c r="BU36" s="209"/>
      <c r="BV36" s="209"/>
    </row>
    <row r="37" spans="1:74" ht="18.95" customHeight="1" x14ac:dyDescent="0.4">
      <c r="A37" s="352"/>
      <c r="B37" s="315"/>
      <c r="C37" s="316"/>
      <c r="D37" s="316"/>
      <c r="E37" s="316"/>
      <c r="F37" s="316"/>
      <c r="G37" s="317"/>
      <c r="H37" s="321"/>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3"/>
      <c r="AI37" s="211"/>
      <c r="AL37" s="213"/>
      <c r="AM37" s="209"/>
      <c r="AN37" s="209"/>
      <c r="AO37" s="209"/>
      <c r="AP37" s="209"/>
      <c r="AQ37" s="209"/>
      <c r="AR37" s="209"/>
      <c r="AS37" s="211"/>
      <c r="AT37" s="211"/>
      <c r="AU37" s="211"/>
      <c r="AV37" s="211"/>
      <c r="AW37" s="212"/>
      <c r="AX37" s="212"/>
      <c r="AY37" s="211"/>
      <c r="AZ37" s="211"/>
      <c r="BA37" s="211"/>
      <c r="BB37" s="211"/>
      <c r="BC37" s="212"/>
      <c r="BD37" s="212"/>
      <c r="BE37" s="211"/>
      <c r="BF37" s="209"/>
      <c r="BG37" s="211"/>
      <c r="BH37" s="209"/>
      <c r="BI37" s="211"/>
      <c r="BJ37" s="211"/>
      <c r="BK37" s="211"/>
      <c r="BL37" s="211"/>
      <c r="BM37" s="211"/>
      <c r="BN37" s="211"/>
      <c r="BO37" s="211"/>
      <c r="BP37" s="211"/>
      <c r="BQ37" s="211"/>
      <c r="BR37" s="211"/>
      <c r="BS37" s="211"/>
    </row>
    <row r="38" spans="1:74" ht="14.85" customHeight="1" x14ac:dyDescent="0.4">
      <c r="A38" s="352"/>
      <c r="B38" s="361" t="s">
        <v>277</v>
      </c>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3"/>
      <c r="AI38" s="211"/>
      <c r="AL38" s="213"/>
      <c r="AM38" s="209"/>
      <c r="AN38" s="209"/>
      <c r="AO38" s="209"/>
      <c r="AP38" s="209"/>
      <c r="AQ38" s="209"/>
      <c r="AR38" s="209"/>
      <c r="AS38" s="211"/>
      <c r="AT38" s="211"/>
      <c r="AU38" s="211"/>
      <c r="AV38" s="211"/>
      <c r="AW38" s="212"/>
      <c r="AX38" s="212"/>
      <c r="AY38" s="211"/>
      <c r="AZ38" s="211"/>
      <c r="BA38" s="211"/>
      <c r="BB38" s="211"/>
      <c r="BC38" s="212"/>
      <c r="BD38" s="212"/>
      <c r="BE38" s="211"/>
      <c r="BF38" s="209"/>
      <c r="BG38" s="211"/>
      <c r="BH38" s="209"/>
      <c r="BI38" s="211"/>
      <c r="BJ38" s="211"/>
      <c r="BK38" s="211"/>
      <c r="BL38" s="211"/>
      <c r="BM38" s="211"/>
      <c r="BN38" s="211"/>
      <c r="BO38" s="211"/>
      <c r="BP38" s="211"/>
      <c r="BQ38" s="211"/>
      <c r="BR38" s="211"/>
      <c r="BS38" s="211"/>
    </row>
    <row r="39" spans="1:74" ht="14.85" customHeight="1" x14ac:dyDescent="0.4">
      <c r="A39" s="352"/>
      <c r="B39" s="303" t="s">
        <v>276</v>
      </c>
      <c r="C39" s="304"/>
      <c r="D39" s="304"/>
      <c r="E39" s="304"/>
      <c r="F39" s="304"/>
      <c r="G39" s="305"/>
      <c r="H39" s="327"/>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9"/>
      <c r="AI39" s="209"/>
      <c r="AL39" s="213"/>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row>
    <row r="40" spans="1:74" ht="28.5" customHeight="1" x14ac:dyDescent="0.4">
      <c r="A40" s="352"/>
      <c r="B40" s="315" t="s">
        <v>275</v>
      </c>
      <c r="C40" s="316"/>
      <c r="D40" s="316"/>
      <c r="E40" s="316"/>
      <c r="F40" s="316"/>
      <c r="G40" s="317"/>
      <c r="H40" s="330"/>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2"/>
      <c r="AI40" s="209"/>
      <c r="AL40" s="213"/>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row>
    <row r="41" spans="1:74" ht="14.85" customHeight="1" x14ac:dyDescent="0.4">
      <c r="A41" s="352"/>
      <c r="B41" s="333" t="s">
        <v>274</v>
      </c>
      <c r="C41" s="304"/>
      <c r="D41" s="304"/>
      <c r="E41" s="304"/>
      <c r="F41" s="304"/>
      <c r="G41" s="305"/>
      <c r="H41" s="285" t="s">
        <v>268</v>
      </c>
      <c r="I41" s="286"/>
      <c r="J41" s="286"/>
      <c r="K41" s="286"/>
      <c r="L41" s="287"/>
      <c r="M41" s="287"/>
      <c r="N41" s="216" t="s">
        <v>267</v>
      </c>
      <c r="O41" s="287"/>
      <c r="P41" s="287"/>
      <c r="Q41" s="215" t="s">
        <v>266</v>
      </c>
      <c r="R41" s="286"/>
      <c r="S41" s="286"/>
      <c r="T41" s="286"/>
      <c r="U41" s="286"/>
      <c r="V41" s="286"/>
      <c r="W41" s="286"/>
      <c r="X41" s="286"/>
      <c r="Y41" s="286"/>
      <c r="Z41" s="286"/>
      <c r="AA41" s="286"/>
      <c r="AB41" s="286"/>
      <c r="AC41" s="286"/>
      <c r="AD41" s="286"/>
      <c r="AE41" s="286"/>
      <c r="AF41" s="286"/>
      <c r="AG41" s="286"/>
      <c r="AH41" s="288"/>
      <c r="AI41" s="211"/>
      <c r="AJ41" s="209"/>
      <c r="AK41" s="209"/>
      <c r="AL41" s="213"/>
      <c r="AM41" s="209"/>
      <c r="AN41" s="209"/>
      <c r="AO41" s="209"/>
      <c r="AP41" s="209"/>
      <c r="AQ41" s="209"/>
      <c r="AR41" s="209"/>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09"/>
      <c r="BU41" s="209"/>
      <c r="BV41" s="209"/>
    </row>
    <row r="42" spans="1:74" ht="14.85" customHeight="1" x14ac:dyDescent="0.4">
      <c r="A42" s="352"/>
      <c r="B42" s="334"/>
      <c r="C42" s="307"/>
      <c r="D42" s="307"/>
      <c r="E42" s="307"/>
      <c r="F42" s="307"/>
      <c r="G42" s="308"/>
      <c r="H42" s="324"/>
      <c r="I42" s="325"/>
      <c r="J42" s="325"/>
      <c r="K42" s="325"/>
      <c r="L42" s="197" t="s">
        <v>220</v>
      </c>
      <c r="M42" s="197" t="s">
        <v>219</v>
      </c>
      <c r="N42" s="325"/>
      <c r="O42" s="325"/>
      <c r="P42" s="325"/>
      <c r="Q42" s="325"/>
      <c r="R42" s="325"/>
      <c r="S42" s="325"/>
      <c r="T42" s="325"/>
      <c r="U42" s="325"/>
      <c r="V42" s="197" t="s">
        <v>218</v>
      </c>
      <c r="W42" s="197" t="s">
        <v>217</v>
      </c>
      <c r="X42" s="325"/>
      <c r="Y42" s="325"/>
      <c r="Z42" s="325"/>
      <c r="AA42" s="325"/>
      <c r="AB42" s="325"/>
      <c r="AC42" s="325"/>
      <c r="AD42" s="325"/>
      <c r="AE42" s="325"/>
      <c r="AF42" s="325"/>
      <c r="AG42" s="325"/>
      <c r="AH42" s="326"/>
      <c r="AI42" s="211"/>
      <c r="AJ42" s="209"/>
      <c r="AK42" s="209"/>
      <c r="AL42" s="213"/>
      <c r="AM42" s="209"/>
      <c r="AN42" s="209"/>
      <c r="AO42" s="209"/>
      <c r="AP42" s="209"/>
      <c r="AQ42" s="209"/>
      <c r="AR42" s="209"/>
      <c r="AS42" s="211"/>
      <c r="AT42" s="211"/>
      <c r="AU42" s="211"/>
      <c r="AV42" s="211"/>
      <c r="AW42" s="212"/>
      <c r="AX42" s="212"/>
      <c r="AY42" s="211"/>
      <c r="AZ42" s="211"/>
      <c r="BA42" s="211"/>
      <c r="BB42" s="211"/>
      <c r="BC42" s="214"/>
      <c r="BD42" s="212"/>
      <c r="BE42" s="211"/>
      <c r="BF42" s="209"/>
      <c r="BG42" s="211"/>
      <c r="BH42" s="209"/>
      <c r="BI42" s="211"/>
      <c r="BJ42" s="211"/>
      <c r="BK42" s="211"/>
      <c r="BL42" s="211"/>
      <c r="BM42" s="209"/>
      <c r="BN42" s="211"/>
      <c r="BO42" s="211"/>
      <c r="BP42" s="211"/>
      <c r="BQ42" s="211"/>
      <c r="BR42" s="211"/>
      <c r="BS42" s="211"/>
      <c r="BT42" s="209"/>
      <c r="BU42" s="209"/>
      <c r="BV42" s="209"/>
    </row>
    <row r="43" spans="1:74" ht="14.85" customHeight="1" x14ac:dyDescent="0.4">
      <c r="A43" s="352"/>
      <c r="B43" s="306"/>
      <c r="C43" s="307"/>
      <c r="D43" s="307"/>
      <c r="E43" s="307"/>
      <c r="F43" s="307"/>
      <c r="G43" s="308"/>
      <c r="H43" s="324"/>
      <c r="I43" s="325"/>
      <c r="J43" s="325"/>
      <c r="K43" s="325"/>
      <c r="L43" s="197" t="s">
        <v>216</v>
      </c>
      <c r="M43" s="197" t="s">
        <v>215</v>
      </c>
      <c r="N43" s="325"/>
      <c r="O43" s="325"/>
      <c r="P43" s="325"/>
      <c r="Q43" s="325"/>
      <c r="R43" s="325"/>
      <c r="S43" s="325"/>
      <c r="T43" s="325"/>
      <c r="U43" s="325"/>
      <c r="V43" s="197" t="s">
        <v>214</v>
      </c>
      <c r="W43" s="197" t="s">
        <v>213</v>
      </c>
      <c r="X43" s="325"/>
      <c r="Y43" s="325"/>
      <c r="Z43" s="325"/>
      <c r="AA43" s="325"/>
      <c r="AB43" s="325"/>
      <c r="AC43" s="325"/>
      <c r="AD43" s="325"/>
      <c r="AE43" s="325"/>
      <c r="AF43" s="325"/>
      <c r="AG43" s="325"/>
      <c r="AH43" s="326"/>
      <c r="AI43" s="211"/>
      <c r="AJ43" s="209"/>
      <c r="AK43" s="209"/>
      <c r="AL43" s="213"/>
      <c r="AM43" s="209"/>
      <c r="AN43" s="209"/>
      <c r="AO43" s="209"/>
      <c r="AP43" s="209"/>
      <c r="AQ43" s="209"/>
      <c r="AR43" s="209"/>
      <c r="AS43" s="211"/>
      <c r="AT43" s="211"/>
      <c r="AU43" s="211"/>
      <c r="AV43" s="211"/>
      <c r="AW43" s="212"/>
      <c r="AX43" s="212"/>
      <c r="AY43" s="211"/>
      <c r="AZ43" s="211"/>
      <c r="BA43" s="211"/>
      <c r="BB43" s="211"/>
      <c r="BC43" s="214"/>
      <c r="BD43" s="212"/>
      <c r="BE43" s="211"/>
      <c r="BF43" s="209"/>
      <c r="BG43" s="211"/>
      <c r="BH43" s="209"/>
      <c r="BI43" s="211"/>
      <c r="BJ43" s="211"/>
      <c r="BK43" s="211"/>
      <c r="BL43" s="211"/>
      <c r="BM43" s="209"/>
      <c r="BN43" s="211"/>
      <c r="BO43" s="211"/>
      <c r="BP43" s="211"/>
      <c r="BQ43" s="211"/>
      <c r="BR43" s="211"/>
      <c r="BS43" s="211"/>
      <c r="BT43" s="209"/>
      <c r="BU43" s="209"/>
      <c r="BV43" s="209"/>
    </row>
    <row r="44" spans="1:74" ht="18.95" customHeight="1" thickBot="1" x14ac:dyDescent="0.45">
      <c r="A44" s="353"/>
      <c r="B44" s="309"/>
      <c r="C44" s="310"/>
      <c r="D44" s="310"/>
      <c r="E44" s="310"/>
      <c r="F44" s="310"/>
      <c r="G44" s="311"/>
      <c r="H44" s="321"/>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3"/>
      <c r="AI44" s="211"/>
      <c r="AL44" s="213"/>
      <c r="AM44" s="209"/>
      <c r="AN44" s="209"/>
      <c r="AO44" s="209"/>
      <c r="AP44" s="209"/>
      <c r="AQ44" s="209"/>
      <c r="AR44" s="209"/>
      <c r="AS44" s="211"/>
      <c r="AT44" s="211"/>
      <c r="AU44" s="211"/>
      <c r="AV44" s="211"/>
      <c r="AW44" s="212"/>
      <c r="AX44" s="212"/>
      <c r="AY44" s="211"/>
      <c r="AZ44" s="211"/>
      <c r="BA44" s="211"/>
      <c r="BB44" s="211"/>
      <c r="BC44" s="212"/>
      <c r="BD44" s="212"/>
      <c r="BE44" s="211"/>
      <c r="BF44" s="209"/>
      <c r="BG44" s="211"/>
      <c r="BH44" s="209"/>
      <c r="BI44" s="211"/>
      <c r="BJ44" s="211"/>
      <c r="BK44" s="211"/>
      <c r="BL44" s="211"/>
      <c r="BM44" s="211"/>
      <c r="BN44" s="211"/>
      <c r="BO44" s="211"/>
      <c r="BP44" s="211"/>
      <c r="BQ44" s="211"/>
      <c r="BR44" s="211"/>
      <c r="BS44" s="211"/>
    </row>
    <row r="45" spans="1:74" ht="14.85" customHeight="1" x14ac:dyDescent="0.4">
      <c r="A45" s="351" t="s">
        <v>273</v>
      </c>
      <c r="B45" s="312" t="s">
        <v>272</v>
      </c>
      <c r="C45" s="313"/>
      <c r="D45" s="313"/>
      <c r="E45" s="313"/>
      <c r="F45" s="313"/>
      <c r="G45" s="314"/>
      <c r="H45" s="297"/>
      <c r="I45" s="298"/>
      <c r="J45" s="298"/>
      <c r="K45" s="298"/>
      <c r="L45" s="298"/>
      <c r="M45" s="298"/>
      <c r="N45" s="298"/>
      <c r="O45" s="298"/>
      <c r="P45" s="298"/>
      <c r="Q45" s="298"/>
      <c r="R45" s="298"/>
      <c r="S45" s="298"/>
      <c r="T45" s="298"/>
      <c r="U45" s="299"/>
      <c r="V45" s="366" t="s">
        <v>271</v>
      </c>
      <c r="W45" s="367"/>
      <c r="X45" s="367"/>
      <c r="Y45" s="368"/>
      <c r="Z45" s="370"/>
      <c r="AA45" s="371"/>
      <c r="AB45" s="371"/>
      <c r="AC45" s="371"/>
      <c r="AD45" s="371"/>
      <c r="AE45" s="371"/>
      <c r="AF45" s="371"/>
      <c r="AG45" s="371"/>
      <c r="AH45" s="372"/>
      <c r="AI45" s="209"/>
      <c r="AL45" s="213"/>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row>
    <row r="46" spans="1:74" ht="28.5" customHeight="1" x14ac:dyDescent="0.4">
      <c r="A46" s="364"/>
      <c r="B46" s="315" t="s">
        <v>270</v>
      </c>
      <c r="C46" s="316"/>
      <c r="D46" s="316"/>
      <c r="E46" s="316"/>
      <c r="F46" s="316"/>
      <c r="G46" s="317"/>
      <c r="H46" s="300"/>
      <c r="I46" s="301"/>
      <c r="J46" s="301"/>
      <c r="K46" s="301"/>
      <c r="L46" s="301"/>
      <c r="M46" s="301"/>
      <c r="N46" s="301"/>
      <c r="O46" s="301"/>
      <c r="P46" s="301"/>
      <c r="Q46" s="301"/>
      <c r="R46" s="301"/>
      <c r="S46" s="301"/>
      <c r="T46" s="301"/>
      <c r="U46" s="302"/>
      <c r="V46" s="361"/>
      <c r="W46" s="362"/>
      <c r="X46" s="362"/>
      <c r="Y46" s="369"/>
      <c r="Z46" s="373"/>
      <c r="AA46" s="374"/>
      <c r="AB46" s="374"/>
      <c r="AC46" s="374"/>
      <c r="AD46" s="374"/>
      <c r="AE46" s="374"/>
      <c r="AF46" s="374"/>
      <c r="AG46" s="374"/>
      <c r="AH46" s="375"/>
      <c r="AI46" s="209"/>
      <c r="AL46" s="213"/>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row>
    <row r="47" spans="1:74" ht="14.85" customHeight="1" x14ac:dyDescent="0.4">
      <c r="A47" s="364"/>
      <c r="B47" s="333" t="s">
        <v>269</v>
      </c>
      <c r="C47" s="304"/>
      <c r="D47" s="304"/>
      <c r="E47" s="304"/>
      <c r="F47" s="304"/>
      <c r="G47" s="305"/>
      <c r="H47" s="285" t="s">
        <v>268</v>
      </c>
      <c r="I47" s="286"/>
      <c r="J47" s="286"/>
      <c r="K47" s="286"/>
      <c r="L47" s="287"/>
      <c r="M47" s="287"/>
      <c r="N47" s="216" t="s">
        <v>267</v>
      </c>
      <c r="O47" s="287"/>
      <c r="P47" s="287"/>
      <c r="Q47" s="215" t="s">
        <v>266</v>
      </c>
      <c r="R47" s="286"/>
      <c r="S47" s="286"/>
      <c r="T47" s="286"/>
      <c r="U47" s="286"/>
      <c r="V47" s="286"/>
      <c r="W47" s="286"/>
      <c r="X47" s="286"/>
      <c r="Y47" s="286"/>
      <c r="Z47" s="286"/>
      <c r="AA47" s="286"/>
      <c r="AB47" s="286"/>
      <c r="AC47" s="286"/>
      <c r="AD47" s="286"/>
      <c r="AE47" s="286"/>
      <c r="AF47" s="286"/>
      <c r="AG47" s="286"/>
      <c r="AH47" s="288"/>
      <c r="AI47" s="211"/>
      <c r="AJ47" s="209"/>
      <c r="AK47" s="209"/>
      <c r="AL47" s="213"/>
      <c r="AM47" s="209"/>
      <c r="AN47" s="209"/>
      <c r="AO47" s="209"/>
      <c r="AP47" s="209"/>
      <c r="AQ47" s="209"/>
      <c r="AR47" s="209"/>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09"/>
      <c r="BU47" s="209"/>
      <c r="BV47" s="209"/>
    </row>
    <row r="48" spans="1:74" ht="14.85" customHeight="1" x14ac:dyDescent="0.4">
      <c r="A48" s="364"/>
      <c r="B48" s="334"/>
      <c r="C48" s="307"/>
      <c r="D48" s="307"/>
      <c r="E48" s="307"/>
      <c r="F48" s="307"/>
      <c r="G48" s="308"/>
      <c r="H48" s="324"/>
      <c r="I48" s="325"/>
      <c r="J48" s="325"/>
      <c r="K48" s="325"/>
      <c r="L48" s="197" t="s">
        <v>220</v>
      </c>
      <c r="M48" s="197" t="s">
        <v>219</v>
      </c>
      <c r="N48" s="325"/>
      <c r="O48" s="325"/>
      <c r="P48" s="325"/>
      <c r="Q48" s="325"/>
      <c r="R48" s="325"/>
      <c r="S48" s="325"/>
      <c r="T48" s="325"/>
      <c r="U48" s="325"/>
      <c r="V48" s="197" t="s">
        <v>218</v>
      </c>
      <c r="W48" s="197" t="s">
        <v>217</v>
      </c>
      <c r="X48" s="325"/>
      <c r="Y48" s="325"/>
      <c r="Z48" s="325"/>
      <c r="AA48" s="325"/>
      <c r="AB48" s="325"/>
      <c r="AC48" s="325"/>
      <c r="AD48" s="325"/>
      <c r="AE48" s="325"/>
      <c r="AF48" s="325"/>
      <c r="AG48" s="325"/>
      <c r="AH48" s="326"/>
      <c r="AI48" s="211"/>
      <c r="AJ48" s="209"/>
      <c r="AK48" s="209"/>
      <c r="AL48" s="213"/>
      <c r="AM48" s="209"/>
      <c r="AN48" s="209"/>
      <c r="AO48" s="209"/>
      <c r="AP48" s="209"/>
      <c r="AQ48" s="209"/>
      <c r="AR48" s="209"/>
      <c r="AS48" s="211"/>
      <c r="AT48" s="211"/>
      <c r="AU48" s="211"/>
      <c r="AV48" s="211"/>
      <c r="AW48" s="212"/>
      <c r="AX48" s="212"/>
      <c r="AY48" s="211"/>
      <c r="AZ48" s="211"/>
      <c r="BA48" s="211"/>
      <c r="BB48" s="211"/>
      <c r="BC48" s="214"/>
      <c r="BD48" s="212"/>
      <c r="BE48" s="211"/>
      <c r="BF48" s="209"/>
      <c r="BG48" s="211"/>
      <c r="BH48" s="209"/>
      <c r="BI48" s="211"/>
      <c r="BJ48" s="211"/>
      <c r="BK48" s="211"/>
      <c r="BL48" s="211"/>
      <c r="BM48" s="209"/>
      <c r="BN48" s="211"/>
      <c r="BO48" s="211"/>
      <c r="BP48" s="211"/>
      <c r="BQ48" s="211"/>
      <c r="BR48" s="211"/>
      <c r="BS48" s="211"/>
      <c r="BT48" s="209"/>
      <c r="BU48" s="209"/>
      <c r="BV48" s="209"/>
    </row>
    <row r="49" spans="1:74" ht="14.85" customHeight="1" x14ac:dyDescent="0.4">
      <c r="A49" s="364"/>
      <c r="B49" s="306"/>
      <c r="C49" s="307"/>
      <c r="D49" s="307"/>
      <c r="E49" s="307"/>
      <c r="F49" s="307"/>
      <c r="G49" s="308"/>
      <c r="H49" s="324"/>
      <c r="I49" s="325"/>
      <c r="J49" s="325"/>
      <c r="K49" s="325"/>
      <c r="L49" s="197" t="s">
        <v>216</v>
      </c>
      <c r="M49" s="197" t="s">
        <v>215</v>
      </c>
      <c r="N49" s="325"/>
      <c r="O49" s="325"/>
      <c r="P49" s="325"/>
      <c r="Q49" s="325"/>
      <c r="R49" s="325"/>
      <c r="S49" s="325"/>
      <c r="T49" s="325"/>
      <c r="U49" s="325"/>
      <c r="V49" s="197" t="s">
        <v>214</v>
      </c>
      <c r="W49" s="197" t="s">
        <v>213</v>
      </c>
      <c r="X49" s="325"/>
      <c r="Y49" s="325"/>
      <c r="Z49" s="325"/>
      <c r="AA49" s="325"/>
      <c r="AB49" s="325"/>
      <c r="AC49" s="325"/>
      <c r="AD49" s="325"/>
      <c r="AE49" s="325"/>
      <c r="AF49" s="325"/>
      <c r="AG49" s="325"/>
      <c r="AH49" s="326"/>
      <c r="AI49" s="211"/>
      <c r="AJ49" s="209"/>
      <c r="AK49" s="209"/>
      <c r="AL49" s="213"/>
      <c r="AM49" s="209"/>
      <c r="AN49" s="209"/>
      <c r="AO49" s="209"/>
      <c r="AP49" s="209"/>
      <c r="AQ49" s="209"/>
      <c r="AR49" s="209"/>
      <c r="AS49" s="211"/>
      <c r="AT49" s="211"/>
      <c r="AU49" s="211"/>
      <c r="AV49" s="211"/>
      <c r="AW49" s="212"/>
      <c r="AX49" s="212"/>
      <c r="AY49" s="211"/>
      <c r="AZ49" s="211"/>
      <c r="BA49" s="211"/>
      <c r="BB49" s="211"/>
      <c r="BC49" s="214"/>
      <c r="BD49" s="212"/>
      <c r="BE49" s="211"/>
      <c r="BF49" s="209"/>
      <c r="BG49" s="211"/>
      <c r="BH49" s="209"/>
      <c r="BI49" s="211"/>
      <c r="BJ49" s="211"/>
      <c r="BK49" s="211"/>
      <c r="BL49" s="211"/>
      <c r="BM49" s="209"/>
      <c r="BN49" s="211"/>
      <c r="BO49" s="211"/>
      <c r="BP49" s="211"/>
      <c r="BQ49" s="211"/>
      <c r="BR49" s="211"/>
      <c r="BS49" s="211"/>
      <c r="BT49" s="209"/>
      <c r="BU49" s="209"/>
      <c r="BV49" s="209"/>
    </row>
    <row r="50" spans="1:74" ht="18.95" customHeight="1" thickBot="1" x14ac:dyDescent="0.45">
      <c r="A50" s="365"/>
      <c r="B50" s="309"/>
      <c r="C50" s="310"/>
      <c r="D50" s="310"/>
      <c r="E50" s="310"/>
      <c r="F50" s="310"/>
      <c r="G50" s="311"/>
      <c r="H50" s="376"/>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8"/>
      <c r="AI50" s="211"/>
      <c r="AL50" s="213"/>
      <c r="AM50" s="209"/>
      <c r="AN50" s="209"/>
      <c r="AO50" s="209"/>
      <c r="AP50" s="209"/>
      <c r="AQ50" s="209"/>
      <c r="AR50" s="209"/>
      <c r="AS50" s="211"/>
      <c r="AT50" s="211"/>
      <c r="AU50" s="211"/>
      <c r="AV50" s="211"/>
      <c r="AW50" s="212"/>
      <c r="AX50" s="212"/>
      <c r="AY50" s="211"/>
      <c r="AZ50" s="211"/>
      <c r="BA50" s="211"/>
      <c r="BB50" s="211"/>
      <c r="BC50" s="212"/>
      <c r="BD50" s="212"/>
      <c r="BE50" s="211"/>
      <c r="BF50" s="209"/>
      <c r="BG50" s="211"/>
      <c r="BH50" s="209"/>
      <c r="BI50" s="211"/>
      <c r="BJ50" s="211"/>
      <c r="BK50" s="211"/>
      <c r="BL50" s="211"/>
      <c r="BM50" s="211"/>
      <c r="BN50" s="211"/>
      <c r="BO50" s="211"/>
      <c r="BP50" s="211"/>
      <c r="BQ50" s="211"/>
      <c r="BR50" s="211"/>
      <c r="BS50" s="211"/>
    </row>
    <row r="51" spans="1:74" ht="14.85" customHeight="1" x14ac:dyDescent="0.4">
      <c r="A51" s="208" t="s">
        <v>265</v>
      </c>
      <c r="C51" s="283" t="s">
        <v>264</v>
      </c>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row>
    <row r="52" spans="1:74" ht="14.85" customHeight="1" x14ac:dyDescent="0.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row>
    <row r="53" spans="1:74" ht="14.85" customHeight="1" x14ac:dyDescent="0.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row>
    <row r="54" spans="1:74" ht="14.85" customHeight="1" x14ac:dyDescent="0.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row>
    <row r="55" spans="1:74" ht="14.85" customHeight="1" x14ac:dyDescent="0.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row>
    <row r="56" spans="1:74" ht="14.85" customHeight="1" x14ac:dyDescent="0.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row>
    <row r="57" spans="1:74" ht="14.85" customHeight="1" x14ac:dyDescent="0.4">
      <c r="A57" s="209" t="s">
        <v>263</v>
      </c>
      <c r="C57" s="210">
        <v>1</v>
      </c>
      <c r="D57" s="208" t="s">
        <v>262</v>
      </c>
    </row>
    <row r="58" spans="1:74" ht="14.85" customHeight="1" x14ac:dyDescent="0.4">
      <c r="A58" s="209"/>
      <c r="C58" s="210">
        <v>2</v>
      </c>
      <c r="D58" s="208" t="s">
        <v>261</v>
      </c>
    </row>
    <row r="59" spans="1:74" ht="14.85" customHeight="1" x14ac:dyDescent="0.4">
      <c r="A59" s="209"/>
    </row>
    <row r="60" spans="1:74" ht="14.85" customHeight="1" x14ac:dyDescent="0.4">
      <c r="A60" s="209"/>
    </row>
    <row r="61" spans="1:74" ht="14.85" customHeight="1" x14ac:dyDescent="0.4">
      <c r="A61" s="209"/>
    </row>
    <row r="62" spans="1:74" ht="14.85" customHeight="1" x14ac:dyDescent="0.4">
      <c r="A62" s="209"/>
    </row>
    <row r="63" spans="1:74" ht="14.85" customHeight="1" x14ac:dyDescent="0.4">
      <c r="A63" s="209"/>
    </row>
    <row r="64" spans="1:74" ht="14.85" customHeight="1" x14ac:dyDescent="0.4">
      <c r="A64" s="209"/>
    </row>
    <row r="65" spans="1:1" ht="14.85" customHeight="1" x14ac:dyDescent="0.4">
      <c r="A65" s="209"/>
    </row>
    <row r="66" spans="1:1" ht="14.85" customHeight="1" x14ac:dyDescent="0.4">
      <c r="A66" s="209"/>
    </row>
    <row r="67" spans="1:1" ht="14.85" customHeight="1" x14ac:dyDescent="0.4">
      <c r="A67" s="209"/>
    </row>
    <row r="68" spans="1:1" ht="14.85" customHeight="1" x14ac:dyDescent="0.4">
      <c r="A68" s="209"/>
    </row>
    <row r="69" spans="1:1" ht="14.85" customHeight="1" x14ac:dyDescent="0.4">
      <c r="A69" s="209"/>
    </row>
    <row r="70" spans="1:1" ht="14.85" customHeight="1" x14ac:dyDescent="0.4">
      <c r="A70" s="209"/>
    </row>
    <row r="71" spans="1:1" ht="14.85" customHeight="1" x14ac:dyDescent="0.4">
      <c r="A71" s="209"/>
    </row>
    <row r="72" spans="1:1" ht="14.85" customHeight="1" x14ac:dyDescent="0.4">
      <c r="A72" s="209"/>
    </row>
    <row r="73" spans="1:1" ht="14.85" customHeight="1" x14ac:dyDescent="0.4">
      <c r="A73" s="209"/>
    </row>
    <row r="74" spans="1:1" ht="14.85" customHeight="1" x14ac:dyDescent="0.4">
      <c r="A74" s="209"/>
    </row>
    <row r="75" spans="1:1" ht="14.85" customHeight="1" x14ac:dyDescent="0.4">
      <c r="A75" s="209"/>
    </row>
    <row r="76" spans="1:1" ht="14.85" customHeight="1" x14ac:dyDescent="0.4">
      <c r="A76" s="209"/>
    </row>
    <row r="77" spans="1:1" ht="14.85" customHeight="1" x14ac:dyDescent="0.4">
      <c r="A77" s="209"/>
    </row>
    <row r="78" spans="1:1" ht="14.85" customHeight="1" x14ac:dyDescent="0.4">
      <c r="A78" s="209"/>
    </row>
    <row r="79" spans="1:1" ht="14.85" customHeight="1" x14ac:dyDescent="0.4">
      <c r="A79" s="209"/>
    </row>
    <row r="80" spans="1:1" ht="14.85" customHeight="1" x14ac:dyDescent="0.4">
      <c r="A80" s="209"/>
    </row>
    <row r="81" spans="1:1" ht="14.85" customHeight="1" x14ac:dyDescent="0.4">
      <c r="A81" s="209"/>
    </row>
    <row r="82" spans="1:1" ht="14.85" customHeight="1" x14ac:dyDescent="0.4">
      <c r="A82" s="209"/>
    </row>
    <row r="83" spans="1:1" ht="14.85" customHeight="1" x14ac:dyDescent="0.4">
      <c r="A83" s="209"/>
    </row>
    <row r="84" spans="1:1" ht="14.85" customHeight="1" x14ac:dyDescent="0.4">
      <c r="A84" s="209"/>
    </row>
    <row r="85" spans="1:1" ht="14.85" customHeight="1" x14ac:dyDescent="0.4">
      <c r="A85" s="209"/>
    </row>
    <row r="86" spans="1:1" ht="14.85" customHeight="1" x14ac:dyDescent="0.4">
      <c r="A86" s="209"/>
    </row>
    <row r="87" spans="1:1" ht="14.85" customHeight="1" x14ac:dyDescent="0.4">
      <c r="A87" s="209"/>
    </row>
    <row r="88" spans="1:1" ht="14.85" customHeight="1" x14ac:dyDescent="0.4">
      <c r="A88" s="209"/>
    </row>
    <row r="89" spans="1:1" ht="14.85" customHeight="1" x14ac:dyDescent="0.4">
      <c r="A89" s="209"/>
    </row>
    <row r="90" spans="1:1" ht="14.85" customHeight="1" x14ac:dyDescent="0.4">
      <c r="A90" s="209"/>
    </row>
    <row r="91" spans="1:1" ht="14.85" customHeight="1" x14ac:dyDescent="0.4">
      <c r="A91" s="209"/>
    </row>
    <row r="92" spans="1:1" ht="14.85" customHeight="1" x14ac:dyDescent="0.4">
      <c r="A92" s="209"/>
    </row>
    <row r="93" spans="1:1" ht="14.85" customHeight="1" x14ac:dyDescent="0.4">
      <c r="A93" s="209"/>
    </row>
    <row r="94" spans="1:1" ht="14.85" customHeight="1" x14ac:dyDescent="0.4">
      <c r="A94" s="209"/>
    </row>
    <row r="95" spans="1:1" ht="14.85" customHeight="1" x14ac:dyDescent="0.4">
      <c r="A95" s="209"/>
    </row>
    <row r="96" spans="1:1" ht="14.85" customHeight="1" x14ac:dyDescent="0.4">
      <c r="A96" s="209"/>
    </row>
    <row r="97" spans="1:1" ht="14.85" customHeight="1" x14ac:dyDescent="0.4">
      <c r="A97" s="209"/>
    </row>
    <row r="98" spans="1:1" ht="14.85" customHeight="1" x14ac:dyDescent="0.4">
      <c r="A98" s="209"/>
    </row>
    <row r="99" spans="1:1" ht="14.85" customHeight="1" x14ac:dyDescent="0.4">
      <c r="A99" s="209"/>
    </row>
    <row r="100" spans="1:1" ht="14.85" customHeight="1" x14ac:dyDescent="0.4">
      <c r="A100" s="209"/>
    </row>
    <row r="101" spans="1:1" ht="14.85" customHeight="1" x14ac:dyDescent="0.4">
      <c r="A101" s="209"/>
    </row>
    <row r="102" spans="1:1" ht="14.85" customHeight="1" x14ac:dyDescent="0.4">
      <c r="A102" s="209"/>
    </row>
    <row r="103" spans="1:1" ht="14.85" customHeight="1" x14ac:dyDescent="0.4">
      <c r="A103" s="209"/>
    </row>
    <row r="104" spans="1:1" ht="14.85" customHeight="1" x14ac:dyDescent="0.4">
      <c r="A104" s="209"/>
    </row>
    <row r="105" spans="1:1" ht="14.85" customHeight="1" x14ac:dyDescent="0.4">
      <c r="A105" s="209"/>
    </row>
    <row r="106" spans="1:1" ht="14.85" customHeight="1" x14ac:dyDescent="0.4">
      <c r="A106" s="209"/>
    </row>
    <row r="107" spans="1:1" ht="14.85" customHeight="1" x14ac:dyDescent="0.4">
      <c r="A107" s="209"/>
    </row>
    <row r="108" spans="1:1" ht="14.85" customHeight="1" x14ac:dyDescent="0.4">
      <c r="A108" s="209"/>
    </row>
    <row r="109" spans="1:1" ht="14.85" customHeight="1" x14ac:dyDescent="0.4">
      <c r="A109" s="209"/>
    </row>
    <row r="110" spans="1:1" ht="14.85" customHeight="1" x14ac:dyDescent="0.4">
      <c r="A110" s="209"/>
    </row>
    <row r="111" spans="1:1" ht="14.85" customHeight="1" x14ac:dyDescent="0.4">
      <c r="A111" s="209"/>
    </row>
    <row r="112" spans="1:1" ht="14.85" customHeight="1" x14ac:dyDescent="0.4">
      <c r="A112" s="209"/>
    </row>
    <row r="113" spans="1:1" ht="14.85" customHeight="1" x14ac:dyDescent="0.4">
      <c r="A113" s="209"/>
    </row>
    <row r="114" spans="1:1" ht="14.85" customHeight="1" x14ac:dyDescent="0.4">
      <c r="A114" s="209"/>
    </row>
    <row r="115" spans="1:1" ht="14.85" customHeight="1" x14ac:dyDescent="0.4">
      <c r="A115" s="209"/>
    </row>
    <row r="116" spans="1:1" ht="14.85" customHeight="1" x14ac:dyDescent="0.4">
      <c r="A116" s="209"/>
    </row>
    <row r="117" spans="1:1" ht="14.85" customHeight="1" x14ac:dyDescent="0.4">
      <c r="A117" s="209"/>
    </row>
    <row r="118" spans="1:1" ht="14.85" customHeight="1" x14ac:dyDescent="0.4">
      <c r="A118" s="209"/>
    </row>
    <row r="119" spans="1:1" ht="14.85" customHeight="1" x14ac:dyDescent="0.4">
      <c r="A119" s="209"/>
    </row>
    <row r="120" spans="1:1" ht="14.85" customHeight="1" x14ac:dyDescent="0.4">
      <c r="A120" s="209"/>
    </row>
    <row r="121" spans="1:1" ht="14.85" customHeight="1" x14ac:dyDescent="0.4">
      <c r="A121" s="209"/>
    </row>
    <row r="122" spans="1:1" ht="14.85" customHeight="1" x14ac:dyDescent="0.4">
      <c r="A122" s="209"/>
    </row>
    <row r="123" spans="1:1" ht="14.85" customHeight="1" x14ac:dyDescent="0.4">
      <c r="A123" s="209"/>
    </row>
    <row r="124" spans="1:1" ht="14.85" customHeight="1" x14ac:dyDescent="0.4">
      <c r="A124" s="209"/>
    </row>
    <row r="125" spans="1:1" ht="14.85" customHeight="1" x14ac:dyDescent="0.4">
      <c r="A125" s="209"/>
    </row>
    <row r="126" spans="1:1" ht="14.85" customHeight="1" x14ac:dyDescent="0.4">
      <c r="A126" s="209"/>
    </row>
    <row r="127" spans="1:1" ht="14.85" customHeight="1" x14ac:dyDescent="0.4">
      <c r="A127" s="209"/>
    </row>
    <row r="128" spans="1:1" ht="14.85" customHeight="1" x14ac:dyDescent="0.4">
      <c r="A128" s="209"/>
    </row>
    <row r="129" spans="1:1" ht="14.85" customHeight="1" x14ac:dyDescent="0.4">
      <c r="A129" s="209"/>
    </row>
    <row r="130" spans="1:1" ht="14.85" customHeight="1" x14ac:dyDescent="0.4">
      <c r="A130" s="209"/>
    </row>
    <row r="131" spans="1:1" ht="14.85" customHeight="1" x14ac:dyDescent="0.4">
      <c r="A131" s="209"/>
    </row>
    <row r="132" spans="1:1" ht="14.85" customHeight="1" x14ac:dyDescent="0.4">
      <c r="A132" s="209"/>
    </row>
    <row r="133" spans="1:1" ht="14.85" customHeight="1" x14ac:dyDescent="0.4">
      <c r="A133" s="209"/>
    </row>
    <row r="134" spans="1:1" ht="14.85" customHeight="1" x14ac:dyDescent="0.4">
      <c r="A134" s="209"/>
    </row>
    <row r="135" spans="1:1" ht="14.85" customHeight="1" x14ac:dyDescent="0.4">
      <c r="A135" s="209"/>
    </row>
    <row r="136" spans="1:1" ht="14.85" customHeight="1" x14ac:dyDescent="0.4">
      <c r="A136" s="209"/>
    </row>
    <row r="137" spans="1:1" ht="14.85" customHeight="1" x14ac:dyDescent="0.4">
      <c r="A137" s="209"/>
    </row>
    <row r="138" spans="1:1" ht="14.85" customHeight="1" x14ac:dyDescent="0.4">
      <c r="A138" s="209"/>
    </row>
    <row r="139" spans="1:1" ht="14.85" customHeight="1" x14ac:dyDescent="0.4">
      <c r="A139" s="209"/>
    </row>
    <row r="140" spans="1:1" ht="14.85" customHeight="1" x14ac:dyDescent="0.4">
      <c r="A140" s="209"/>
    </row>
    <row r="141" spans="1:1" ht="14.85" customHeight="1" x14ac:dyDescent="0.4">
      <c r="A141" s="209"/>
    </row>
    <row r="142" spans="1:1" ht="14.85" customHeight="1" x14ac:dyDescent="0.4">
      <c r="A142" s="209"/>
    </row>
    <row r="143" spans="1:1" ht="14.85" customHeight="1" x14ac:dyDescent="0.4">
      <c r="A143" s="209"/>
    </row>
    <row r="144" spans="1:1" ht="14.85" customHeight="1" x14ac:dyDescent="0.4">
      <c r="A144" s="209"/>
    </row>
    <row r="145" spans="1:1" ht="14.85" customHeight="1" x14ac:dyDescent="0.4">
      <c r="A145" s="209"/>
    </row>
    <row r="146" spans="1:1" ht="14.85" customHeight="1" x14ac:dyDescent="0.4">
      <c r="A146" s="209"/>
    </row>
    <row r="147" spans="1:1" ht="14.85" customHeight="1" x14ac:dyDescent="0.4">
      <c r="A147" s="209"/>
    </row>
    <row r="148" spans="1:1" ht="14.85" customHeight="1" x14ac:dyDescent="0.4">
      <c r="A148" s="209"/>
    </row>
    <row r="149" spans="1:1" ht="14.85" customHeight="1" x14ac:dyDescent="0.4">
      <c r="A149" s="209"/>
    </row>
  </sheetData>
  <mergeCells count="105">
    <mergeCell ref="A7:F7"/>
    <mergeCell ref="H29:AH29"/>
    <mergeCell ref="H21:AH21"/>
    <mergeCell ref="H22:J22"/>
    <mergeCell ref="V22:X22"/>
    <mergeCell ref="Y22:AH22"/>
    <mergeCell ref="Q25:S25"/>
    <mergeCell ref="T24:AA24"/>
    <mergeCell ref="T25:AA25"/>
    <mergeCell ref="H24:J25"/>
    <mergeCell ref="AB24:AH24"/>
    <mergeCell ref="H16:AH16"/>
    <mergeCell ref="H17:AH17"/>
    <mergeCell ref="H18:K18"/>
    <mergeCell ref="L18:M18"/>
    <mergeCell ref="O18:P18"/>
    <mergeCell ref="R18:AH18"/>
    <mergeCell ref="R26:AH26"/>
    <mergeCell ref="K23:AH23"/>
    <mergeCell ref="Q24:S24"/>
    <mergeCell ref="AB25:AH25"/>
    <mergeCell ref="L26:M26"/>
    <mergeCell ref="O26:P26"/>
    <mergeCell ref="A16:A29"/>
    <mergeCell ref="A30:A44"/>
    <mergeCell ref="B30:G30"/>
    <mergeCell ref="B31:G31"/>
    <mergeCell ref="H31:AH31"/>
    <mergeCell ref="B41:G44"/>
    <mergeCell ref="B38:AH38"/>
    <mergeCell ref="A45:A50"/>
    <mergeCell ref="V45:Y46"/>
    <mergeCell ref="Z45:AH46"/>
    <mergeCell ref="B45:G45"/>
    <mergeCell ref="B46:G46"/>
    <mergeCell ref="H50:AH50"/>
    <mergeCell ref="H47:K47"/>
    <mergeCell ref="L47:M47"/>
    <mergeCell ref="O47:P47"/>
    <mergeCell ref="R47:AH47"/>
    <mergeCell ref="H48:K49"/>
    <mergeCell ref="N48:U49"/>
    <mergeCell ref="X48:AH49"/>
    <mergeCell ref="H37:AH37"/>
    <mergeCell ref="B47:G50"/>
    <mergeCell ref="H35:K36"/>
    <mergeCell ref="N35:U36"/>
    <mergeCell ref="X35:AH36"/>
    <mergeCell ref="B33:G33"/>
    <mergeCell ref="H33:AH33"/>
    <mergeCell ref="B34:G37"/>
    <mergeCell ref="B39:G39"/>
    <mergeCell ref="H39:AH39"/>
    <mergeCell ref="B40:G40"/>
    <mergeCell ref="H40:AH40"/>
    <mergeCell ref="B22:G23"/>
    <mergeCell ref="B18:G21"/>
    <mergeCell ref="H23:J23"/>
    <mergeCell ref="B24:G25"/>
    <mergeCell ref="K24:P25"/>
    <mergeCell ref="K22:P22"/>
    <mergeCell ref="S22:U22"/>
    <mergeCell ref="H19:K20"/>
    <mergeCell ref="N19:U20"/>
    <mergeCell ref="X19:AH20"/>
    <mergeCell ref="H27:K28"/>
    <mergeCell ref="N27:U28"/>
    <mergeCell ref="X27:AH28"/>
    <mergeCell ref="AS24:AU25"/>
    <mergeCell ref="AM26:AR28"/>
    <mergeCell ref="R30:X30"/>
    <mergeCell ref="H26:K26"/>
    <mergeCell ref="AC5:AD5"/>
    <mergeCell ref="AF5:AG5"/>
    <mergeCell ref="P7:S8"/>
    <mergeCell ref="P9:S10"/>
    <mergeCell ref="P11:U12"/>
    <mergeCell ref="T7:AH8"/>
    <mergeCell ref="AL16:AL29"/>
    <mergeCell ref="H30:Q30"/>
    <mergeCell ref="H7:J7"/>
    <mergeCell ref="A3:AH3"/>
    <mergeCell ref="C51:AH56"/>
    <mergeCell ref="Y5:AA5"/>
    <mergeCell ref="H34:K34"/>
    <mergeCell ref="L34:M34"/>
    <mergeCell ref="O34:P34"/>
    <mergeCell ref="R34:AH34"/>
    <mergeCell ref="T9:AH10"/>
    <mergeCell ref="V11:AH12"/>
    <mergeCell ref="R41:AH41"/>
    <mergeCell ref="H45:U45"/>
    <mergeCell ref="H46:U46"/>
    <mergeCell ref="B26:G29"/>
    <mergeCell ref="B16:G16"/>
    <mergeCell ref="B17:G17"/>
    <mergeCell ref="H41:K41"/>
    <mergeCell ref="L41:M41"/>
    <mergeCell ref="O41:P41"/>
    <mergeCell ref="H44:AH44"/>
    <mergeCell ref="H42:K43"/>
    <mergeCell ref="N42:U43"/>
    <mergeCell ref="X42:AH43"/>
    <mergeCell ref="B32:G32"/>
    <mergeCell ref="H32:AH32"/>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showGridLines="0" view="pageBreakPreview" zoomScaleNormal="100" zoomScaleSheetLayoutView="100" workbookViewId="0">
      <selection activeCell="Z13" sqref="Z13"/>
    </sheetView>
  </sheetViews>
  <sheetFormatPr defaultColWidth="6.625" defaultRowHeight="16.5" x14ac:dyDescent="0.4"/>
  <cols>
    <col min="1" max="22" width="4.5" style="184" customWidth="1"/>
    <col min="23" max="16384" width="6.625" style="183"/>
  </cols>
  <sheetData>
    <row r="1" spans="1:29" ht="36" customHeight="1" thickBot="1" x14ac:dyDescent="0.45">
      <c r="A1" s="401" t="s">
        <v>253</v>
      </c>
      <c r="B1" s="401"/>
      <c r="C1" s="401"/>
      <c r="D1" s="401"/>
      <c r="E1" s="401"/>
      <c r="F1" s="401"/>
      <c r="G1" s="401"/>
      <c r="H1" s="401"/>
      <c r="I1" s="401"/>
      <c r="J1" s="401"/>
      <c r="K1" s="401"/>
      <c r="L1" s="401"/>
      <c r="M1" s="401"/>
      <c r="N1" s="401"/>
      <c r="O1" s="401"/>
      <c r="P1" s="401"/>
      <c r="Q1" s="401"/>
      <c r="R1" s="401"/>
      <c r="S1" s="401"/>
      <c r="T1" s="401"/>
      <c r="U1" s="401"/>
      <c r="V1" s="401"/>
    </row>
    <row r="2" spans="1:29" ht="15" customHeight="1" x14ac:dyDescent="0.4">
      <c r="A2" s="402" t="s">
        <v>252</v>
      </c>
      <c r="B2" s="405" t="s">
        <v>226</v>
      </c>
      <c r="C2" s="405"/>
      <c r="D2" s="406"/>
      <c r="E2" s="407"/>
      <c r="F2" s="408"/>
      <c r="G2" s="408"/>
      <c r="H2" s="408"/>
      <c r="I2" s="408"/>
      <c r="J2" s="408"/>
      <c r="K2" s="408"/>
      <c r="L2" s="408"/>
      <c r="M2" s="408"/>
      <c r="N2" s="408"/>
      <c r="O2" s="408"/>
      <c r="P2" s="408"/>
      <c r="Q2" s="408"/>
      <c r="R2" s="408"/>
      <c r="S2" s="408"/>
      <c r="T2" s="408"/>
      <c r="U2" s="408"/>
      <c r="V2" s="409"/>
    </row>
    <row r="3" spans="1:29" ht="30" customHeight="1" x14ac:dyDescent="0.4">
      <c r="A3" s="403"/>
      <c r="B3" s="410" t="s">
        <v>251</v>
      </c>
      <c r="C3" s="410"/>
      <c r="D3" s="411"/>
      <c r="E3" s="412"/>
      <c r="F3" s="413"/>
      <c r="G3" s="413"/>
      <c r="H3" s="413"/>
      <c r="I3" s="413"/>
      <c r="J3" s="413"/>
      <c r="K3" s="413"/>
      <c r="L3" s="413"/>
      <c r="M3" s="413"/>
      <c r="N3" s="413"/>
      <c r="O3" s="413"/>
      <c r="P3" s="413"/>
      <c r="Q3" s="413"/>
      <c r="R3" s="413"/>
      <c r="S3" s="413"/>
      <c r="T3" s="413"/>
      <c r="U3" s="413"/>
      <c r="V3" s="414"/>
    </row>
    <row r="4" spans="1:29" ht="15" customHeight="1" x14ac:dyDescent="0.4">
      <c r="A4" s="403"/>
      <c r="B4" s="415" t="s">
        <v>250</v>
      </c>
      <c r="C4" s="390"/>
      <c r="D4" s="416"/>
      <c r="E4" s="423" t="s">
        <v>223</v>
      </c>
      <c r="F4" s="390"/>
      <c r="G4" s="390"/>
      <c r="H4" s="424"/>
      <c r="I4" s="424"/>
      <c r="J4" s="198" t="s">
        <v>222</v>
      </c>
      <c r="K4" s="424"/>
      <c r="L4" s="424"/>
      <c r="M4" s="198" t="s">
        <v>221</v>
      </c>
      <c r="N4" s="390"/>
      <c r="O4" s="390"/>
      <c r="P4" s="390"/>
      <c r="Q4" s="390"/>
      <c r="R4" s="390"/>
      <c r="S4" s="390"/>
      <c r="T4" s="390"/>
      <c r="U4" s="390"/>
      <c r="V4" s="391"/>
    </row>
    <row r="5" spans="1:29" ht="15" customHeight="1" x14ac:dyDescent="0.4">
      <c r="A5" s="403"/>
      <c r="B5" s="417"/>
      <c r="C5" s="418"/>
      <c r="D5" s="419"/>
      <c r="E5" s="397"/>
      <c r="F5" s="325"/>
      <c r="G5" s="325"/>
      <c r="H5" s="325"/>
      <c r="I5" s="197" t="s">
        <v>220</v>
      </c>
      <c r="J5" s="196" t="s">
        <v>219</v>
      </c>
      <c r="K5" s="325"/>
      <c r="L5" s="325"/>
      <c r="M5" s="325"/>
      <c r="N5" s="325"/>
      <c r="O5" s="325"/>
      <c r="P5" s="197" t="s">
        <v>218</v>
      </c>
      <c r="Q5" s="196" t="s">
        <v>217</v>
      </c>
      <c r="R5" s="325"/>
      <c r="S5" s="325"/>
      <c r="T5" s="325"/>
      <c r="U5" s="325"/>
      <c r="V5" s="326"/>
      <c r="W5" s="206"/>
      <c r="X5" s="206"/>
      <c r="Y5" s="206"/>
      <c r="Z5" s="206"/>
      <c r="AA5" s="206"/>
      <c r="AB5" s="206"/>
      <c r="AC5" s="206"/>
    </row>
    <row r="6" spans="1:29" ht="15" customHeight="1" x14ac:dyDescent="0.4">
      <c r="A6" s="403"/>
      <c r="B6" s="417"/>
      <c r="C6" s="418"/>
      <c r="D6" s="419"/>
      <c r="E6" s="397"/>
      <c r="F6" s="325"/>
      <c r="G6" s="325"/>
      <c r="H6" s="325"/>
      <c r="I6" s="197" t="s">
        <v>216</v>
      </c>
      <c r="J6" s="196" t="s">
        <v>215</v>
      </c>
      <c r="K6" s="325"/>
      <c r="L6" s="325"/>
      <c r="M6" s="325"/>
      <c r="N6" s="325"/>
      <c r="O6" s="325"/>
      <c r="P6" s="197" t="s">
        <v>214</v>
      </c>
      <c r="Q6" s="196" t="s">
        <v>213</v>
      </c>
      <c r="R6" s="325"/>
      <c r="S6" s="325"/>
      <c r="T6" s="325"/>
      <c r="U6" s="325"/>
      <c r="V6" s="326"/>
      <c r="W6" s="206"/>
      <c r="X6" s="206"/>
      <c r="Y6" s="206"/>
      <c r="Z6" s="206"/>
      <c r="AA6" s="206"/>
      <c r="AB6" s="206"/>
      <c r="AC6" s="206"/>
    </row>
    <row r="7" spans="1:29" ht="19.149999999999999" customHeight="1" x14ac:dyDescent="0.4">
      <c r="A7" s="403"/>
      <c r="B7" s="420"/>
      <c r="C7" s="421"/>
      <c r="D7" s="422"/>
      <c r="E7" s="398"/>
      <c r="F7" s="399"/>
      <c r="G7" s="399"/>
      <c r="H7" s="399"/>
      <c r="I7" s="399"/>
      <c r="J7" s="399"/>
      <c r="K7" s="399"/>
      <c r="L7" s="399"/>
      <c r="M7" s="399"/>
      <c r="N7" s="399"/>
      <c r="O7" s="399"/>
      <c r="P7" s="399"/>
      <c r="Q7" s="399"/>
      <c r="R7" s="399"/>
      <c r="S7" s="399"/>
      <c r="T7" s="399"/>
      <c r="U7" s="399"/>
      <c r="V7" s="400"/>
    </row>
    <row r="8" spans="1:29" ht="15" customHeight="1" x14ac:dyDescent="0.4">
      <c r="A8" s="403"/>
      <c r="B8" s="390" t="s">
        <v>212</v>
      </c>
      <c r="C8" s="390"/>
      <c r="D8" s="390"/>
      <c r="E8" s="435" t="s">
        <v>211</v>
      </c>
      <c r="F8" s="436"/>
      <c r="G8" s="395"/>
      <c r="H8" s="396"/>
      <c r="I8" s="396"/>
      <c r="J8" s="396"/>
      <c r="K8" s="392" t="s">
        <v>210</v>
      </c>
      <c r="L8" s="392"/>
      <c r="M8" s="393"/>
      <c r="N8" s="394"/>
      <c r="O8" s="428" t="s">
        <v>209</v>
      </c>
      <c r="P8" s="410"/>
      <c r="Q8" s="395"/>
      <c r="R8" s="396"/>
      <c r="S8" s="396"/>
      <c r="T8" s="396"/>
      <c r="U8" s="396"/>
      <c r="V8" s="439"/>
    </row>
    <row r="9" spans="1:29" ht="15" customHeight="1" x14ac:dyDescent="0.4">
      <c r="A9" s="404"/>
      <c r="B9" s="434"/>
      <c r="C9" s="434"/>
      <c r="D9" s="434"/>
      <c r="E9" s="437" t="s">
        <v>208</v>
      </c>
      <c r="F9" s="438"/>
      <c r="G9" s="395"/>
      <c r="H9" s="396"/>
      <c r="I9" s="396"/>
      <c r="J9" s="396"/>
      <c r="K9" s="396"/>
      <c r="L9" s="396"/>
      <c r="M9" s="396"/>
      <c r="N9" s="396"/>
      <c r="O9" s="396"/>
      <c r="P9" s="396"/>
      <c r="Q9" s="396"/>
      <c r="R9" s="396"/>
      <c r="S9" s="396"/>
      <c r="T9" s="396"/>
      <c r="U9" s="396"/>
      <c r="V9" s="439"/>
    </row>
    <row r="10" spans="1:29" ht="15" customHeight="1" x14ac:dyDescent="0.4">
      <c r="A10" s="467" t="s">
        <v>249</v>
      </c>
      <c r="B10" s="428" t="s">
        <v>226</v>
      </c>
      <c r="C10" s="410"/>
      <c r="D10" s="429"/>
      <c r="E10" s="425"/>
      <c r="F10" s="426"/>
      <c r="G10" s="399"/>
      <c r="H10" s="399"/>
      <c r="I10" s="399"/>
      <c r="J10" s="433"/>
      <c r="K10" s="451" t="s">
        <v>248</v>
      </c>
      <c r="L10" s="451"/>
      <c r="M10" s="440" t="s">
        <v>247</v>
      </c>
      <c r="N10" s="440"/>
      <c r="O10" s="468"/>
      <c r="P10" s="468"/>
      <c r="Q10" s="205" t="s">
        <v>246</v>
      </c>
      <c r="R10" s="468"/>
      <c r="S10" s="468"/>
      <c r="T10" s="205" t="s">
        <v>245</v>
      </c>
      <c r="U10" s="204"/>
      <c r="V10" s="203"/>
      <c r="W10" s="184"/>
    </row>
    <row r="11" spans="1:29" ht="17.45" customHeight="1" x14ac:dyDescent="0.4">
      <c r="A11" s="467"/>
      <c r="B11" s="428" t="s">
        <v>244</v>
      </c>
      <c r="C11" s="410"/>
      <c r="D11" s="429"/>
      <c r="E11" s="425"/>
      <c r="F11" s="426"/>
      <c r="G11" s="426"/>
      <c r="H11" s="426"/>
      <c r="I11" s="426"/>
      <c r="J11" s="427"/>
      <c r="K11" s="452"/>
      <c r="L11" s="452"/>
      <c r="M11" s="454"/>
      <c r="N11" s="455"/>
      <c r="O11" s="455"/>
      <c r="P11" s="455"/>
      <c r="Q11" s="455"/>
      <c r="R11" s="455"/>
      <c r="S11" s="455"/>
      <c r="T11" s="455"/>
      <c r="U11" s="455"/>
      <c r="V11" s="456"/>
      <c r="W11" s="184"/>
    </row>
    <row r="12" spans="1:29" ht="23.45" customHeight="1" x14ac:dyDescent="0.4">
      <c r="A12" s="467"/>
      <c r="B12" s="428" t="s">
        <v>243</v>
      </c>
      <c r="C12" s="410"/>
      <c r="D12" s="429"/>
      <c r="E12" s="430"/>
      <c r="F12" s="431"/>
      <c r="G12" s="431"/>
      <c r="H12" s="431"/>
      <c r="I12" s="431"/>
      <c r="J12" s="432"/>
      <c r="K12" s="453"/>
      <c r="L12" s="453"/>
      <c r="M12" s="454"/>
      <c r="N12" s="455"/>
      <c r="O12" s="455"/>
      <c r="P12" s="455"/>
      <c r="Q12" s="455"/>
      <c r="R12" s="455"/>
      <c r="S12" s="455"/>
      <c r="T12" s="455"/>
      <c r="U12" s="455"/>
      <c r="V12" s="456"/>
      <c r="W12" s="184"/>
    </row>
    <row r="13" spans="1:29" ht="30.6" customHeight="1" x14ac:dyDescent="0.4">
      <c r="A13" s="467"/>
      <c r="B13" s="423" t="s">
        <v>242</v>
      </c>
      <c r="C13" s="390"/>
      <c r="D13" s="390"/>
      <c r="E13" s="390"/>
      <c r="F13" s="390"/>
      <c r="G13" s="390"/>
      <c r="H13" s="390"/>
      <c r="I13" s="390"/>
      <c r="J13" s="390"/>
      <c r="K13" s="469"/>
      <c r="L13" s="469"/>
      <c r="M13" s="469"/>
      <c r="N13" s="469"/>
      <c r="O13" s="469"/>
      <c r="P13" s="469"/>
      <c r="Q13" s="469"/>
      <c r="R13" s="469"/>
      <c r="S13" s="469"/>
      <c r="T13" s="469"/>
      <c r="U13" s="469"/>
      <c r="V13" s="470"/>
    </row>
    <row r="14" spans="1:29" ht="15" customHeight="1" x14ac:dyDescent="0.4">
      <c r="A14" s="457" t="s">
        <v>241</v>
      </c>
      <c r="B14" s="458"/>
      <c r="C14" s="458"/>
      <c r="D14" s="458"/>
      <c r="E14" s="458"/>
      <c r="F14" s="458"/>
      <c r="G14" s="458"/>
      <c r="H14" s="458"/>
      <c r="I14" s="458"/>
      <c r="J14" s="458"/>
      <c r="K14" s="458"/>
      <c r="L14" s="458"/>
      <c r="M14" s="458"/>
      <c r="N14" s="458"/>
      <c r="O14" s="458"/>
      <c r="P14" s="458"/>
      <c r="Q14" s="458"/>
      <c r="R14" s="458"/>
      <c r="S14" s="458"/>
      <c r="T14" s="458"/>
      <c r="U14" s="458"/>
      <c r="V14" s="459"/>
    </row>
    <row r="15" spans="1:29" s="201" customFormat="1" ht="15.6" customHeight="1" x14ac:dyDescent="0.4">
      <c r="A15" s="460" t="s">
        <v>240</v>
      </c>
      <c r="B15" s="461"/>
      <c r="C15" s="461"/>
      <c r="D15" s="461"/>
      <c r="E15" s="461"/>
      <c r="F15" s="461"/>
      <c r="G15" s="461"/>
      <c r="H15" s="464"/>
      <c r="I15" s="465"/>
      <c r="J15" s="465"/>
      <c r="K15" s="465"/>
      <c r="L15" s="465"/>
      <c r="M15" s="465"/>
      <c r="N15" s="465"/>
      <c r="O15" s="465"/>
      <c r="P15" s="465"/>
      <c r="Q15" s="465"/>
      <c r="R15" s="465"/>
      <c r="S15" s="465"/>
      <c r="T15" s="465"/>
      <c r="U15" s="465"/>
      <c r="V15" s="466"/>
    </row>
    <row r="16" spans="1:29" s="201" customFormat="1" ht="15" customHeight="1" x14ac:dyDescent="0.4">
      <c r="A16" s="460" t="s">
        <v>239</v>
      </c>
      <c r="B16" s="461"/>
      <c r="C16" s="461"/>
      <c r="D16" s="461"/>
      <c r="E16" s="462"/>
      <c r="F16" s="462"/>
      <c r="G16" s="462"/>
      <c r="H16" s="463"/>
      <c r="I16" s="463"/>
      <c r="J16" s="202" t="s">
        <v>238</v>
      </c>
      <c r="K16" s="442"/>
      <c r="L16" s="442"/>
      <c r="M16" s="442"/>
      <c r="N16" s="442"/>
      <c r="O16" s="442"/>
      <c r="P16" s="442"/>
      <c r="Q16" s="442"/>
      <c r="R16" s="442"/>
      <c r="S16" s="442"/>
      <c r="T16" s="442"/>
      <c r="U16" s="442"/>
      <c r="V16" s="443"/>
    </row>
    <row r="17" spans="1:23" ht="12.6" customHeight="1" x14ac:dyDescent="0.4">
      <c r="A17" s="473" t="s">
        <v>237</v>
      </c>
      <c r="B17" s="474"/>
      <c r="C17" s="474"/>
      <c r="D17" s="474"/>
      <c r="E17" s="441" t="s">
        <v>236</v>
      </c>
      <c r="F17" s="441"/>
      <c r="G17" s="441"/>
      <c r="H17" s="441"/>
      <c r="I17" s="441"/>
      <c r="J17" s="441"/>
      <c r="K17" s="441"/>
      <c r="L17" s="441"/>
      <c r="M17" s="441" t="s">
        <v>144</v>
      </c>
      <c r="N17" s="441"/>
      <c r="O17" s="441"/>
      <c r="P17" s="441"/>
      <c r="Q17" s="441" t="s">
        <v>235</v>
      </c>
      <c r="R17" s="441"/>
      <c r="S17" s="441"/>
      <c r="T17" s="441"/>
      <c r="U17" s="444"/>
      <c r="V17" s="445"/>
      <c r="W17" s="183" t="s">
        <v>205</v>
      </c>
    </row>
    <row r="18" spans="1:23" ht="12.6" customHeight="1" x14ac:dyDescent="0.4">
      <c r="A18" s="475"/>
      <c r="B18" s="418"/>
      <c r="C18" s="418"/>
      <c r="D18" s="418"/>
      <c r="E18" s="441" t="s">
        <v>234</v>
      </c>
      <c r="F18" s="441"/>
      <c r="G18" s="441"/>
      <c r="H18" s="441"/>
      <c r="I18" s="441" t="s">
        <v>233</v>
      </c>
      <c r="J18" s="441"/>
      <c r="K18" s="441"/>
      <c r="L18" s="441"/>
      <c r="M18" s="441"/>
      <c r="N18" s="441"/>
      <c r="O18" s="441"/>
      <c r="P18" s="441"/>
      <c r="Q18" s="441"/>
      <c r="R18" s="441"/>
      <c r="S18" s="441"/>
      <c r="T18" s="441"/>
      <c r="U18" s="446"/>
      <c r="V18" s="447"/>
    </row>
    <row r="19" spans="1:23" ht="12.75" customHeight="1" x14ac:dyDescent="0.4">
      <c r="A19" s="475"/>
      <c r="B19" s="418"/>
      <c r="C19" s="418"/>
      <c r="D19" s="418"/>
      <c r="E19" s="441" t="s">
        <v>232</v>
      </c>
      <c r="F19" s="441"/>
      <c r="G19" s="441" t="s">
        <v>231</v>
      </c>
      <c r="H19" s="441"/>
      <c r="I19" s="441" t="s">
        <v>232</v>
      </c>
      <c r="J19" s="441"/>
      <c r="K19" s="441" t="s">
        <v>231</v>
      </c>
      <c r="L19" s="441"/>
      <c r="M19" s="441" t="s">
        <v>232</v>
      </c>
      <c r="N19" s="441"/>
      <c r="O19" s="441" t="s">
        <v>231</v>
      </c>
      <c r="P19" s="441"/>
      <c r="Q19" s="441" t="s">
        <v>232</v>
      </c>
      <c r="R19" s="441"/>
      <c r="S19" s="441" t="s">
        <v>231</v>
      </c>
      <c r="T19" s="441"/>
      <c r="U19" s="446"/>
      <c r="V19" s="447"/>
    </row>
    <row r="20" spans="1:23" ht="12.6" customHeight="1" x14ac:dyDescent="0.4">
      <c r="A20" s="200"/>
      <c r="B20" s="452" t="s">
        <v>230</v>
      </c>
      <c r="C20" s="452"/>
      <c r="D20" s="486"/>
      <c r="E20" s="472"/>
      <c r="F20" s="472"/>
      <c r="G20" s="472"/>
      <c r="H20" s="472"/>
      <c r="I20" s="472"/>
      <c r="J20" s="472"/>
      <c r="K20" s="472"/>
      <c r="L20" s="472"/>
      <c r="M20" s="472"/>
      <c r="N20" s="472"/>
      <c r="O20" s="472"/>
      <c r="P20" s="472"/>
      <c r="Q20" s="472"/>
      <c r="R20" s="472"/>
      <c r="S20" s="472"/>
      <c r="T20" s="472"/>
      <c r="U20" s="446"/>
      <c r="V20" s="447"/>
    </row>
    <row r="21" spans="1:23" ht="12.6" customHeight="1" thickBot="1" x14ac:dyDescent="0.45">
      <c r="A21" s="199"/>
      <c r="B21" s="484" t="s">
        <v>229</v>
      </c>
      <c r="C21" s="484"/>
      <c r="D21" s="485"/>
      <c r="E21" s="450"/>
      <c r="F21" s="450"/>
      <c r="G21" s="450"/>
      <c r="H21" s="450"/>
      <c r="I21" s="450"/>
      <c r="J21" s="450"/>
      <c r="K21" s="450"/>
      <c r="L21" s="450"/>
      <c r="M21" s="450"/>
      <c r="N21" s="450"/>
      <c r="O21" s="450"/>
      <c r="P21" s="450"/>
      <c r="Q21" s="450"/>
      <c r="R21" s="450"/>
      <c r="S21" s="450"/>
      <c r="T21" s="450"/>
      <c r="U21" s="448"/>
      <c r="V21" s="449"/>
    </row>
    <row r="22" spans="1:23" ht="36" customHeight="1" thickBot="1" x14ac:dyDescent="0.2">
      <c r="A22" s="483" t="s">
        <v>228</v>
      </c>
      <c r="B22" s="483"/>
      <c r="C22" s="483"/>
      <c r="D22" s="483"/>
      <c r="E22" s="483"/>
      <c r="F22" s="483"/>
      <c r="G22" s="483"/>
      <c r="H22" s="483"/>
      <c r="I22" s="483"/>
      <c r="J22" s="483"/>
      <c r="K22" s="483"/>
      <c r="L22" s="483"/>
      <c r="M22" s="483"/>
      <c r="N22" s="483"/>
      <c r="O22" s="483"/>
      <c r="P22" s="483"/>
      <c r="Q22" s="483"/>
      <c r="R22" s="483"/>
      <c r="S22" s="483"/>
      <c r="T22" s="483"/>
      <c r="U22" s="483"/>
      <c r="V22" s="483"/>
    </row>
    <row r="23" spans="1:23" ht="15" customHeight="1" x14ac:dyDescent="0.4">
      <c r="A23" s="402" t="s">
        <v>227</v>
      </c>
      <c r="B23" s="405" t="s">
        <v>226</v>
      </c>
      <c r="C23" s="405"/>
      <c r="D23" s="406"/>
      <c r="E23" s="407"/>
      <c r="F23" s="408"/>
      <c r="G23" s="408"/>
      <c r="H23" s="408"/>
      <c r="I23" s="408"/>
      <c r="J23" s="408"/>
      <c r="K23" s="408"/>
      <c r="L23" s="408"/>
      <c r="M23" s="408"/>
      <c r="N23" s="408"/>
      <c r="O23" s="408"/>
      <c r="P23" s="408"/>
      <c r="Q23" s="408"/>
      <c r="R23" s="408"/>
      <c r="S23" s="408"/>
      <c r="T23" s="408"/>
      <c r="U23" s="408"/>
      <c r="V23" s="409"/>
    </row>
    <row r="24" spans="1:23" ht="24" customHeight="1" x14ac:dyDescent="0.4">
      <c r="A24" s="403"/>
      <c r="B24" s="410" t="s">
        <v>225</v>
      </c>
      <c r="C24" s="410"/>
      <c r="D24" s="411"/>
      <c r="E24" s="412"/>
      <c r="F24" s="413"/>
      <c r="G24" s="413"/>
      <c r="H24" s="413"/>
      <c r="I24" s="413"/>
      <c r="J24" s="413"/>
      <c r="K24" s="413"/>
      <c r="L24" s="413"/>
      <c r="M24" s="413"/>
      <c r="N24" s="413"/>
      <c r="O24" s="413"/>
      <c r="P24" s="413"/>
      <c r="Q24" s="413"/>
      <c r="R24" s="413"/>
      <c r="S24" s="413"/>
      <c r="T24" s="413"/>
      <c r="U24" s="413"/>
      <c r="V24" s="414"/>
    </row>
    <row r="25" spans="1:23" ht="15" customHeight="1" x14ac:dyDescent="0.4">
      <c r="A25" s="403"/>
      <c r="B25" s="415" t="s">
        <v>224</v>
      </c>
      <c r="C25" s="390"/>
      <c r="D25" s="416"/>
      <c r="E25" s="423" t="s">
        <v>223</v>
      </c>
      <c r="F25" s="390"/>
      <c r="G25" s="390"/>
      <c r="H25" s="424"/>
      <c r="I25" s="424"/>
      <c r="J25" s="198" t="s">
        <v>222</v>
      </c>
      <c r="K25" s="424"/>
      <c r="L25" s="424"/>
      <c r="M25" s="198" t="s">
        <v>221</v>
      </c>
      <c r="N25" s="390"/>
      <c r="O25" s="390"/>
      <c r="P25" s="390"/>
      <c r="Q25" s="390"/>
      <c r="R25" s="390"/>
      <c r="S25" s="390"/>
      <c r="T25" s="390"/>
      <c r="U25" s="390"/>
      <c r="V25" s="391"/>
    </row>
    <row r="26" spans="1:23" ht="15" customHeight="1" x14ac:dyDescent="0.4">
      <c r="A26" s="403"/>
      <c r="B26" s="417"/>
      <c r="C26" s="418"/>
      <c r="D26" s="419"/>
      <c r="E26" s="397"/>
      <c r="F26" s="325"/>
      <c r="G26" s="325"/>
      <c r="H26" s="325"/>
      <c r="I26" s="197" t="s">
        <v>220</v>
      </c>
      <c r="J26" s="196" t="s">
        <v>219</v>
      </c>
      <c r="K26" s="325"/>
      <c r="L26" s="325"/>
      <c r="M26" s="325"/>
      <c r="N26" s="325"/>
      <c r="O26" s="325"/>
      <c r="P26" s="197" t="s">
        <v>218</v>
      </c>
      <c r="Q26" s="196" t="s">
        <v>217</v>
      </c>
      <c r="R26" s="325"/>
      <c r="S26" s="325"/>
      <c r="T26" s="325"/>
      <c r="U26" s="325"/>
      <c r="V26" s="326"/>
    </row>
    <row r="27" spans="1:23" ht="15" customHeight="1" x14ac:dyDescent="0.4">
      <c r="A27" s="403"/>
      <c r="B27" s="417"/>
      <c r="C27" s="418"/>
      <c r="D27" s="419"/>
      <c r="E27" s="397"/>
      <c r="F27" s="325"/>
      <c r="G27" s="325"/>
      <c r="H27" s="325"/>
      <c r="I27" s="197" t="s">
        <v>216</v>
      </c>
      <c r="J27" s="196" t="s">
        <v>215</v>
      </c>
      <c r="K27" s="325"/>
      <c r="L27" s="325"/>
      <c r="M27" s="325"/>
      <c r="N27" s="325"/>
      <c r="O27" s="325"/>
      <c r="P27" s="197" t="s">
        <v>214</v>
      </c>
      <c r="Q27" s="196" t="s">
        <v>213</v>
      </c>
      <c r="R27" s="325"/>
      <c r="S27" s="325"/>
      <c r="T27" s="325"/>
      <c r="U27" s="325"/>
      <c r="V27" s="326"/>
    </row>
    <row r="28" spans="1:23" ht="19.149999999999999" customHeight="1" x14ac:dyDescent="0.4">
      <c r="A28" s="403"/>
      <c r="B28" s="420"/>
      <c r="C28" s="421"/>
      <c r="D28" s="422"/>
      <c r="E28" s="398"/>
      <c r="F28" s="399"/>
      <c r="G28" s="399"/>
      <c r="H28" s="399"/>
      <c r="I28" s="399"/>
      <c r="J28" s="399"/>
      <c r="K28" s="399"/>
      <c r="L28" s="399"/>
      <c r="M28" s="399"/>
      <c r="N28" s="399"/>
      <c r="O28" s="399"/>
      <c r="P28" s="399"/>
      <c r="Q28" s="399"/>
      <c r="R28" s="399"/>
      <c r="S28" s="399"/>
      <c r="T28" s="399"/>
      <c r="U28" s="399"/>
      <c r="V28" s="400"/>
    </row>
    <row r="29" spans="1:23" ht="15" customHeight="1" x14ac:dyDescent="0.4">
      <c r="A29" s="403"/>
      <c r="B29" s="390" t="s">
        <v>212</v>
      </c>
      <c r="C29" s="390"/>
      <c r="D29" s="390"/>
      <c r="E29" s="435" t="s">
        <v>211</v>
      </c>
      <c r="F29" s="436"/>
      <c r="G29" s="395"/>
      <c r="H29" s="396"/>
      <c r="I29" s="396"/>
      <c r="J29" s="396"/>
      <c r="K29" s="392" t="s">
        <v>210</v>
      </c>
      <c r="L29" s="392"/>
      <c r="M29" s="393"/>
      <c r="N29" s="394"/>
      <c r="O29" s="428" t="s">
        <v>209</v>
      </c>
      <c r="P29" s="410"/>
      <c r="Q29" s="395"/>
      <c r="R29" s="396"/>
      <c r="S29" s="396"/>
      <c r="T29" s="396"/>
      <c r="U29" s="396"/>
      <c r="V29" s="439"/>
    </row>
    <row r="30" spans="1:23" ht="15" customHeight="1" thickBot="1" x14ac:dyDescent="0.45">
      <c r="A30" s="471"/>
      <c r="B30" s="477"/>
      <c r="C30" s="477"/>
      <c r="D30" s="477"/>
      <c r="E30" s="478" t="s">
        <v>208</v>
      </c>
      <c r="F30" s="479"/>
      <c r="G30" s="480"/>
      <c r="H30" s="481"/>
      <c r="I30" s="481"/>
      <c r="J30" s="481"/>
      <c r="K30" s="481"/>
      <c r="L30" s="481"/>
      <c r="M30" s="481"/>
      <c r="N30" s="481"/>
      <c r="O30" s="481"/>
      <c r="P30" s="481"/>
      <c r="Q30" s="481"/>
      <c r="R30" s="481"/>
      <c r="S30" s="481"/>
      <c r="T30" s="481"/>
      <c r="U30" s="481"/>
      <c r="V30" s="482"/>
    </row>
    <row r="31" spans="1:23" x14ac:dyDescent="0.4">
      <c r="A31" s="195"/>
      <c r="B31" s="194"/>
      <c r="C31" s="194"/>
      <c r="D31" s="194"/>
      <c r="E31" s="194"/>
      <c r="F31" s="194"/>
      <c r="G31" s="193"/>
      <c r="H31" s="193"/>
      <c r="I31" s="193"/>
      <c r="J31" s="193"/>
      <c r="K31" s="193"/>
      <c r="L31" s="193"/>
      <c r="M31" s="193"/>
      <c r="N31" s="193"/>
      <c r="O31" s="193"/>
      <c r="P31" s="193"/>
      <c r="Q31" s="193"/>
      <c r="R31" s="193"/>
      <c r="S31" s="193"/>
      <c r="T31" s="193"/>
      <c r="U31" s="193"/>
      <c r="V31" s="193"/>
    </row>
    <row r="32" spans="1:23" s="189" customFormat="1" ht="12.6" customHeight="1" x14ac:dyDescent="0.4">
      <c r="A32" s="192" t="s">
        <v>207</v>
      </c>
      <c r="B32" s="476" t="s">
        <v>206</v>
      </c>
      <c r="C32" s="476"/>
      <c r="D32" s="476"/>
      <c r="E32" s="476"/>
      <c r="F32" s="476"/>
      <c r="G32" s="476"/>
      <c r="H32" s="476"/>
      <c r="I32" s="476"/>
      <c r="J32" s="476"/>
      <c r="K32" s="476"/>
      <c r="L32" s="476"/>
      <c r="M32" s="476"/>
      <c r="N32" s="476"/>
      <c r="O32" s="476"/>
      <c r="P32" s="476"/>
      <c r="Q32" s="476"/>
      <c r="R32" s="476"/>
      <c r="S32" s="476"/>
      <c r="T32" s="476"/>
      <c r="U32" s="476"/>
      <c r="V32" s="476"/>
    </row>
    <row r="33" spans="1:22" s="189" customFormat="1" ht="17.25" x14ac:dyDescent="0.4">
      <c r="A33" s="190"/>
      <c r="B33" s="476"/>
      <c r="C33" s="476"/>
      <c r="D33" s="476"/>
      <c r="E33" s="476"/>
      <c r="F33" s="476"/>
      <c r="G33" s="476"/>
      <c r="H33" s="476"/>
      <c r="I33" s="476"/>
      <c r="J33" s="476"/>
      <c r="K33" s="476"/>
      <c r="L33" s="476"/>
      <c r="M33" s="476"/>
      <c r="N33" s="476"/>
      <c r="O33" s="476"/>
      <c r="P33" s="476"/>
      <c r="Q33" s="476"/>
      <c r="R33" s="476"/>
      <c r="S33" s="476"/>
      <c r="T33" s="476"/>
      <c r="U33" s="476"/>
      <c r="V33" s="476"/>
    </row>
    <row r="34" spans="1:22" s="189" customFormat="1" ht="17.25" x14ac:dyDescent="0.4">
      <c r="A34" s="191"/>
      <c r="B34" s="476"/>
      <c r="C34" s="476"/>
      <c r="D34" s="476"/>
      <c r="E34" s="476"/>
      <c r="F34" s="476"/>
      <c r="G34" s="476"/>
      <c r="H34" s="476"/>
      <c r="I34" s="476"/>
      <c r="J34" s="476"/>
      <c r="K34" s="476"/>
      <c r="L34" s="476"/>
      <c r="M34" s="476"/>
      <c r="N34" s="476"/>
      <c r="O34" s="476"/>
      <c r="P34" s="476"/>
      <c r="Q34" s="476"/>
      <c r="R34" s="476"/>
      <c r="S34" s="476"/>
      <c r="T34" s="476"/>
      <c r="U34" s="476"/>
      <c r="V34" s="476"/>
    </row>
    <row r="35" spans="1:22" s="189" customFormat="1" ht="17.25" x14ac:dyDescent="0.4">
      <c r="A35" s="191"/>
      <c r="B35" s="476"/>
      <c r="C35" s="476"/>
      <c r="D35" s="476"/>
      <c r="E35" s="476"/>
      <c r="F35" s="476"/>
      <c r="G35" s="476"/>
      <c r="H35" s="476"/>
      <c r="I35" s="476"/>
      <c r="J35" s="476"/>
      <c r="K35" s="476"/>
      <c r="L35" s="476"/>
      <c r="M35" s="476"/>
      <c r="N35" s="476"/>
      <c r="O35" s="476"/>
      <c r="P35" s="476"/>
      <c r="Q35" s="476"/>
      <c r="R35" s="476"/>
      <c r="S35" s="476"/>
      <c r="T35" s="476"/>
      <c r="U35" s="476"/>
      <c r="V35" s="476"/>
    </row>
    <row r="36" spans="1:22" s="189" customFormat="1" ht="17.25" x14ac:dyDescent="0.4">
      <c r="A36" s="190"/>
      <c r="B36" s="476"/>
      <c r="C36" s="476"/>
      <c r="D36" s="476"/>
      <c r="E36" s="476"/>
      <c r="F36" s="476"/>
      <c r="G36" s="476"/>
      <c r="H36" s="476"/>
      <c r="I36" s="476"/>
      <c r="J36" s="476"/>
      <c r="K36" s="476"/>
      <c r="L36" s="476"/>
      <c r="M36" s="476"/>
      <c r="N36" s="476"/>
      <c r="O36" s="476"/>
      <c r="P36" s="476"/>
      <c r="Q36" s="476"/>
      <c r="R36" s="476"/>
      <c r="S36" s="476"/>
      <c r="T36" s="476"/>
      <c r="U36" s="476"/>
      <c r="V36" s="476"/>
    </row>
    <row r="37" spans="1:22" x14ac:dyDescent="0.4">
      <c r="A37" s="188"/>
      <c r="B37" s="187"/>
      <c r="C37" s="187"/>
      <c r="D37" s="187"/>
      <c r="E37" s="187"/>
      <c r="F37" s="187"/>
      <c r="G37" s="187"/>
      <c r="H37" s="187"/>
      <c r="I37" s="187"/>
      <c r="J37" s="187"/>
      <c r="K37" s="187"/>
      <c r="L37" s="187"/>
      <c r="M37" s="187"/>
      <c r="N37" s="187"/>
      <c r="O37" s="187"/>
      <c r="P37" s="187"/>
      <c r="Q37" s="187"/>
      <c r="R37" s="187"/>
      <c r="S37" s="187"/>
      <c r="T37" s="187"/>
      <c r="U37" s="187"/>
      <c r="V37" s="187"/>
    </row>
    <row r="38" spans="1:22" x14ac:dyDescent="0.4">
      <c r="A38" s="186"/>
      <c r="B38" s="186"/>
      <c r="C38" s="186"/>
      <c r="D38" s="186"/>
      <c r="E38" s="186"/>
      <c r="F38" s="186"/>
      <c r="G38" s="186"/>
      <c r="H38" s="186"/>
      <c r="I38" s="186"/>
      <c r="J38" s="186"/>
      <c r="K38" s="186"/>
      <c r="L38" s="186"/>
      <c r="M38" s="186"/>
      <c r="N38" s="186"/>
      <c r="O38" s="186"/>
      <c r="P38" s="186"/>
      <c r="Q38" s="186"/>
      <c r="R38" s="186"/>
      <c r="S38" s="186"/>
      <c r="T38" s="186"/>
      <c r="U38" s="186"/>
      <c r="V38" s="186"/>
    </row>
    <row r="39" spans="1:22" x14ac:dyDescent="0.4">
      <c r="A39" s="185"/>
      <c r="B39" s="185"/>
      <c r="C39" s="185"/>
      <c r="D39" s="185"/>
      <c r="E39" s="185"/>
      <c r="F39" s="185"/>
      <c r="G39" s="185"/>
      <c r="H39" s="185"/>
      <c r="I39" s="185"/>
      <c r="J39" s="185"/>
      <c r="K39" s="185"/>
      <c r="L39" s="185"/>
      <c r="M39" s="185"/>
      <c r="N39" s="185"/>
      <c r="O39" s="185"/>
      <c r="P39" s="185" t="s">
        <v>205</v>
      </c>
      <c r="Q39" s="185"/>
      <c r="R39" s="185"/>
      <c r="S39" s="185"/>
      <c r="T39" s="185"/>
      <c r="U39" s="185"/>
      <c r="V39" s="185"/>
    </row>
    <row r="40" spans="1:22" x14ac:dyDescent="0.4">
      <c r="A40" s="186"/>
      <c r="B40" s="186"/>
      <c r="C40" s="186"/>
      <c r="D40" s="186"/>
      <c r="E40" s="186"/>
      <c r="F40" s="186"/>
      <c r="G40" s="186"/>
      <c r="H40" s="186"/>
      <c r="I40" s="186"/>
      <c r="J40" s="186"/>
      <c r="K40" s="186"/>
      <c r="L40" s="186"/>
      <c r="M40" s="186"/>
      <c r="N40" s="186"/>
      <c r="O40" s="186"/>
      <c r="P40" s="186"/>
      <c r="Q40" s="186"/>
      <c r="R40" s="186"/>
      <c r="S40" s="186"/>
      <c r="T40" s="186"/>
      <c r="U40" s="186"/>
      <c r="V40" s="186"/>
    </row>
    <row r="41" spans="1:22" x14ac:dyDescent="0.4">
      <c r="A41" s="185"/>
      <c r="B41" s="185"/>
      <c r="C41" s="185"/>
      <c r="D41" s="185"/>
      <c r="E41" s="185"/>
      <c r="F41" s="185"/>
      <c r="G41" s="185"/>
      <c r="H41" s="185"/>
      <c r="I41" s="185"/>
      <c r="J41" s="185"/>
      <c r="K41" s="185"/>
      <c r="L41" s="185"/>
      <c r="M41" s="185"/>
      <c r="N41" s="185"/>
      <c r="O41" s="185"/>
      <c r="P41" s="185"/>
      <c r="Q41" s="185"/>
      <c r="R41" s="185"/>
      <c r="S41" s="185"/>
      <c r="T41" s="185"/>
      <c r="U41" s="185"/>
      <c r="V41" s="185"/>
    </row>
    <row r="42" spans="1:22" x14ac:dyDescent="0.4">
      <c r="A42" s="186"/>
      <c r="B42" s="186"/>
      <c r="C42" s="186"/>
      <c r="D42" s="186"/>
      <c r="E42" s="186"/>
      <c r="F42" s="186"/>
      <c r="G42" s="186"/>
      <c r="H42" s="186"/>
      <c r="I42" s="186"/>
      <c r="J42" s="186"/>
      <c r="K42" s="186"/>
      <c r="L42" s="186"/>
      <c r="M42" s="186"/>
      <c r="N42" s="186"/>
      <c r="O42" s="186"/>
      <c r="P42" s="186"/>
      <c r="Q42" s="186"/>
      <c r="R42" s="186"/>
      <c r="S42" s="186"/>
      <c r="T42" s="186"/>
      <c r="U42" s="186"/>
      <c r="V42" s="186"/>
    </row>
    <row r="43" spans="1:22" x14ac:dyDescent="0.4">
      <c r="A43" s="185"/>
      <c r="B43" s="185"/>
      <c r="C43" s="185"/>
      <c r="D43" s="185"/>
      <c r="E43" s="185"/>
      <c r="F43" s="185"/>
      <c r="G43" s="185"/>
      <c r="H43" s="185"/>
      <c r="I43" s="185"/>
      <c r="J43" s="185"/>
      <c r="K43" s="185"/>
      <c r="L43" s="185"/>
      <c r="M43" s="185"/>
      <c r="N43" s="185"/>
      <c r="O43" s="185"/>
      <c r="P43" s="185"/>
      <c r="Q43" s="185"/>
      <c r="R43" s="185"/>
      <c r="S43" s="185"/>
      <c r="T43" s="185"/>
      <c r="U43" s="185"/>
      <c r="V43" s="185"/>
    </row>
  </sheetData>
  <mergeCells count="102">
    <mergeCell ref="B20:D20"/>
    <mergeCell ref="E20:F20"/>
    <mergeCell ref="B32:V36"/>
    <mergeCell ref="E28:V28"/>
    <mergeCell ref="B29:D30"/>
    <mergeCell ref="O29:P29"/>
    <mergeCell ref="Q29:V29"/>
    <mergeCell ref="E30:F30"/>
    <mergeCell ref="G30:V30"/>
    <mergeCell ref="K25:L25"/>
    <mergeCell ref="N25:V25"/>
    <mergeCell ref="E29:F29"/>
    <mergeCell ref="G29:J29"/>
    <mergeCell ref="K29:L29"/>
    <mergeCell ref="M29:N29"/>
    <mergeCell ref="E26:H27"/>
    <mergeCell ref="K26:O27"/>
    <mergeCell ref="R26:V27"/>
    <mergeCell ref="A23:A30"/>
    <mergeCell ref="B23:D23"/>
    <mergeCell ref="E23:V23"/>
    <mergeCell ref="B24:D24"/>
    <mergeCell ref="E24:V24"/>
    <mergeCell ref="B25:D28"/>
    <mergeCell ref="E25:G25"/>
    <mergeCell ref="H25:I25"/>
    <mergeCell ref="S19:T19"/>
    <mergeCell ref="Q20:R20"/>
    <mergeCell ref="S20:T20"/>
    <mergeCell ref="G19:H19"/>
    <mergeCell ref="G20:H20"/>
    <mergeCell ref="O19:P19"/>
    <mergeCell ref="O20:P20"/>
    <mergeCell ref="I19:J19"/>
    <mergeCell ref="I20:J20"/>
    <mergeCell ref="K20:L20"/>
    <mergeCell ref="A17:D19"/>
    <mergeCell ref="O21:P21"/>
    <mergeCell ref="I21:J21"/>
    <mergeCell ref="K21:L21"/>
    <mergeCell ref="A22:V22"/>
    <mergeCell ref="B21:D21"/>
    <mergeCell ref="A14:V14"/>
    <mergeCell ref="A15:G15"/>
    <mergeCell ref="A16:G16"/>
    <mergeCell ref="H16:I16"/>
    <mergeCell ref="H15:V15"/>
    <mergeCell ref="A10:A13"/>
    <mergeCell ref="O10:P10"/>
    <mergeCell ref="B13:J13"/>
    <mergeCell ref="K13:V13"/>
    <mergeCell ref="R10:S10"/>
    <mergeCell ref="B11:D11"/>
    <mergeCell ref="E17:L17"/>
    <mergeCell ref="K16:V16"/>
    <mergeCell ref="U17:V21"/>
    <mergeCell ref="E18:H18"/>
    <mergeCell ref="I18:L18"/>
    <mergeCell ref="E19:F19"/>
    <mergeCell ref="S21:T21"/>
    <mergeCell ref="K19:L19"/>
    <mergeCell ref="Q19:R19"/>
    <mergeCell ref="Q17:T18"/>
    <mergeCell ref="M17:P18"/>
    <mergeCell ref="Q21:R21"/>
    <mergeCell ref="M19:N19"/>
    <mergeCell ref="M20:N20"/>
    <mergeCell ref="M21:N21"/>
    <mergeCell ref="E21:F21"/>
    <mergeCell ref="G21:H21"/>
    <mergeCell ref="E11:J11"/>
    <mergeCell ref="B12:D12"/>
    <mergeCell ref="E12:J12"/>
    <mergeCell ref="B10:D10"/>
    <mergeCell ref="E10:J10"/>
    <mergeCell ref="B8:D9"/>
    <mergeCell ref="E8:F8"/>
    <mergeCell ref="E9:F9"/>
    <mergeCell ref="G9:V9"/>
    <mergeCell ref="O8:P8"/>
    <mergeCell ref="Q8:V8"/>
    <mergeCell ref="M10:N10"/>
    <mergeCell ref="K10:L12"/>
    <mergeCell ref="M11:V12"/>
    <mergeCell ref="N4:V4"/>
    <mergeCell ref="K8:L8"/>
    <mergeCell ref="M8:N8"/>
    <mergeCell ref="G8:J8"/>
    <mergeCell ref="E5:H6"/>
    <mergeCell ref="K5:O6"/>
    <mergeCell ref="R5:V6"/>
    <mergeCell ref="E7:V7"/>
    <mergeCell ref="A1:V1"/>
    <mergeCell ref="A2:A9"/>
    <mergeCell ref="B2:D2"/>
    <mergeCell ref="E2:V2"/>
    <mergeCell ref="B3:D3"/>
    <mergeCell ref="E3:V3"/>
    <mergeCell ref="B4:D7"/>
    <mergeCell ref="E4:G4"/>
    <mergeCell ref="H4:I4"/>
    <mergeCell ref="K4:L4"/>
  </mergeCells>
  <phoneticPr fontId="2"/>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238125</xdr:colOff>
                    <xdr:row>13</xdr:row>
                    <xdr:rowOff>171450</xdr:rowOff>
                  </from>
                  <to>
                    <xdr:col>9</xdr:col>
                    <xdr:colOff>38100</xdr:colOff>
                    <xdr:row>15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219075</xdr:colOff>
                    <xdr:row>13</xdr:row>
                    <xdr:rowOff>171450</xdr:rowOff>
                  </from>
                  <to>
                    <xdr:col>12</xdr:col>
                    <xdr:colOff>38100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activeCell="Z13" sqref="Z13"/>
    </sheetView>
  </sheetViews>
  <sheetFormatPr defaultColWidth="6.625" defaultRowHeight="16.5" x14ac:dyDescent="0.4"/>
  <cols>
    <col min="1" max="22" width="4.5" style="184" customWidth="1"/>
    <col min="23" max="16384" width="6.625" style="183"/>
  </cols>
  <sheetData>
    <row r="1" spans="1:22" ht="31.9" customHeight="1" x14ac:dyDescent="0.4">
      <c r="A1" s="487" t="s">
        <v>260</v>
      </c>
      <c r="B1" s="487"/>
      <c r="C1" s="487"/>
      <c r="D1" s="487"/>
      <c r="E1" s="487"/>
      <c r="F1" s="487"/>
      <c r="G1" s="487"/>
      <c r="H1" s="487"/>
      <c r="I1" s="487"/>
      <c r="J1" s="487"/>
      <c r="K1" s="487"/>
      <c r="L1" s="487"/>
      <c r="M1" s="487"/>
      <c r="N1" s="487"/>
      <c r="O1" s="487"/>
      <c r="P1" s="487"/>
      <c r="Q1" s="487"/>
      <c r="R1" s="487"/>
      <c r="S1" s="487"/>
      <c r="T1" s="487"/>
      <c r="U1" s="487"/>
      <c r="V1" s="487"/>
    </row>
    <row r="2" spans="1:22" ht="19.899999999999999" customHeight="1" x14ac:dyDescent="0.15">
      <c r="A2" s="488" t="s">
        <v>259</v>
      </c>
      <c r="B2" s="488"/>
      <c r="C2" s="488"/>
      <c r="D2" s="488"/>
      <c r="E2" s="488"/>
      <c r="F2" s="488"/>
      <c r="G2" s="488"/>
      <c r="H2" s="488"/>
      <c r="I2" s="488"/>
      <c r="J2" s="488"/>
      <c r="K2" s="488"/>
      <c r="L2" s="488"/>
      <c r="M2" s="488"/>
      <c r="N2" s="488"/>
      <c r="O2" s="488"/>
      <c r="P2" s="488"/>
      <c r="Q2" s="488"/>
      <c r="R2" s="488"/>
      <c r="S2" s="488"/>
      <c r="T2" s="488"/>
      <c r="U2" s="488"/>
      <c r="V2" s="488"/>
    </row>
    <row r="3" spans="1:22" ht="22.15" customHeight="1" thickBot="1" x14ac:dyDescent="0.2">
      <c r="A3" s="207" t="s">
        <v>258</v>
      </c>
      <c r="B3" s="207"/>
      <c r="C3" s="207"/>
      <c r="D3" s="207"/>
      <c r="E3" s="207"/>
      <c r="F3" s="207"/>
      <c r="G3" s="207"/>
      <c r="H3" s="207"/>
      <c r="I3" s="207"/>
      <c r="J3" s="207"/>
      <c r="K3" s="207"/>
      <c r="L3" s="207"/>
      <c r="M3" s="207"/>
      <c r="N3" s="207"/>
      <c r="O3" s="207"/>
      <c r="P3" s="207"/>
      <c r="Q3" s="207"/>
      <c r="R3" s="207"/>
      <c r="S3" s="207"/>
      <c r="T3" s="207"/>
      <c r="U3" s="207"/>
      <c r="V3" s="207"/>
    </row>
    <row r="4" spans="1:22" ht="15" customHeight="1" x14ac:dyDescent="0.4">
      <c r="A4" s="402" t="s">
        <v>257</v>
      </c>
      <c r="B4" s="405" t="s">
        <v>226</v>
      </c>
      <c r="C4" s="405"/>
      <c r="D4" s="406"/>
      <c r="E4" s="407"/>
      <c r="F4" s="408"/>
      <c r="G4" s="408"/>
      <c r="H4" s="408"/>
      <c r="I4" s="408"/>
      <c r="J4" s="408"/>
      <c r="K4" s="408"/>
      <c r="L4" s="408"/>
      <c r="M4" s="408"/>
      <c r="N4" s="408"/>
      <c r="O4" s="408"/>
      <c r="P4" s="408"/>
      <c r="Q4" s="408"/>
      <c r="R4" s="408"/>
      <c r="S4" s="408"/>
      <c r="T4" s="408"/>
      <c r="U4" s="408"/>
      <c r="V4" s="409"/>
    </row>
    <row r="5" spans="1:22" ht="24" customHeight="1" x14ac:dyDescent="0.4">
      <c r="A5" s="403"/>
      <c r="B5" s="410" t="s">
        <v>256</v>
      </c>
      <c r="C5" s="410"/>
      <c r="D5" s="411"/>
      <c r="E5" s="412"/>
      <c r="F5" s="413"/>
      <c r="G5" s="413"/>
      <c r="H5" s="413"/>
      <c r="I5" s="413"/>
      <c r="J5" s="413"/>
      <c r="K5" s="413"/>
      <c r="L5" s="413"/>
      <c r="M5" s="413"/>
      <c r="N5" s="413"/>
      <c r="O5" s="413"/>
      <c r="P5" s="413"/>
      <c r="Q5" s="413"/>
      <c r="R5" s="413"/>
      <c r="S5" s="413"/>
      <c r="T5" s="413"/>
      <c r="U5" s="413"/>
      <c r="V5" s="414"/>
    </row>
    <row r="6" spans="1:22" ht="15" customHeight="1" x14ac:dyDescent="0.4">
      <c r="A6" s="403"/>
      <c r="B6" s="415" t="s">
        <v>255</v>
      </c>
      <c r="C6" s="390"/>
      <c r="D6" s="416"/>
      <c r="E6" s="423" t="s">
        <v>223</v>
      </c>
      <c r="F6" s="390"/>
      <c r="G6" s="390"/>
      <c r="H6" s="424"/>
      <c r="I6" s="424"/>
      <c r="J6" s="198" t="s">
        <v>222</v>
      </c>
      <c r="K6" s="424"/>
      <c r="L6" s="424"/>
      <c r="M6" s="198" t="s">
        <v>221</v>
      </c>
      <c r="N6" s="390"/>
      <c r="O6" s="390"/>
      <c r="P6" s="390"/>
      <c r="Q6" s="390"/>
      <c r="R6" s="390"/>
      <c r="S6" s="390"/>
      <c r="T6" s="390"/>
      <c r="U6" s="390"/>
      <c r="V6" s="391"/>
    </row>
    <row r="7" spans="1:22" ht="15" customHeight="1" x14ac:dyDescent="0.4">
      <c r="A7" s="403"/>
      <c r="B7" s="417"/>
      <c r="C7" s="418"/>
      <c r="D7" s="419"/>
      <c r="E7" s="397"/>
      <c r="F7" s="325"/>
      <c r="G7" s="325"/>
      <c r="H7" s="325"/>
      <c r="I7" s="197" t="s">
        <v>220</v>
      </c>
      <c r="J7" s="196" t="s">
        <v>219</v>
      </c>
      <c r="K7" s="325"/>
      <c r="L7" s="325"/>
      <c r="M7" s="325"/>
      <c r="N7" s="325"/>
      <c r="O7" s="325"/>
      <c r="P7" s="197" t="s">
        <v>218</v>
      </c>
      <c r="Q7" s="196" t="s">
        <v>217</v>
      </c>
      <c r="R7" s="325"/>
      <c r="S7" s="325"/>
      <c r="T7" s="325"/>
      <c r="U7" s="325"/>
      <c r="V7" s="326"/>
    </row>
    <row r="8" spans="1:22" ht="15" customHeight="1" x14ac:dyDescent="0.4">
      <c r="A8" s="403"/>
      <c r="B8" s="417"/>
      <c r="C8" s="418"/>
      <c r="D8" s="419"/>
      <c r="E8" s="397"/>
      <c r="F8" s="325"/>
      <c r="G8" s="325"/>
      <c r="H8" s="325"/>
      <c r="I8" s="197" t="s">
        <v>216</v>
      </c>
      <c r="J8" s="196" t="s">
        <v>215</v>
      </c>
      <c r="K8" s="325"/>
      <c r="L8" s="325"/>
      <c r="M8" s="325"/>
      <c r="N8" s="325"/>
      <c r="O8" s="325"/>
      <c r="P8" s="197" t="s">
        <v>214</v>
      </c>
      <c r="Q8" s="196" t="s">
        <v>213</v>
      </c>
      <c r="R8" s="325"/>
      <c r="S8" s="325"/>
      <c r="T8" s="325"/>
      <c r="U8" s="325"/>
      <c r="V8" s="326"/>
    </row>
    <row r="9" spans="1:22" ht="19.149999999999999" customHeight="1" x14ac:dyDescent="0.4">
      <c r="A9" s="403"/>
      <c r="B9" s="420"/>
      <c r="C9" s="421"/>
      <c r="D9" s="422"/>
      <c r="E9" s="398"/>
      <c r="F9" s="399"/>
      <c r="G9" s="399"/>
      <c r="H9" s="399"/>
      <c r="I9" s="399"/>
      <c r="J9" s="399"/>
      <c r="K9" s="399"/>
      <c r="L9" s="399"/>
      <c r="M9" s="399"/>
      <c r="N9" s="399"/>
      <c r="O9" s="399"/>
      <c r="P9" s="399"/>
      <c r="Q9" s="399"/>
      <c r="R9" s="399"/>
      <c r="S9" s="399"/>
      <c r="T9" s="399"/>
      <c r="U9" s="399"/>
      <c r="V9" s="400"/>
    </row>
    <row r="10" spans="1:22" ht="15" customHeight="1" x14ac:dyDescent="0.4">
      <c r="A10" s="403"/>
      <c r="B10" s="390" t="s">
        <v>212</v>
      </c>
      <c r="C10" s="390"/>
      <c r="D10" s="390"/>
      <c r="E10" s="435" t="s">
        <v>211</v>
      </c>
      <c r="F10" s="436"/>
      <c r="G10" s="395"/>
      <c r="H10" s="396"/>
      <c r="I10" s="396"/>
      <c r="J10" s="396"/>
      <c r="K10" s="392" t="s">
        <v>210</v>
      </c>
      <c r="L10" s="392"/>
      <c r="M10" s="393"/>
      <c r="N10" s="394"/>
      <c r="O10" s="428" t="s">
        <v>209</v>
      </c>
      <c r="P10" s="410"/>
      <c r="Q10" s="395"/>
      <c r="R10" s="396"/>
      <c r="S10" s="396"/>
      <c r="T10" s="396"/>
      <c r="U10" s="396"/>
      <c r="V10" s="439"/>
    </row>
    <row r="11" spans="1:22" ht="15" customHeight="1" thickBot="1" x14ac:dyDescent="0.45">
      <c r="A11" s="471"/>
      <c r="B11" s="477"/>
      <c r="C11" s="477"/>
      <c r="D11" s="477"/>
      <c r="E11" s="478" t="s">
        <v>254</v>
      </c>
      <c r="F11" s="479"/>
      <c r="G11" s="480"/>
      <c r="H11" s="481"/>
      <c r="I11" s="481"/>
      <c r="J11" s="481"/>
      <c r="K11" s="481"/>
      <c r="L11" s="481"/>
      <c r="M11" s="481"/>
      <c r="N11" s="481"/>
      <c r="O11" s="481"/>
      <c r="P11" s="481"/>
      <c r="Q11" s="481"/>
      <c r="R11" s="481"/>
      <c r="S11" s="481"/>
      <c r="T11" s="481"/>
      <c r="U11" s="481"/>
      <c r="V11" s="482"/>
    </row>
    <row r="12" spans="1:22" x14ac:dyDescent="0.4">
      <c r="A12" s="195"/>
      <c r="B12" s="194"/>
      <c r="C12" s="194"/>
      <c r="D12" s="194"/>
      <c r="E12" s="194"/>
      <c r="F12" s="194"/>
      <c r="G12" s="193"/>
      <c r="H12" s="193"/>
      <c r="I12" s="193"/>
      <c r="J12" s="193"/>
      <c r="K12" s="193"/>
      <c r="L12" s="193"/>
      <c r="M12" s="193"/>
      <c r="N12" s="193"/>
      <c r="O12" s="193"/>
      <c r="P12" s="193"/>
      <c r="Q12" s="193"/>
      <c r="R12" s="193"/>
      <c r="S12" s="193"/>
      <c r="T12" s="193"/>
      <c r="U12" s="193"/>
      <c r="V12" s="193"/>
    </row>
    <row r="13" spans="1:22" x14ac:dyDescent="0.4">
      <c r="A13" s="188"/>
      <c r="B13" s="187"/>
      <c r="C13" s="187"/>
      <c r="D13" s="187"/>
      <c r="E13" s="187"/>
      <c r="F13" s="187"/>
      <c r="G13" s="187"/>
      <c r="H13" s="187"/>
      <c r="I13" s="187"/>
      <c r="J13" s="187"/>
      <c r="K13" s="187"/>
      <c r="L13" s="187"/>
      <c r="M13" s="187"/>
      <c r="N13" s="187"/>
      <c r="O13" s="187"/>
      <c r="P13" s="187"/>
      <c r="Q13" s="187"/>
      <c r="R13" s="187"/>
      <c r="S13" s="187"/>
      <c r="T13" s="187"/>
      <c r="U13" s="187"/>
      <c r="V13" s="187"/>
    </row>
    <row r="14" spans="1:22" x14ac:dyDescent="0.4">
      <c r="A14" s="186"/>
      <c r="B14" s="186"/>
      <c r="C14" s="186"/>
      <c r="D14" s="186"/>
      <c r="E14" s="186"/>
      <c r="F14" s="186"/>
      <c r="G14" s="186"/>
      <c r="H14" s="186"/>
      <c r="I14" s="186"/>
      <c r="J14" s="186"/>
      <c r="K14" s="186"/>
      <c r="L14" s="186"/>
      <c r="M14" s="186"/>
      <c r="N14" s="186"/>
      <c r="O14" s="186"/>
      <c r="P14" s="186"/>
      <c r="Q14" s="186"/>
      <c r="R14" s="186"/>
      <c r="S14" s="186"/>
      <c r="T14" s="186"/>
      <c r="U14" s="186"/>
      <c r="V14" s="186"/>
    </row>
    <row r="15" spans="1:22" x14ac:dyDescent="0.4">
      <c r="A15" s="185"/>
      <c r="B15" s="185"/>
      <c r="C15" s="185"/>
      <c r="D15" s="185"/>
      <c r="E15" s="185"/>
      <c r="F15" s="185"/>
      <c r="G15" s="185"/>
      <c r="H15" s="185"/>
      <c r="I15" s="185"/>
      <c r="J15" s="185"/>
      <c r="K15" s="185"/>
      <c r="L15" s="185"/>
      <c r="M15" s="185"/>
      <c r="N15" s="185"/>
      <c r="O15" s="185"/>
      <c r="P15" s="185"/>
      <c r="Q15" s="185"/>
      <c r="R15" s="185"/>
      <c r="S15" s="185"/>
      <c r="T15" s="185"/>
      <c r="U15" s="185"/>
      <c r="V15" s="185"/>
    </row>
    <row r="16" spans="1:22" x14ac:dyDescent="0.4">
      <c r="A16" s="186"/>
      <c r="B16" s="186"/>
      <c r="C16" s="186"/>
      <c r="D16" s="186"/>
      <c r="E16" s="186"/>
      <c r="F16" s="186"/>
      <c r="G16" s="186"/>
      <c r="H16" s="186"/>
      <c r="I16" s="186"/>
      <c r="J16" s="186"/>
      <c r="K16" s="186"/>
      <c r="L16" s="186"/>
      <c r="M16" s="186"/>
      <c r="N16" s="186"/>
      <c r="O16" s="186"/>
      <c r="P16" s="186"/>
      <c r="Q16" s="186"/>
      <c r="R16" s="186"/>
      <c r="S16" s="186"/>
      <c r="T16" s="186"/>
      <c r="U16" s="186"/>
      <c r="V16" s="186"/>
    </row>
    <row r="17" spans="1:22" x14ac:dyDescent="0.4">
      <c r="A17" s="185"/>
      <c r="B17" s="185"/>
      <c r="C17" s="185"/>
      <c r="D17" s="185"/>
      <c r="E17" s="185"/>
      <c r="F17" s="185"/>
      <c r="G17" s="185"/>
      <c r="H17" s="185"/>
      <c r="I17" s="185"/>
      <c r="J17" s="185"/>
      <c r="K17" s="185"/>
      <c r="L17" s="185"/>
      <c r="M17" s="185"/>
      <c r="N17" s="185"/>
      <c r="O17" s="185"/>
      <c r="P17" s="185"/>
      <c r="Q17" s="185"/>
      <c r="R17" s="185"/>
      <c r="S17" s="185"/>
      <c r="T17" s="185"/>
      <c r="U17" s="185"/>
      <c r="V17" s="185"/>
    </row>
    <row r="18" spans="1:22" x14ac:dyDescent="0.4">
      <c r="A18" s="186"/>
      <c r="B18" s="186"/>
      <c r="C18" s="186"/>
      <c r="D18" s="186"/>
      <c r="E18" s="186"/>
      <c r="F18" s="186"/>
      <c r="G18" s="186"/>
      <c r="H18" s="186"/>
      <c r="I18" s="186"/>
      <c r="J18" s="186"/>
      <c r="K18" s="186"/>
      <c r="L18" s="186"/>
      <c r="M18" s="186"/>
      <c r="N18" s="186"/>
      <c r="O18" s="186"/>
      <c r="P18" s="186"/>
      <c r="Q18" s="186"/>
      <c r="R18" s="186"/>
      <c r="S18" s="186"/>
      <c r="T18" s="186"/>
      <c r="U18" s="186"/>
      <c r="V18" s="186"/>
    </row>
    <row r="19" spans="1:22" x14ac:dyDescent="0.4">
      <c r="A19" s="185"/>
      <c r="B19" s="185"/>
      <c r="C19" s="185"/>
      <c r="D19" s="185"/>
      <c r="E19" s="185"/>
      <c r="F19" s="185"/>
      <c r="G19" s="185"/>
      <c r="H19" s="185"/>
      <c r="I19" s="185"/>
      <c r="J19" s="185"/>
      <c r="K19" s="185"/>
      <c r="L19" s="185"/>
      <c r="M19" s="185"/>
      <c r="N19" s="185"/>
      <c r="O19" s="185"/>
      <c r="P19" s="185"/>
      <c r="Q19" s="185"/>
      <c r="R19" s="185"/>
      <c r="S19" s="185"/>
      <c r="T19" s="185"/>
      <c r="U19" s="185"/>
      <c r="V19" s="185"/>
    </row>
  </sheetData>
  <mergeCells count="25">
    <mergeCell ref="E4:V4"/>
    <mergeCell ref="B5:D5"/>
    <mergeCell ref="E5:V5"/>
    <mergeCell ref="B6:D9"/>
    <mergeCell ref="E11:F11"/>
    <mergeCell ref="G11:V11"/>
    <mergeCell ref="N6:V6"/>
    <mergeCell ref="E7:H8"/>
    <mergeCell ref="K7:O8"/>
    <mergeCell ref="A1:V1"/>
    <mergeCell ref="E10:F10"/>
    <mergeCell ref="G10:J10"/>
    <mergeCell ref="K10:L10"/>
    <mergeCell ref="M10:N10"/>
    <mergeCell ref="O10:P10"/>
    <mergeCell ref="Q10:V10"/>
    <mergeCell ref="A2:V2"/>
    <mergeCell ref="A4:A11"/>
    <mergeCell ref="B4:D4"/>
    <mergeCell ref="R7:V8"/>
    <mergeCell ref="E9:V9"/>
    <mergeCell ref="B10:D11"/>
    <mergeCell ref="E6:G6"/>
    <mergeCell ref="H6:I6"/>
    <mergeCell ref="K6:L6"/>
  </mergeCells>
  <phoneticPr fontId="2"/>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Normal="55" zoomScaleSheetLayoutView="100" workbookViewId="0">
      <selection activeCell="J6" sqref="J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584" t="s">
        <v>173</v>
      </c>
      <c r="AU1" s="585"/>
      <c r="AV1" s="585"/>
      <c r="AW1" s="585"/>
      <c r="AX1" s="585"/>
      <c r="AY1" s="585"/>
      <c r="AZ1" s="585"/>
      <c r="BA1" s="585"/>
      <c r="BB1" s="585"/>
      <c r="BC1" s="585"/>
      <c r="BD1" s="585"/>
      <c r="BE1" s="585"/>
      <c r="BF1" s="585"/>
      <c r="BG1" s="585"/>
      <c r="BH1" s="585"/>
      <c r="BI1" s="585"/>
      <c r="BJ1" s="9" t="s">
        <v>2</v>
      </c>
    </row>
    <row r="2" spans="2:67" s="8" customFormat="1" ht="20.25" customHeight="1" x14ac:dyDescent="0.4">
      <c r="J2" s="7"/>
      <c r="M2" s="7"/>
      <c r="N2" s="7"/>
      <c r="P2" s="9"/>
      <c r="Q2" s="9"/>
      <c r="R2" s="9"/>
      <c r="S2" s="9"/>
      <c r="T2" s="9"/>
      <c r="U2" s="9"/>
      <c r="V2" s="9"/>
      <c r="W2" s="9"/>
      <c r="AB2" s="119" t="s">
        <v>27</v>
      </c>
      <c r="AC2" s="586"/>
      <c r="AD2" s="586"/>
      <c r="AE2" s="119" t="s">
        <v>28</v>
      </c>
      <c r="AF2" s="587" t="str">
        <f>IF(AC2=0,"",YEAR(DATE(2018+AC2,1,1)))</f>
        <v/>
      </c>
      <c r="AG2" s="587"/>
      <c r="AH2" s="120" t="s">
        <v>29</v>
      </c>
      <c r="AI2" s="120" t="s">
        <v>1</v>
      </c>
      <c r="AJ2" s="586"/>
      <c r="AK2" s="586"/>
      <c r="AL2" s="120" t="s">
        <v>24</v>
      </c>
      <c r="AS2" s="9" t="s">
        <v>31</v>
      </c>
      <c r="AT2" s="586" t="s">
        <v>110</v>
      </c>
      <c r="AU2" s="586"/>
      <c r="AV2" s="586"/>
      <c r="AW2" s="586"/>
      <c r="AX2" s="586"/>
      <c r="AY2" s="586"/>
      <c r="AZ2" s="586"/>
      <c r="BA2" s="586"/>
      <c r="BB2" s="586"/>
      <c r="BC2" s="586"/>
      <c r="BD2" s="586"/>
      <c r="BE2" s="586"/>
      <c r="BF2" s="586"/>
      <c r="BG2" s="586"/>
      <c r="BH2" s="586"/>
      <c r="BI2" s="58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588" t="s">
        <v>131</v>
      </c>
      <c r="BF3" s="589"/>
      <c r="BG3" s="589"/>
      <c r="BH3" s="590"/>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88" t="s">
        <v>132</v>
      </c>
      <c r="BF4" s="589"/>
      <c r="BG4" s="589"/>
      <c r="BH4" s="590"/>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1">
        <v>40</v>
      </c>
      <c r="BB6" s="612"/>
      <c r="BC6" s="2" t="s">
        <v>22</v>
      </c>
      <c r="BD6" s="6"/>
      <c r="BE6" s="611">
        <v>160</v>
      </c>
      <c r="BF6" s="61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13" t="e">
        <f>DAY(EOMONTH(DATE(AF2,AJ2,1),0))</f>
        <v>#VALUE!</v>
      </c>
      <c r="BF8" s="614"/>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547" t="s">
        <v>20</v>
      </c>
      <c r="C10" s="550" t="s">
        <v>142</v>
      </c>
      <c r="D10" s="551"/>
      <c r="E10" s="161"/>
      <c r="F10" s="158"/>
      <c r="G10" s="161"/>
      <c r="H10" s="158"/>
      <c r="I10" s="556" t="s">
        <v>180</v>
      </c>
      <c r="J10" s="557"/>
      <c r="K10" s="562" t="s">
        <v>181</v>
      </c>
      <c r="L10" s="563"/>
      <c r="M10" s="563"/>
      <c r="N10" s="551"/>
      <c r="O10" s="562" t="s">
        <v>182</v>
      </c>
      <c r="P10" s="563"/>
      <c r="Q10" s="563"/>
      <c r="R10" s="563"/>
      <c r="S10" s="551"/>
      <c r="T10" s="173"/>
      <c r="U10" s="173"/>
      <c r="V10" s="174"/>
      <c r="W10" s="591" t="s">
        <v>183</v>
      </c>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3" t="str">
        <f>IF(BE3="４週","(9)1～4週目の勤務時間数合計","(9)1か月の勤務時間数　合計")</f>
        <v>(9)1～4週目の勤務時間数合計</v>
      </c>
      <c r="BC10" s="594"/>
      <c r="BD10" s="599" t="s">
        <v>184</v>
      </c>
      <c r="BE10" s="600"/>
      <c r="BF10" s="550" t="s">
        <v>185</v>
      </c>
      <c r="BG10" s="563"/>
      <c r="BH10" s="563"/>
      <c r="BI10" s="563"/>
      <c r="BJ10" s="605"/>
    </row>
    <row r="11" spans="2:67" ht="20.25" customHeight="1" x14ac:dyDescent="0.4">
      <c r="B11" s="548"/>
      <c r="C11" s="552"/>
      <c r="D11" s="553"/>
      <c r="E11" s="162"/>
      <c r="F11" s="159"/>
      <c r="G11" s="162"/>
      <c r="H11" s="159"/>
      <c r="I11" s="558"/>
      <c r="J11" s="559"/>
      <c r="K11" s="564"/>
      <c r="L11" s="565"/>
      <c r="M11" s="565"/>
      <c r="N11" s="553"/>
      <c r="O11" s="564"/>
      <c r="P11" s="565"/>
      <c r="Q11" s="565"/>
      <c r="R11" s="565"/>
      <c r="S11" s="553"/>
      <c r="T11" s="175"/>
      <c r="U11" s="175"/>
      <c r="V11" s="176"/>
      <c r="W11" s="608" t="s">
        <v>11</v>
      </c>
      <c r="X11" s="608"/>
      <c r="Y11" s="608"/>
      <c r="Z11" s="608"/>
      <c r="AA11" s="608"/>
      <c r="AB11" s="608"/>
      <c r="AC11" s="609"/>
      <c r="AD11" s="610" t="s">
        <v>12</v>
      </c>
      <c r="AE11" s="608"/>
      <c r="AF11" s="608"/>
      <c r="AG11" s="608"/>
      <c r="AH11" s="608"/>
      <c r="AI11" s="608"/>
      <c r="AJ11" s="609"/>
      <c r="AK11" s="610" t="s">
        <v>13</v>
      </c>
      <c r="AL11" s="608"/>
      <c r="AM11" s="608"/>
      <c r="AN11" s="608"/>
      <c r="AO11" s="608"/>
      <c r="AP11" s="608"/>
      <c r="AQ11" s="609"/>
      <c r="AR11" s="610" t="s">
        <v>14</v>
      </c>
      <c r="AS11" s="608"/>
      <c r="AT11" s="608"/>
      <c r="AU11" s="608"/>
      <c r="AV11" s="608"/>
      <c r="AW11" s="608"/>
      <c r="AX11" s="609"/>
      <c r="AY11" s="610" t="s">
        <v>15</v>
      </c>
      <c r="AZ11" s="608"/>
      <c r="BA11" s="608"/>
      <c r="BB11" s="595"/>
      <c r="BC11" s="596"/>
      <c r="BD11" s="601"/>
      <c r="BE11" s="602"/>
      <c r="BF11" s="552"/>
      <c r="BG11" s="565"/>
      <c r="BH11" s="565"/>
      <c r="BI11" s="565"/>
      <c r="BJ11" s="606"/>
    </row>
    <row r="12" spans="2:67" ht="20.25" customHeight="1" x14ac:dyDescent="0.4">
      <c r="B12" s="548"/>
      <c r="C12" s="552"/>
      <c r="D12" s="553"/>
      <c r="E12" s="162"/>
      <c r="F12" s="159"/>
      <c r="G12" s="162"/>
      <c r="H12" s="159"/>
      <c r="I12" s="558"/>
      <c r="J12" s="559"/>
      <c r="K12" s="564"/>
      <c r="L12" s="565"/>
      <c r="M12" s="565"/>
      <c r="N12" s="553"/>
      <c r="O12" s="564"/>
      <c r="P12" s="565"/>
      <c r="Q12" s="565"/>
      <c r="R12" s="565"/>
      <c r="S12" s="553"/>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595"/>
      <c r="BC12" s="596"/>
      <c r="BD12" s="601"/>
      <c r="BE12" s="602"/>
      <c r="BF12" s="552"/>
      <c r="BG12" s="565"/>
      <c r="BH12" s="565"/>
      <c r="BI12" s="565"/>
      <c r="BJ12" s="606"/>
    </row>
    <row r="13" spans="2:67" ht="20.25" hidden="1" customHeight="1" x14ac:dyDescent="0.4">
      <c r="B13" s="548"/>
      <c r="C13" s="552"/>
      <c r="D13" s="553"/>
      <c r="E13" s="162"/>
      <c r="F13" s="159"/>
      <c r="G13" s="162"/>
      <c r="H13" s="159"/>
      <c r="I13" s="558"/>
      <c r="J13" s="559"/>
      <c r="K13" s="564"/>
      <c r="L13" s="565"/>
      <c r="M13" s="565"/>
      <c r="N13" s="553"/>
      <c r="O13" s="564"/>
      <c r="P13" s="565"/>
      <c r="Q13" s="565"/>
      <c r="R13" s="565"/>
      <c r="S13" s="553"/>
      <c r="T13" s="175"/>
      <c r="U13" s="175"/>
      <c r="V13" s="176"/>
      <c r="W13" s="127" t="e">
        <f>WEEKDAY(DATE($AF$2,$AJ$2,1))</f>
        <v>#VALUE!</v>
      </c>
      <c r="X13" s="128" t="e">
        <f>WEEKDAY(DATE($AF$2,$AJ$2,2))</f>
        <v>#VALUE!</v>
      </c>
      <c r="Y13" s="128" t="e">
        <f>WEEKDAY(DATE($AF$2,$AJ$2,3))</f>
        <v>#VALUE!</v>
      </c>
      <c r="Z13" s="128" t="e">
        <f>WEEKDAY(DATE($AF$2,$AJ$2,4))</f>
        <v>#VALUE!</v>
      </c>
      <c r="AA13" s="128" t="e">
        <f>WEEKDAY(DATE($AF$2,$AJ$2,5))</f>
        <v>#VALUE!</v>
      </c>
      <c r="AB13" s="128" t="e">
        <f>WEEKDAY(DATE($AF$2,$AJ$2,6))</f>
        <v>#VALUE!</v>
      </c>
      <c r="AC13" s="129" t="e">
        <f>WEEKDAY(DATE($AF$2,$AJ$2,7))</f>
        <v>#VALUE!</v>
      </c>
      <c r="AD13" s="130" t="e">
        <f>WEEKDAY(DATE($AF$2,$AJ$2,8))</f>
        <v>#VALUE!</v>
      </c>
      <c r="AE13" s="128" t="e">
        <f>WEEKDAY(DATE($AF$2,$AJ$2,9))</f>
        <v>#VALUE!</v>
      </c>
      <c r="AF13" s="128" t="e">
        <f>WEEKDAY(DATE($AF$2,$AJ$2,10))</f>
        <v>#VALUE!</v>
      </c>
      <c r="AG13" s="128" t="e">
        <f>WEEKDAY(DATE($AF$2,$AJ$2,11))</f>
        <v>#VALUE!</v>
      </c>
      <c r="AH13" s="128" t="e">
        <f>WEEKDAY(DATE($AF$2,$AJ$2,12))</f>
        <v>#VALUE!</v>
      </c>
      <c r="AI13" s="128" t="e">
        <f>WEEKDAY(DATE($AF$2,$AJ$2,13))</f>
        <v>#VALUE!</v>
      </c>
      <c r="AJ13" s="129" t="e">
        <f>WEEKDAY(DATE($AF$2,$AJ$2,14))</f>
        <v>#VALUE!</v>
      </c>
      <c r="AK13" s="130" t="e">
        <f>WEEKDAY(DATE($AF$2,$AJ$2,15))</f>
        <v>#VALUE!</v>
      </c>
      <c r="AL13" s="128" t="e">
        <f>WEEKDAY(DATE($AF$2,$AJ$2,16))</f>
        <v>#VALUE!</v>
      </c>
      <c r="AM13" s="128" t="e">
        <f>WEEKDAY(DATE($AF$2,$AJ$2,17))</f>
        <v>#VALUE!</v>
      </c>
      <c r="AN13" s="128" t="e">
        <f>WEEKDAY(DATE($AF$2,$AJ$2,18))</f>
        <v>#VALUE!</v>
      </c>
      <c r="AO13" s="128" t="e">
        <f>WEEKDAY(DATE($AF$2,$AJ$2,19))</f>
        <v>#VALUE!</v>
      </c>
      <c r="AP13" s="128" t="e">
        <f>WEEKDAY(DATE($AF$2,$AJ$2,20))</f>
        <v>#VALUE!</v>
      </c>
      <c r="AQ13" s="129" t="e">
        <f>WEEKDAY(DATE($AF$2,$AJ$2,21))</f>
        <v>#VALUE!</v>
      </c>
      <c r="AR13" s="130" t="e">
        <f>WEEKDAY(DATE($AF$2,$AJ$2,22))</f>
        <v>#VALUE!</v>
      </c>
      <c r="AS13" s="128" t="e">
        <f>WEEKDAY(DATE($AF$2,$AJ$2,23))</f>
        <v>#VALUE!</v>
      </c>
      <c r="AT13" s="128" t="e">
        <f>WEEKDAY(DATE($AF$2,$AJ$2,24))</f>
        <v>#VALUE!</v>
      </c>
      <c r="AU13" s="128" t="e">
        <f>WEEKDAY(DATE($AF$2,$AJ$2,25))</f>
        <v>#VALUE!</v>
      </c>
      <c r="AV13" s="128" t="e">
        <f>WEEKDAY(DATE($AF$2,$AJ$2,26))</f>
        <v>#VALUE!</v>
      </c>
      <c r="AW13" s="128" t="e">
        <f>WEEKDAY(DATE($AF$2,$AJ$2,27))</f>
        <v>#VALUE!</v>
      </c>
      <c r="AX13" s="129" t="e">
        <f>WEEKDAY(DATE($AF$2,$AJ$2,28))</f>
        <v>#VALUE!</v>
      </c>
      <c r="AY13" s="130">
        <f>IF(AY12=29,WEEKDAY(DATE($AF$2,$AJ$2,29)),0)</f>
        <v>0</v>
      </c>
      <c r="AZ13" s="128">
        <f>IF(AZ12=30,WEEKDAY(DATE($AF$2,$AJ$2,30)),0)</f>
        <v>0</v>
      </c>
      <c r="BA13" s="129">
        <f>IF(BA12=31,WEEKDAY(DATE($AF$2,$AJ$2,31)),0)</f>
        <v>0</v>
      </c>
      <c r="BB13" s="595"/>
      <c r="BC13" s="596"/>
      <c r="BD13" s="601"/>
      <c r="BE13" s="602"/>
      <c r="BF13" s="552"/>
      <c r="BG13" s="565"/>
      <c r="BH13" s="565"/>
      <c r="BI13" s="565"/>
      <c r="BJ13" s="606"/>
    </row>
    <row r="14" spans="2:67" ht="20.25" customHeight="1" thickBot="1" x14ac:dyDescent="0.45">
      <c r="B14" s="549"/>
      <c r="C14" s="554"/>
      <c r="D14" s="555"/>
      <c r="E14" s="163"/>
      <c r="F14" s="160"/>
      <c r="G14" s="163"/>
      <c r="H14" s="160"/>
      <c r="I14" s="560"/>
      <c r="J14" s="561"/>
      <c r="K14" s="566"/>
      <c r="L14" s="567"/>
      <c r="M14" s="567"/>
      <c r="N14" s="555"/>
      <c r="O14" s="566"/>
      <c r="P14" s="567"/>
      <c r="Q14" s="567"/>
      <c r="R14" s="567"/>
      <c r="S14" s="555"/>
      <c r="T14" s="177"/>
      <c r="U14" s="177"/>
      <c r="V14" s="178"/>
      <c r="W14" s="133" t="e">
        <f>IF(W13=1,"日",IF(W13=2,"月",IF(W13=3,"火",IF(W13=4,"水",IF(W13=5,"木",IF(W13=6,"金","土"))))))</f>
        <v>#VALUE!</v>
      </c>
      <c r="X14" s="134" t="e">
        <f t="shared" ref="X14:AX14" si="0">IF(X13=1,"日",IF(X13=2,"月",IF(X13=3,"火",IF(X13=4,"水",IF(X13=5,"木",IF(X13=6,"金","土"))))))</f>
        <v>#VALUE!</v>
      </c>
      <c r="Y14" s="134" t="e">
        <f t="shared" si="0"/>
        <v>#VALUE!</v>
      </c>
      <c r="Z14" s="134" t="e">
        <f t="shared" si="0"/>
        <v>#VALUE!</v>
      </c>
      <c r="AA14" s="134" t="e">
        <f t="shared" si="0"/>
        <v>#VALUE!</v>
      </c>
      <c r="AB14" s="134" t="e">
        <f t="shared" si="0"/>
        <v>#VALUE!</v>
      </c>
      <c r="AC14" s="135" t="e">
        <f t="shared" si="0"/>
        <v>#VALUE!</v>
      </c>
      <c r="AD14" s="136" t="e">
        <f>IF(AD13=1,"日",IF(AD13=2,"月",IF(AD13=3,"火",IF(AD13=4,"水",IF(AD13=5,"木",IF(AD13=6,"金","土"))))))</f>
        <v>#VALUE!</v>
      </c>
      <c r="AE14" s="134" t="e">
        <f t="shared" si="0"/>
        <v>#VALUE!</v>
      </c>
      <c r="AF14" s="134" t="e">
        <f t="shared" si="0"/>
        <v>#VALUE!</v>
      </c>
      <c r="AG14" s="134" t="e">
        <f t="shared" si="0"/>
        <v>#VALUE!</v>
      </c>
      <c r="AH14" s="134" t="e">
        <f t="shared" si="0"/>
        <v>#VALUE!</v>
      </c>
      <c r="AI14" s="134" t="e">
        <f t="shared" si="0"/>
        <v>#VALUE!</v>
      </c>
      <c r="AJ14" s="135" t="e">
        <f t="shared" si="0"/>
        <v>#VALUE!</v>
      </c>
      <c r="AK14" s="136" t="e">
        <f>IF(AK13=1,"日",IF(AK13=2,"月",IF(AK13=3,"火",IF(AK13=4,"水",IF(AK13=5,"木",IF(AK13=6,"金","土"))))))</f>
        <v>#VALUE!</v>
      </c>
      <c r="AL14" s="134" t="e">
        <f t="shared" si="0"/>
        <v>#VALUE!</v>
      </c>
      <c r="AM14" s="134" t="e">
        <f t="shared" si="0"/>
        <v>#VALUE!</v>
      </c>
      <c r="AN14" s="134" t="e">
        <f t="shared" si="0"/>
        <v>#VALUE!</v>
      </c>
      <c r="AO14" s="134" t="e">
        <f t="shared" si="0"/>
        <v>#VALUE!</v>
      </c>
      <c r="AP14" s="134" t="e">
        <f t="shared" si="0"/>
        <v>#VALUE!</v>
      </c>
      <c r="AQ14" s="135" t="e">
        <f t="shared" si="0"/>
        <v>#VALUE!</v>
      </c>
      <c r="AR14" s="136" t="e">
        <f>IF(AR13=1,"日",IF(AR13=2,"月",IF(AR13=3,"火",IF(AR13=4,"水",IF(AR13=5,"木",IF(AR13=6,"金","土"))))))</f>
        <v>#VALUE!</v>
      </c>
      <c r="AS14" s="134" t="e">
        <f t="shared" si="0"/>
        <v>#VALUE!</v>
      </c>
      <c r="AT14" s="134" t="e">
        <f t="shared" si="0"/>
        <v>#VALUE!</v>
      </c>
      <c r="AU14" s="134" t="e">
        <f t="shared" si="0"/>
        <v>#VALUE!</v>
      </c>
      <c r="AV14" s="134" t="e">
        <f t="shared" si="0"/>
        <v>#VALUE!</v>
      </c>
      <c r="AW14" s="134" t="e">
        <f t="shared" si="0"/>
        <v>#VALUE!</v>
      </c>
      <c r="AX14" s="135" t="e">
        <f t="shared" si="0"/>
        <v>#VALUE!</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597"/>
      <c r="BC14" s="598"/>
      <c r="BD14" s="603"/>
      <c r="BE14" s="604"/>
      <c r="BF14" s="554"/>
      <c r="BG14" s="567"/>
      <c r="BH14" s="567"/>
      <c r="BI14" s="567"/>
      <c r="BJ14" s="607"/>
    </row>
    <row r="15" spans="2:67" ht="20.25" customHeight="1" x14ac:dyDescent="0.4">
      <c r="B15" s="505">
        <f>B13+1</f>
        <v>1</v>
      </c>
      <c r="C15" s="578"/>
      <c r="D15" s="579"/>
      <c r="E15" s="137"/>
      <c r="F15" s="138"/>
      <c r="G15" s="137"/>
      <c r="H15" s="138"/>
      <c r="I15" s="580"/>
      <c r="J15" s="581"/>
      <c r="K15" s="582"/>
      <c r="L15" s="583"/>
      <c r="M15" s="583"/>
      <c r="N15" s="579"/>
      <c r="O15" s="568"/>
      <c r="P15" s="569"/>
      <c r="Q15" s="569"/>
      <c r="R15" s="569"/>
      <c r="S15" s="570"/>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571"/>
      <c r="BC15" s="572"/>
      <c r="BD15" s="573"/>
      <c r="BE15" s="574"/>
      <c r="BF15" s="575"/>
      <c r="BG15" s="576"/>
      <c r="BH15" s="576"/>
      <c r="BI15" s="576"/>
      <c r="BJ15" s="577"/>
    </row>
    <row r="16" spans="2:67" ht="20.25" customHeight="1" x14ac:dyDescent="0.4">
      <c r="B16" s="506"/>
      <c r="C16" s="541"/>
      <c r="D16" s="542"/>
      <c r="E16" s="139"/>
      <c r="F16" s="140">
        <f>C15</f>
        <v>0</v>
      </c>
      <c r="G16" s="139"/>
      <c r="H16" s="140">
        <f>I15</f>
        <v>0</v>
      </c>
      <c r="I16" s="543"/>
      <c r="J16" s="544"/>
      <c r="K16" s="545"/>
      <c r="L16" s="546"/>
      <c r="M16" s="546"/>
      <c r="N16" s="542"/>
      <c r="O16" s="489"/>
      <c r="P16" s="490"/>
      <c r="Q16" s="490"/>
      <c r="R16" s="490"/>
      <c r="S16" s="49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538">
        <f>IF($BE$3="４週",SUM(W16:AX16),IF($BE$3="暦月",SUM(W16:BA16),""))</f>
        <v>0</v>
      </c>
      <c r="BC16" s="539"/>
      <c r="BD16" s="540">
        <f>IF($BE$3="４週",BB16/4,IF($BE$3="暦月",(BB16/($BE$8/7)),""))</f>
        <v>0</v>
      </c>
      <c r="BE16" s="539"/>
      <c r="BF16" s="535"/>
      <c r="BG16" s="536"/>
      <c r="BH16" s="536"/>
      <c r="BI16" s="536"/>
      <c r="BJ16" s="537"/>
    </row>
    <row r="17" spans="2:62" ht="20.25" customHeight="1" x14ac:dyDescent="0.4">
      <c r="B17" s="505">
        <f>B15+1</f>
        <v>2</v>
      </c>
      <c r="C17" s="507"/>
      <c r="D17" s="508"/>
      <c r="E17" s="141"/>
      <c r="F17" s="142"/>
      <c r="G17" s="141"/>
      <c r="H17" s="142"/>
      <c r="I17" s="511"/>
      <c r="J17" s="512"/>
      <c r="K17" s="515"/>
      <c r="L17" s="516"/>
      <c r="M17" s="516"/>
      <c r="N17" s="508"/>
      <c r="O17" s="489"/>
      <c r="P17" s="490"/>
      <c r="Q17" s="490"/>
      <c r="R17" s="490"/>
      <c r="S17" s="49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492"/>
      <c r="BC17" s="493"/>
      <c r="BD17" s="494"/>
      <c r="BE17" s="495"/>
      <c r="BF17" s="496"/>
      <c r="BG17" s="497"/>
      <c r="BH17" s="497"/>
      <c r="BI17" s="497"/>
      <c r="BJ17" s="498"/>
    </row>
    <row r="18" spans="2:62" ht="20.25" customHeight="1" x14ac:dyDescent="0.4">
      <c r="B18" s="506"/>
      <c r="C18" s="541"/>
      <c r="D18" s="542"/>
      <c r="E18" s="139"/>
      <c r="F18" s="140">
        <f>C17</f>
        <v>0</v>
      </c>
      <c r="G18" s="139"/>
      <c r="H18" s="140">
        <f>I17</f>
        <v>0</v>
      </c>
      <c r="I18" s="543"/>
      <c r="J18" s="544"/>
      <c r="K18" s="545"/>
      <c r="L18" s="546"/>
      <c r="M18" s="546"/>
      <c r="N18" s="542"/>
      <c r="O18" s="489"/>
      <c r="P18" s="490"/>
      <c r="Q18" s="490"/>
      <c r="R18" s="490"/>
      <c r="S18" s="49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538">
        <f>IF($BE$3="４週",SUM(W18:AX18),IF($BE$3="暦月",SUM(W18:BA18),""))</f>
        <v>0</v>
      </c>
      <c r="BC18" s="539"/>
      <c r="BD18" s="540">
        <f>IF($BE$3="４週",BB18/4,IF($BE$3="暦月",(BB18/($BE$8/7)),""))</f>
        <v>0</v>
      </c>
      <c r="BE18" s="539"/>
      <c r="BF18" s="535"/>
      <c r="BG18" s="536"/>
      <c r="BH18" s="536"/>
      <c r="BI18" s="536"/>
      <c r="BJ18" s="537"/>
    </row>
    <row r="19" spans="2:62" ht="20.25" customHeight="1" x14ac:dyDescent="0.4">
      <c r="B19" s="505">
        <f>B17+1</f>
        <v>3</v>
      </c>
      <c r="C19" s="507"/>
      <c r="D19" s="508"/>
      <c r="E19" s="139"/>
      <c r="F19" s="140"/>
      <c r="G19" s="139"/>
      <c r="H19" s="140"/>
      <c r="I19" s="511"/>
      <c r="J19" s="512"/>
      <c r="K19" s="515"/>
      <c r="L19" s="516"/>
      <c r="M19" s="516"/>
      <c r="N19" s="508"/>
      <c r="O19" s="489"/>
      <c r="P19" s="490"/>
      <c r="Q19" s="490"/>
      <c r="R19" s="490"/>
      <c r="S19" s="49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492"/>
      <c r="BC19" s="493"/>
      <c r="BD19" s="494"/>
      <c r="BE19" s="495"/>
      <c r="BF19" s="496"/>
      <c r="BG19" s="497"/>
      <c r="BH19" s="497"/>
      <c r="BI19" s="497"/>
      <c r="BJ19" s="498"/>
    </row>
    <row r="20" spans="2:62" ht="20.25" customHeight="1" x14ac:dyDescent="0.4">
      <c r="B20" s="506"/>
      <c r="C20" s="541"/>
      <c r="D20" s="542"/>
      <c r="E20" s="139"/>
      <c r="F20" s="140">
        <f>C19</f>
        <v>0</v>
      </c>
      <c r="G20" s="139"/>
      <c r="H20" s="140">
        <f>I19</f>
        <v>0</v>
      </c>
      <c r="I20" s="543"/>
      <c r="J20" s="544"/>
      <c r="K20" s="545"/>
      <c r="L20" s="546"/>
      <c r="M20" s="546"/>
      <c r="N20" s="542"/>
      <c r="O20" s="489"/>
      <c r="P20" s="490"/>
      <c r="Q20" s="490"/>
      <c r="R20" s="490"/>
      <c r="S20" s="49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538">
        <f>IF($BE$3="４週",SUM(W20:AX20),IF($BE$3="暦月",SUM(W20:BA20),""))</f>
        <v>0</v>
      </c>
      <c r="BC20" s="539"/>
      <c r="BD20" s="540">
        <f>IF($BE$3="４週",BB20/4,IF($BE$3="暦月",(BB20/($BE$8/7)),""))</f>
        <v>0</v>
      </c>
      <c r="BE20" s="539"/>
      <c r="BF20" s="535"/>
      <c r="BG20" s="536"/>
      <c r="BH20" s="536"/>
      <c r="BI20" s="536"/>
      <c r="BJ20" s="537"/>
    </row>
    <row r="21" spans="2:62" ht="20.25" customHeight="1" x14ac:dyDescent="0.4">
      <c r="B21" s="505">
        <f>B19+1</f>
        <v>4</v>
      </c>
      <c r="C21" s="507"/>
      <c r="D21" s="508"/>
      <c r="E21" s="139"/>
      <c r="F21" s="140"/>
      <c r="G21" s="139"/>
      <c r="H21" s="140"/>
      <c r="I21" s="511"/>
      <c r="J21" s="512"/>
      <c r="K21" s="515"/>
      <c r="L21" s="516"/>
      <c r="M21" s="516"/>
      <c r="N21" s="508"/>
      <c r="O21" s="489"/>
      <c r="P21" s="490"/>
      <c r="Q21" s="490"/>
      <c r="R21" s="490"/>
      <c r="S21" s="49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492"/>
      <c r="BC21" s="493"/>
      <c r="BD21" s="494"/>
      <c r="BE21" s="495"/>
      <c r="BF21" s="496"/>
      <c r="BG21" s="497"/>
      <c r="BH21" s="497"/>
      <c r="BI21" s="497"/>
      <c r="BJ21" s="498"/>
    </row>
    <row r="22" spans="2:62" ht="20.25" customHeight="1" x14ac:dyDescent="0.4">
      <c r="B22" s="506"/>
      <c r="C22" s="541"/>
      <c r="D22" s="542"/>
      <c r="E22" s="139"/>
      <c r="F22" s="140">
        <f>C21</f>
        <v>0</v>
      </c>
      <c r="G22" s="139"/>
      <c r="H22" s="140">
        <f>I21</f>
        <v>0</v>
      </c>
      <c r="I22" s="543"/>
      <c r="J22" s="544"/>
      <c r="K22" s="545"/>
      <c r="L22" s="546"/>
      <c r="M22" s="546"/>
      <c r="N22" s="542"/>
      <c r="O22" s="489"/>
      <c r="P22" s="490"/>
      <c r="Q22" s="490"/>
      <c r="R22" s="490"/>
      <c r="S22" s="49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538">
        <f>IF($BE$3="４週",SUM(W22:AX22),IF($BE$3="暦月",SUM(W22:BA22),""))</f>
        <v>0</v>
      </c>
      <c r="BC22" s="539"/>
      <c r="BD22" s="540">
        <f>IF($BE$3="４週",BB22/4,IF($BE$3="暦月",(BB22/($BE$8/7)),""))</f>
        <v>0</v>
      </c>
      <c r="BE22" s="539"/>
      <c r="BF22" s="535"/>
      <c r="BG22" s="536"/>
      <c r="BH22" s="536"/>
      <c r="BI22" s="536"/>
      <c r="BJ22" s="537"/>
    </row>
    <row r="23" spans="2:62" ht="20.25" customHeight="1" x14ac:dyDescent="0.4">
      <c r="B23" s="505">
        <f>B21+1</f>
        <v>5</v>
      </c>
      <c r="C23" s="507"/>
      <c r="D23" s="508"/>
      <c r="E23" s="139"/>
      <c r="F23" s="140"/>
      <c r="G23" s="139"/>
      <c r="H23" s="140"/>
      <c r="I23" s="511"/>
      <c r="J23" s="512"/>
      <c r="K23" s="515"/>
      <c r="L23" s="516"/>
      <c r="M23" s="516"/>
      <c r="N23" s="508"/>
      <c r="O23" s="489"/>
      <c r="P23" s="490"/>
      <c r="Q23" s="490"/>
      <c r="R23" s="490"/>
      <c r="S23" s="49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492"/>
      <c r="BC23" s="493"/>
      <c r="BD23" s="494"/>
      <c r="BE23" s="495"/>
      <c r="BF23" s="496"/>
      <c r="BG23" s="497"/>
      <c r="BH23" s="497"/>
      <c r="BI23" s="497"/>
      <c r="BJ23" s="498"/>
    </row>
    <row r="24" spans="2:62" ht="20.25" customHeight="1" x14ac:dyDescent="0.4">
      <c r="B24" s="506"/>
      <c r="C24" s="541"/>
      <c r="D24" s="542"/>
      <c r="E24" s="139"/>
      <c r="F24" s="140">
        <f>C23</f>
        <v>0</v>
      </c>
      <c r="G24" s="139"/>
      <c r="H24" s="140">
        <f>I23</f>
        <v>0</v>
      </c>
      <c r="I24" s="543"/>
      <c r="J24" s="544"/>
      <c r="K24" s="545"/>
      <c r="L24" s="546"/>
      <c r="M24" s="546"/>
      <c r="N24" s="542"/>
      <c r="O24" s="489"/>
      <c r="P24" s="490"/>
      <c r="Q24" s="490"/>
      <c r="R24" s="490"/>
      <c r="S24" s="49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538">
        <f>IF($BE$3="４週",SUM(W24:AX24),IF($BE$3="暦月",SUM(W24:BA24),""))</f>
        <v>0</v>
      </c>
      <c r="BC24" s="539"/>
      <c r="BD24" s="540">
        <f>IF($BE$3="４週",BB24/4,IF($BE$3="暦月",(BB24/($BE$8/7)),""))</f>
        <v>0</v>
      </c>
      <c r="BE24" s="539"/>
      <c r="BF24" s="535"/>
      <c r="BG24" s="536"/>
      <c r="BH24" s="536"/>
      <c r="BI24" s="536"/>
      <c r="BJ24" s="537"/>
    </row>
    <row r="25" spans="2:62" ht="20.25" customHeight="1" x14ac:dyDescent="0.4">
      <c r="B25" s="505">
        <f>B23+1</f>
        <v>6</v>
      </c>
      <c r="C25" s="507"/>
      <c r="D25" s="508"/>
      <c r="E25" s="139"/>
      <c r="F25" s="140"/>
      <c r="G25" s="139"/>
      <c r="H25" s="140"/>
      <c r="I25" s="511"/>
      <c r="J25" s="512"/>
      <c r="K25" s="515"/>
      <c r="L25" s="516"/>
      <c r="M25" s="516"/>
      <c r="N25" s="508"/>
      <c r="O25" s="489"/>
      <c r="P25" s="490"/>
      <c r="Q25" s="490"/>
      <c r="R25" s="490"/>
      <c r="S25" s="49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492"/>
      <c r="BC25" s="493"/>
      <c r="BD25" s="494"/>
      <c r="BE25" s="495"/>
      <c r="BF25" s="496"/>
      <c r="BG25" s="497"/>
      <c r="BH25" s="497"/>
      <c r="BI25" s="497"/>
      <c r="BJ25" s="498"/>
    </row>
    <row r="26" spans="2:62" ht="20.25" customHeight="1" x14ac:dyDescent="0.4">
      <c r="B26" s="506"/>
      <c r="C26" s="541"/>
      <c r="D26" s="542"/>
      <c r="E26" s="139"/>
      <c r="F26" s="140">
        <f>C25</f>
        <v>0</v>
      </c>
      <c r="G26" s="139"/>
      <c r="H26" s="140">
        <f>I25</f>
        <v>0</v>
      </c>
      <c r="I26" s="543"/>
      <c r="J26" s="544"/>
      <c r="K26" s="545"/>
      <c r="L26" s="546"/>
      <c r="M26" s="546"/>
      <c r="N26" s="542"/>
      <c r="O26" s="489"/>
      <c r="P26" s="490"/>
      <c r="Q26" s="490"/>
      <c r="R26" s="490"/>
      <c r="S26" s="49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538">
        <f>IF($BE$3="４週",SUM(W26:AX26),IF($BE$3="暦月",SUM(W26:BA26),""))</f>
        <v>0</v>
      </c>
      <c r="BC26" s="539"/>
      <c r="BD26" s="540">
        <f>IF($BE$3="４週",BB26/4,IF($BE$3="暦月",(BB26/($BE$8/7)),""))</f>
        <v>0</v>
      </c>
      <c r="BE26" s="539"/>
      <c r="BF26" s="535"/>
      <c r="BG26" s="536"/>
      <c r="BH26" s="536"/>
      <c r="BI26" s="536"/>
      <c r="BJ26" s="537"/>
    </row>
    <row r="27" spans="2:62" ht="20.25" customHeight="1" x14ac:dyDescent="0.4">
      <c r="B27" s="505">
        <f>B25+1</f>
        <v>7</v>
      </c>
      <c r="C27" s="507"/>
      <c r="D27" s="508"/>
      <c r="E27" s="139"/>
      <c r="F27" s="140"/>
      <c r="G27" s="139"/>
      <c r="H27" s="140"/>
      <c r="I27" s="511"/>
      <c r="J27" s="512"/>
      <c r="K27" s="515"/>
      <c r="L27" s="516"/>
      <c r="M27" s="516"/>
      <c r="N27" s="508"/>
      <c r="O27" s="489"/>
      <c r="P27" s="490"/>
      <c r="Q27" s="490"/>
      <c r="R27" s="490"/>
      <c r="S27" s="49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492"/>
      <c r="BC27" s="493"/>
      <c r="BD27" s="494"/>
      <c r="BE27" s="495"/>
      <c r="BF27" s="496"/>
      <c r="BG27" s="497"/>
      <c r="BH27" s="497"/>
      <c r="BI27" s="497"/>
      <c r="BJ27" s="498"/>
    </row>
    <row r="28" spans="2:62" ht="20.25" customHeight="1" x14ac:dyDescent="0.4">
      <c r="B28" s="506"/>
      <c r="C28" s="541"/>
      <c r="D28" s="542"/>
      <c r="E28" s="139"/>
      <c r="F28" s="140">
        <f>C27</f>
        <v>0</v>
      </c>
      <c r="G28" s="139"/>
      <c r="H28" s="140">
        <f>I27</f>
        <v>0</v>
      </c>
      <c r="I28" s="543"/>
      <c r="J28" s="544"/>
      <c r="K28" s="545"/>
      <c r="L28" s="546"/>
      <c r="M28" s="546"/>
      <c r="N28" s="542"/>
      <c r="O28" s="489"/>
      <c r="P28" s="490"/>
      <c r="Q28" s="490"/>
      <c r="R28" s="490"/>
      <c r="S28" s="49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538">
        <f>IF($BE$3="４週",SUM(W28:AX28),IF($BE$3="暦月",SUM(W28:BA28),""))</f>
        <v>0</v>
      </c>
      <c r="BC28" s="539"/>
      <c r="BD28" s="540">
        <f>IF($BE$3="４週",BB28/4,IF($BE$3="暦月",(BB28/($BE$8/7)),""))</f>
        <v>0</v>
      </c>
      <c r="BE28" s="539"/>
      <c r="BF28" s="535"/>
      <c r="BG28" s="536"/>
      <c r="BH28" s="536"/>
      <c r="BI28" s="536"/>
      <c r="BJ28" s="537"/>
    </row>
    <row r="29" spans="2:62" ht="20.25" customHeight="1" x14ac:dyDescent="0.4">
      <c r="B29" s="505">
        <f>B27+1</f>
        <v>8</v>
      </c>
      <c r="C29" s="507"/>
      <c r="D29" s="508"/>
      <c r="E29" s="139"/>
      <c r="F29" s="140"/>
      <c r="G29" s="139"/>
      <c r="H29" s="140"/>
      <c r="I29" s="511"/>
      <c r="J29" s="512"/>
      <c r="K29" s="515"/>
      <c r="L29" s="516"/>
      <c r="M29" s="516"/>
      <c r="N29" s="508"/>
      <c r="O29" s="489"/>
      <c r="P29" s="490"/>
      <c r="Q29" s="490"/>
      <c r="R29" s="490"/>
      <c r="S29" s="49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492"/>
      <c r="BC29" s="493"/>
      <c r="BD29" s="494"/>
      <c r="BE29" s="495"/>
      <c r="BF29" s="496"/>
      <c r="BG29" s="497"/>
      <c r="BH29" s="497"/>
      <c r="BI29" s="497"/>
      <c r="BJ29" s="498"/>
    </row>
    <row r="30" spans="2:62" ht="20.25" customHeight="1" x14ac:dyDescent="0.4">
      <c r="B30" s="506"/>
      <c r="C30" s="541"/>
      <c r="D30" s="542"/>
      <c r="E30" s="139"/>
      <c r="F30" s="140">
        <f>C29</f>
        <v>0</v>
      </c>
      <c r="G30" s="139"/>
      <c r="H30" s="140">
        <f>I29</f>
        <v>0</v>
      </c>
      <c r="I30" s="543"/>
      <c r="J30" s="544"/>
      <c r="K30" s="545"/>
      <c r="L30" s="546"/>
      <c r="M30" s="546"/>
      <c r="N30" s="542"/>
      <c r="O30" s="489"/>
      <c r="P30" s="490"/>
      <c r="Q30" s="490"/>
      <c r="R30" s="490"/>
      <c r="S30" s="49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538">
        <f>IF($BE$3="４週",SUM(W30:AX30),IF($BE$3="暦月",SUM(W30:BA30),""))</f>
        <v>0</v>
      </c>
      <c r="BC30" s="539"/>
      <c r="BD30" s="540">
        <f>IF($BE$3="４週",BB30/4,IF($BE$3="暦月",(BB30/($BE$8/7)),""))</f>
        <v>0</v>
      </c>
      <c r="BE30" s="539"/>
      <c r="BF30" s="535"/>
      <c r="BG30" s="536"/>
      <c r="BH30" s="536"/>
      <c r="BI30" s="536"/>
      <c r="BJ30" s="537"/>
    </row>
    <row r="31" spans="2:62" ht="20.25" customHeight="1" x14ac:dyDescent="0.4">
      <c r="B31" s="505">
        <f>B29+1</f>
        <v>9</v>
      </c>
      <c r="C31" s="507"/>
      <c r="D31" s="508"/>
      <c r="E31" s="139"/>
      <c r="F31" s="140"/>
      <c r="G31" s="139"/>
      <c r="H31" s="140"/>
      <c r="I31" s="511"/>
      <c r="J31" s="512"/>
      <c r="K31" s="515"/>
      <c r="L31" s="516"/>
      <c r="M31" s="516"/>
      <c r="N31" s="508"/>
      <c r="O31" s="489"/>
      <c r="P31" s="490"/>
      <c r="Q31" s="490"/>
      <c r="R31" s="490"/>
      <c r="S31" s="49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492"/>
      <c r="BC31" s="493"/>
      <c r="BD31" s="494"/>
      <c r="BE31" s="495"/>
      <c r="BF31" s="496"/>
      <c r="BG31" s="497"/>
      <c r="BH31" s="497"/>
      <c r="BI31" s="497"/>
      <c r="BJ31" s="498"/>
    </row>
    <row r="32" spans="2:62" ht="20.25" customHeight="1" x14ac:dyDescent="0.4">
      <c r="B32" s="506"/>
      <c r="C32" s="541"/>
      <c r="D32" s="542"/>
      <c r="E32" s="139"/>
      <c r="F32" s="140">
        <f>C31</f>
        <v>0</v>
      </c>
      <c r="G32" s="139"/>
      <c r="H32" s="140">
        <f>I31</f>
        <v>0</v>
      </c>
      <c r="I32" s="543"/>
      <c r="J32" s="544"/>
      <c r="K32" s="545"/>
      <c r="L32" s="546"/>
      <c r="M32" s="546"/>
      <c r="N32" s="542"/>
      <c r="O32" s="489"/>
      <c r="P32" s="490"/>
      <c r="Q32" s="490"/>
      <c r="R32" s="490"/>
      <c r="S32" s="49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538">
        <f>IF($BE$3="４週",SUM(W32:AX32),IF($BE$3="暦月",SUM(W32:BA32),""))</f>
        <v>0</v>
      </c>
      <c r="BC32" s="539"/>
      <c r="BD32" s="540">
        <f>IF($BE$3="４週",BB32/4,IF($BE$3="暦月",(BB32/($BE$8/7)),""))</f>
        <v>0</v>
      </c>
      <c r="BE32" s="539"/>
      <c r="BF32" s="535"/>
      <c r="BG32" s="536"/>
      <c r="BH32" s="536"/>
      <c r="BI32" s="536"/>
      <c r="BJ32" s="537"/>
    </row>
    <row r="33" spans="2:62" ht="20.25" customHeight="1" x14ac:dyDescent="0.4">
      <c r="B33" s="505">
        <f>B31+1</f>
        <v>10</v>
      </c>
      <c r="C33" s="507"/>
      <c r="D33" s="508"/>
      <c r="E33" s="139"/>
      <c r="F33" s="140"/>
      <c r="G33" s="139"/>
      <c r="H33" s="140"/>
      <c r="I33" s="511"/>
      <c r="J33" s="512"/>
      <c r="K33" s="515"/>
      <c r="L33" s="516"/>
      <c r="M33" s="516"/>
      <c r="N33" s="508"/>
      <c r="O33" s="489"/>
      <c r="P33" s="490"/>
      <c r="Q33" s="490"/>
      <c r="R33" s="490"/>
      <c r="S33" s="49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492"/>
      <c r="BC33" s="493"/>
      <c r="BD33" s="494"/>
      <c r="BE33" s="495"/>
      <c r="BF33" s="496"/>
      <c r="BG33" s="497"/>
      <c r="BH33" s="497"/>
      <c r="BI33" s="497"/>
      <c r="BJ33" s="498"/>
    </row>
    <row r="34" spans="2:62" ht="20.25" customHeight="1" x14ac:dyDescent="0.4">
      <c r="B34" s="506"/>
      <c r="C34" s="541"/>
      <c r="D34" s="542"/>
      <c r="E34" s="139"/>
      <c r="F34" s="140">
        <f>C33</f>
        <v>0</v>
      </c>
      <c r="G34" s="139"/>
      <c r="H34" s="140">
        <f>I33</f>
        <v>0</v>
      </c>
      <c r="I34" s="543"/>
      <c r="J34" s="544"/>
      <c r="K34" s="545"/>
      <c r="L34" s="546"/>
      <c r="M34" s="546"/>
      <c r="N34" s="542"/>
      <c r="O34" s="489"/>
      <c r="P34" s="490"/>
      <c r="Q34" s="490"/>
      <c r="R34" s="490"/>
      <c r="S34" s="49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538">
        <f>IF($BE$3="４週",SUM(W34:AX34),IF($BE$3="暦月",SUM(W34:BA34),""))</f>
        <v>0</v>
      </c>
      <c r="BC34" s="539"/>
      <c r="BD34" s="540">
        <f>IF($BE$3="４週",BB34/4,IF($BE$3="暦月",(BB34/($BE$8/7)),""))</f>
        <v>0</v>
      </c>
      <c r="BE34" s="539"/>
      <c r="BF34" s="535"/>
      <c r="BG34" s="536"/>
      <c r="BH34" s="536"/>
      <c r="BI34" s="536"/>
      <c r="BJ34" s="537"/>
    </row>
    <row r="35" spans="2:62" ht="20.25" customHeight="1" x14ac:dyDescent="0.4">
      <c r="B35" s="505">
        <f>B33+1</f>
        <v>11</v>
      </c>
      <c r="C35" s="507"/>
      <c r="D35" s="508"/>
      <c r="E35" s="139"/>
      <c r="F35" s="140"/>
      <c r="G35" s="139"/>
      <c r="H35" s="140"/>
      <c r="I35" s="511"/>
      <c r="J35" s="512"/>
      <c r="K35" s="515"/>
      <c r="L35" s="516"/>
      <c r="M35" s="516"/>
      <c r="N35" s="508"/>
      <c r="O35" s="489"/>
      <c r="P35" s="490"/>
      <c r="Q35" s="490"/>
      <c r="R35" s="490"/>
      <c r="S35" s="49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492"/>
      <c r="BC35" s="493"/>
      <c r="BD35" s="494"/>
      <c r="BE35" s="495"/>
      <c r="BF35" s="496"/>
      <c r="BG35" s="497"/>
      <c r="BH35" s="497"/>
      <c r="BI35" s="497"/>
      <c r="BJ35" s="498"/>
    </row>
    <row r="36" spans="2:62" ht="20.25" customHeight="1" x14ac:dyDescent="0.4">
      <c r="B36" s="506"/>
      <c r="C36" s="541"/>
      <c r="D36" s="542"/>
      <c r="E36" s="139"/>
      <c r="F36" s="140">
        <f>C35</f>
        <v>0</v>
      </c>
      <c r="G36" s="139"/>
      <c r="H36" s="140">
        <f>I35</f>
        <v>0</v>
      </c>
      <c r="I36" s="543"/>
      <c r="J36" s="544"/>
      <c r="K36" s="545"/>
      <c r="L36" s="546"/>
      <c r="M36" s="546"/>
      <c r="N36" s="542"/>
      <c r="O36" s="489"/>
      <c r="P36" s="490"/>
      <c r="Q36" s="490"/>
      <c r="R36" s="490"/>
      <c r="S36" s="49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538">
        <f>IF($BE$3="４週",SUM(W36:AX36),IF($BE$3="暦月",SUM(W36:BA36),""))</f>
        <v>0</v>
      </c>
      <c r="BC36" s="539"/>
      <c r="BD36" s="540">
        <f>IF($BE$3="４週",BB36/4,IF($BE$3="暦月",(BB36/($BE$8/7)),""))</f>
        <v>0</v>
      </c>
      <c r="BE36" s="539"/>
      <c r="BF36" s="535"/>
      <c r="BG36" s="536"/>
      <c r="BH36" s="536"/>
      <c r="BI36" s="536"/>
      <c r="BJ36" s="537"/>
    </row>
    <row r="37" spans="2:62" ht="20.25" customHeight="1" x14ac:dyDescent="0.4">
      <c r="B37" s="505">
        <f>B35+1</f>
        <v>12</v>
      </c>
      <c r="C37" s="507"/>
      <c r="D37" s="508"/>
      <c r="E37" s="139"/>
      <c r="F37" s="140"/>
      <c r="G37" s="139"/>
      <c r="H37" s="140"/>
      <c r="I37" s="511"/>
      <c r="J37" s="512"/>
      <c r="K37" s="515"/>
      <c r="L37" s="516"/>
      <c r="M37" s="516"/>
      <c r="N37" s="508"/>
      <c r="O37" s="489"/>
      <c r="P37" s="490"/>
      <c r="Q37" s="490"/>
      <c r="R37" s="490"/>
      <c r="S37" s="49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492"/>
      <c r="BC37" s="493"/>
      <c r="BD37" s="494"/>
      <c r="BE37" s="495"/>
      <c r="BF37" s="496"/>
      <c r="BG37" s="497"/>
      <c r="BH37" s="497"/>
      <c r="BI37" s="497"/>
      <c r="BJ37" s="498"/>
    </row>
    <row r="38" spans="2:62" ht="20.25" customHeight="1" x14ac:dyDescent="0.4">
      <c r="B38" s="506"/>
      <c r="C38" s="541"/>
      <c r="D38" s="542"/>
      <c r="E38" s="139"/>
      <c r="F38" s="140">
        <f>C37</f>
        <v>0</v>
      </c>
      <c r="G38" s="139"/>
      <c r="H38" s="140">
        <f>I37</f>
        <v>0</v>
      </c>
      <c r="I38" s="543"/>
      <c r="J38" s="544"/>
      <c r="K38" s="545"/>
      <c r="L38" s="546"/>
      <c r="M38" s="546"/>
      <c r="N38" s="542"/>
      <c r="O38" s="489"/>
      <c r="P38" s="490"/>
      <c r="Q38" s="490"/>
      <c r="R38" s="490"/>
      <c r="S38" s="49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538">
        <f>IF($BE$3="４週",SUM(W38:AX38),IF($BE$3="暦月",SUM(W38:BA38),""))</f>
        <v>0</v>
      </c>
      <c r="BC38" s="539"/>
      <c r="BD38" s="540">
        <f>IF($BE$3="４週",BB38/4,IF($BE$3="暦月",(BB38/($BE$8/7)),""))</f>
        <v>0</v>
      </c>
      <c r="BE38" s="539"/>
      <c r="BF38" s="535"/>
      <c r="BG38" s="536"/>
      <c r="BH38" s="536"/>
      <c r="BI38" s="536"/>
      <c r="BJ38" s="537"/>
    </row>
    <row r="39" spans="2:62" ht="20.25" customHeight="1" x14ac:dyDescent="0.4">
      <c r="B39" s="505">
        <f>B37+1</f>
        <v>13</v>
      </c>
      <c r="C39" s="507"/>
      <c r="D39" s="508"/>
      <c r="E39" s="139"/>
      <c r="F39" s="140"/>
      <c r="G39" s="139"/>
      <c r="H39" s="140"/>
      <c r="I39" s="511"/>
      <c r="J39" s="512"/>
      <c r="K39" s="515"/>
      <c r="L39" s="516"/>
      <c r="M39" s="516"/>
      <c r="N39" s="508"/>
      <c r="O39" s="489"/>
      <c r="P39" s="490"/>
      <c r="Q39" s="490"/>
      <c r="R39" s="490"/>
      <c r="S39" s="49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492"/>
      <c r="BC39" s="493"/>
      <c r="BD39" s="494"/>
      <c r="BE39" s="495"/>
      <c r="BF39" s="496"/>
      <c r="BG39" s="497"/>
      <c r="BH39" s="497"/>
      <c r="BI39" s="497"/>
      <c r="BJ39" s="498"/>
    </row>
    <row r="40" spans="2:62" ht="20.25" customHeight="1" x14ac:dyDescent="0.4">
      <c r="B40" s="506"/>
      <c r="C40" s="541"/>
      <c r="D40" s="542"/>
      <c r="E40" s="139"/>
      <c r="F40" s="140">
        <f>C39</f>
        <v>0</v>
      </c>
      <c r="G40" s="139"/>
      <c r="H40" s="140">
        <f>I39</f>
        <v>0</v>
      </c>
      <c r="I40" s="543"/>
      <c r="J40" s="544"/>
      <c r="K40" s="545"/>
      <c r="L40" s="546"/>
      <c r="M40" s="546"/>
      <c r="N40" s="542"/>
      <c r="O40" s="489"/>
      <c r="P40" s="490"/>
      <c r="Q40" s="490"/>
      <c r="R40" s="490"/>
      <c r="S40" s="49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538">
        <f>IF($BE$3="４週",SUM(W40:AX40),IF($BE$3="暦月",SUM(W40:BA40),""))</f>
        <v>0</v>
      </c>
      <c r="BC40" s="539"/>
      <c r="BD40" s="540">
        <f>IF($BE$3="４週",BB40/4,IF($BE$3="暦月",(BB40/($BE$8/7)),""))</f>
        <v>0</v>
      </c>
      <c r="BE40" s="539"/>
      <c r="BF40" s="535"/>
      <c r="BG40" s="536"/>
      <c r="BH40" s="536"/>
      <c r="BI40" s="536"/>
      <c r="BJ40" s="537"/>
    </row>
    <row r="41" spans="2:62" ht="20.25" customHeight="1" x14ac:dyDescent="0.4">
      <c r="B41" s="505">
        <f>B39+1</f>
        <v>14</v>
      </c>
      <c r="C41" s="507"/>
      <c r="D41" s="508"/>
      <c r="E41" s="139"/>
      <c r="F41" s="140"/>
      <c r="G41" s="139"/>
      <c r="H41" s="140"/>
      <c r="I41" s="511"/>
      <c r="J41" s="512"/>
      <c r="K41" s="515"/>
      <c r="L41" s="516"/>
      <c r="M41" s="516"/>
      <c r="N41" s="508"/>
      <c r="O41" s="489"/>
      <c r="P41" s="490"/>
      <c r="Q41" s="490"/>
      <c r="R41" s="490"/>
      <c r="S41" s="49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492"/>
      <c r="BC41" s="493"/>
      <c r="BD41" s="494"/>
      <c r="BE41" s="495"/>
      <c r="BF41" s="496"/>
      <c r="BG41" s="497"/>
      <c r="BH41" s="497"/>
      <c r="BI41" s="497"/>
      <c r="BJ41" s="498"/>
    </row>
    <row r="42" spans="2:62" ht="20.25" customHeight="1" x14ac:dyDescent="0.4">
      <c r="B42" s="506"/>
      <c r="C42" s="541"/>
      <c r="D42" s="542"/>
      <c r="E42" s="139"/>
      <c r="F42" s="140">
        <f>C41</f>
        <v>0</v>
      </c>
      <c r="G42" s="139"/>
      <c r="H42" s="140">
        <f>I41</f>
        <v>0</v>
      </c>
      <c r="I42" s="543"/>
      <c r="J42" s="544"/>
      <c r="K42" s="545"/>
      <c r="L42" s="546"/>
      <c r="M42" s="546"/>
      <c r="N42" s="542"/>
      <c r="O42" s="489"/>
      <c r="P42" s="490"/>
      <c r="Q42" s="490"/>
      <c r="R42" s="490"/>
      <c r="S42" s="49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538">
        <f>IF($BE$3="４週",SUM(W42:AX42),IF($BE$3="暦月",SUM(W42:BA42),""))</f>
        <v>0</v>
      </c>
      <c r="BC42" s="539"/>
      <c r="BD42" s="540">
        <f>IF($BE$3="４週",BB42/4,IF($BE$3="暦月",(BB42/($BE$8/7)),""))</f>
        <v>0</v>
      </c>
      <c r="BE42" s="539"/>
      <c r="BF42" s="535"/>
      <c r="BG42" s="536"/>
      <c r="BH42" s="536"/>
      <c r="BI42" s="536"/>
      <c r="BJ42" s="537"/>
    </row>
    <row r="43" spans="2:62" ht="20.25" customHeight="1" x14ac:dyDescent="0.4">
      <c r="B43" s="505">
        <f>B41+1</f>
        <v>15</v>
      </c>
      <c r="C43" s="507"/>
      <c r="D43" s="508"/>
      <c r="E43" s="139"/>
      <c r="F43" s="140"/>
      <c r="G43" s="139"/>
      <c r="H43" s="140"/>
      <c r="I43" s="511"/>
      <c r="J43" s="512"/>
      <c r="K43" s="515"/>
      <c r="L43" s="516"/>
      <c r="M43" s="516"/>
      <c r="N43" s="508"/>
      <c r="O43" s="489"/>
      <c r="P43" s="490"/>
      <c r="Q43" s="490"/>
      <c r="R43" s="490"/>
      <c r="S43" s="49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492"/>
      <c r="BC43" s="493"/>
      <c r="BD43" s="494"/>
      <c r="BE43" s="495"/>
      <c r="BF43" s="496"/>
      <c r="BG43" s="497"/>
      <c r="BH43" s="497"/>
      <c r="BI43" s="497"/>
      <c r="BJ43" s="498"/>
    </row>
    <row r="44" spans="2:62" ht="20.25" customHeight="1" x14ac:dyDescent="0.4">
      <c r="B44" s="506"/>
      <c r="C44" s="541"/>
      <c r="D44" s="542"/>
      <c r="E44" s="139"/>
      <c r="F44" s="140">
        <f>C43</f>
        <v>0</v>
      </c>
      <c r="G44" s="139"/>
      <c r="H44" s="140">
        <f>I43</f>
        <v>0</v>
      </c>
      <c r="I44" s="543"/>
      <c r="J44" s="544"/>
      <c r="K44" s="545"/>
      <c r="L44" s="546"/>
      <c r="M44" s="546"/>
      <c r="N44" s="542"/>
      <c r="O44" s="489"/>
      <c r="P44" s="490"/>
      <c r="Q44" s="490"/>
      <c r="R44" s="490"/>
      <c r="S44" s="49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538">
        <f>IF($BE$3="４週",SUM(W44:AX44),IF($BE$3="暦月",SUM(W44:BA44),""))</f>
        <v>0</v>
      </c>
      <c r="BC44" s="539"/>
      <c r="BD44" s="540">
        <f>IF($BE$3="４週",BB44/4,IF($BE$3="暦月",(BB44/($BE$8/7)),""))</f>
        <v>0</v>
      </c>
      <c r="BE44" s="539"/>
      <c r="BF44" s="535"/>
      <c r="BG44" s="536"/>
      <c r="BH44" s="536"/>
      <c r="BI44" s="536"/>
      <c r="BJ44" s="537"/>
    </row>
    <row r="45" spans="2:62" ht="20.25" customHeight="1" x14ac:dyDescent="0.4">
      <c r="B45" s="505">
        <f>B43+1</f>
        <v>16</v>
      </c>
      <c r="C45" s="507"/>
      <c r="D45" s="508"/>
      <c r="E45" s="139"/>
      <c r="F45" s="140"/>
      <c r="G45" s="139"/>
      <c r="H45" s="140"/>
      <c r="I45" s="511"/>
      <c r="J45" s="512"/>
      <c r="K45" s="515"/>
      <c r="L45" s="516"/>
      <c r="M45" s="516"/>
      <c r="N45" s="508"/>
      <c r="O45" s="489"/>
      <c r="P45" s="490"/>
      <c r="Q45" s="490"/>
      <c r="R45" s="490"/>
      <c r="S45" s="49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492"/>
      <c r="BC45" s="493"/>
      <c r="BD45" s="494"/>
      <c r="BE45" s="495"/>
      <c r="BF45" s="496"/>
      <c r="BG45" s="497"/>
      <c r="BH45" s="497"/>
      <c r="BI45" s="497"/>
      <c r="BJ45" s="498"/>
    </row>
    <row r="46" spans="2:62" ht="20.25" customHeight="1" x14ac:dyDescent="0.4">
      <c r="B46" s="506"/>
      <c r="C46" s="541"/>
      <c r="D46" s="542"/>
      <c r="E46" s="139"/>
      <c r="F46" s="140">
        <f>C45</f>
        <v>0</v>
      </c>
      <c r="G46" s="139"/>
      <c r="H46" s="140">
        <f>I45</f>
        <v>0</v>
      </c>
      <c r="I46" s="543"/>
      <c r="J46" s="544"/>
      <c r="K46" s="545"/>
      <c r="L46" s="546"/>
      <c r="M46" s="546"/>
      <c r="N46" s="542"/>
      <c r="O46" s="489"/>
      <c r="P46" s="490"/>
      <c r="Q46" s="490"/>
      <c r="R46" s="490"/>
      <c r="S46" s="49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538">
        <f>IF($BE$3="４週",SUM(W46:AX46),IF($BE$3="暦月",SUM(W46:BA46),""))</f>
        <v>0</v>
      </c>
      <c r="BC46" s="539"/>
      <c r="BD46" s="540">
        <f>IF($BE$3="４週",BB46/4,IF($BE$3="暦月",(BB46/($BE$8/7)),""))</f>
        <v>0</v>
      </c>
      <c r="BE46" s="539"/>
      <c r="BF46" s="535"/>
      <c r="BG46" s="536"/>
      <c r="BH46" s="536"/>
      <c r="BI46" s="536"/>
      <c r="BJ46" s="537"/>
    </row>
    <row r="47" spans="2:62" ht="20.25" customHeight="1" x14ac:dyDescent="0.4">
      <c r="B47" s="505">
        <f>B45+1</f>
        <v>17</v>
      </c>
      <c r="C47" s="507"/>
      <c r="D47" s="508"/>
      <c r="E47" s="139"/>
      <c r="F47" s="140"/>
      <c r="G47" s="139"/>
      <c r="H47" s="140"/>
      <c r="I47" s="511"/>
      <c r="J47" s="512"/>
      <c r="K47" s="515"/>
      <c r="L47" s="516"/>
      <c r="M47" s="516"/>
      <c r="N47" s="508"/>
      <c r="O47" s="489"/>
      <c r="P47" s="490"/>
      <c r="Q47" s="490"/>
      <c r="R47" s="490"/>
      <c r="S47" s="49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492"/>
      <c r="BC47" s="493"/>
      <c r="BD47" s="494"/>
      <c r="BE47" s="495"/>
      <c r="BF47" s="496"/>
      <c r="BG47" s="497"/>
      <c r="BH47" s="497"/>
      <c r="BI47" s="497"/>
      <c r="BJ47" s="498"/>
    </row>
    <row r="48" spans="2:62" ht="20.25" customHeight="1" x14ac:dyDescent="0.4">
      <c r="B48" s="506"/>
      <c r="C48" s="541"/>
      <c r="D48" s="542"/>
      <c r="E48" s="139"/>
      <c r="F48" s="140">
        <f>C47</f>
        <v>0</v>
      </c>
      <c r="G48" s="139"/>
      <c r="H48" s="140">
        <f>I47</f>
        <v>0</v>
      </c>
      <c r="I48" s="543"/>
      <c r="J48" s="544"/>
      <c r="K48" s="545"/>
      <c r="L48" s="546"/>
      <c r="M48" s="546"/>
      <c r="N48" s="542"/>
      <c r="O48" s="489"/>
      <c r="P48" s="490"/>
      <c r="Q48" s="490"/>
      <c r="R48" s="490"/>
      <c r="S48" s="49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538">
        <f>IF($BE$3="４週",SUM(W48:AX48),IF($BE$3="暦月",SUM(W48:BA48),""))</f>
        <v>0</v>
      </c>
      <c r="BC48" s="539"/>
      <c r="BD48" s="540">
        <f>IF($BE$3="４週",BB48/4,IF($BE$3="暦月",(BB48/($BE$8/7)),""))</f>
        <v>0</v>
      </c>
      <c r="BE48" s="539"/>
      <c r="BF48" s="535"/>
      <c r="BG48" s="536"/>
      <c r="BH48" s="536"/>
      <c r="BI48" s="536"/>
      <c r="BJ48" s="537"/>
    </row>
    <row r="49" spans="2:62" ht="20.25" customHeight="1" x14ac:dyDescent="0.4">
      <c r="B49" s="505">
        <f>B47+1</f>
        <v>18</v>
      </c>
      <c r="C49" s="507"/>
      <c r="D49" s="508"/>
      <c r="E49" s="139"/>
      <c r="F49" s="140"/>
      <c r="G49" s="139"/>
      <c r="H49" s="140"/>
      <c r="I49" s="511"/>
      <c r="J49" s="512"/>
      <c r="K49" s="515"/>
      <c r="L49" s="516"/>
      <c r="M49" s="516"/>
      <c r="N49" s="508"/>
      <c r="O49" s="489"/>
      <c r="P49" s="490"/>
      <c r="Q49" s="490"/>
      <c r="R49" s="490"/>
      <c r="S49" s="49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492"/>
      <c r="BC49" s="493"/>
      <c r="BD49" s="494"/>
      <c r="BE49" s="495"/>
      <c r="BF49" s="496"/>
      <c r="BG49" s="497"/>
      <c r="BH49" s="497"/>
      <c r="BI49" s="497"/>
      <c r="BJ49" s="498"/>
    </row>
    <row r="50" spans="2:62" ht="20.25" customHeight="1" x14ac:dyDescent="0.4">
      <c r="B50" s="506"/>
      <c r="C50" s="541"/>
      <c r="D50" s="542"/>
      <c r="E50" s="139"/>
      <c r="F50" s="140">
        <f>C49</f>
        <v>0</v>
      </c>
      <c r="G50" s="139"/>
      <c r="H50" s="140">
        <f>I49</f>
        <v>0</v>
      </c>
      <c r="I50" s="543"/>
      <c r="J50" s="544"/>
      <c r="K50" s="545"/>
      <c r="L50" s="546"/>
      <c r="M50" s="546"/>
      <c r="N50" s="542"/>
      <c r="O50" s="489"/>
      <c r="P50" s="490"/>
      <c r="Q50" s="490"/>
      <c r="R50" s="490"/>
      <c r="S50" s="49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538">
        <f>IF($BE$3="４週",SUM(W50:AX50),IF($BE$3="暦月",SUM(W50:BA50),""))</f>
        <v>0</v>
      </c>
      <c r="BC50" s="539"/>
      <c r="BD50" s="540">
        <f>IF($BE$3="４週",BB50/4,IF($BE$3="暦月",(BB50/($BE$8/7)),""))</f>
        <v>0</v>
      </c>
      <c r="BE50" s="539"/>
      <c r="BF50" s="535"/>
      <c r="BG50" s="536"/>
      <c r="BH50" s="536"/>
      <c r="BI50" s="536"/>
      <c r="BJ50" s="537"/>
    </row>
    <row r="51" spans="2:62" ht="20.25" customHeight="1" x14ac:dyDescent="0.4">
      <c r="B51" s="505">
        <f>B49+1</f>
        <v>19</v>
      </c>
      <c r="C51" s="507"/>
      <c r="D51" s="508"/>
      <c r="E51" s="141"/>
      <c r="F51" s="142"/>
      <c r="G51" s="141"/>
      <c r="H51" s="142"/>
      <c r="I51" s="511"/>
      <c r="J51" s="512"/>
      <c r="K51" s="515"/>
      <c r="L51" s="516"/>
      <c r="M51" s="516"/>
      <c r="N51" s="508"/>
      <c r="O51" s="489"/>
      <c r="P51" s="490"/>
      <c r="Q51" s="490"/>
      <c r="R51" s="490"/>
      <c r="S51" s="49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492"/>
      <c r="BC51" s="493"/>
      <c r="BD51" s="494"/>
      <c r="BE51" s="495"/>
      <c r="BF51" s="496"/>
      <c r="BG51" s="497"/>
      <c r="BH51" s="497"/>
      <c r="BI51" s="497"/>
      <c r="BJ51" s="498"/>
    </row>
    <row r="52" spans="2:62" ht="20.25" customHeight="1" x14ac:dyDescent="0.4">
      <c r="B52" s="506"/>
      <c r="C52" s="541"/>
      <c r="D52" s="542"/>
      <c r="E52" s="139"/>
      <c r="F52" s="140">
        <f>C51</f>
        <v>0</v>
      </c>
      <c r="G52" s="139"/>
      <c r="H52" s="140">
        <f>I51</f>
        <v>0</v>
      </c>
      <c r="I52" s="543"/>
      <c r="J52" s="544"/>
      <c r="K52" s="545"/>
      <c r="L52" s="546"/>
      <c r="M52" s="546"/>
      <c r="N52" s="542"/>
      <c r="O52" s="489"/>
      <c r="P52" s="490"/>
      <c r="Q52" s="490"/>
      <c r="R52" s="490"/>
      <c r="S52" s="49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538">
        <f>IF($BE$3="４週",SUM(W52:AX52),IF($BE$3="暦月",SUM(W52:BA52),""))</f>
        <v>0</v>
      </c>
      <c r="BC52" s="539"/>
      <c r="BD52" s="540">
        <f>IF($BE$3="４週",BB52/4,IF($BE$3="暦月",(BB52/($BE$8/7)),""))</f>
        <v>0</v>
      </c>
      <c r="BE52" s="539"/>
      <c r="BF52" s="535"/>
      <c r="BG52" s="536"/>
      <c r="BH52" s="536"/>
      <c r="BI52" s="536"/>
      <c r="BJ52" s="537"/>
    </row>
    <row r="53" spans="2:62" ht="20.25" customHeight="1" x14ac:dyDescent="0.4">
      <c r="B53" s="505">
        <f>B51+1</f>
        <v>20</v>
      </c>
      <c r="C53" s="507"/>
      <c r="D53" s="508"/>
      <c r="E53" s="141"/>
      <c r="F53" s="142"/>
      <c r="G53" s="141"/>
      <c r="H53" s="142"/>
      <c r="I53" s="511"/>
      <c r="J53" s="512"/>
      <c r="K53" s="515"/>
      <c r="L53" s="516"/>
      <c r="M53" s="516"/>
      <c r="N53" s="508"/>
      <c r="O53" s="489"/>
      <c r="P53" s="490"/>
      <c r="Q53" s="490"/>
      <c r="R53" s="490"/>
      <c r="S53" s="49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492"/>
      <c r="BC53" s="493"/>
      <c r="BD53" s="494"/>
      <c r="BE53" s="495"/>
      <c r="BF53" s="496"/>
      <c r="BG53" s="497"/>
      <c r="BH53" s="497"/>
      <c r="BI53" s="497"/>
      <c r="BJ53" s="498"/>
    </row>
    <row r="54" spans="2:62" ht="20.25" customHeight="1" x14ac:dyDescent="0.4">
      <c r="B54" s="506"/>
      <c r="C54" s="541"/>
      <c r="D54" s="542"/>
      <c r="E54" s="139"/>
      <c r="F54" s="140">
        <f>C53</f>
        <v>0</v>
      </c>
      <c r="G54" s="139"/>
      <c r="H54" s="140">
        <f>I53</f>
        <v>0</v>
      </c>
      <c r="I54" s="543"/>
      <c r="J54" s="544"/>
      <c r="K54" s="545"/>
      <c r="L54" s="546"/>
      <c r="M54" s="546"/>
      <c r="N54" s="542"/>
      <c r="O54" s="489"/>
      <c r="P54" s="490"/>
      <c r="Q54" s="490"/>
      <c r="R54" s="490"/>
      <c r="S54" s="49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538">
        <f>IF($BE$3="４週",SUM(W54:AX54),IF($BE$3="暦月",SUM(W54:BA54),""))</f>
        <v>0</v>
      </c>
      <c r="BC54" s="539"/>
      <c r="BD54" s="540">
        <f>IF($BE$3="４週",BB54/4,IF($BE$3="暦月",(BB54/($BE$8/7)),""))</f>
        <v>0</v>
      </c>
      <c r="BE54" s="539"/>
      <c r="BF54" s="535"/>
      <c r="BG54" s="536"/>
      <c r="BH54" s="536"/>
      <c r="BI54" s="536"/>
      <c r="BJ54" s="537"/>
    </row>
    <row r="55" spans="2:62" ht="20.25" customHeight="1" x14ac:dyDescent="0.4">
      <c r="B55" s="505">
        <f>B53+1</f>
        <v>21</v>
      </c>
      <c r="C55" s="507"/>
      <c r="D55" s="508"/>
      <c r="E55" s="139"/>
      <c r="F55" s="140"/>
      <c r="G55" s="139"/>
      <c r="H55" s="140"/>
      <c r="I55" s="511"/>
      <c r="J55" s="512"/>
      <c r="K55" s="515"/>
      <c r="L55" s="516"/>
      <c r="M55" s="516"/>
      <c r="N55" s="508"/>
      <c r="O55" s="489"/>
      <c r="P55" s="490"/>
      <c r="Q55" s="490"/>
      <c r="R55" s="490"/>
      <c r="S55" s="49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492"/>
      <c r="BC55" s="493"/>
      <c r="BD55" s="494"/>
      <c r="BE55" s="495"/>
      <c r="BF55" s="496"/>
      <c r="BG55" s="497"/>
      <c r="BH55" s="497"/>
      <c r="BI55" s="497"/>
      <c r="BJ55" s="498"/>
    </row>
    <row r="56" spans="2:62" ht="20.25" customHeight="1" x14ac:dyDescent="0.4">
      <c r="B56" s="506"/>
      <c r="C56" s="541"/>
      <c r="D56" s="542"/>
      <c r="E56" s="139"/>
      <c r="F56" s="140">
        <f>C55</f>
        <v>0</v>
      </c>
      <c r="G56" s="139"/>
      <c r="H56" s="140">
        <f>I55</f>
        <v>0</v>
      </c>
      <c r="I56" s="543"/>
      <c r="J56" s="544"/>
      <c r="K56" s="545"/>
      <c r="L56" s="546"/>
      <c r="M56" s="546"/>
      <c r="N56" s="542"/>
      <c r="O56" s="489"/>
      <c r="P56" s="490"/>
      <c r="Q56" s="490"/>
      <c r="R56" s="490"/>
      <c r="S56" s="49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538">
        <f>IF($BE$3="４週",SUM(W56:AX56),IF($BE$3="暦月",SUM(W56:BA56),""))</f>
        <v>0</v>
      </c>
      <c r="BC56" s="539"/>
      <c r="BD56" s="540">
        <f>IF($BE$3="４週",BB56/4,IF($BE$3="暦月",(BB56/($BE$8/7)),""))</f>
        <v>0</v>
      </c>
      <c r="BE56" s="539"/>
      <c r="BF56" s="535"/>
      <c r="BG56" s="536"/>
      <c r="BH56" s="536"/>
      <c r="BI56" s="536"/>
      <c r="BJ56" s="537"/>
    </row>
    <row r="57" spans="2:62" ht="20.25" customHeight="1" x14ac:dyDescent="0.4">
      <c r="B57" s="505">
        <f>B55+1</f>
        <v>22</v>
      </c>
      <c r="C57" s="507"/>
      <c r="D57" s="508"/>
      <c r="E57" s="139"/>
      <c r="F57" s="140"/>
      <c r="G57" s="139"/>
      <c r="H57" s="140"/>
      <c r="I57" s="511"/>
      <c r="J57" s="512"/>
      <c r="K57" s="515"/>
      <c r="L57" s="516"/>
      <c r="M57" s="516"/>
      <c r="N57" s="508"/>
      <c r="O57" s="489"/>
      <c r="P57" s="490"/>
      <c r="Q57" s="490"/>
      <c r="R57" s="490"/>
      <c r="S57" s="49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492"/>
      <c r="BC57" s="493"/>
      <c r="BD57" s="494"/>
      <c r="BE57" s="495"/>
      <c r="BF57" s="496"/>
      <c r="BG57" s="497"/>
      <c r="BH57" s="497"/>
      <c r="BI57" s="497"/>
      <c r="BJ57" s="498"/>
    </row>
    <row r="58" spans="2:62" ht="20.25" customHeight="1" x14ac:dyDescent="0.4">
      <c r="B58" s="506"/>
      <c r="C58" s="541"/>
      <c r="D58" s="542"/>
      <c r="E58" s="139"/>
      <c r="F58" s="140">
        <f>C57</f>
        <v>0</v>
      </c>
      <c r="G58" s="139"/>
      <c r="H58" s="140">
        <f>I57</f>
        <v>0</v>
      </c>
      <c r="I58" s="543"/>
      <c r="J58" s="544"/>
      <c r="K58" s="545"/>
      <c r="L58" s="546"/>
      <c r="M58" s="546"/>
      <c r="N58" s="542"/>
      <c r="O58" s="489"/>
      <c r="P58" s="490"/>
      <c r="Q58" s="490"/>
      <c r="R58" s="490"/>
      <c r="S58" s="49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538">
        <f>IF($BE$3="４週",SUM(W58:AX58),IF($BE$3="暦月",SUM(W58:BA58),""))</f>
        <v>0</v>
      </c>
      <c r="BC58" s="539"/>
      <c r="BD58" s="540">
        <f>IF($BE$3="４週",BB58/4,IF($BE$3="暦月",(BB58/($BE$8/7)),""))</f>
        <v>0</v>
      </c>
      <c r="BE58" s="539"/>
      <c r="BF58" s="535"/>
      <c r="BG58" s="536"/>
      <c r="BH58" s="536"/>
      <c r="BI58" s="536"/>
      <c r="BJ58" s="537"/>
    </row>
    <row r="59" spans="2:62" ht="20.25" customHeight="1" x14ac:dyDescent="0.4">
      <c r="B59" s="505">
        <f>B57+1</f>
        <v>23</v>
      </c>
      <c r="C59" s="507"/>
      <c r="D59" s="508"/>
      <c r="E59" s="139"/>
      <c r="F59" s="140"/>
      <c r="G59" s="139"/>
      <c r="H59" s="140"/>
      <c r="I59" s="511"/>
      <c r="J59" s="512"/>
      <c r="K59" s="515"/>
      <c r="L59" s="516"/>
      <c r="M59" s="516"/>
      <c r="N59" s="508"/>
      <c r="O59" s="489"/>
      <c r="P59" s="490"/>
      <c r="Q59" s="490"/>
      <c r="R59" s="490"/>
      <c r="S59" s="49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492"/>
      <c r="BC59" s="493"/>
      <c r="BD59" s="494"/>
      <c r="BE59" s="495"/>
      <c r="BF59" s="496"/>
      <c r="BG59" s="497"/>
      <c r="BH59" s="497"/>
      <c r="BI59" s="497"/>
      <c r="BJ59" s="498"/>
    </row>
    <row r="60" spans="2:62" ht="20.25" customHeight="1" x14ac:dyDescent="0.4">
      <c r="B60" s="506"/>
      <c r="C60" s="541"/>
      <c r="D60" s="542"/>
      <c r="E60" s="139"/>
      <c r="F60" s="140">
        <f>C59</f>
        <v>0</v>
      </c>
      <c r="G60" s="139"/>
      <c r="H60" s="140">
        <f>I59</f>
        <v>0</v>
      </c>
      <c r="I60" s="543"/>
      <c r="J60" s="544"/>
      <c r="K60" s="545"/>
      <c r="L60" s="546"/>
      <c r="M60" s="546"/>
      <c r="N60" s="542"/>
      <c r="O60" s="489"/>
      <c r="P60" s="490"/>
      <c r="Q60" s="490"/>
      <c r="R60" s="490"/>
      <c r="S60" s="49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538">
        <f>IF($BE$3="４週",SUM(W60:AX60),IF($BE$3="暦月",SUM(W60:BA60),""))</f>
        <v>0</v>
      </c>
      <c r="BC60" s="539"/>
      <c r="BD60" s="540">
        <f>IF($BE$3="４週",BB60/4,IF($BE$3="暦月",(BB60/($BE$8/7)),""))</f>
        <v>0</v>
      </c>
      <c r="BE60" s="539"/>
      <c r="BF60" s="535"/>
      <c r="BG60" s="536"/>
      <c r="BH60" s="536"/>
      <c r="BI60" s="536"/>
      <c r="BJ60" s="537"/>
    </row>
    <row r="61" spans="2:62" ht="20.25" customHeight="1" x14ac:dyDescent="0.4">
      <c r="B61" s="505">
        <f>B59+1</f>
        <v>24</v>
      </c>
      <c r="C61" s="507"/>
      <c r="D61" s="508"/>
      <c r="E61" s="139"/>
      <c r="F61" s="140"/>
      <c r="G61" s="139"/>
      <c r="H61" s="140"/>
      <c r="I61" s="511"/>
      <c r="J61" s="512"/>
      <c r="K61" s="515"/>
      <c r="L61" s="516"/>
      <c r="M61" s="516"/>
      <c r="N61" s="508"/>
      <c r="O61" s="489"/>
      <c r="P61" s="490"/>
      <c r="Q61" s="490"/>
      <c r="R61" s="490"/>
      <c r="S61" s="49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492"/>
      <c r="BC61" s="493"/>
      <c r="BD61" s="494"/>
      <c r="BE61" s="495"/>
      <c r="BF61" s="496"/>
      <c r="BG61" s="497"/>
      <c r="BH61" s="497"/>
      <c r="BI61" s="497"/>
      <c r="BJ61" s="498"/>
    </row>
    <row r="62" spans="2:62" ht="20.25" customHeight="1" x14ac:dyDescent="0.4">
      <c r="B62" s="506"/>
      <c r="C62" s="541"/>
      <c r="D62" s="542"/>
      <c r="E62" s="139"/>
      <c r="F62" s="140">
        <f>C61</f>
        <v>0</v>
      </c>
      <c r="G62" s="139"/>
      <c r="H62" s="140">
        <f>I61</f>
        <v>0</v>
      </c>
      <c r="I62" s="543"/>
      <c r="J62" s="544"/>
      <c r="K62" s="545"/>
      <c r="L62" s="546"/>
      <c r="M62" s="546"/>
      <c r="N62" s="542"/>
      <c r="O62" s="489"/>
      <c r="P62" s="490"/>
      <c r="Q62" s="490"/>
      <c r="R62" s="490"/>
      <c r="S62" s="49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538">
        <f>IF($BE$3="４週",SUM(W62:AX62),IF($BE$3="暦月",SUM(W62:BA62),""))</f>
        <v>0</v>
      </c>
      <c r="BC62" s="539"/>
      <c r="BD62" s="540">
        <f>IF($BE$3="４週",BB62/4,IF($BE$3="暦月",(BB62/($BE$8/7)),""))</f>
        <v>0</v>
      </c>
      <c r="BE62" s="539"/>
      <c r="BF62" s="535"/>
      <c r="BG62" s="536"/>
      <c r="BH62" s="536"/>
      <c r="BI62" s="536"/>
      <c r="BJ62" s="537"/>
    </row>
    <row r="63" spans="2:62" ht="20.25" customHeight="1" x14ac:dyDescent="0.4">
      <c r="B63" s="505">
        <f>B61+1</f>
        <v>25</v>
      </c>
      <c r="C63" s="507"/>
      <c r="D63" s="508"/>
      <c r="E63" s="139"/>
      <c r="F63" s="140"/>
      <c r="G63" s="139"/>
      <c r="H63" s="140"/>
      <c r="I63" s="511"/>
      <c r="J63" s="512"/>
      <c r="K63" s="515"/>
      <c r="L63" s="516"/>
      <c r="M63" s="516"/>
      <c r="N63" s="508"/>
      <c r="O63" s="489"/>
      <c r="P63" s="490"/>
      <c r="Q63" s="490"/>
      <c r="R63" s="490"/>
      <c r="S63" s="49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492"/>
      <c r="BC63" s="493"/>
      <c r="BD63" s="494"/>
      <c r="BE63" s="495"/>
      <c r="BF63" s="496"/>
      <c r="BG63" s="497"/>
      <c r="BH63" s="497"/>
      <c r="BI63" s="497"/>
      <c r="BJ63" s="498"/>
    </row>
    <row r="64" spans="2:62" ht="20.25" customHeight="1" x14ac:dyDescent="0.4">
      <c r="B64" s="506"/>
      <c r="C64" s="541"/>
      <c r="D64" s="542"/>
      <c r="E64" s="139"/>
      <c r="F64" s="140">
        <f>C63</f>
        <v>0</v>
      </c>
      <c r="G64" s="139"/>
      <c r="H64" s="140">
        <f>I63</f>
        <v>0</v>
      </c>
      <c r="I64" s="543"/>
      <c r="J64" s="544"/>
      <c r="K64" s="545"/>
      <c r="L64" s="546"/>
      <c r="M64" s="546"/>
      <c r="N64" s="542"/>
      <c r="O64" s="489"/>
      <c r="P64" s="490"/>
      <c r="Q64" s="490"/>
      <c r="R64" s="490"/>
      <c r="S64" s="49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538">
        <f>IF($BE$3="４週",SUM(W64:AX64),IF($BE$3="暦月",SUM(W64:BA64),""))</f>
        <v>0</v>
      </c>
      <c r="BC64" s="539"/>
      <c r="BD64" s="540">
        <f>IF($BE$3="４週",BB64/4,IF($BE$3="暦月",(BB64/($BE$8/7)),""))</f>
        <v>0</v>
      </c>
      <c r="BE64" s="539"/>
      <c r="BF64" s="535"/>
      <c r="BG64" s="536"/>
      <c r="BH64" s="536"/>
      <c r="BI64" s="536"/>
      <c r="BJ64" s="537"/>
    </row>
    <row r="65" spans="2:62" ht="20.25" customHeight="1" x14ac:dyDescent="0.4">
      <c r="B65" s="505">
        <f>B63+1</f>
        <v>26</v>
      </c>
      <c r="C65" s="507"/>
      <c r="D65" s="508"/>
      <c r="E65" s="139"/>
      <c r="F65" s="140"/>
      <c r="G65" s="139"/>
      <c r="H65" s="140"/>
      <c r="I65" s="511"/>
      <c r="J65" s="512"/>
      <c r="K65" s="515"/>
      <c r="L65" s="516"/>
      <c r="M65" s="516"/>
      <c r="N65" s="508"/>
      <c r="O65" s="489"/>
      <c r="P65" s="490"/>
      <c r="Q65" s="490"/>
      <c r="R65" s="490"/>
      <c r="S65" s="49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492"/>
      <c r="BC65" s="493"/>
      <c r="BD65" s="494"/>
      <c r="BE65" s="495"/>
      <c r="BF65" s="496"/>
      <c r="BG65" s="497"/>
      <c r="BH65" s="497"/>
      <c r="BI65" s="497"/>
      <c r="BJ65" s="498"/>
    </row>
    <row r="66" spans="2:62" ht="20.25" customHeight="1" x14ac:dyDescent="0.4">
      <c r="B66" s="506"/>
      <c r="C66" s="541"/>
      <c r="D66" s="542"/>
      <c r="E66" s="139"/>
      <c r="F66" s="140">
        <f>C65</f>
        <v>0</v>
      </c>
      <c r="G66" s="139"/>
      <c r="H66" s="140">
        <f>I65</f>
        <v>0</v>
      </c>
      <c r="I66" s="543"/>
      <c r="J66" s="544"/>
      <c r="K66" s="545"/>
      <c r="L66" s="546"/>
      <c r="M66" s="546"/>
      <c r="N66" s="542"/>
      <c r="O66" s="489"/>
      <c r="P66" s="490"/>
      <c r="Q66" s="490"/>
      <c r="R66" s="490"/>
      <c r="S66" s="49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538">
        <f>IF($BE$3="４週",SUM(W66:AX66),IF($BE$3="暦月",SUM(W66:BA66),""))</f>
        <v>0</v>
      </c>
      <c r="BC66" s="539"/>
      <c r="BD66" s="540">
        <f>IF($BE$3="４週",BB66/4,IF($BE$3="暦月",(BB66/($BE$8/7)),""))</f>
        <v>0</v>
      </c>
      <c r="BE66" s="539"/>
      <c r="BF66" s="535"/>
      <c r="BG66" s="536"/>
      <c r="BH66" s="536"/>
      <c r="BI66" s="536"/>
      <c r="BJ66" s="537"/>
    </row>
    <row r="67" spans="2:62" ht="20.25" customHeight="1" x14ac:dyDescent="0.4">
      <c r="B67" s="505">
        <f>B65+1</f>
        <v>27</v>
      </c>
      <c r="C67" s="507"/>
      <c r="D67" s="508"/>
      <c r="E67" s="139"/>
      <c r="F67" s="140"/>
      <c r="G67" s="139"/>
      <c r="H67" s="140"/>
      <c r="I67" s="511"/>
      <c r="J67" s="512"/>
      <c r="K67" s="515"/>
      <c r="L67" s="516"/>
      <c r="M67" s="516"/>
      <c r="N67" s="508"/>
      <c r="O67" s="489"/>
      <c r="P67" s="490"/>
      <c r="Q67" s="490"/>
      <c r="R67" s="490"/>
      <c r="S67" s="49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492"/>
      <c r="BC67" s="493"/>
      <c r="BD67" s="494"/>
      <c r="BE67" s="495"/>
      <c r="BF67" s="496"/>
      <c r="BG67" s="497"/>
      <c r="BH67" s="497"/>
      <c r="BI67" s="497"/>
      <c r="BJ67" s="498"/>
    </row>
    <row r="68" spans="2:62" ht="20.25" customHeight="1" x14ac:dyDescent="0.4">
      <c r="B68" s="506"/>
      <c r="C68" s="541"/>
      <c r="D68" s="542"/>
      <c r="E68" s="139"/>
      <c r="F68" s="140">
        <f>C67</f>
        <v>0</v>
      </c>
      <c r="G68" s="139"/>
      <c r="H68" s="140">
        <f>I67</f>
        <v>0</v>
      </c>
      <c r="I68" s="543"/>
      <c r="J68" s="544"/>
      <c r="K68" s="545"/>
      <c r="L68" s="546"/>
      <c r="M68" s="546"/>
      <c r="N68" s="542"/>
      <c r="O68" s="489"/>
      <c r="P68" s="490"/>
      <c r="Q68" s="490"/>
      <c r="R68" s="490"/>
      <c r="S68" s="49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538">
        <f>IF($BE$3="４週",SUM(W68:AX68),IF($BE$3="暦月",SUM(W68:BA68),""))</f>
        <v>0</v>
      </c>
      <c r="BC68" s="539"/>
      <c r="BD68" s="540">
        <f>IF($BE$3="４週",BB68/4,IF($BE$3="暦月",(BB68/($BE$8/7)),""))</f>
        <v>0</v>
      </c>
      <c r="BE68" s="539"/>
      <c r="BF68" s="535"/>
      <c r="BG68" s="536"/>
      <c r="BH68" s="536"/>
      <c r="BI68" s="536"/>
      <c r="BJ68" s="537"/>
    </row>
    <row r="69" spans="2:62" ht="20.25" customHeight="1" x14ac:dyDescent="0.4">
      <c r="B69" s="505">
        <f>B67+1</f>
        <v>28</v>
      </c>
      <c r="C69" s="507"/>
      <c r="D69" s="508"/>
      <c r="E69" s="139"/>
      <c r="F69" s="140"/>
      <c r="G69" s="139"/>
      <c r="H69" s="140"/>
      <c r="I69" s="511"/>
      <c r="J69" s="512"/>
      <c r="K69" s="515"/>
      <c r="L69" s="516"/>
      <c r="M69" s="516"/>
      <c r="N69" s="508"/>
      <c r="O69" s="489"/>
      <c r="P69" s="490"/>
      <c r="Q69" s="490"/>
      <c r="R69" s="490"/>
      <c r="S69" s="49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492"/>
      <c r="BC69" s="493"/>
      <c r="BD69" s="494"/>
      <c r="BE69" s="495"/>
      <c r="BF69" s="496"/>
      <c r="BG69" s="497"/>
      <c r="BH69" s="497"/>
      <c r="BI69" s="497"/>
      <c r="BJ69" s="498"/>
    </row>
    <row r="70" spans="2:62" ht="20.25" customHeight="1" x14ac:dyDescent="0.4">
      <c r="B70" s="506"/>
      <c r="C70" s="541"/>
      <c r="D70" s="542"/>
      <c r="E70" s="139"/>
      <c r="F70" s="140">
        <f>C69</f>
        <v>0</v>
      </c>
      <c r="G70" s="139"/>
      <c r="H70" s="140">
        <f>I69</f>
        <v>0</v>
      </c>
      <c r="I70" s="543"/>
      <c r="J70" s="544"/>
      <c r="K70" s="545"/>
      <c r="L70" s="546"/>
      <c r="M70" s="546"/>
      <c r="N70" s="542"/>
      <c r="O70" s="489"/>
      <c r="P70" s="490"/>
      <c r="Q70" s="490"/>
      <c r="R70" s="490"/>
      <c r="S70" s="49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538">
        <f>IF($BE$3="４週",SUM(W70:AX70),IF($BE$3="暦月",SUM(W70:BA70),""))</f>
        <v>0</v>
      </c>
      <c r="BC70" s="539"/>
      <c r="BD70" s="540">
        <f>IF($BE$3="４週",BB70/4,IF($BE$3="暦月",(BB70/($BE$8/7)),""))</f>
        <v>0</v>
      </c>
      <c r="BE70" s="539"/>
      <c r="BF70" s="535"/>
      <c r="BG70" s="536"/>
      <c r="BH70" s="536"/>
      <c r="BI70" s="536"/>
      <c r="BJ70" s="537"/>
    </row>
    <row r="71" spans="2:62" ht="20.25" customHeight="1" x14ac:dyDescent="0.4">
      <c r="B71" s="505">
        <f>B69+1</f>
        <v>29</v>
      </c>
      <c r="C71" s="507"/>
      <c r="D71" s="508"/>
      <c r="E71" s="139"/>
      <c r="F71" s="140"/>
      <c r="G71" s="139"/>
      <c r="H71" s="140"/>
      <c r="I71" s="511"/>
      <c r="J71" s="512"/>
      <c r="K71" s="515"/>
      <c r="L71" s="516"/>
      <c r="M71" s="516"/>
      <c r="N71" s="508"/>
      <c r="O71" s="489"/>
      <c r="P71" s="490"/>
      <c r="Q71" s="490"/>
      <c r="R71" s="490"/>
      <c r="S71" s="49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492"/>
      <c r="BC71" s="493"/>
      <c r="BD71" s="494"/>
      <c r="BE71" s="495"/>
      <c r="BF71" s="496"/>
      <c r="BG71" s="497"/>
      <c r="BH71" s="497"/>
      <c r="BI71" s="497"/>
      <c r="BJ71" s="498"/>
    </row>
    <row r="72" spans="2:62" ht="20.25" customHeight="1" x14ac:dyDescent="0.4">
      <c r="B72" s="506"/>
      <c r="C72" s="509"/>
      <c r="D72" s="510"/>
      <c r="E72" s="181"/>
      <c r="F72" s="182">
        <f>C71</f>
        <v>0</v>
      </c>
      <c r="G72" s="181"/>
      <c r="H72" s="182">
        <f>I71</f>
        <v>0</v>
      </c>
      <c r="I72" s="513"/>
      <c r="J72" s="514"/>
      <c r="K72" s="517"/>
      <c r="L72" s="518"/>
      <c r="M72" s="518"/>
      <c r="N72" s="510"/>
      <c r="O72" s="489"/>
      <c r="P72" s="490"/>
      <c r="Q72" s="490"/>
      <c r="R72" s="490"/>
      <c r="S72" s="49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502">
        <f>IF($BE$3="４週",SUM(W72:AX72),IF($BE$3="暦月",SUM(W72:BA72),""))</f>
        <v>0</v>
      </c>
      <c r="BC72" s="503"/>
      <c r="BD72" s="504">
        <f>IF($BE$3="４週",BB72/4,IF($BE$3="暦月",(BB72/($BE$8/7)),""))</f>
        <v>0</v>
      </c>
      <c r="BE72" s="503"/>
      <c r="BF72" s="499"/>
      <c r="BG72" s="500"/>
      <c r="BH72" s="500"/>
      <c r="BI72" s="500"/>
      <c r="BJ72" s="501"/>
    </row>
    <row r="73" spans="2:62" ht="20.25" customHeight="1" x14ac:dyDescent="0.4">
      <c r="B73" s="505">
        <f>B71+1</f>
        <v>30</v>
      </c>
      <c r="C73" s="507"/>
      <c r="D73" s="508"/>
      <c r="E73" s="139"/>
      <c r="F73" s="140"/>
      <c r="G73" s="139"/>
      <c r="H73" s="140"/>
      <c r="I73" s="511"/>
      <c r="J73" s="512"/>
      <c r="K73" s="515"/>
      <c r="L73" s="516"/>
      <c r="M73" s="516"/>
      <c r="N73" s="508"/>
      <c r="O73" s="489"/>
      <c r="P73" s="490"/>
      <c r="Q73" s="490"/>
      <c r="R73" s="490"/>
      <c r="S73" s="49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492"/>
      <c r="BC73" s="493"/>
      <c r="BD73" s="494"/>
      <c r="BE73" s="495"/>
      <c r="BF73" s="496"/>
      <c r="BG73" s="497"/>
      <c r="BH73" s="497"/>
      <c r="BI73" s="497"/>
      <c r="BJ73" s="498"/>
    </row>
    <row r="74" spans="2:62" ht="20.25" customHeight="1" x14ac:dyDescent="0.4">
      <c r="B74" s="506"/>
      <c r="C74" s="509"/>
      <c r="D74" s="510"/>
      <c r="E74" s="181"/>
      <c r="F74" s="182">
        <f>C73</f>
        <v>0</v>
      </c>
      <c r="G74" s="181"/>
      <c r="H74" s="182">
        <f>I73</f>
        <v>0</v>
      </c>
      <c r="I74" s="513"/>
      <c r="J74" s="514"/>
      <c r="K74" s="517"/>
      <c r="L74" s="518"/>
      <c r="M74" s="518"/>
      <c r="N74" s="510"/>
      <c r="O74" s="489"/>
      <c r="P74" s="490"/>
      <c r="Q74" s="490"/>
      <c r="R74" s="490"/>
      <c r="S74" s="49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502">
        <f>IF($BE$3="４週",SUM(W74:AX74),IF($BE$3="暦月",SUM(W74:BA74),""))</f>
        <v>0</v>
      </c>
      <c r="BC74" s="503"/>
      <c r="BD74" s="504">
        <f>IF($BE$3="４週",BB74/4,IF($BE$3="暦月",(BB74/($BE$8/7)),""))</f>
        <v>0</v>
      </c>
      <c r="BE74" s="503"/>
      <c r="BF74" s="499"/>
      <c r="BG74" s="500"/>
      <c r="BH74" s="500"/>
      <c r="BI74" s="500"/>
      <c r="BJ74" s="501"/>
    </row>
    <row r="75" spans="2:62" ht="20.25" customHeight="1" x14ac:dyDescent="0.4">
      <c r="B75" s="505">
        <f>B73+1</f>
        <v>31</v>
      </c>
      <c r="C75" s="507"/>
      <c r="D75" s="508"/>
      <c r="E75" s="139"/>
      <c r="F75" s="140"/>
      <c r="G75" s="139"/>
      <c r="H75" s="140"/>
      <c r="I75" s="511"/>
      <c r="J75" s="512"/>
      <c r="K75" s="515"/>
      <c r="L75" s="516"/>
      <c r="M75" s="516"/>
      <c r="N75" s="508"/>
      <c r="O75" s="489"/>
      <c r="P75" s="490"/>
      <c r="Q75" s="490"/>
      <c r="R75" s="490"/>
      <c r="S75" s="49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492"/>
      <c r="BC75" s="493"/>
      <c r="BD75" s="494"/>
      <c r="BE75" s="495"/>
      <c r="BF75" s="496"/>
      <c r="BG75" s="497"/>
      <c r="BH75" s="497"/>
      <c r="BI75" s="497"/>
      <c r="BJ75" s="498"/>
    </row>
    <row r="76" spans="2:62" ht="20.25" customHeight="1" x14ac:dyDescent="0.4">
      <c r="B76" s="506"/>
      <c r="C76" s="509"/>
      <c r="D76" s="510"/>
      <c r="E76" s="181"/>
      <c r="F76" s="182">
        <f>C75</f>
        <v>0</v>
      </c>
      <c r="G76" s="181"/>
      <c r="H76" s="182">
        <f>I75</f>
        <v>0</v>
      </c>
      <c r="I76" s="513"/>
      <c r="J76" s="514"/>
      <c r="K76" s="517"/>
      <c r="L76" s="518"/>
      <c r="M76" s="518"/>
      <c r="N76" s="510"/>
      <c r="O76" s="489"/>
      <c r="P76" s="490"/>
      <c r="Q76" s="490"/>
      <c r="R76" s="490"/>
      <c r="S76" s="49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502">
        <f>IF($BE$3="４週",SUM(W76:AX76),IF($BE$3="暦月",SUM(W76:BA76),""))</f>
        <v>0</v>
      </c>
      <c r="BC76" s="503"/>
      <c r="BD76" s="504">
        <f>IF($BE$3="４週",BB76/4,IF($BE$3="暦月",(BB76/($BE$8/7)),""))</f>
        <v>0</v>
      </c>
      <c r="BE76" s="503"/>
      <c r="BF76" s="499"/>
      <c r="BG76" s="500"/>
      <c r="BH76" s="500"/>
      <c r="BI76" s="500"/>
      <c r="BJ76" s="501"/>
    </row>
    <row r="77" spans="2:62" ht="20.25" customHeight="1" x14ac:dyDescent="0.4">
      <c r="B77" s="505">
        <f>B75+1</f>
        <v>32</v>
      </c>
      <c r="C77" s="507"/>
      <c r="D77" s="508"/>
      <c r="E77" s="139"/>
      <c r="F77" s="140"/>
      <c r="G77" s="139"/>
      <c r="H77" s="140"/>
      <c r="I77" s="511"/>
      <c r="J77" s="512"/>
      <c r="K77" s="515"/>
      <c r="L77" s="516"/>
      <c r="M77" s="516"/>
      <c r="N77" s="508"/>
      <c r="O77" s="489"/>
      <c r="P77" s="490"/>
      <c r="Q77" s="490"/>
      <c r="R77" s="490"/>
      <c r="S77" s="49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492"/>
      <c r="BC77" s="493"/>
      <c r="BD77" s="494"/>
      <c r="BE77" s="495"/>
      <c r="BF77" s="496"/>
      <c r="BG77" s="497"/>
      <c r="BH77" s="497"/>
      <c r="BI77" s="497"/>
      <c r="BJ77" s="498"/>
    </row>
    <row r="78" spans="2:62" ht="20.25" customHeight="1" x14ac:dyDescent="0.4">
      <c r="B78" s="506"/>
      <c r="C78" s="509"/>
      <c r="D78" s="510"/>
      <c r="E78" s="181"/>
      <c r="F78" s="182">
        <f>C77</f>
        <v>0</v>
      </c>
      <c r="G78" s="181"/>
      <c r="H78" s="182">
        <f>I77</f>
        <v>0</v>
      </c>
      <c r="I78" s="513"/>
      <c r="J78" s="514"/>
      <c r="K78" s="517"/>
      <c r="L78" s="518"/>
      <c r="M78" s="518"/>
      <c r="N78" s="510"/>
      <c r="O78" s="489"/>
      <c r="P78" s="490"/>
      <c r="Q78" s="490"/>
      <c r="R78" s="490"/>
      <c r="S78" s="49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502">
        <f>IF($BE$3="４週",SUM(W78:AX78),IF($BE$3="暦月",SUM(W78:BA78),""))</f>
        <v>0</v>
      </c>
      <c r="BC78" s="503"/>
      <c r="BD78" s="504">
        <f>IF($BE$3="４週",BB78/4,IF($BE$3="暦月",(BB78/($BE$8/7)),""))</f>
        <v>0</v>
      </c>
      <c r="BE78" s="503"/>
      <c r="BF78" s="499"/>
      <c r="BG78" s="500"/>
      <c r="BH78" s="500"/>
      <c r="BI78" s="500"/>
      <c r="BJ78" s="501"/>
    </row>
    <row r="79" spans="2:62" ht="20.25" customHeight="1" x14ac:dyDescent="0.4">
      <c r="B79" s="505">
        <f>B77+1</f>
        <v>33</v>
      </c>
      <c r="C79" s="507"/>
      <c r="D79" s="508"/>
      <c r="E79" s="139"/>
      <c r="F79" s="140"/>
      <c r="G79" s="139"/>
      <c r="H79" s="140"/>
      <c r="I79" s="511"/>
      <c r="J79" s="512"/>
      <c r="K79" s="515"/>
      <c r="L79" s="516"/>
      <c r="M79" s="516"/>
      <c r="N79" s="508"/>
      <c r="O79" s="489"/>
      <c r="P79" s="490"/>
      <c r="Q79" s="490"/>
      <c r="R79" s="490"/>
      <c r="S79" s="49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492"/>
      <c r="BC79" s="493"/>
      <c r="BD79" s="494"/>
      <c r="BE79" s="495"/>
      <c r="BF79" s="496"/>
      <c r="BG79" s="497"/>
      <c r="BH79" s="497"/>
      <c r="BI79" s="497"/>
      <c r="BJ79" s="498"/>
    </row>
    <row r="80" spans="2:62" ht="20.25" customHeight="1" x14ac:dyDescent="0.4">
      <c r="B80" s="506"/>
      <c r="C80" s="509"/>
      <c r="D80" s="510"/>
      <c r="E80" s="181"/>
      <c r="F80" s="182">
        <f>C79</f>
        <v>0</v>
      </c>
      <c r="G80" s="181"/>
      <c r="H80" s="182">
        <f>I79</f>
        <v>0</v>
      </c>
      <c r="I80" s="513"/>
      <c r="J80" s="514"/>
      <c r="K80" s="517"/>
      <c r="L80" s="518"/>
      <c r="M80" s="518"/>
      <c r="N80" s="510"/>
      <c r="O80" s="489"/>
      <c r="P80" s="490"/>
      <c r="Q80" s="490"/>
      <c r="R80" s="490"/>
      <c r="S80" s="49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502">
        <f>IF($BE$3="４週",SUM(W80:AX80),IF($BE$3="暦月",SUM(W80:BA80),""))</f>
        <v>0</v>
      </c>
      <c r="BC80" s="503"/>
      <c r="BD80" s="504">
        <f>IF($BE$3="４週",BB80/4,IF($BE$3="暦月",(BB80/($BE$8/7)),""))</f>
        <v>0</v>
      </c>
      <c r="BE80" s="503"/>
      <c r="BF80" s="499"/>
      <c r="BG80" s="500"/>
      <c r="BH80" s="500"/>
      <c r="BI80" s="500"/>
      <c r="BJ80" s="501"/>
    </row>
    <row r="81" spans="2:62" ht="20.25" customHeight="1" x14ac:dyDescent="0.4">
      <c r="B81" s="505">
        <f>B79+1</f>
        <v>34</v>
      </c>
      <c r="C81" s="507"/>
      <c r="D81" s="508"/>
      <c r="E81" s="139"/>
      <c r="F81" s="140"/>
      <c r="G81" s="139"/>
      <c r="H81" s="140"/>
      <c r="I81" s="511"/>
      <c r="J81" s="512"/>
      <c r="K81" s="515"/>
      <c r="L81" s="516"/>
      <c r="M81" s="516"/>
      <c r="N81" s="508"/>
      <c r="O81" s="489"/>
      <c r="P81" s="490"/>
      <c r="Q81" s="490"/>
      <c r="R81" s="490"/>
      <c r="S81" s="49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492"/>
      <c r="BC81" s="493"/>
      <c r="BD81" s="494"/>
      <c r="BE81" s="495"/>
      <c r="BF81" s="496"/>
      <c r="BG81" s="497"/>
      <c r="BH81" s="497"/>
      <c r="BI81" s="497"/>
      <c r="BJ81" s="498"/>
    </row>
    <row r="82" spans="2:62" ht="20.25" customHeight="1" x14ac:dyDescent="0.4">
      <c r="B82" s="506"/>
      <c r="C82" s="509"/>
      <c r="D82" s="510"/>
      <c r="E82" s="181"/>
      <c r="F82" s="182">
        <f>C81</f>
        <v>0</v>
      </c>
      <c r="G82" s="181"/>
      <c r="H82" s="182">
        <f>I81</f>
        <v>0</v>
      </c>
      <c r="I82" s="513"/>
      <c r="J82" s="514"/>
      <c r="K82" s="517"/>
      <c r="L82" s="518"/>
      <c r="M82" s="518"/>
      <c r="N82" s="510"/>
      <c r="O82" s="489"/>
      <c r="P82" s="490"/>
      <c r="Q82" s="490"/>
      <c r="R82" s="490"/>
      <c r="S82" s="49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502">
        <f>IF($BE$3="４週",SUM(W82:AX82),IF($BE$3="暦月",SUM(W82:BA82),""))</f>
        <v>0</v>
      </c>
      <c r="BC82" s="503"/>
      <c r="BD82" s="504">
        <f>IF($BE$3="４週",BB82/4,IF($BE$3="暦月",(BB82/($BE$8/7)),""))</f>
        <v>0</v>
      </c>
      <c r="BE82" s="503"/>
      <c r="BF82" s="499"/>
      <c r="BG82" s="500"/>
      <c r="BH82" s="500"/>
      <c r="BI82" s="500"/>
      <c r="BJ82" s="501"/>
    </row>
    <row r="83" spans="2:62" ht="20.25" customHeight="1" x14ac:dyDescent="0.4">
      <c r="B83" s="505">
        <f>B81+1</f>
        <v>35</v>
      </c>
      <c r="C83" s="507"/>
      <c r="D83" s="508"/>
      <c r="E83" s="139"/>
      <c r="F83" s="140"/>
      <c r="G83" s="139"/>
      <c r="H83" s="140"/>
      <c r="I83" s="511"/>
      <c r="J83" s="512"/>
      <c r="K83" s="515"/>
      <c r="L83" s="516"/>
      <c r="M83" s="516"/>
      <c r="N83" s="508"/>
      <c r="O83" s="489"/>
      <c r="P83" s="490"/>
      <c r="Q83" s="490"/>
      <c r="R83" s="490"/>
      <c r="S83" s="49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492"/>
      <c r="BC83" s="493"/>
      <c r="BD83" s="494"/>
      <c r="BE83" s="495"/>
      <c r="BF83" s="496"/>
      <c r="BG83" s="497"/>
      <c r="BH83" s="497"/>
      <c r="BI83" s="497"/>
      <c r="BJ83" s="498"/>
    </row>
    <row r="84" spans="2:62" ht="20.25" customHeight="1" x14ac:dyDescent="0.4">
      <c r="B84" s="506"/>
      <c r="C84" s="509"/>
      <c r="D84" s="510"/>
      <c r="E84" s="181"/>
      <c r="F84" s="182">
        <f>C83</f>
        <v>0</v>
      </c>
      <c r="G84" s="181"/>
      <c r="H84" s="182">
        <f>I83</f>
        <v>0</v>
      </c>
      <c r="I84" s="513"/>
      <c r="J84" s="514"/>
      <c r="K84" s="517"/>
      <c r="L84" s="518"/>
      <c r="M84" s="518"/>
      <c r="N84" s="510"/>
      <c r="O84" s="489"/>
      <c r="P84" s="490"/>
      <c r="Q84" s="490"/>
      <c r="R84" s="490"/>
      <c r="S84" s="49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502">
        <f>IF($BE$3="４週",SUM(W84:AX84),IF($BE$3="暦月",SUM(W84:BA84),""))</f>
        <v>0</v>
      </c>
      <c r="BC84" s="503"/>
      <c r="BD84" s="504">
        <f>IF($BE$3="４週",BB84/4,IF($BE$3="暦月",(BB84/($BE$8/7)),""))</f>
        <v>0</v>
      </c>
      <c r="BE84" s="503"/>
      <c r="BF84" s="499"/>
      <c r="BG84" s="500"/>
      <c r="BH84" s="500"/>
      <c r="BI84" s="500"/>
      <c r="BJ84" s="501"/>
    </row>
    <row r="85" spans="2:62" ht="20.25" customHeight="1" x14ac:dyDescent="0.4">
      <c r="B85" s="505">
        <f>B83+1</f>
        <v>36</v>
      </c>
      <c r="C85" s="507"/>
      <c r="D85" s="508"/>
      <c r="E85" s="139"/>
      <c r="F85" s="140"/>
      <c r="G85" s="139"/>
      <c r="H85" s="140"/>
      <c r="I85" s="511"/>
      <c r="J85" s="512"/>
      <c r="K85" s="515"/>
      <c r="L85" s="516"/>
      <c r="M85" s="516"/>
      <c r="N85" s="508"/>
      <c r="O85" s="489"/>
      <c r="P85" s="490"/>
      <c r="Q85" s="490"/>
      <c r="R85" s="490"/>
      <c r="S85" s="49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492"/>
      <c r="BC85" s="493"/>
      <c r="BD85" s="494"/>
      <c r="BE85" s="495"/>
      <c r="BF85" s="496"/>
      <c r="BG85" s="497"/>
      <c r="BH85" s="497"/>
      <c r="BI85" s="497"/>
      <c r="BJ85" s="498"/>
    </row>
    <row r="86" spans="2:62" ht="20.25" customHeight="1" x14ac:dyDescent="0.4">
      <c r="B86" s="506"/>
      <c r="C86" s="509"/>
      <c r="D86" s="510"/>
      <c r="E86" s="181"/>
      <c r="F86" s="182">
        <f>C85</f>
        <v>0</v>
      </c>
      <c r="G86" s="181"/>
      <c r="H86" s="182">
        <f>I85</f>
        <v>0</v>
      </c>
      <c r="I86" s="513"/>
      <c r="J86" s="514"/>
      <c r="K86" s="517"/>
      <c r="L86" s="518"/>
      <c r="M86" s="518"/>
      <c r="N86" s="510"/>
      <c r="O86" s="489"/>
      <c r="P86" s="490"/>
      <c r="Q86" s="490"/>
      <c r="R86" s="490"/>
      <c r="S86" s="49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502">
        <f>IF($BE$3="４週",SUM(W86:AX86),IF($BE$3="暦月",SUM(W86:BA86),""))</f>
        <v>0</v>
      </c>
      <c r="BC86" s="503"/>
      <c r="BD86" s="504">
        <f>IF($BE$3="４週",BB86/4,IF($BE$3="暦月",(BB86/($BE$8/7)),""))</f>
        <v>0</v>
      </c>
      <c r="BE86" s="503"/>
      <c r="BF86" s="499"/>
      <c r="BG86" s="500"/>
      <c r="BH86" s="500"/>
      <c r="BI86" s="500"/>
      <c r="BJ86" s="501"/>
    </row>
    <row r="87" spans="2:62" ht="20.25" customHeight="1" x14ac:dyDescent="0.4">
      <c r="B87" s="505">
        <f>B85+1</f>
        <v>37</v>
      </c>
      <c r="C87" s="507"/>
      <c r="D87" s="508"/>
      <c r="E87" s="139"/>
      <c r="F87" s="140"/>
      <c r="G87" s="139"/>
      <c r="H87" s="140"/>
      <c r="I87" s="511"/>
      <c r="J87" s="512"/>
      <c r="K87" s="515"/>
      <c r="L87" s="516"/>
      <c r="M87" s="516"/>
      <c r="N87" s="508"/>
      <c r="O87" s="489"/>
      <c r="P87" s="490"/>
      <c r="Q87" s="490"/>
      <c r="R87" s="490"/>
      <c r="S87" s="49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492"/>
      <c r="BC87" s="493"/>
      <c r="BD87" s="494"/>
      <c r="BE87" s="495"/>
      <c r="BF87" s="496"/>
      <c r="BG87" s="497"/>
      <c r="BH87" s="497"/>
      <c r="BI87" s="497"/>
      <c r="BJ87" s="498"/>
    </row>
    <row r="88" spans="2:62" ht="20.25" customHeight="1" x14ac:dyDescent="0.4">
      <c r="B88" s="506"/>
      <c r="C88" s="509"/>
      <c r="D88" s="510"/>
      <c r="E88" s="181"/>
      <c r="F88" s="182">
        <f>C87</f>
        <v>0</v>
      </c>
      <c r="G88" s="181"/>
      <c r="H88" s="182">
        <f>I87</f>
        <v>0</v>
      </c>
      <c r="I88" s="513"/>
      <c r="J88" s="514"/>
      <c r="K88" s="517"/>
      <c r="L88" s="518"/>
      <c r="M88" s="518"/>
      <c r="N88" s="510"/>
      <c r="O88" s="489"/>
      <c r="P88" s="490"/>
      <c r="Q88" s="490"/>
      <c r="R88" s="490"/>
      <c r="S88" s="49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502">
        <f>IF($BE$3="４週",SUM(W88:AX88),IF($BE$3="暦月",SUM(W88:BA88),""))</f>
        <v>0</v>
      </c>
      <c r="BC88" s="503"/>
      <c r="BD88" s="504">
        <f>IF($BE$3="４週",BB88/4,IF($BE$3="暦月",(BB88/($BE$8/7)),""))</f>
        <v>0</v>
      </c>
      <c r="BE88" s="503"/>
      <c r="BF88" s="499"/>
      <c r="BG88" s="500"/>
      <c r="BH88" s="500"/>
      <c r="BI88" s="500"/>
      <c r="BJ88" s="501"/>
    </row>
    <row r="89" spans="2:62" ht="20.25" customHeight="1" x14ac:dyDescent="0.4">
      <c r="B89" s="505">
        <f>B87+1</f>
        <v>38</v>
      </c>
      <c r="C89" s="507"/>
      <c r="D89" s="508"/>
      <c r="E89" s="139"/>
      <c r="F89" s="140"/>
      <c r="G89" s="139"/>
      <c r="H89" s="140"/>
      <c r="I89" s="511"/>
      <c r="J89" s="512"/>
      <c r="K89" s="515"/>
      <c r="L89" s="516"/>
      <c r="M89" s="516"/>
      <c r="N89" s="508"/>
      <c r="O89" s="489"/>
      <c r="P89" s="490"/>
      <c r="Q89" s="490"/>
      <c r="R89" s="490"/>
      <c r="S89" s="49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492"/>
      <c r="BC89" s="493"/>
      <c r="BD89" s="494"/>
      <c r="BE89" s="495"/>
      <c r="BF89" s="496"/>
      <c r="BG89" s="497"/>
      <c r="BH89" s="497"/>
      <c r="BI89" s="497"/>
      <c r="BJ89" s="498"/>
    </row>
    <row r="90" spans="2:62" ht="20.25" customHeight="1" x14ac:dyDescent="0.4">
      <c r="B90" s="506"/>
      <c r="C90" s="509"/>
      <c r="D90" s="510"/>
      <c r="E90" s="181"/>
      <c r="F90" s="182">
        <f>C89</f>
        <v>0</v>
      </c>
      <c r="G90" s="181"/>
      <c r="H90" s="182">
        <f>I89</f>
        <v>0</v>
      </c>
      <c r="I90" s="513"/>
      <c r="J90" s="514"/>
      <c r="K90" s="517"/>
      <c r="L90" s="518"/>
      <c r="M90" s="518"/>
      <c r="N90" s="510"/>
      <c r="O90" s="489"/>
      <c r="P90" s="490"/>
      <c r="Q90" s="490"/>
      <c r="R90" s="490"/>
      <c r="S90" s="49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502">
        <f>IF($BE$3="４週",SUM(W90:AX90),IF($BE$3="暦月",SUM(W90:BA90),""))</f>
        <v>0</v>
      </c>
      <c r="BC90" s="503"/>
      <c r="BD90" s="504">
        <f>IF($BE$3="４週",BB90/4,IF($BE$3="暦月",(BB90/($BE$8/7)),""))</f>
        <v>0</v>
      </c>
      <c r="BE90" s="503"/>
      <c r="BF90" s="499"/>
      <c r="BG90" s="500"/>
      <c r="BH90" s="500"/>
      <c r="BI90" s="500"/>
      <c r="BJ90" s="501"/>
    </row>
    <row r="91" spans="2:62" ht="20.25" customHeight="1" x14ac:dyDescent="0.4">
      <c r="B91" s="505">
        <f>B89+1</f>
        <v>39</v>
      </c>
      <c r="C91" s="507"/>
      <c r="D91" s="508"/>
      <c r="E91" s="139"/>
      <c r="F91" s="140"/>
      <c r="G91" s="139"/>
      <c r="H91" s="140"/>
      <c r="I91" s="511"/>
      <c r="J91" s="512"/>
      <c r="K91" s="515"/>
      <c r="L91" s="516"/>
      <c r="M91" s="516"/>
      <c r="N91" s="508"/>
      <c r="O91" s="489"/>
      <c r="P91" s="490"/>
      <c r="Q91" s="490"/>
      <c r="R91" s="490"/>
      <c r="S91" s="49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492"/>
      <c r="BC91" s="493"/>
      <c r="BD91" s="494"/>
      <c r="BE91" s="495"/>
      <c r="BF91" s="496"/>
      <c r="BG91" s="497"/>
      <c r="BH91" s="497"/>
      <c r="BI91" s="497"/>
      <c r="BJ91" s="498"/>
    </row>
    <row r="92" spans="2:62" ht="20.25" customHeight="1" x14ac:dyDescent="0.4">
      <c r="B92" s="506"/>
      <c r="C92" s="509"/>
      <c r="D92" s="510"/>
      <c r="E92" s="181"/>
      <c r="F92" s="182">
        <f>C91</f>
        <v>0</v>
      </c>
      <c r="G92" s="181"/>
      <c r="H92" s="182">
        <f>I91</f>
        <v>0</v>
      </c>
      <c r="I92" s="513"/>
      <c r="J92" s="514"/>
      <c r="K92" s="517"/>
      <c r="L92" s="518"/>
      <c r="M92" s="518"/>
      <c r="N92" s="510"/>
      <c r="O92" s="489"/>
      <c r="P92" s="490"/>
      <c r="Q92" s="490"/>
      <c r="R92" s="490"/>
      <c r="S92" s="49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502">
        <f>IF($BE$3="４週",SUM(W92:AX92),IF($BE$3="暦月",SUM(W92:BA92),""))</f>
        <v>0</v>
      </c>
      <c r="BC92" s="503"/>
      <c r="BD92" s="504">
        <f>IF($BE$3="４週",BB92/4,IF($BE$3="暦月",(BB92/($BE$8/7)),""))</f>
        <v>0</v>
      </c>
      <c r="BE92" s="503"/>
      <c r="BF92" s="499"/>
      <c r="BG92" s="500"/>
      <c r="BH92" s="500"/>
      <c r="BI92" s="500"/>
      <c r="BJ92" s="501"/>
    </row>
    <row r="93" spans="2:62" ht="20.25" customHeight="1" x14ac:dyDescent="0.4">
      <c r="B93" s="505">
        <f>B91+1</f>
        <v>40</v>
      </c>
      <c r="C93" s="507"/>
      <c r="D93" s="508"/>
      <c r="E93" s="139"/>
      <c r="F93" s="140"/>
      <c r="G93" s="139"/>
      <c r="H93" s="140"/>
      <c r="I93" s="511"/>
      <c r="J93" s="512"/>
      <c r="K93" s="515"/>
      <c r="L93" s="516"/>
      <c r="M93" s="516"/>
      <c r="N93" s="508"/>
      <c r="O93" s="489"/>
      <c r="P93" s="490"/>
      <c r="Q93" s="490"/>
      <c r="R93" s="490"/>
      <c r="S93" s="49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492"/>
      <c r="BC93" s="493"/>
      <c r="BD93" s="494"/>
      <c r="BE93" s="495"/>
      <c r="BF93" s="496"/>
      <c r="BG93" s="497"/>
      <c r="BH93" s="497"/>
      <c r="BI93" s="497"/>
      <c r="BJ93" s="498"/>
    </row>
    <row r="94" spans="2:62" ht="20.25" customHeight="1" x14ac:dyDescent="0.4">
      <c r="B94" s="506"/>
      <c r="C94" s="509"/>
      <c r="D94" s="510"/>
      <c r="E94" s="181"/>
      <c r="F94" s="182">
        <f>C93</f>
        <v>0</v>
      </c>
      <c r="G94" s="181"/>
      <c r="H94" s="182">
        <f>I93</f>
        <v>0</v>
      </c>
      <c r="I94" s="513"/>
      <c r="J94" s="514"/>
      <c r="K94" s="517"/>
      <c r="L94" s="518"/>
      <c r="M94" s="518"/>
      <c r="N94" s="510"/>
      <c r="O94" s="489"/>
      <c r="P94" s="490"/>
      <c r="Q94" s="490"/>
      <c r="R94" s="490"/>
      <c r="S94" s="49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502">
        <f>IF($BE$3="４週",SUM(W94:AX94),IF($BE$3="暦月",SUM(W94:BA94),""))</f>
        <v>0</v>
      </c>
      <c r="BC94" s="503"/>
      <c r="BD94" s="504">
        <f>IF($BE$3="４週",BB94/4,IF($BE$3="暦月",(BB94/($BE$8/7)),""))</f>
        <v>0</v>
      </c>
      <c r="BE94" s="503"/>
      <c r="BF94" s="499"/>
      <c r="BG94" s="500"/>
      <c r="BH94" s="500"/>
      <c r="BI94" s="500"/>
      <c r="BJ94" s="501"/>
    </row>
    <row r="95" spans="2:62" ht="20.25" customHeight="1" x14ac:dyDescent="0.4">
      <c r="B95" s="505">
        <f>B93+1</f>
        <v>41</v>
      </c>
      <c r="C95" s="507"/>
      <c r="D95" s="508"/>
      <c r="E95" s="139"/>
      <c r="F95" s="140"/>
      <c r="G95" s="139"/>
      <c r="H95" s="140"/>
      <c r="I95" s="511"/>
      <c r="J95" s="512"/>
      <c r="K95" s="515"/>
      <c r="L95" s="516"/>
      <c r="M95" s="516"/>
      <c r="N95" s="508"/>
      <c r="O95" s="489"/>
      <c r="P95" s="490"/>
      <c r="Q95" s="490"/>
      <c r="R95" s="490"/>
      <c r="S95" s="49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492"/>
      <c r="BC95" s="493"/>
      <c r="BD95" s="494"/>
      <c r="BE95" s="495"/>
      <c r="BF95" s="496"/>
      <c r="BG95" s="497"/>
      <c r="BH95" s="497"/>
      <c r="BI95" s="497"/>
      <c r="BJ95" s="498"/>
    </row>
    <row r="96" spans="2:62" ht="20.25" customHeight="1" x14ac:dyDescent="0.4">
      <c r="B96" s="506"/>
      <c r="C96" s="509"/>
      <c r="D96" s="510"/>
      <c r="E96" s="181"/>
      <c r="F96" s="182">
        <f>C95</f>
        <v>0</v>
      </c>
      <c r="G96" s="181"/>
      <c r="H96" s="182">
        <f>I95</f>
        <v>0</v>
      </c>
      <c r="I96" s="513"/>
      <c r="J96" s="514"/>
      <c r="K96" s="517"/>
      <c r="L96" s="518"/>
      <c r="M96" s="518"/>
      <c r="N96" s="510"/>
      <c r="O96" s="489"/>
      <c r="P96" s="490"/>
      <c r="Q96" s="490"/>
      <c r="R96" s="490"/>
      <c r="S96" s="49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502">
        <f>IF($BE$3="４週",SUM(W96:AX96),IF($BE$3="暦月",SUM(W96:BA96),""))</f>
        <v>0</v>
      </c>
      <c r="BC96" s="503"/>
      <c r="BD96" s="504">
        <f>IF($BE$3="４週",BB96/4,IF($BE$3="暦月",(BB96/($BE$8/7)),""))</f>
        <v>0</v>
      </c>
      <c r="BE96" s="503"/>
      <c r="BF96" s="499"/>
      <c r="BG96" s="500"/>
      <c r="BH96" s="500"/>
      <c r="BI96" s="500"/>
      <c r="BJ96" s="501"/>
    </row>
    <row r="97" spans="2:62" ht="20.25" customHeight="1" x14ac:dyDescent="0.4">
      <c r="B97" s="505">
        <f>B95+1</f>
        <v>42</v>
      </c>
      <c r="C97" s="507"/>
      <c r="D97" s="508"/>
      <c r="E97" s="139"/>
      <c r="F97" s="140"/>
      <c r="G97" s="139"/>
      <c r="H97" s="140"/>
      <c r="I97" s="511"/>
      <c r="J97" s="512"/>
      <c r="K97" s="515"/>
      <c r="L97" s="516"/>
      <c r="M97" s="516"/>
      <c r="N97" s="508"/>
      <c r="O97" s="489"/>
      <c r="P97" s="490"/>
      <c r="Q97" s="490"/>
      <c r="R97" s="490"/>
      <c r="S97" s="49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492"/>
      <c r="BC97" s="493"/>
      <c r="BD97" s="494"/>
      <c r="BE97" s="495"/>
      <c r="BF97" s="496"/>
      <c r="BG97" s="497"/>
      <c r="BH97" s="497"/>
      <c r="BI97" s="497"/>
      <c r="BJ97" s="498"/>
    </row>
    <row r="98" spans="2:62" ht="20.25" customHeight="1" x14ac:dyDescent="0.4">
      <c r="B98" s="506"/>
      <c r="C98" s="509"/>
      <c r="D98" s="510"/>
      <c r="E98" s="181"/>
      <c r="F98" s="182">
        <f>C97</f>
        <v>0</v>
      </c>
      <c r="G98" s="181"/>
      <c r="H98" s="182">
        <f>I97</f>
        <v>0</v>
      </c>
      <c r="I98" s="513"/>
      <c r="J98" s="514"/>
      <c r="K98" s="517"/>
      <c r="L98" s="518"/>
      <c r="M98" s="518"/>
      <c r="N98" s="510"/>
      <c r="O98" s="489"/>
      <c r="P98" s="490"/>
      <c r="Q98" s="490"/>
      <c r="R98" s="490"/>
      <c r="S98" s="49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502">
        <f>IF($BE$3="４週",SUM(W98:AX98),IF($BE$3="暦月",SUM(W98:BA98),""))</f>
        <v>0</v>
      </c>
      <c r="BC98" s="503"/>
      <c r="BD98" s="504">
        <f>IF($BE$3="４週",BB98/4,IF($BE$3="暦月",(BB98/($BE$8/7)),""))</f>
        <v>0</v>
      </c>
      <c r="BE98" s="503"/>
      <c r="BF98" s="499"/>
      <c r="BG98" s="500"/>
      <c r="BH98" s="500"/>
      <c r="BI98" s="500"/>
      <c r="BJ98" s="501"/>
    </row>
    <row r="99" spans="2:62" ht="20.25" customHeight="1" x14ac:dyDescent="0.4">
      <c r="B99" s="505">
        <f>B97+1</f>
        <v>43</v>
      </c>
      <c r="C99" s="507"/>
      <c r="D99" s="508"/>
      <c r="E99" s="139"/>
      <c r="F99" s="140"/>
      <c r="G99" s="139"/>
      <c r="H99" s="140"/>
      <c r="I99" s="511"/>
      <c r="J99" s="512"/>
      <c r="K99" s="515"/>
      <c r="L99" s="516"/>
      <c r="M99" s="516"/>
      <c r="N99" s="508"/>
      <c r="O99" s="489"/>
      <c r="P99" s="490"/>
      <c r="Q99" s="490"/>
      <c r="R99" s="490"/>
      <c r="S99" s="49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492"/>
      <c r="BC99" s="493"/>
      <c r="BD99" s="494"/>
      <c r="BE99" s="495"/>
      <c r="BF99" s="496"/>
      <c r="BG99" s="497"/>
      <c r="BH99" s="497"/>
      <c r="BI99" s="497"/>
      <c r="BJ99" s="498"/>
    </row>
    <row r="100" spans="2:62" ht="20.25" customHeight="1" x14ac:dyDescent="0.4">
      <c r="B100" s="506"/>
      <c r="C100" s="509"/>
      <c r="D100" s="510"/>
      <c r="E100" s="181"/>
      <c r="F100" s="182">
        <f>C99</f>
        <v>0</v>
      </c>
      <c r="G100" s="181"/>
      <c r="H100" s="182">
        <f>I99</f>
        <v>0</v>
      </c>
      <c r="I100" s="513"/>
      <c r="J100" s="514"/>
      <c r="K100" s="517"/>
      <c r="L100" s="518"/>
      <c r="M100" s="518"/>
      <c r="N100" s="510"/>
      <c r="O100" s="489"/>
      <c r="P100" s="490"/>
      <c r="Q100" s="490"/>
      <c r="R100" s="490"/>
      <c r="S100" s="49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502">
        <f>IF($BE$3="４週",SUM(W100:AX100),IF($BE$3="暦月",SUM(W100:BA100),""))</f>
        <v>0</v>
      </c>
      <c r="BC100" s="503"/>
      <c r="BD100" s="504">
        <f>IF($BE$3="４週",BB100/4,IF($BE$3="暦月",(BB100/($BE$8/7)),""))</f>
        <v>0</v>
      </c>
      <c r="BE100" s="503"/>
      <c r="BF100" s="499"/>
      <c r="BG100" s="500"/>
      <c r="BH100" s="500"/>
      <c r="BI100" s="500"/>
      <c r="BJ100" s="501"/>
    </row>
    <row r="101" spans="2:62" ht="20.25" customHeight="1" x14ac:dyDescent="0.4">
      <c r="B101" s="505">
        <f>B99+1</f>
        <v>44</v>
      </c>
      <c r="C101" s="507"/>
      <c r="D101" s="508"/>
      <c r="E101" s="139"/>
      <c r="F101" s="140"/>
      <c r="G101" s="139"/>
      <c r="H101" s="140"/>
      <c r="I101" s="511"/>
      <c r="J101" s="512"/>
      <c r="K101" s="515"/>
      <c r="L101" s="516"/>
      <c r="M101" s="516"/>
      <c r="N101" s="508"/>
      <c r="O101" s="489"/>
      <c r="P101" s="490"/>
      <c r="Q101" s="490"/>
      <c r="R101" s="490"/>
      <c r="S101" s="49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492"/>
      <c r="BC101" s="493"/>
      <c r="BD101" s="494"/>
      <c r="BE101" s="495"/>
      <c r="BF101" s="496"/>
      <c r="BG101" s="497"/>
      <c r="BH101" s="497"/>
      <c r="BI101" s="497"/>
      <c r="BJ101" s="498"/>
    </row>
    <row r="102" spans="2:62" ht="20.25" customHeight="1" x14ac:dyDescent="0.4">
      <c r="B102" s="506"/>
      <c r="C102" s="509"/>
      <c r="D102" s="510"/>
      <c r="E102" s="181"/>
      <c r="F102" s="182">
        <f>C101</f>
        <v>0</v>
      </c>
      <c r="G102" s="181"/>
      <c r="H102" s="182">
        <f>I101</f>
        <v>0</v>
      </c>
      <c r="I102" s="513"/>
      <c r="J102" s="514"/>
      <c r="K102" s="517"/>
      <c r="L102" s="518"/>
      <c r="M102" s="518"/>
      <c r="N102" s="510"/>
      <c r="O102" s="489"/>
      <c r="P102" s="490"/>
      <c r="Q102" s="490"/>
      <c r="R102" s="490"/>
      <c r="S102" s="49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502">
        <f>IF($BE$3="４週",SUM(W102:AX102),IF($BE$3="暦月",SUM(W102:BA102),""))</f>
        <v>0</v>
      </c>
      <c r="BC102" s="503"/>
      <c r="BD102" s="504">
        <f>IF($BE$3="４週",BB102/4,IF($BE$3="暦月",(BB102/($BE$8/7)),""))</f>
        <v>0</v>
      </c>
      <c r="BE102" s="503"/>
      <c r="BF102" s="499"/>
      <c r="BG102" s="500"/>
      <c r="BH102" s="500"/>
      <c r="BI102" s="500"/>
      <c r="BJ102" s="501"/>
    </row>
    <row r="103" spans="2:62" ht="20.25" customHeight="1" x14ac:dyDescent="0.4">
      <c r="B103" s="505">
        <f>B101+1</f>
        <v>45</v>
      </c>
      <c r="C103" s="507"/>
      <c r="D103" s="508"/>
      <c r="E103" s="139"/>
      <c r="F103" s="140"/>
      <c r="G103" s="139"/>
      <c r="H103" s="140"/>
      <c r="I103" s="511"/>
      <c r="J103" s="512"/>
      <c r="K103" s="515"/>
      <c r="L103" s="516"/>
      <c r="M103" s="516"/>
      <c r="N103" s="508"/>
      <c r="O103" s="489"/>
      <c r="P103" s="490"/>
      <c r="Q103" s="490"/>
      <c r="R103" s="490"/>
      <c r="S103" s="49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492"/>
      <c r="BC103" s="493"/>
      <c r="BD103" s="494"/>
      <c r="BE103" s="495"/>
      <c r="BF103" s="496"/>
      <c r="BG103" s="497"/>
      <c r="BH103" s="497"/>
      <c r="BI103" s="497"/>
      <c r="BJ103" s="498"/>
    </row>
    <row r="104" spans="2:62" ht="20.25" customHeight="1" x14ac:dyDescent="0.4">
      <c r="B104" s="506"/>
      <c r="C104" s="509"/>
      <c r="D104" s="510"/>
      <c r="E104" s="181"/>
      <c r="F104" s="182">
        <f>C103</f>
        <v>0</v>
      </c>
      <c r="G104" s="181"/>
      <c r="H104" s="182">
        <f>I103</f>
        <v>0</v>
      </c>
      <c r="I104" s="513"/>
      <c r="J104" s="514"/>
      <c r="K104" s="517"/>
      <c r="L104" s="518"/>
      <c r="M104" s="518"/>
      <c r="N104" s="510"/>
      <c r="O104" s="489"/>
      <c r="P104" s="490"/>
      <c r="Q104" s="490"/>
      <c r="R104" s="490"/>
      <c r="S104" s="49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502">
        <f>IF($BE$3="４週",SUM(W104:AX104),IF($BE$3="暦月",SUM(W104:BA104),""))</f>
        <v>0</v>
      </c>
      <c r="BC104" s="503"/>
      <c r="BD104" s="504">
        <f>IF($BE$3="４週",BB104/4,IF($BE$3="暦月",(BB104/($BE$8/7)),""))</f>
        <v>0</v>
      </c>
      <c r="BE104" s="503"/>
      <c r="BF104" s="499"/>
      <c r="BG104" s="500"/>
      <c r="BH104" s="500"/>
      <c r="BI104" s="500"/>
      <c r="BJ104" s="501"/>
    </row>
    <row r="105" spans="2:62" ht="20.25" customHeight="1" x14ac:dyDescent="0.4">
      <c r="B105" s="505">
        <f>B103+1</f>
        <v>46</v>
      </c>
      <c r="C105" s="507"/>
      <c r="D105" s="508"/>
      <c r="E105" s="139"/>
      <c r="F105" s="140"/>
      <c r="G105" s="139"/>
      <c r="H105" s="140"/>
      <c r="I105" s="511"/>
      <c r="J105" s="512"/>
      <c r="K105" s="515"/>
      <c r="L105" s="516"/>
      <c r="M105" s="516"/>
      <c r="N105" s="508"/>
      <c r="O105" s="489"/>
      <c r="P105" s="490"/>
      <c r="Q105" s="490"/>
      <c r="R105" s="490"/>
      <c r="S105" s="49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492"/>
      <c r="BC105" s="493"/>
      <c r="BD105" s="494"/>
      <c r="BE105" s="495"/>
      <c r="BF105" s="496"/>
      <c r="BG105" s="497"/>
      <c r="BH105" s="497"/>
      <c r="BI105" s="497"/>
      <c r="BJ105" s="498"/>
    </row>
    <row r="106" spans="2:62" ht="20.25" customHeight="1" x14ac:dyDescent="0.4">
      <c r="B106" s="506"/>
      <c r="C106" s="509"/>
      <c r="D106" s="510"/>
      <c r="E106" s="181"/>
      <c r="F106" s="182">
        <f>C105</f>
        <v>0</v>
      </c>
      <c r="G106" s="181"/>
      <c r="H106" s="182">
        <f>I105</f>
        <v>0</v>
      </c>
      <c r="I106" s="513"/>
      <c r="J106" s="514"/>
      <c r="K106" s="517"/>
      <c r="L106" s="518"/>
      <c r="M106" s="518"/>
      <c r="N106" s="510"/>
      <c r="O106" s="489"/>
      <c r="P106" s="490"/>
      <c r="Q106" s="490"/>
      <c r="R106" s="490"/>
      <c r="S106" s="49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502">
        <f>IF($BE$3="４週",SUM(W106:AX106),IF($BE$3="暦月",SUM(W106:BA106),""))</f>
        <v>0</v>
      </c>
      <c r="BC106" s="503"/>
      <c r="BD106" s="504">
        <f>IF($BE$3="４週",BB106/4,IF($BE$3="暦月",(BB106/($BE$8/7)),""))</f>
        <v>0</v>
      </c>
      <c r="BE106" s="503"/>
      <c r="BF106" s="499"/>
      <c r="BG106" s="500"/>
      <c r="BH106" s="500"/>
      <c r="BI106" s="500"/>
      <c r="BJ106" s="501"/>
    </row>
    <row r="107" spans="2:62" ht="20.25" customHeight="1" x14ac:dyDescent="0.4">
      <c r="B107" s="505">
        <f>B105+1</f>
        <v>47</v>
      </c>
      <c r="C107" s="507"/>
      <c r="D107" s="508"/>
      <c r="E107" s="139"/>
      <c r="F107" s="140"/>
      <c r="G107" s="139"/>
      <c r="H107" s="140"/>
      <c r="I107" s="511"/>
      <c r="J107" s="512"/>
      <c r="K107" s="515"/>
      <c r="L107" s="516"/>
      <c r="M107" s="516"/>
      <c r="N107" s="508"/>
      <c r="O107" s="489"/>
      <c r="P107" s="490"/>
      <c r="Q107" s="490"/>
      <c r="R107" s="490"/>
      <c r="S107" s="49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492"/>
      <c r="BC107" s="493"/>
      <c r="BD107" s="494"/>
      <c r="BE107" s="495"/>
      <c r="BF107" s="496"/>
      <c r="BG107" s="497"/>
      <c r="BH107" s="497"/>
      <c r="BI107" s="497"/>
      <c r="BJ107" s="498"/>
    </row>
    <row r="108" spans="2:62" ht="20.25" customHeight="1" x14ac:dyDescent="0.4">
      <c r="B108" s="506"/>
      <c r="C108" s="509"/>
      <c r="D108" s="510"/>
      <c r="E108" s="181"/>
      <c r="F108" s="182">
        <f>C107</f>
        <v>0</v>
      </c>
      <c r="G108" s="181"/>
      <c r="H108" s="182">
        <f>I107</f>
        <v>0</v>
      </c>
      <c r="I108" s="513"/>
      <c r="J108" s="514"/>
      <c r="K108" s="517"/>
      <c r="L108" s="518"/>
      <c r="M108" s="518"/>
      <c r="N108" s="510"/>
      <c r="O108" s="489"/>
      <c r="P108" s="490"/>
      <c r="Q108" s="490"/>
      <c r="R108" s="490"/>
      <c r="S108" s="49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502">
        <f>IF($BE$3="４週",SUM(W108:AX108),IF($BE$3="暦月",SUM(W108:BA108),""))</f>
        <v>0</v>
      </c>
      <c r="BC108" s="503"/>
      <c r="BD108" s="504">
        <f>IF($BE$3="４週",BB108/4,IF($BE$3="暦月",(BB108/($BE$8/7)),""))</f>
        <v>0</v>
      </c>
      <c r="BE108" s="503"/>
      <c r="BF108" s="499"/>
      <c r="BG108" s="500"/>
      <c r="BH108" s="500"/>
      <c r="BI108" s="500"/>
      <c r="BJ108" s="501"/>
    </row>
    <row r="109" spans="2:62" ht="20.25" customHeight="1" x14ac:dyDescent="0.4">
      <c r="B109" s="505">
        <f>B107+1</f>
        <v>48</v>
      </c>
      <c r="C109" s="507"/>
      <c r="D109" s="508"/>
      <c r="E109" s="139"/>
      <c r="F109" s="140"/>
      <c r="G109" s="139"/>
      <c r="H109" s="140"/>
      <c r="I109" s="511"/>
      <c r="J109" s="512"/>
      <c r="K109" s="515"/>
      <c r="L109" s="516"/>
      <c r="M109" s="516"/>
      <c r="N109" s="508"/>
      <c r="O109" s="489"/>
      <c r="P109" s="490"/>
      <c r="Q109" s="490"/>
      <c r="R109" s="490"/>
      <c r="S109" s="49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492"/>
      <c r="BC109" s="493"/>
      <c r="BD109" s="494"/>
      <c r="BE109" s="495"/>
      <c r="BF109" s="496"/>
      <c r="BG109" s="497"/>
      <c r="BH109" s="497"/>
      <c r="BI109" s="497"/>
      <c r="BJ109" s="498"/>
    </row>
    <row r="110" spans="2:62" ht="20.25" customHeight="1" x14ac:dyDescent="0.4">
      <c r="B110" s="506"/>
      <c r="C110" s="509"/>
      <c r="D110" s="510"/>
      <c r="E110" s="181"/>
      <c r="F110" s="182">
        <f>C109</f>
        <v>0</v>
      </c>
      <c r="G110" s="181"/>
      <c r="H110" s="182">
        <f>I109</f>
        <v>0</v>
      </c>
      <c r="I110" s="513"/>
      <c r="J110" s="514"/>
      <c r="K110" s="517"/>
      <c r="L110" s="518"/>
      <c r="M110" s="518"/>
      <c r="N110" s="510"/>
      <c r="O110" s="489"/>
      <c r="P110" s="490"/>
      <c r="Q110" s="490"/>
      <c r="R110" s="490"/>
      <c r="S110" s="49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502">
        <f>IF($BE$3="４週",SUM(W110:AX110),IF($BE$3="暦月",SUM(W110:BA110),""))</f>
        <v>0</v>
      </c>
      <c r="BC110" s="503"/>
      <c r="BD110" s="504">
        <f>IF($BE$3="４週",BB110/4,IF($BE$3="暦月",(BB110/($BE$8/7)),""))</f>
        <v>0</v>
      </c>
      <c r="BE110" s="503"/>
      <c r="BF110" s="499"/>
      <c r="BG110" s="500"/>
      <c r="BH110" s="500"/>
      <c r="BI110" s="500"/>
      <c r="BJ110" s="501"/>
    </row>
    <row r="111" spans="2:62" ht="20.25" customHeight="1" x14ac:dyDescent="0.4">
      <c r="B111" s="505">
        <f>B109+1</f>
        <v>49</v>
      </c>
      <c r="C111" s="507"/>
      <c r="D111" s="508"/>
      <c r="E111" s="139"/>
      <c r="F111" s="140"/>
      <c r="G111" s="139"/>
      <c r="H111" s="140"/>
      <c r="I111" s="511"/>
      <c r="J111" s="512"/>
      <c r="K111" s="515"/>
      <c r="L111" s="516"/>
      <c r="M111" s="516"/>
      <c r="N111" s="508"/>
      <c r="O111" s="489"/>
      <c r="P111" s="490"/>
      <c r="Q111" s="490"/>
      <c r="R111" s="490"/>
      <c r="S111" s="49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492"/>
      <c r="BC111" s="493"/>
      <c r="BD111" s="494"/>
      <c r="BE111" s="495"/>
      <c r="BF111" s="496"/>
      <c r="BG111" s="497"/>
      <c r="BH111" s="497"/>
      <c r="BI111" s="497"/>
      <c r="BJ111" s="498"/>
    </row>
    <row r="112" spans="2:62" ht="20.25" customHeight="1" x14ac:dyDescent="0.4">
      <c r="B112" s="506"/>
      <c r="C112" s="509"/>
      <c r="D112" s="510"/>
      <c r="E112" s="181"/>
      <c r="F112" s="182">
        <f>C111</f>
        <v>0</v>
      </c>
      <c r="G112" s="181"/>
      <c r="H112" s="182">
        <f>I111</f>
        <v>0</v>
      </c>
      <c r="I112" s="513"/>
      <c r="J112" s="514"/>
      <c r="K112" s="517"/>
      <c r="L112" s="518"/>
      <c r="M112" s="518"/>
      <c r="N112" s="510"/>
      <c r="O112" s="489"/>
      <c r="P112" s="490"/>
      <c r="Q112" s="490"/>
      <c r="R112" s="490"/>
      <c r="S112" s="49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502">
        <f>IF($BE$3="４週",SUM(W112:AX112),IF($BE$3="暦月",SUM(W112:BA112),""))</f>
        <v>0</v>
      </c>
      <c r="BC112" s="503"/>
      <c r="BD112" s="504">
        <f>IF($BE$3="４週",BB112/4,IF($BE$3="暦月",(BB112/($BE$8/7)),""))</f>
        <v>0</v>
      </c>
      <c r="BE112" s="503"/>
      <c r="BF112" s="499"/>
      <c r="BG112" s="500"/>
      <c r="BH112" s="500"/>
      <c r="BI112" s="500"/>
      <c r="BJ112" s="501"/>
    </row>
    <row r="113" spans="2:62" ht="20.25" customHeight="1" x14ac:dyDescent="0.4">
      <c r="B113" s="505">
        <f>B111+1</f>
        <v>50</v>
      </c>
      <c r="C113" s="507"/>
      <c r="D113" s="508"/>
      <c r="E113" s="139"/>
      <c r="F113" s="140"/>
      <c r="G113" s="139"/>
      <c r="H113" s="140"/>
      <c r="I113" s="511"/>
      <c r="J113" s="512"/>
      <c r="K113" s="515"/>
      <c r="L113" s="516"/>
      <c r="M113" s="516"/>
      <c r="N113" s="508"/>
      <c r="O113" s="489"/>
      <c r="P113" s="490"/>
      <c r="Q113" s="490"/>
      <c r="R113" s="490"/>
      <c r="S113" s="49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492"/>
      <c r="BC113" s="493"/>
      <c r="BD113" s="494"/>
      <c r="BE113" s="495"/>
      <c r="BF113" s="496"/>
      <c r="BG113" s="497"/>
      <c r="BH113" s="497"/>
      <c r="BI113" s="497"/>
      <c r="BJ113" s="498"/>
    </row>
    <row r="114" spans="2:62" ht="20.25" customHeight="1" x14ac:dyDescent="0.4">
      <c r="B114" s="506"/>
      <c r="C114" s="509"/>
      <c r="D114" s="510"/>
      <c r="E114" s="181"/>
      <c r="F114" s="182">
        <f>C113</f>
        <v>0</v>
      </c>
      <c r="G114" s="181"/>
      <c r="H114" s="182">
        <f>I113</f>
        <v>0</v>
      </c>
      <c r="I114" s="513"/>
      <c r="J114" s="514"/>
      <c r="K114" s="517"/>
      <c r="L114" s="518"/>
      <c r="M114" s="518"/>
      <c r="N114" s="510"/>
      <c r="O114" s="489"/>
      <c r="P114" s="490"/>
      <c r="Q114" s="490"/>
      <c r="R114" s="490"/>
      <c r="S114" s="49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502">
        <f>IF($BE$3="４週",SUM(W114:AX114),IF($BE$3="暦月",SUM(W114:BA114),""))</f>
        <v>0</v>
      </c>
      <c r="BC114" s="503"/>
      <c r="BD114" s="504">
        <f>IF($BE$3="４週",BB114/4,IF($BE$3="暦月",(BB114/($BE$8/7)),""))</f>
        <v>0</v>
      </c>
      <c r="BE114" s="503"/>
      <c r="BF114" s="499"/>
      <c r="BG114" s="500"/>
      <c r="BH114" s="500"/>
      <c r="BI114" s="500"/>
      <c r="BJ114" s="501"/>
    </row>
    <row r="115" spans="2:62" ht="20.25" customHeight="1" x14ac:dyDescent="0.4">
      <c r="B115" s="505">
        <f>B113+1</f>
        <v>51</v>
      </c>
      <c r="C115" s="507"/>
      <c r="D115" s="508"/>
      <c r="E115" s="139"/>
      <c r="F115" s="140"/>
      <c r="G115" s="139"/>
      <c r="H115" s="140"/>
      <c r="I115" s="511"/>
      <c r="J115" s="512"/>
      <c r="K115" s="515"/>
      <c r="L115" s="516"/>
      <c r="M115" s="516"/>
      <c r="N115" s="508"/>
      <c r="O115" s="489"/>
      <c r="P115" s="490"/>
      <c r="Q115" s="490"/>
      <c r="R115" s="490"/>
      <c r="S115" s="49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492"/>
      <c r="BC115" s="493"/>
      <c r="BD115" s="494"/>
      <c r="BE115" s="495"/>
      <c r="BF115" s="496"/>
      <c r="BG115" s="497"/>
      <c r="BH115" s="497"/>
      <c r="BI115" s="497"/>
      <c r="BJ115" s="498"/>
    </row>
    <row r="116" spans="2:62" ht="20.25" customHeight="1" x14ac:dyDescent="0.4">
      <c r="B116" s="506"/>
      <c r="C116" s="509"/>
      <c r="D116" s="510"/>
      <c r="E116" s="181"/>
      <c r="F116" s="182">
        <f>C115</f>
        <v>0</v>
      </c>
      <c r="G116" s="181"/>
      <c r="H116" s="182">
        <f>I115</f>
        <v>0</v>
      </c>
      <c r="I116" s="513"/>
      <c r="J116" s="514"/>
      <c r="K116" s="517"/>
      <c r="L116" s="518"/>
      <c r="M116" s="518"/>
      <c r="N116" s="510"/>
      <c r="O116" s="489"/>
      <c r="P116" s="490"/>
      <c r="Q116" s="490"/>
      <c r="R116" s="490"/>
      <c r="S116" s="49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502">
        <f>IF($BE$3="４週",SUM(W116:AX116),IF($BE$3="暦月",SUM(W116:BA116),""))</f>
        <v>0</v>
      </c>
      <c r="BC116" s="503"/>
      <c r="BD116" s="504">
        <f>IF($BE$3="４週",BB116/4,IF($BE$3="暦月",(BB116/($BE$8/7)),""))</f>
        <v>0</v>
      </c>
      <c r="BE116" s="503"/>
      <c r="BF116" s="499"/>
      <c r="BG116" s="500"/>
      <c r="BH116" s="500"/>
      <c r="BI116" s="500"/>
      <c r="BJ116" s="501"/>
    </row>
    <row r="117" spans="2:62" ht="20.25" customHeight="1" x14ac:dyDescent="0.4">
      <c r="B117" s="505">
        <f>B115+1</f>
        <v>52</v>
      </c>
      <c r="C117" s="507"/>
      <c r="D117" s="508"/>
      <c r="E117" s="139"/>
      <c r="F117" s="140"/>
      <c r="G117" s="139"/>
      <c r="H117" s="140"/>
      <c r="I117" s="511"/>
      <c r="J117" s="512"/>
      <c r="K117" s="515"/>
      <c r="L117" s="516"/>
      <c r="M117" s="516"/>
      <c r="N117" s="508"/>
      <c r="O117" s="489"/>
      <c r="P117" s="490"/>
      <c r="Q117" s="490"/>
      <c r="R117" s="490"/>
      <c r="S117" s="49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492"/>
      <c r="BC117" s="493"/>
      <c r="BD117" s="494"/>
      <c r="BE117" s="495"/>
      <c r="BF117" s="496"/>
      <c r="BG117" s="497"/>
      <c r="BH117" s="497"/>
      <c r="BI117" s="497"/>
      <c r="BJ117" s="498"/>
    </row>
    <row r="118" spans="2:62" ht="20.25" customHeight="1" x14ac:dyDescent="0.4">
      <c r="B118" s="506"/>
      <c r="C118" s="509"/>
      <c r="D118" s="510"/>
      <c r="E118" s="181"/>
      <c r="F118" s="182">
        <f>C117</f>
        <v>0</v>
      </c>
      <c r="G118" s="181"/>
      <c r="H118" s="182">
        <f>I117</f>
        <v>0</v>
      </c>
      <c r="I118" s="513"/>
      <c r="J118" s="514"/>
      <c r="K118" s="517"/>
      <c r="L118" s="518"/>
      <c r="M118" s="518"/>
      <c r="N118" s="510"/>
      <c r="O118" s="489"/>
      <c r="P118" s="490"/>
      <c r="Q118" s="490"/>
      <c r="R118" s="490"/>
      <c r="S118" s="49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502">
        <f>IF($BE$3="４週",SUM(W118:AX118),IF($BE$3="暦月",SUM(W118:BA118),""))</f>
        <v>0</v>
      </c>
      <c r="BC118" s="503"/>
      <c r="BD118" s="504">
        <f>IF($BE$3="４週",BB118/4,IF($BE$3="暦月",(BB118/($BE$8/7)),""))</f>
        <v>0</v>
      </c>
      <c r="BE118" s="503"/>
      <c r="BF118" s="499"/>
      <c r="BG118" s="500"/>
      <c r="BH118" s="500"/>
      <c r="BI118" s="500"/>
      <c r="BJ118" s="501"/>
    </row>
    <row r="119" spans="2:62" ht="20.25" customHeight="1" x14ac:dyDescent="0.4">
      <c r="B119" s="505">
        <f>B117+1</f>
        <v>53</v>
      </c>
      <c r="C119" s="507"/>
      <c r="D119" s="508"/>
      <c r="E119" s="139"/>
      <c r="F119" s="140"/>
      <c r="G119" s="139"/>
      <c r="H119" s="140"/>
      <c r="I119" s="511"/>
      <c r="J119" s="512"/>
      <c r="K119" s="515"/>
      <c r="L119" s="516"/>
      <c r="M119" s="516"/>
      <c r="N119" s="508"/>
      <c r="O119" s="489"/>
      <c r="P119" s="490"/>
      <c r="Q119" s="490"/>
      <c r="R119" s="490"/>
      <c r="S119" s="49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492"/>
      <c r="BC119" s="493"/>
      <c r="BD119" s="494"/>
      <c r="BE119" s="495"/>
      <c r="BF119" s="496"/>
      <c r="BG119" s="497"/>
      <c r="BH119" s="497"/>
      <c r="BI119" s="497"/>
      <c r="BJ119" s="498"/>
    </row>
    <row r="120" spans="2:62" ht="20.25" customHeight="1" x14ac:dyDescent="0.4">
      <c r="B120" s="506"/>
      <c r="C120" s="509"/>
      <c r="D120" s="510"/>
      <c r="E120" s="181"/>
      <c r="F120" s="182">
        <f>C119</f>
        <v>0</v>
      </c>
      <c r="G120" s="181"/>
      <c r="H120" s="182">
        <f>I119</f>
        <v>0</v>
      </c>
      <c r="I120" s="513"/>
      <c r="J120" s="514"/>
      <c r="K120" s="517"/>
      <c r="L120" s="518"/>
      <c r="M120" s="518"/>
      <c r="N120" s="510"/>
      <c r="O120" s="489"/>
      <c r="P120" s="490"/>
      <c r="Q120" s="490"/>
      <c r="R120" s="490"/>
      <c r="S120" s="49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502">
        <f>IF($BE$3="４週",SUM(W120:AX120),IF($BE$3="暦月",SUM(W120:BA120),""))</f>
        <v>0</v>
      </c>
      <c r="BC120" s="503"/>
      <c r="BD120" s="504">
        <f>IF($BE$3="４週",BB120/4,IF($BE$3="暦月",(BB120/($BE$8/7)),""))</f>
        <v>0</v>
      </c>
      <c r="BE120" s="503"/>
      <c r="BF120" s="499"/>
      <c r="BG120" s="500"/>
      <c r="BH120" s="500"/>
      <c r="BI120" s="500"/>
      <c r="BJ120" s="501"/>
    </row>
    <row r="121" spans="2:62" ht="20.25" customHeight="1" x14ac:dyDescent="0.4">
      <c r="B121" s="505">
        <f>B119+1</f>
        <v>54</v>
      </c>
      <c r="C121" s="507"/>
      <c r="D121" s="508"/>
      <c r="E121" s="139"/>
      <c r="F121" s="140"/>
      <c r="G121" s="139"/>
      <c r="H121" s="140"/>
      <c r="I121" s="511"/>
      <c r="J121" s="512"/>
      <c r="K121" s="515"/>
      <c r="L121" s="516"/>
      <c r="M121" s="516"/>
      <c r="N121" s="508"/>
      <c r="O121" s="489"/>
      <c r="P121" s="490"/>
      <c r="Q121" s="490"/>
      <c r="R121" s="490"/>
      <c r="S121" s="49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492"/>
      <c r="BC121" s="493"/>
      <c r="BD121" s="494"/>
      <c r="BE121" s="495"/>
      <c r="BF121" s="496"/>
      <c r="BG121" s="497"/>
      <c r="BH121" s="497"/>
      <c r="BI121" s="497"/>
      <c r="BJ121" s="498"/>
    </row>
    <row r="122" spans="2:62" ht="20.25" customHeight="1" x14ac:dyDescent="0.4">
      <c r="B122" s="506"/>
      <c r="C122" s="509"/>
      <c r="D122" s="510"/>
      <c r="E122" s="181"/>
      <c r="F122" s="182">
        <f>C121</f>
        <v>0</v>
      </c>
      <c r="G122" s="181"/>
      <c r="H122" s="182">
        <f>I121</f>
        <v>0</v>
      </c>
      <c r="I122" s="513"/>
      <c r="J122" s="514"/>
      <c r="K122" s="517"/>
      <c r="L122" s="518"/>
      <c r="M122" s="518"/>
      <c r="N122" s="510"/>
      <c r="O122" s="489"/>
      <c r="P122" s="490"/>
      <c r="Q122" s="490"/>
      <c r="R122" s="490"/>
      <c r="S122" s="49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502">
        <f>IF($BE$3="４週",SUM(W122:AX122),IF($BE$3="暦月",SUM(W122:BA122),""))</f>
        <v>0</v>
      </c>
      <c r="BC122" s="503"/>
      <c r="BD122" s="504">
        <f>IF($BE$3="４週",BB122/4,IF($BE$3="暦月",(BB122/($BE$8/7)),""))</f>
        <v>0</v>
      </c>
      <c r="BE122" s="503"/>
      <c r="BF122" s="499"/>
      <c r="BG122" s="500"/>
      <c r="BH122" s="500"/>
      <c r="BI122" s="500"/>
      <c r="BJ122" s="501"/>
    </row>
    <row r="123" spans="2:62" ht="20.25" customHeight="1" x14ac:dyDescent="0.4">
      <c r="B123" s="505">
        <f>B121+1</f>
        <v>55</v>
      </c>
      <c r="C123" s="507"/>
      <c r="D123" s="508"/>
      <c r="E123" s="139"/>
      <c r="F123" s="140"/>
      <c r="G123" s="139"/>
      <c r="H123" s="140"/>
      <c r="I123" s="511"/>
      <c r="J123" s="512"/>
      <c r="K123" s="515"/>
      <c r="L123" s="516"/>
      <c r="M123" s="516"/>
      <c r="N123" s="508"/>
      <c r="O123" s="489"/>
      <c r="P123" s="490"/>
      <c r="Q123" s="490"/>
      <c r="R123" s="490"/>
      <c r="S123" s="49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492"/>
      <c r="BC123" s="493"/>
      <c r="BD123" s="494"/>
      <c r="BE123" s="495"/>
      <c r="BF123" s="496"/>
      <c r="BG123" s="497"/>
      <c r="BH123" s="497"/>
      <c r="BI123" s="497"/>
      <c r="BJ123" s="498"/>
    </row>
    <row r="124" spans="2:62" ht="20.25" customHeight="1" x14ac:dyDescent="0.4">
      <c r="B124" s="506"/>
      <c r="C124" s="509"/>
      <c r="D124" s="510"/>
      <c r="E124" s="181"/>
      <c r="F124" s="182">
        <f>C123</f>
        <v>0</v>
      </c>
      <c r="G124" s="181"/>
      <c r="H124" s="182">
        <f>I123</f>
        <v>0</v>
      </c>
      <c r="I124" s="513"/>
      <c r="J124" s="514"/>
      <c r="K124" s="517"/>
      <c r="L124" s="518"/>
      <c r="M124" s="518"/>
      <c r="N124" s="510"/>
      <c r="O124" s="489"/>
      <c r="P124" s="490"/>
      <c r="Q124" s="490"/>
      <c r="R124" s="490"/>
      <c r="S124" s="49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502">
        <f>IF($BE$3="４週",SUM(W124:AX124),IF($BE$3="暦月",SUM(W124:BA124),""))</f>
        <v>0</v>
      </c>
      <c r="BC124" s="503"/>
      <c r="BD124" s="504">
        <f>IF($BE$3="４週",BB124/4,IF($BE$3="暦月",(BB124/($BE$8/7)),""))</f>
        <v>0</v>
      </c>
      <c r="BE124" s="503"/>
      <c r="BF124" s="499"/>
      <c r="BG124" s="500"/>
      <c r="BH124" s="500"/>
      <c r="BI124" s="500"/>
      <c r="BJ124" s="501"/>
    </row>
    <row r="125" spans="2:62" ht="20.25" customHeight="1" x14ac:dyDescent="0.4">
      <c r="B125" s="505">
        <f>B123+1</f>
        <v>56</v>
      </c>
      <c r="C125" s="507"/>
      <c r="D125" s="508"/>
      <c r="E125" s="139"/>
      <c r="F125" s="140"/>
      <c r="G125" s="139"/>
      <c r="H125" s="140"/>
      <c r="I125" s="511"/>
      <c r="J125" s="512"/>
      <c r="K125" s="515"/>
      <c r="L125" s="516"/>
      <c r="M125" s="516"/>
      <c r="N125" s="508"/>
      <c r="O125" s="489"/>
      <c r="P125" s="490"/>
      <c r="Q125" s="490"/>
      <c r="R125" s="490"/>
      <c r="S125" s="49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492"/>
      <c r="BC125" s="493"/>
      <c r="BD125" s="494"/>
      <c r="BE125" s="495"/>
      <c r="BF125" s="496"/>
      <c r="BG125" s="497"/>
      <c r="BH125" s="497"/>
      <c r="BI125" s="497"/>
      <c r="BJ125" s="498"/>
    </row>
    <row r="126" spans="2:62" ht="20.25" customHeight="1" x14ac:dyDescent="0.4">
      <c r="B126" s="506"/>
      <c r="C126" s="509"/>
      <c r="D126" s="510"/>
      <c r="E126" s="181"/>
      <c r="F126" s="182">
        <f>C125</f>
        <v>0</v>
      </c>
      <c r="G126" s="181"/>
      <c r="H126" s="182">
        <f>I125</f>
        <v>0</v>
      </c>
      <c r="I126" s="513"/>
      <c r="J126" s="514"/>
      <c r="K126" s="517"/>
      <c r="L126" s="518"/>
      <c r="M126" s="518"/>
      <c r="N126" s="510"/>
      <c r="O126" s="489"/>
      <c r="P126" s="490"/>
      <c r="Q126" s="490"/>
      <c r="R126" s="490"/>
      <c r="S126" s="49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502">
        <f>IF($BE$3="４週",SUM(W126:AX126),IF($BE$3="暦月",SUM(W126:BA126),""))</f>
        <v>0</v>
      </c>
      <c r="BC126" s="503"/>
      <c r="BD126" s="504">
        <f>IF($BE$3="４週",BB126/4,IF($BE$3="暦月",(BB126/($BE$8/7)),""))</f>
        <v>0</v>
      </c>
      <c r="BE126" s="503"/>
      <c r="BF126" s="499"/>
      <c r="BG126" s="500"/>
      <c r="BH126" s="500"/>
      <c r="BI126" s="500"/>
      <c r="BJ126" s="501"/>
    </row>
    <row r="127" spans="2:62" ht="20.25" customHeight="1" x14ac:dyDescent="0.4">
      <c r="B127" s="505">
        <f>B125+1</f>
        <v>57</v>
      </c>
      <c r="C127" s="507"/>
      <c r="D127" s="508"/>
      <c r="E127" s="139"/>
      <c r="F127" s="140"/>
      <c r="G127" s="139"/>
      <c r="H127" s="140"/>
      <c r="I127" s="511"/>
      <c r="J127" s="512"/>
      <c r="K127" s="515"/>
      <c r="L127" s="516"/>
      <c r="M127" s="516"/>
      <c r="N127" s="508"/>
      <c r="O127" s="489"/>
      <c r="P127" s="490"/>
      <c r="Q127" s="490"/>
      <c r="R127" s="490"/>
      <c r="S127" s="49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492"/>
      <c r="BC127" s="493"/>
      <c r="BD127" s="494"/>
      <c r="BE127" s="495"/>
      <c r="BF127" s="496"/>
      <c r="BG127" s="497"/>
      <c r="BH127" s="497"/>
      <c r="BI127" s="497"/>
      <c r="BJ127" s="498"/>
    </row>
    <row r="128" spans="2:62" ht="20.25" customHeight="1" x14ac:dyDescent="0.4">
      <c r="B128" s="506"/>
      <c r="C128" s="509"/>
      <c r="D128" s="510"/>
      <c r="E128" s="181"/>
      <c r="F128" s="182">
        <f>C127</f>
        <v>0</v>
      </c>
      <c r="G128" s="181"/>
      <c r="H128" s="182">
        <f>I127</f>
        <v>0</v>
      </c>
      <c r="I128" s="513"/>
      <c r="J128" s="514"/>
      <c r="K128" s="517"/>
      <c r="L128" s="518"/>
      <c r="M128" s="518"/>
      <c r="N128" s="510"/>
      <c r="O128" s="489"/>
      <c r="P128" s="490"/>
      <c r="Q128" s="490"/>
      <c r="R128" s="490"/>
      <c r="S128" s="49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502">
        <f>IF($BE$3="４週",SUM(W128:AX128),IF($BE$3="暦月",SUM(W128:BA128),""))</f>
        <v>0</v>
      </c>
      <c r="BC128" s="503"/>
      <c r="BD128" s="504">
        <f>IF($BE$3="４週",BB128/4,IF($BE$3="暦月",(BB128/($BE$8/7)),""))</f>
        <v>0</v>
      </c>
      <c r="BE128" s="503"/>
      <c r="BF128" s="499"/>
      <c r="BG128" s="500"/>
      <c r="BH128" s="500"/>
      <c r="BI128" s="500"/>
      <c r="BJ128" s="501"/>
    </row>
    <row r="129" spans="2:62" ht="20.25" customHeight="1" x14ac:dyDescent="0.4">
      <c r="B129" s="505">
        <f>B127+1</f>
        <v>58</v>
      </c>
      <c r="C129" s="507"/>
      <c r="D129" s="508"/>
      <c r="E129" s="139"/>
      <c r="F129" s="140"/>
      <c r="G129" s="139"/>
      <c r="H129" s="140"/>
      <c r="I129" s="511"/>
      <c r="J129" s="512"/>
      <c r="K129" s="515"/>
      <c r="L129" s="516"/>
      <c r="M129" s="516"/>
      <c r="N129" s="508"/>
      <c r="O129" s="489"/>
      <c r="P129" s="490"/>
      <c r="Q129" s="490"/>
      <c r="R129" s="490"/>
      <c r="S129" s="49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492"/>
      <c r="BC129" s="493"/>
      <c r="BD129" s="494"/>
      <c r="BE129" s="495"/>
      <c r="BF129" s="496"/>
      <c r="BG129" s="497"/>
      <c r="BH129" s="497"/>
      <c r="BI129" s="497"/>
      <c r="BJ129" s="498"/>
    </row>
    <row r="130" spans="2:62" ht="20.25" customHeight="1" x14ac:dyDescent="0.4">
      <c r="B130" s="506"/>
      <c r="C130" s="509"/>
      <c r="D130" s="510"/>
      <c r="E130" s="181"/>
      <c r="F130" s="182">
        <f>C129</f>
        <v>0</v>
      </c>
      <c r="G130" s="181"/>
      <c r="H130" s="182">
        <f>I129</f>
        <v>0</v>
      </c>
      <c r="I130" s="513"/>
      <c r="J130" s="514"/>
      <c r="K130" s="517"/>
      <c r="L130" s="518"/>
      <c r="M130" s="518"/>
      <c r="N130" s="510"/>
      <c r="O130" s="489"/>
      <c r="P130" s="490"/>
      <c r="Q130" s="490"/>
      <c r="R130" s="490"/>
      <c r="S130" s="49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502">
        <f>IF($BE$3="４週",SUM(W130:AX130),IF($BE$3="暦月",SUM(W130:BA130),""))</f>
        <v>0</v>
      </c>
      <c r="BC130" s="503"/>
      <c r="BD130" s="504">
        <f>IF($BE$3="４週",BB130/4,IF($BE$3="暦月",(BB130/($BE$8/7)),""))</f>
        <v>0</v>
      </c>
      <c r="BE130" s="503"/>
      <c r="BF130" s="499"/>
      <c r="BG130" s="500"/>
      <c r="BH130" s="500"/>
      <c r="BI130" s="500"/>
      <c r="BJ130" s="501"/>
    </row>
    <row r="131" spans="2:62" ht="20.25" customHeight="1" x14ac:dyDescent="0.4">
      <c r="B131" s="505">
        <f>B129+1</f>
        <v>59</v>
      </c>
      <c r="C131" s="507"/>
      <c r="D131" s="508"/>
      <c r="E131" s="139"/>
      <c r="F131" s="140"/>
      <c r="G131" s="139"/>
      <c r="H131" s="140"/>
      <c r="I131" s="511"/>
      <c r="J131" s="512"/>
      <c r="K131" s="515"/>
      <c r="L131" s="516"/>
      <c r="M131" s="516"/>
      <c r="N131" s="508"/>
      <c r="O131" s="489"/>
      <c r="P131" s="490"/>
      <c r="Q131" s="490"/>
      <c r="R131" s="490"/>
      <c r="S131" s="49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492"/>
      <c r="BC131" s="493"/>
      <c r="BD131" s="494"/>
      <c r="BE131" s="495"/>
      <c r="BF131" s="496"/>
      <c r="BG131" s="497"/>
      <c r="BH131" s="497"/>
      <c r="BI131" s="497"/>
      <c r="BJ131" s="498"/>
    </row>
    <row r="132" spans="2:62" ht="20.25" customHeight="1" x14ac:dyDescent="0.4">
      <c r="B132" s="506"/>
      <c r="C132" s="509"/>
      <c r="D132" s="510"/>
      <c r="E132" s="181"/>
      <c r="F132" s="182">
        <f>C131</f>
        <v>0</v>
      </c>
      <c r="G132" s="181"/>
      <c r="H132" s="182">
        <f>I131</f>
        <v>0</v>
      </c>
      <c r="I132" s="513"/>
      <c r="J132" s="514"/>
      <c r="K132" s="517"/>
      <c r="L132" s="518"/>
      <c r="M132" s="518"/>
      <c r="N132" s="510"/>
      <c r="O132" s="489"/>
      <c r="P132" s="490"/>
      <c r="Q132" s="490"/>
      <c r="R132" s="490"/>
      <c r="S132" s="49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502">
        <f>IF($BE$3="４週",SUM(W132:AX132),IF($BE$3="暦月",SUM(W132:BA132),""))</f>
        <v>0</v>
      </c>
      <c r="BC132" s="503"/>
      <c r="BD132" s="504">
        <f>IF($BE$3="４週",BB132/4,IF($BE$3="暦月",(BB132/($BE$8/7)),""))</f>
        <v>0</v>
      </c>
      <c r="BE132" s="503"/>
      <c r="BF132" s="499"/>
      <c r="BG132" s="500"/>
      <c r="BH132" s="500"/>
      <c r="BI132" s="500"/>
      <c r="BJ132" s="501"/>
    </row>
    <row r="133" spans="2:62" ht="20.25" customHeight="1" x14ac:dyDescent="0.4">
      <c r="B133" s="505">
        <f>B131+1</f>
        <v>60</v>
      </c>
      <c r="C133" s="507"/>
      <c r="D133" s="508"/>
      <c r="E133" s="139"/>
      <c r="F133" s="140"/>
      <c r="G133" s="139"/>
      <c r="H133" s="140"/>
      <c r="I133" s="511"/>
      <c r="J133" s="512"/>
      <c r="K133" s="515"/>
      <c r="L133" s="516"/>
      <c r="M133" s="516"/>
      <c r="N133" s="508"/>
      <c r="O133" s="489"/>
      <c r="P133" s="490"/>
      <c r="Q133" s="490"/>
      <c r="R133" s="490"/>
      <c r="S133" s="49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492"/>
      <c r="BC133" s="493"/>
      <c r="BD133" s="494"/>
      <c r="BE133" s="495"/>
      <c r="BF133" s="496"/>
      <c r="BG133" s="497"/>
      <c r="BH133" s="497"/>
      <c r="BI133" s="497"/>
      <c r="BJ133" s="498"/>
    </row>
    <row r="134" spans="2:62" ht="20.25" customHeight="1" x14ac:dyDescent="0.4">
      <c r="B134" s="506"/>
      <c r="C134" s="509"/>
      <c r="D134" s="510"/>
      <c r="E134" s="181"/>
      <c r="F134" s="182">
        <f>C133</f>
        <v>0</v>
      </c>
      <c r="G134" s="181"/>
      <c r="H134" s="182">
        <f>I133</f>
        <v>0</v>
      </c>
      <c r="I134" s="513"/>
      <c r="J134" s="514"/>
      <c r="K134" s="517"/>
      <c r="L134" s="518"/>
      <c r="M134" s="518"/>
      <c r="N134" s="510"/>
      <c r="O134" s="489"/>
      <c r="P134" s="490"/>
      <c r="Q134" s="490"/>
      <c r="R134" s="490"/>
      <c r="S134" s="49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502">
        <f>IF($BE$3="４週",SUM(W134:AX134),IF($BE$3="暦月",SUM(W134:BA134),""))</f>
        <v>0</v>
      </c>
      <c r="BC134" s="503"/>
      <c r="BD134" s="504">
        <f>IF($BE$3="４週",BB134/4,IF($BE$3="暦月",(BB134/($BE$8/7)),""))</f>
        <v>0</v>
      </c>
      <c r="BE134" s="503"/>
      <c r="BF134" s="499"/>
      <c r="BG134" s="500"/>
      <c r="BH134" s="500"/>
      <c r="BI134" s="500"/>
      <c r="BJ134" s="501"/>
    </row>
    <row r="135" spans="2:62" ht="20.25" customHeight="1" x14ac:dyDescent="0.4">
      <c r="B135" s="505">
        <f>B133+1</f>
        <v>61</v>
      </c>
      <c r="C135" s="507"/>
      <c r="D135" s="508"/>
      <c r="E135" s="139"/>
      <c r="F135" s="140"/>
      <c r="G135" s="139"/>
      <c r="H135" s="140"/>
      <c r="I135" s="511"/>
      <c r="J135" s="512"/>
      <c r="K135" s="515"/>
      <c r="L135" s="516"/>
      <c r="M135" s="516"/>
      <c r="N135" s="508"/>
      <c r="O135" s="489"/>
      <c r="P135" s="490"/>
      <c r="Q135" s="490"/>
      <c r="R135" s="490"/>
      <c r="S135" s="49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492"/>
      <c r="BC135" s="493"/>
      <c r="BD135" s="494"/>
      <c r="BE135" s="495"/>
      <c r="BF135" s="496"/>
      <c r="BG135" s="497"/>
      <c r="BH135" s="497"/>
      <c r="BI135" s="497"/>
      <c r="BJ135" s="498"/>
    </row>
    <row r="136" spans="2:62" ht="20.25" customHeight="1" x14ac:dyDescent="0.4">
      <c r="B136" s="506"/>
      <c r="C136" s="509"/>
      <c r="D136" s="510"/>
      <c r="E136" s="181"/>
      <c r="F136" s="182">
        <f>C135</f>
        <v>0</v>
      </c>
      <c r="G136" s="181"/>
      <c r="H136" s="182">
        <f>I135</f>
        <v>0</v>
      </c>
      <c r="I136" s="513"/>
      <c r="J136" s="514"/>
      <c r="K136" s="517"/>
      <c r="L136" s="518"/>
      <c r="M136" s="518"/>
      <c r="N136" s="510"/>
      <c r="O136" s="489"/>
      <c r="P136" s="490"/>
      <c r="Q136" s="490"/>
      <c r="R136" s="490"/>
      <c r="S136" s="49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502">
        <f>IF($BE$3="４週",SUM(W136:AX136),IF($BE$3="暦月",SUM(W136:BA136),""))</f>
        <v>0</v>
      </c>
      <c r="BC136" s="503"/>
      <c r="BD136" s="504">
        <f>IF($BE$3="４週",BB136/4,IF($BE$3="暦月",(BB136/($BE$8/7)),""))</f>
        <v>0</v>
      </c>
      <c r="BE136" s="503"/>
      <c r="BF136" s="499"/>
      <c r="BG136" s="500"/>
      <c r="BH136" s="500"/>
      <c r="BI136" s="500"/>
      <c r="BJ136" s="501"/>
    </row>
    <row r="137" spans="2:62" ht="20.25" customHeight="1" x14ac:dyDescent="0.4">
      <c r="B137" s="505">
        <f>B135+1</f>
        <v>62</v>
      </c>
      <c r="C137" s="507"/>
      <c r="D137" s="508"/>
      <c r="E137" s="139"/>
      <c r="F137" s="140"/>
      <c r="G137" s="139"/>
      <c r="H137" s="140"/>
      <c r="I137" s="511"/>
      <c r="J137" s="512"/>
      <c r="K137" s="515"/>
      <c r="L137" s="516"/>
      <c r="M137" s="516"/>
      <c r="N137" s="508"/>
      <c r="O137" s="489"/>
      <c r="P137" s="490"/>
      <c r="Q137" s="490"/>
      <c r="R137" s="490"/>
      <c r="S137" s="49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492"/>
      <c r="BC137" s="493"/>
      <c r="BD137" s="494"/>
      <c r="BE137" s="495"/>
      <c r="BF137" s="496"/>
      <c r="BG137" s="497"/>
      <c r="BH137" s="497"/>
      <c r="BI137" s="497"/>
      <c r="BJ137" s="498"/>
    </row>
    <row r="138" spans="2:62" ht="20.25" customHeight="1" x14ac:dyDescent="0.4">
      <c r="B138" s="506"/>
      <c r="C138" s="509"/>
      <c r="D138" s="510"/>
      <c r="E138" s="181"/>
      <c r="F138" s="182">
        <f>C137</f>
        <v>0</v>
      </c>
      <c r="G138" s="181"/>
      <c r="H138" s="182">
        <f>I137</f>
        <v>0</v>
      </c>
      <c r="I138" s="513"/>
      <c r="J138" s="514"/>
      <c r="K138" s="517"/>
      <c r="L138" s="518"/>
      <c r="M138" s="518"/>
      <c r="N138" s="510"/>
      <c r="O138" s="489"/>
      <c r="P138" s="490"/>
      <c r="Q138" s="490"/>
      <c r="R138" s="490"/>
      <c r="S138" s="49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502">
        <f>IF($BE$3="４週",SUM(W138:AX138),IF($BE$3="暦月",SUM(W138:BA138),""))</f>
        <v>0</v>
      </c>
      <c r="BC138" s="503"/>
      <c r="BD138" s="504">
        <f>IF($BE$3="４週",BB138/4,IF($BE$3="暦月",(BB138/($BE$8/7)),""))</f>
        <v>0</v>
      </c>
      <c r="BE138" s="503"/>
      <c r="BF138" s="499"/>
      <c r="BG138" s="500"/>
      <c r="BH138" s="500"/>
      <c r="BI138" s="500"/>
      <c r="BJ138" s="501"/>
    </row>
    <row r="139" spans="2:62" ht="20.25" customHeight="1" x14ac:dyDescent="0.4">
      <c r="B139" s="505">
        <f>B137+1</f>
        <v>63</v>
      </c>
      <c r="C139" s="507"/>
      <c r="D139" s="508"/>
      <c r="E139" s="139"/>
      <c r="F139" s="140"/>
      <c r="G139" s="139"/>
      <c r="H139" s="140"/>
      <c r="I139" s="511"/>
      <c r="J139" s="512"/>
      <c r="K139" s="515"/>
      <c r="L139" s="516"/>
      <c r="M139" s="516"/>
      <c r="N139" s="508"/>
      <c r="O139" s="489"/>
      <c r="P139" s="490"/>
      <c r="Q139" s="490"/>
      <c r="R139" s="490"/>
      <c r="S139" s="49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492"/>
      <c r="BC139" s="493"/>
      <c r="BD139" s="494"/>
      <c r="BE139" s="495"/>
      <c r="BF139" s="496"/>
      <c r="BG139" s="497"/>
      <c r="BH139" s="497"/>
      <c r="BI139" s="497"/>
      <c r="BJ139" s="498"/>
    </row>
    <row r="140" spans="2:62" ht="20.25" customHeight="1" x14ac:dyDescent="0.4">
      <c r="B140" s="506"/>
      <c r="C140" s="509"/>
      <c r="D140" s="510"/>
      <c r="E140" s="181"/>
      <c r="F140" s="182">
        <f>C139</f>
        <v>0</v>
      </c>
      <c r="G140" s="181"/>
      <c r="H140" s="182">
        <f>I139</f>
        <v>0</v>
      </c>
      <c r="I140" s="513"/>
      <c r="J140" s="514"/>
      <c r="K140" s="517"/>
      <c r="L140" s="518"/>
      <c r="M140" s="518"/>
      <c r="N140" s="510"/>
      <c r="O140" s="489"/>
      <c r="P140" s="490"/>
      <c r="Q140" s="490"/>
      <c r="R140" s="490"/>
      <c r="S140" s="49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502">
        <f>IF($BE$3="４週",SUM(W140:AX140),IF($BE$3="暦月",SUM(W140:BA140),""))</f>
        <v>0</v>
      </c>
      <c r="BC140" s="503"/>
      <c r="BD140" s="504">
        <f>IF($BE$3="４週",BB140/4,IF($BE$3="暦月",(BB140/($BE$8/7)),""))</f>
        <v>0</v>
      </c>
      <c r="BE140" s="503"/>
      <c r="BF140" s="499"/>
      <c r="BG140" s="500"/>
      <c r="BH140" s="500"/>
      <c r="BI140" s="500"/>
      <c r="BJ140" s="501"/>
    </row>
    <row r="141" spans="2:62" ht="20.25" customHeight="1" x14ac:dyDescent="0.4">
      <c r="B141" s="505">
        <f>B139+1</f>
        <v>64</v>
      </c>
      <c r="C141" s="507"/>
      <c r="D141" s="508"/>
      <c r="E141" s="139"/>
      <c r="F141" s="140"/>
      <c r="G141" s="139"/>
      <c r="H141" s="140"/>
      <c r="I141" s="511"/>
      <c r="J141" s="512"/>
      <c r="K141" s="515"/>
      <c r="L141" s="516"/>
      <c r="M141" s="516"/>
      <c r="N141" s="508"/>
      <c r="O141" s="489"/>
      <c r="P141" s="490"/>
      <c r="Q141" s="490"/>
      <c r="R141" s="490"/>
      <c r="S141" s="49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492"/>
      <c r="BC141" s="493"/>
      <c r="BD141" s="494"/>
      <c r="BE141" s="495"/>
      <c r="BF141" s="496"/>
      <c r="BG141" s="497"/>
      <c r="BH141" s="497"/>
      <c r="BI141" s="497"/>
      <c r="BJ141" s="498"/>
    </row>
    <row r="142" spans="2:62" ht="20.25" customHeight="1" x14ac:dyDescent="0.4">
      <c r="B142" s="506"/>
      <c r="C142" s="509"/>
      <c r="D142" s="510"/>
      <c r="E142" s="181"/>
      <c r="F142" s="182">
        <f>C141</f>
        <v>0</v>
      </c>
      <c r="G142" s="181"/>
      <c r="H142" s="182">
        <f>I141</f>
        <v>0</v>
      </c>
      <c r="I142" s="513"/>
      <c r="J142" s="514"/>
      <c r="K142" s="517"/>
      <c r="L142" s="518"/>
      <c r="M142" s="518"/>
      <c r="N142" s="510"/>
      <c r="O142" s="489"/>
      <c r="P142" s="490"/>
      <c r="Q142" s="490"/>
      <c r="R142" s="490"/>
      <c r="S142" s="49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502">
        <f>IF($BE$3="４週",SUM(W142:AX142),IF($BE$3="暦月",SUM(W142:BA142),""))</f>
        <v>0</v>
      </c>
      <c r="BC142" s="503"/>
      <c r="BD142" s="504">
        <f>IF($BE$3="４週",BB142/4,IF($BE$3="暦月",(BB142/($BE$8/7)),""))</f>
        <v>0</v>
      </c>
      <c r="BE142" s="503"/>
      <c r="BF142" s="499"/>
      <c r="BG142" s="500"/>
      <c r="BH142" s="500"/>
      <c r="BI142" s="500"/>
      <c r="BJ142" s="501"/>
    </row>
    <row r="143" spans="2:62" ht="20.25" customHeight="1" x14ac:dyDescent="0.4">
      <c r="B143" s="505">
        <f>B141+1</f>
        <v>65</v>
      </c>
      <c r="C143" s="507"/>
      <c r="D143" s="508"/>
      <c r="E143" s="139"/>
      <c r="F143" s="140"/>
      <c r="G143" s="139"/>
      <c r="H143" s="140"/>
      <c r="I143" s="511"/>
      <c r="J143" s="512"/>
      <c r="K143" s="515"/>
      <c r="L143" s="516"/>
      <c r="M143" s="516"/>
      <c r="N143" s="508"/>
      <c r="O143" s="489"/>
      <c r="P143" s="490"/>
      <c r="Q143" s="490"/>
      <c r="R143" s="490"/>
      <c r="S143" s="49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492"/>
      <c r="BC143" s="493"/>
      <c r="BD143" s="494"/>
      <c r="BE143" s="495"/>
      <c r="BF143" s="496"/>
      <c r="BG143" s="497"/>
      <c r="BH143" s="497"/>
      <c r="BI143" s="497"/>
      <c r="BJ143" s="498"/>
    </row>
    <row r="144" spans="2:62" ht="20.25" customHeight="1" x14ac:dyDescent="0.4">
      <c r="B144" s="506"/>
      <c r="C144" s="509"/>
      <c r="D144" s="510"/>
      <c r="E144" s="181"/>
      <c r="F144" s="182">
        <f>C143</f>
        <v>0</v>
      </c>
      <c r="G144" s="181"/>
      <c r="H144" s="182">
        <f>I143</f>
        <v>0</v>
      </c>
      <c r="I144" s="513"/>
      <c r="J144" s="514"/>
      <c r="K144" s="517"/>
      <c r="L144" s="518"/>
      <c r="M144" s="518"/>
      <c r="N144" s="510"/>
      <c r="O144" s="489"/>
      <c r="P144" s="490"/>
      <c r="Q144" s="490"/>
      <c r="R144" s="490"/>
      <c r="S144" s="49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502">
        <f>IF($BE$3="４週",SUM(W144:AX144),IF($BE$3="暦月",SUM(W144:BA144),""))</f>
        <v>0</v>
      </c>
      <c r="BC144" s="503"/>
      <c r="BD144" s="504">
        <f>IF($BE$3="４週",BB144/4,IF($BE$3="暦月",(BB144/($BE$8/7)),""))</f>
        <v>0</v>
      </c>
      <c r="BE144" s="503"/>
      <c r="BF144" s="499"/>
      <c r="BG144" s="500"/>
      <c r="BH144" s="500"/>
      <c r="BI144" s="500"/>
      <c r="BJ144" s="501"/>
    </row>
    <row r="145" spans="2:62" ht="20.25" customHeight="1" x14ac:dyDescent="0.4">
      <c r="B145" s="505">
        <f>B143+1</f>
        <v>66</v>
      </c>
      <c r="C145" s="507"/>
      <c r="D145" s="508"/>
      <c r="E145" s="139"/>
      <c r="F145" s="140"/>
      <c r="G145" s="139"/>
      <c r="H145" s="140"/>
      <c r="I145" s="511"/>
      <c r="J145" s="512"/>
      <c r="K145" s="515"/>
      <c r="L145" s="516"/>
      <c r="M145" s="516"/>
      <c r="N145" s="508"/>
      <c r="O145" s="489"/>
      <c r="P145" s="490"/>
      <c r="Q145" s="490"/>
      <c r="R145" s="490"/>
      <c r="S145" s="49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492"/>
      <c r="BC145" s="493"/>
      <c r="BD145" s="494"/>
      <c r="BE145" s="495"/>
      <c r="BF145" s="496"/>
      <c r="BG145" s="497"/>
      <c r="BH145" s="497"/>
      <c r="BI145" s="497"/>
      <c r="BJ145" s="498"/>
    </row>
    <row r="146" spans="2:62" ht="20.25" customHeight="1" x14ac:dyDescent="0.4">
      <c r="B146" s="506"/>
      <c r="C146" s="509"/>
      <c r="D146" s="510"/>
      <c r="E146" s="181"/>
      <c r="F146" s="182">
        <f>C145</f>
        <v>0</v>
      </c>
      <c r="G146" s="181"/>
      <c r="H146" s="182">
        <f>I145</f>
        <v>0</v>
      </c>
      <c r="I146" s="513"/>
      <c r="J146" s="514"/>
      <c r="K146" s="517"/>
      <c r="L146" s="518"/>
      <c r="M146" s="518"/>
      <c r="N146" s="510"/>
      <c r="O146" s="489"/>
      <c r="P146" s="490"/>
      <c r="Q146" s="490"/>
      <c r="R146" s="490"/>
      <c r="S146" s="49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502">
        <f>IF($BE$3="４週",SUM(W146:AX146),IF($BE$3="暦月",SUM(W146:BA146),""))</f>
        <v>0</v>
      </c>
      <c r="BC146" s="503"/>
      <c r="BD146" s="504">
        <f>IF($BE$3="４週",BB146/4,IF($BE$3="暦月",(BB146/($BE$8/7)),""))</f>
        <v>0</v>
      </c>
      <c r="BE146" s="503"/>
      <c r="BF146" s="499"/>
      <c r="BG146" s="500"/>
      <c r="BH146" s="500"/>
      <c r="BI146" s="500"/>
      <c r="BJ146" s="501"/>
    </row>
    <row r="147" spans="2:62" ht="20.25" customHeight="1" x14ac:dyDescent="0.4">
      <c r="B147" s="505">
        <f>B145+1</f>
        <v>67</v>
      </c>
      <c r="C147" s="507"/>
      <c r="D147" s="508"/>
      <c r="E147" s="139"/>
      <c r="F147" s="140"/>
      <c r="G147" s="139"/>
      <c r="H147" s="140"/>
      <c r="I147" s="511"/>
      <c r="J147" s="512"/>
      <c r="K147" s="515"/>
      <c r="L147" s="516"/>
      <c r="M147" s="516"/>
      <c r="N147" s="508"/>
      <c r="O147" s="489"/>
      <c r="P147" s="490"/>
      <c r="Q147" s="490"/>
      <c r="R147" s="490"/>
      <c r="S147" s="49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492"/>
      <c r="BC147" s="493"/>
      <c r="BD147" s="494"/>
      <c r="BE147" s="495"/>
      <c r="BF147" s="496"/>
      <c r="BG147" s="497"/>
      <c r="BH147" s="497"/>
      <c r="BI147" s="497"/>
      <c r="BJ147" s="498"/>
    </row>
    <row r="148" spans="2:62" ht="20.25" customHeight="1" x14ac:dyDescent="0.4">
      <c r="B148" s="506"/>
      <c r="C148" s="509"/>
      <c r="D148" s="510"/>
      <c r="E148" s="181"/>
      <c r="F148" s="182">
        <f>C147</f>
        <v>0</v>
      </c>
      <c r="G148" s="181"/>
      <c r="H148" s="182">
        <f>I147</f>
        <v>0</v>
      </c>
      <c r="I148" s="513"/>
      <c r="J148" s="514"/>
      <c r="K148" s="517"/>
      <c r="L148" s="518"/>
      <c r="M148" s="518"/>
      <c r="N148" s="510"/>
      <c r="O148" s="489"/>
      <c r="P148" s="490"/>
      <c r="Q148" s="490"/>
      <c r="R148" s="490"/>
      <c r="S148" s="49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502">
        <f>IF($BE$3="４週",SUM(W148:AX148),IF($BE$3="暦月",SUM(W148:BA148),""))</f>
        <v>0</v>
      </c>
      <c r="BC148" s="503"/>
      <c r="BD148" s="504">
        <f>IF($BE$3="４週",BB148/4,IF($BE$3="暦月",(BB148/($BE$8/7)),""))</f>
        <v>0</v>
      </c>
      <c r="BE148" s="503"/>
      <c r="BF148" s="499"/>
      <c r="BG148" s="500"/>
      <c r="BH148" s="500"/>
      <c r="BI148" s="500"/>
      <c r="BJ148" s="501"/>
    </row>
    <row r="149" spans="2:62" ht="20.25" customHeight="1" x14ac:dyDescent="0.4">
      <c r="B149" s="505">
        <f>B147+1</f>
        <v>68</v>
      </c>
      <c r="C149" s="507"/>
      <c r="D149" s="508"/>
      <c r="E149" s="139"/>
      <c r="F149" s="140"/>
      <c r="G149" s="139"/>
      <c r="H149" s="140"/>
      <c r="I149" s="511"/>
      <c r="J149" s="512"/>
      <c r="K149" s="515"/>
      <c r="L149" s="516"/>
      <c r="M149" s="516"/>
      <c r="N149" s="508"/>
      <c r="O149" s="489"/>
      <c r="P149" s="490"/>
      <c r="Q149" s="490"/>
      <c r="R149" s="490"/>
      <c r="S149" s="49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492"/>
      <c r="BC149" s="493"/>
      <c r="BD149" s="494"/>
      <c r="BE149" s="495"/>
      <c r="BF149" s="496"/>
      <c r="BG149" s="497"/>
      <c r="BH149" s="497"/>
      <c r="BI149" s="497"/>
      <c r="BJ149" s="498"/>
    </row>
    <row r="150" spans="2:62" ht="20.25" customHeight="1" x14ac:dyDescent="0.4">
      <c r="B150" s="506"/>
      <c r="C150" s="509"/>
      <c r="D150" s="510"/>
      <c r="E150" s="181"/>
      <c r="F150" s="182">
        <f>C149</f>
        <v>0</v>
      </c>
      <c r="G150" s="181"/>
      <c r="H150" s="182">
        <f>I149</f>
        <v>0</v>
      </c>
      <c r="I150" s="513"/>
      <c r="J150" s="514"/>
      <c r="K150" s="517"/>
      <c r="L150" s="518"/>
      <c r="M150" s="518"/>
      <c r="N150" s="510"/>
      <c r="O150" s="489"/>
      <c r="P150" s="490"/>
      <c r="Q150" s="490"/>
      <c r="R150" s="490"/>
      <c r="S150" s="49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502">
        <f>IF($BE$3="４週",SUM(W150:AX150),IF($BE$3="暦月",SUM(W150:BA150),""))</f>
        <v>0</v>
      </c>
      <c r="BC150" s="503"/>
      <c r="BD150" s="504">
        <f>IF($BE$3="４週",BB150/4,IF($BE$3="暦月",(BB150/($BE$8/7)),""))</f>
        <v>0</v>
      </c>
      <c r="BE150" s="503"/>
      <c r="BF150" s="499"/>
      <c r="BG150" s="500"/>
      <c r="BH150" s="500"/>
      <c r="BI150" s="500"/>
      <c r="BJ150" s="501"/>
    </row>
    <row r="151" spans="2:62" ht="20.25" customHeight="1" x14ac:dyDescent="0.4">
      <c r="B151" s="505">
        <f>B149+1</f>
        <v>69</v>
      </c>
      <c r="C151" s="507"/>
      <c r="D151" s="508"/>
      <c r="E151" s="139"/>
      <c r="F151" s="140"/>
      <c r="G151" s="139"/>
      <c r="H151" s="140"/>
      <c r="I151" s="511"/>
      <c r="J151" s="512"/>
      <c r="K151" s="515"/>
      <c r="L151" s="516"/>
      <c r="M151" s="516"/>
      <c r="N151" s="508"/>
      <c r="O151" s="489"/>
      <c r="P151" s="490"/>
      <c r="Q151" s="490"/>
      <c r="R151" s="490"/>
      <c r="S151" s="49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492"/>
      <c r="BC151" s="493"/>
      <c r="BD151" s="494"/>
      <c r="BE151" s="495"/>
      <c r="BF151" s="496"/>
      <c r="BG151" s="497"/>
      <c r="BH151" s="497"/>
      <c r="BI151" s="497"/>
      <c r="BJ151" s="498"/>
    </row>
    <row r="152" spans="2:62" ht="20.25" customHeight="1" x14ac:dyDescent="0.4">
      <c r="B152" s="506"/>
      <c r="C152" s="509"/>
      <c r="D152" s="510"/>
      <c r="E152" s="181"/>
      <c r="F152" s="182">
        <f>C151</f>
        <v>0</v>
      </c>
      <c r="G152" s="181"/>
      <c r="H152" s="182">
        <f>I151</f>
        <v>0</v>
      </c>
      <c r="I152" s="513"/>
      <c r="J152" s="514"/>
      <c r="K152" s="517"/>
      <c r="L152" s="518"/>
      <c r="M152" s="518"/>
      <c r="N152" s="510"/>
      <c r="O152" s="489"/>
      <c r="P152" s="490"/>
      <c r="Q152" s="490"/>
      <c r="R152" s="490"/>
      <c r="S152" s="49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502">
        <f>IF($BE$3="４週",SUM(W152:AX152),IF($BE$3="暦月",SUM(W152:BA152),""))</f>
        <v>0</v>
      </c>
      <c r="BC152" s="503"/>
      <c r="BD152" s="504">
        <f>IF($BE$3="４週",BB152/4,IF($BE$3="暦月",(BB152/($BE$8/7)),""))</f>
        <v>0</v>
      </c>
      <c r="BE152" s="503"/>
      <c r="BF152" s="499"/>
      <c r="BG152" s="500"/>
      <c r="BH152" s="500"/>
      <c r="BI152" s="500"/>
      <c r="BJ152" s="501"/>
    </row>
    <row r="153" spans="2:62" ht="20.25" customHeight="1" x14ac:dyDescent="0.4">
      <c r="B153" s="505">
        <f>B151+1</f>
        <v>70</v>
      </c>
      <c r="C153" s="507"/>
      <c r="D153" s="508"/>
      <c r="E153" s="139"/>
      <c r="F153" s="140"/>
      <c r="G153" s="139"/>
      <c r="H153" s="140"/>
      <c r="I153" s="511"/>
      <c r="J153" s="512"/>
      <c r="K153" s="515"/>
      <c r="L153" s="516"/>
      <c r="M153" s="516"/>
      <c r="N153" s="508"/>
      <c r="O153" s="489"/>
      <c r="P153" s="490"/>
      <c r="Q153" s="490"/>
      <c r="R153" s="490"/>
      <c r="S153" s="49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492"/>
      <c r="BC153" s="493"/>
      <c r="BD153" s="494"/>
      <c r="BE153" s="495"/>
      <c r="BF153" s="496"/>
      <c r="BG153" s="497"/>
      <c r="BH153" s="497"/>
      <c r="BI153" s="497"/>
      <c r="BJ153" s="498"/>
    </row>
    <row r="154" spans="2:62" ht="20.25" customHeight="1" x14ac:dyDescent="0.4">
      <c r="B154" s="506"/>
      <c r="C154" s="509"/>
      <c r="D154" s="510"/>
      <c r="E154" s="181"/>
      <c r="F154" s="182">
        <f>C153</f>
        <v>0</v>
      </c>
      <c r="G154" s="181"/>
      <c r="H154" s="182">
        <f>I153</f>
        <v>0</v>
      </c>
      <c r="I154" s="513"/>
      <c r="J154" s="514"/>
      <c r="K154" s="517"/>
      <c r="L154" s="518"/>
      <c r="M154" s="518"/>
      <c r="N154" s="510"/>
      <c r="O154" s="489"/>
      <c r="P154" s="490"/>
      <c r="Q154" s="490"/>
      <c r="R154" s="490"/>
      <c r="S154" s="49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502">
        <f>IF($BE$3="４週",SUM(W154:AX154),IF($BE$3="暦月",SUM(W154:BA154),""))</f>
        <v>0</v>
      </c>
      <c r="BC154" s="503"/>
      <c r="BD154" s="504">
        <f>IF($BE$3="４週",BB154/4,IF($BE$3="暦月",(BB154/($BE$8/7)),""))</f>
        <v>0</v>
      </c>
      <c r="BE154" s="503"/>
      <c r="BF154" s="499"/>
      <c r="BG154" s="500"/>
      <c r="BH154" s="500"/>
      <c r="BI154" s="500"/>
      <c r="BJ154" s="501"/>
    </row>
    <row r="155" spans="2:62" ht="20.25" customHeight="1" x14ac:dyDescent="0.4">
      <c r="B155" s="505">
        <f>B153+1</f>
        <v>71</v>
      </c>
      <c r="C155" s="507"/>
      <c r="D155" s="508"/>
      <c r="E155" s="139"/>
      <c r="F155" s="140"/>
      <c r="G155" s="139"/>
      <c r="H155" s="140"/>
      <c r="I155" s="511"/>
      <c r="J155" s="512"/>
      <c r="K155" s="515"/>
      <c r="L155" s="516"/>
      <c r="M155" s="516"/>
      <c r="N155" s="508"/>
      <c r="O155" s="489"/>
      <c r="P155" s="490"/>
      <c r="Q155" s="490"/>
      <c r="R155" s="490"/>
      <c r="S155" s="49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492"/>
      <c r="BC155" s="493"/>
      <c r="BD155" s="494"/>
      <c r="BE155" s="495"/>
      <c r="BF155" s="496"/>
      <c r="BG155" s="497"/>
      <c r="BH155" s="497"/>
      <c r="BI155" s="497"/>
      <c r="BJ155" s="498"/>
    </row>
    <row r="156" spans="2:62" ht="20.25" customHeight="1" x14ac:dyDescent="0.4">
      <c r="B156" s="506"/>
      <c r="C156" s="509"/>
      <c r="D156" s="510"/>
      <c r="E156" s="181"/>
      <c r="F156" s="182">
        <f>C155</f>
        <v>0</v>
      </c>
      <c r="G156" s="181"/>
      <c r="H156" s="182">
        <f>I155</f>
        <v>0</v>
      </c>
      <c r="I156" s="513"/>
      <c r="J156" s="514"/>
      <c r="K156" s="517"/>
      <c r="L156" s="518"/>
      <c r="M156" s="518"/>
      <c r="N156" s="510"/>
      <c r="O156" s="489"/>
      <c r="P156" s="490"/>
      <c r="Q156" s="490"/>
      <c r="R156" s="490"/>
      <c r="S156" s="49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502">
        <f>IF($BE$3="４週",SUM(W156:AX156),IF($BE$3="暦月",SUM(W156:BA156),""))</f>
        <v>0</v>
      </c>
      <c r="BC156" s="503"/>
      <c r="BD156" s="504">
        <f>IF($BE$3="４週",BB156/4,IF($BE$3="暦月",(BB156/($BE$8/7)),""))</f>
        <v>0</v>
      </c>
      <c r="BE156" s="503"/>
      <c r="BF156" s="499"/>
      <c r="BG156" s="500"/>
      <c r="BH156" s="500"/>
      <c r="BI156" s="500"/>
      <c r="BJ156" s="501"/>
    </row>
    <row r="157" spans="2:62" ht="20.25" customHeight="1" x14ac:dyDescent="0.4">
      <c r="B157" s="505">
        <f>B155+1</f>
        <v>72</v>
      </c>
      <c r="C157" s="507"/>
      <c r="D157" s="508"/>
      <c r="E157" s="139"/>
      <c r="F157" s="140"/>
      <c r="G157" s="139"/>
      <c r="H157" s="140"/>
      <c r="I157" s="511"/>
      <c r="J157" s="512"/>
      <c r="K157" s="515"/>
      <c r="L157" s="516"/>
      <c r="M157" s="516"/>
      <c r="N157" s="508"/>
      <c r="O157" s="489"/>
      <c r="P157" s="490"/>
      <c r="Q157" s="490"/>
      <c r="R157" s="490"/>
      <c r="S157" s="49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492"/>
      <c r="BC157" s="493"/>
      <c r="BD157" s="494"/>
      <c r="BE157" s="495"/>
      <c r="BF157" s="496"/>
      <c r="BG157" s="497"/>
      <c r="BH157" s="497"/>
      <c r="BI157" s="497"/>
      <c r="BJ157" s="498"/>
    </row>
    <row r="158" spans="2:62" ht="20.25" customHeight="1" x14ac:dyDescent="0.4">
      <c r="B158" s="506"/>
      <c r="C158" s="509"/>
      <c r="D158" s="510"/>
      <c r="E158" s="181"/>
      <c r="F158" s="182">
        <f>C157</f>
        <v>0</v>
      </c>
      <c r="G158" s="181"/>
      <c r="H158" s="182">
        <f>I157</f>
        <v>0</v>
      </c>
      <c r="I158" s="513"/>
      <c r="J158" s="514"/>
      <c r="K158" s="517"/>
      <c r="L158" s="518"/>
      <c r="M158" s="518"/>
      <c r="N158" s="510"/>
      <c r="O158" s="489"/>
      <c r="P158" s="490"/>
      <c r="Q158" s="490"/>
      <c r="R158" s="490"/>
      <c r="S158" s="49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502">
        <f>IF($BE$3="４週",SUM(W158:AX158),IF($BE$3="暦月",SUM(W158:BA158),""))</f>
        <v>0</v>
      </c>
      <c r="BC158" s="503"/>
      <c r="BD158" s="504">
        <f>IF($BE$3="４週",BB158/4,IF($BE$3="暦月",(BB158/($BE$8/7)),""))</f>
        <v>0</v>
      </c>
      <c r="BE158" s="503"/>
      <c r="BF158" s="499"/>
      <c r="BG158" s="500"/>
      <c r="BH158" s="500"/>
      <c r="BI158" s="500"/>
      <c r="BJ158" s="501"/>
    </row>
    <row r="159" spans="2:62" ht="20.25" customHeight="1" x14ac:dyDescent="0.4">
      <c r="B159" s="505">
        <f>B157+1</f>
        <v>73</v>
      </c>
      <c r="C159" s="507"/>
      <c r="D159" s="508"/>
      <c r="E159" s="139"/>
      <c r="F159" s="140"/>
      <c r="G159" s="139"/>
      <c r="H159" s="140"/>
      <c r="I159" s="511"/>
      <c r="J159" s="512"/>
      <c r="K159" s="515"/>
      <c r="L159" s="516"/>
      <c r="M159" s="516"/>
      <c r="N159" s="508"/>
      <c r="O159" s="489"/>
      <c r="P159" s="490"/>
      <c r="Q159" s="490"/>
      <c r="R159" s="490"/>
      <c r="S159" s="49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492"/>
      <c r="BC159" s="493"/>
      <c r="BD159" s="494"/>
      <c r="BE159" s="495"/>
      <c r="BF159" s="496"/>
      <c r="BG159" s="497"/>
      <c r="BH159" s="497"/>
      <c r="BI159" s="497"/>
      <c r="BJ159" s="498"/>
    </row>
    <row r="160" spans="2:62" ht="20.25" customHeight="1" x14ac:dyDescent="0.4">
      <c r="B160" s="506"/>
      <c r="C160" s="509"/>
      <c r="D160" s="510"/>
      <c r="E160" s="181"/>
      <c r="F160" s="182">
        <f>C159</f>
        <v>0</v>
      </c>
      <c r="G160" s="181"/>
      <c r="H160" s="182">
        <f>I159</f>
        <v>0</v>
      </c>
      <c r="I160" s="513"/>
      <c r="J160" s="514"/>
      <c r="K160" s="517"/>
      <c r="L160" s="518"/>
      <c r="M160" s="518"/>
      <c r="N160" s="510"/>
      <c r="O160" s="489"/>
      <c r="P160" s="490"/>
      <c r="Q160" s="490"/>
      <c r="R160" s="490"/>
      <c r="S160" s="49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502">
        <f>IF($BE$3="４週",SUM(W160:AX160),IF($BE$3="暦月",SUM(W160:BA160),""))</f>
        <v>0</v>
      </c>
      <c r="BC160" s="503"/>
      <c r="BD160" s="504">
        <f>IF($BE$3="４週",BB160/4,IF($BE$3="暦月",(BB160/($BE$8/7)),""))</f>
        <v>0</v>
      </c>
      <c r="BE160" s="503"/>
      <c r="BF160" s="499"/>
      <c r="BG160" s="500"/>
      <c r="BH160" s="500"/>
      <c r="BI160" s="500"/>
      <c r="BJ160" s="501"/>
    </row>
    <row r="161" spans="2:62" ht="20.25" customHeight="1" x14ac:dyDescent="0.4">
      <c r="B161" s="505">
        <f>B159+1</f>
        <v>74</v>
      </c>
      <c r="C161" s="507"/>
      <c r="D161" s="508"/>
      <c r="E161" s="139"/>
      <c r="F161" s="140"/>
      <c r="G161" s="139"/>
      <c r="H161" s="140"/>
      <c r="I161" s="511"/>
      <c r="J161" s="512"/>
      <c r="K161" s="515"/>
      <c r="L161" s="516"/>
      <c r="M161" s="516"/>
      <c r="N161" s="508"/>
      <c r="O161" s="489"/>
      <c r="P161" s="490"/>
      <c r="Q161" s="490"/>
      <c r="R161" s="490"/>
      <c r="S161" s="49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492"/>
      <c r="BC161" s="493"/>
      <c r="BD161" s="494"/>
      <c r="BE161" s="495"/>
      <c r="BF161" s="496"/>
      <c r="BG161" s="497"/>
      <c r="BH161" s="497"/>
      <c r="BI161" s="497"/>
      <c r="BJ161" s="498"/>
    </row>
    <row r="162" spans="2:62" ht="20.25" customHeight="1" x14ac:dyDescent="0.4">
      <c r="B162" s="506"/>
      <c r="C162" s="509"/>
      <c r="D162" s="510"/>
      <c r="E162" s="181"/>
      <c r="F162" s="182">
        <f>C161</f>
        <v>0</v>
      </c>
      <c r="G162" s="181"/>
      <c r="H162" s="182">
        <f>I161</f>
        <v>0</v>
      </c>
      <c r="I162" s="513"/>
      <c r="J162" s="514"/>
      <c r="K162" s="517"/>
      <c r="L162" s="518"/>
      <c r="M162" s="518"/>
      <c r="N162" s="510"/>
      <c r="O162" s="489"/>
      <c r="P162" s="490"/>
      <c r="Q162" s="490"/>
      <c r="R162" s="490"/>
      <c r="S162" s="49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502">
        <f>IF($BE$3="４週",SUM(W162:AX162),IF($BE$3="暦月",SUM(W162:BA162),""))</f>
        <v>0</v>
      </c>
      <c r="BC162" s="503"/>
      <c r="BD162" s="504">
        <f>IF($BE$3="４週",BB162/4,IF($BE$3="暦月",(BB162/($BE$8/7)),""))</f>
        <v>0</v>
      </c>
      <c r="BE162" s="503"/>
      <c r="BF162" s="499"/>
      <c r="BG162" s="500"/>
      <c r="BH162" s="500"/>
      <c r="BI162" s="500"/>
      <c r="BJ162" s="501"/>
    </row>
    <row r="163" spans="2:62" ht="20.25" customHeight="1" x14ac:dyDescent="0.4">
      <c r="B163" s="505">
        <f>B161+1</f>
        <v>75</v>
      </c>
      <c r="C163" s="507"/>
      <c r="D163" s="508"/>
      <c r="E163" s="139"/>
      <c r="F163" s="140"/>
      <c r="G163" s="139"/>
      <c r="H163" s="140"/>
      <c r="I163" s="511"/>
      <c r="J163" s="512"/>
      <c r="K163" s="515"/>
      <c r="L163" s="516"/>
      <c r="M163" s="516"/>
      <c r="N163" s="508"/>
      <c r="O163" s="489"/>
      <c r="P163" s="490"/>
      <c r="Q163" s="490"/>
      <c r="R163" s="490"/>
      <c r="S163" s="49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492"/>
      <c r="BC163" s="493"/>
      <c r="BD163" s="494"/>
      <c r="BE163" s="495"/>
      <c r="BF163" s="496"/>
      <c r="BG163" s="497"/>
      <c r="BH163" s="497"/>
      <c r="BI163" s="497"/>
      <c r="BJ163" s="498"/>
    </row>
    <row r="164" spans="2:62" ht="20.25" customHeight="1" x14ac:dyDescent="0.4">
      <c r="B164" s="506"/>
      <c r="C164" s="509"/>
      <c r="D164" s="510"/>
      <c r="E164" s="181"/>
      <c r="F164" s="182">
        <f>C163</f>
        <v>0</v>
      </c>
      <c r="G164" s="181"/>
      <c r="H164" s="182">
        <f>I163</f>
        <v>0</v>
      </c>
      <c r="I164" s="513"/>
      <c r="J164" s="514"/>
      <c r="K164" s="517"/>
      <c r="L164" s="518"/>
      <c r="M164" s="518"/>
      <c r="N164" s="510"/>
      <c r="O164" s="489"/>
      <c r="P164" s="490"/>
      <c r="Q164" s="490"/>
      <c r="R164" s="490"/>
      <c r="S164" s="49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502">
        <f>IF($BE$3="４週",SUM(W164:AX164),IF($BE$3="暦月",SUM(W164:BA164),""))</f>
        <v>0</v>
      </c>
      <c r="BC164" s="503"/>
      <c r="BD164" s="504">
        <f>IF($BE$3="４週",BB164/4,IF($BE$3="暦月",(BB164/($BE$8/7)),""))</f>
        <v>0</v>
      </c>
      <c r="BE164" s="503"/>
      <c r="BF164" s="499"/>
      <c r="BG164" s="500"/>
      <c r="BH164" s="500"/>
      <c r="BI164" s="500"/>
      <c r="BJ164" s="501"/>
    </row>
    <row r="165" spans="2:62" ht="20.25" customHeight="1" x14ac:dyDescent="0.4">
      <c r="B165" s="505">
        <f>B163+1</f>
        <v>76</v>
      </c>
      <c r="C165" s="507"/>
      <c r="D165" s="508"/>
      <c r="E165" s="139"/>
      <c r="F165" s="140"/>
      <c r="G165" s="139"/>
      <c r="H165" s="140"/>
      <c r="I165" s="511"/>
      <c r="J165" s="512"/>
      <c r="K165" s="515"/>
      <c r="L165" s="516"/>
      <c r="M165" s="516"/>
      <c r="N165" s="508"/>
      <c r="O165" s="489"/>
      <c r="P165" s="490"/>
      <c r="Q165" s="490"/>
      <c r="R165" s="490"/>
      <c r="S165" s="49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492"/>
      <c r="BC165" s="493"/>
      <c r="BD165" s="494"/>
      <c r="BE165" s="495"/>
      <c r="BF165" s="496"/>
      <c r="BG165" s="497"/>
      <c r="BH165" s="497"/>
      <c r="BI165" s="497"/>
      <c r="BJ165" s="498"/>
    </row>
    <row r="166" spans="2:62" ht="20.25" customHeight="1" x14ac:dyDescent="0.4">
      <c r="B166" s="506"/>
      <c r="C166" s="509"/>
      <c r="D166" s="510"/>
      <c r="E166" s="181"/>
      <c r="F166" s="182">
        <f>C165</f>
        <v>0</v>
      </c>
      <c r="G166" s="181"/>
      <c r="H166" s="182">
        <f>I165</f>
        <v>0</v>
      </c>
      <c r="I166" s="513"/>
      <c r="J166" s="514"/>
      <c r="K166" s="517"/>
      <c r="L166" s="518"/>
      <c r="M166" s="518"/>
      <c r="N166" s="510"/>
      <c r="O166" s="489"/>
      <c r="P166" s="490"/>
      <c r="Q166" s="490"/>
      <c r="R166" s="490"/>
      <c r="S166" s="49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502">
        <f>IF($BE$3="４週",SUM(W166:AX166),IF($BE$3="暦月",SUM(W166:BA166),""))</f>
        <v>0</v>
      </c>
      <c r="BC166" s="503"/>
      <c r="BD166" s="504">
        <f>IF($BE$3="４週",BB166/4,IF($BE$3="暦月",(BB166/($BE$8/7)),""))</f>
        <v>0</v>
      </c>
      <c r="BE166" s="503"/>
      <c r="BF166" s="499"/>
      <c r="BG166" s="500"/>
      <c r="BH166" s="500"/>
      <c r="BI166" s="500"/>
      <c r="BJ166" s="501"/>
    </row>
    <row r="167" spans="2:62" ht="20.25" customHeight="1" x14ac:dyDescent="0.4">
      <c r="B167" s="505">
        <f>B165+1</f>
        <v>77</v>
      </c>
      <c r="C167" s="507"/>
      <c r="D167" s="508"/>
      <c r="E167" s="139"/>
      <c r="F167" s="140"/>
      <c r="G167" s="139"/>
      <c r="H167" s="140"/>
      <c r="I167" s="511"/>
      <c r="J167" s="512"/>
      <c r="K167" s="515"/>
      <c r="L167" s="516"/>
      <c r="M167" s="516"/>
      <c r="N167" s="508"/>
      <c r="O167" s="489"/>
      <c r="P167" s="490"/>
      <c r="Q167" s="490"/>
      <c r="R167" s="490"/>
      <c r="S167" s="49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492"/>
      <c r="BC167" s="493"/>
      <c r="BD167" s="494"/>
      <c r="BE167" s="495"/>
      <c r="BF167" s="496"/>
      <c r="BG167" s="497"/>
      <c r="BH167" s="497"/>
      <c r="BI167" s="497"/>
      <c r="BJ167" s="498"/>
    </row>
    <row r="168" spans="2:62" ht="20.25" customHeight="1" x14ac:dyDescent="0.4">
      <c r="B168" s="506"/>
      <c r="C168" s="509"/>
      <c r="D168" s="510"/>
      <c r="E168" s="181"/>
      <c r="F168" s="182">
        <f>C167</f>
        <v>0</v>
      </c>
      <c r="G168" s="181"/>
      <c r="H168" s="182">
        <f>I167</f>
        <v>0</v>
      </c>
      <c r="I168" s="513"/>
      <c r="J168" s="514"/>
      <c r="K168" s="517"/>
      <c r="L168" s="518"/>
      <c r="M168" s="518"/>
      <c r="N168" s="510"/>
      <c r="O168" s="489"/>
      <c r="P168" s="490"/>
      <c r="Q168" s="490"/>
      <c r="R168" s="490"/>
      <c r="S168" s="49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502">
        <f>IF($BE$3="４週",SUM(W168:AX168),IF($BE$3="暦月",SUM(W168:BA168),""))</f>
        <v>0</v>
      </c>
      <c r="BC168" s="503"/>
      <c r="BD168" s="504">
        <f>IF($BE$3="４週",BB168/4,IF($BE$3="暦月",(BB168/($BE$8/7)),""))</f>
        <v>0</v>
      </c>
      <c r="BE168" s="503"/>
      <c r="BF168" s="499"/>
      <c r="BG168" s="500"/>
      <c r="BH168" s="500"/>
      <c r="BI168" s="500"/>
      <c r="BJ168" s="501"/>
    </row>
    <row r="169" spans="2:62" ht="20.25" customHeight="1" x14ac:dyDescent="0.4">
      <c r="B169" s="505">
        <f>B167+1</f>
        <v>78</v>
      </c>
      <c r="C169" s="507"/>
      <c r="D169" s="508"/>
      <c r="E169" s="139"/>
      <c r="F169" s="140"/>
      <c r="G169" s="139"/>
      <c r="H169" s="140"/>
      <c r="I169" s="511"/>
      <c r="J169" s="512"/>
      <c r="K169" s="515"/>
      <c r="L169" s="516"/>
      <c r="M169" s="516"/>
      <c r="N169" s="508"/>
      <c r="O169" s="489"/>
      <c r="P169" s="490"/>
      <c r="Q169" s="490"/>
      <c r="R169" s="490"/>
      <c r="S169" s="49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492"/>
      <c r="BC169" s="493"/>
      <c r="BD169" s="494"/>
      <c r="BE169" s="495"/>
      <c r="BF169" s="496"/>
      <c r="BG169" s="497"/>
      <c r="BH169" s="497"/>
      <c r="BI169" s="497"/>
      <c r="BJ169" s="498"/>
    </row>
    <row r="170" spans="2:62" ht="20.25" customHeight="1" x14ac:dyDescent="0.4">
      <c r="B170" s="506"/>
      <c r="C170" s="509"/>
      <c r="D170" s="510"/>
      <c r="E170" s="181"/>
      <c r="F170" s="182">
        <f>C169</f>
        <v>0</v>
      </c>
      <c r="G170" s="181"/>
      <c r="H170" s="182">
        <f>I169</f>
        <v>0</v>
      </c>
      <c r="I170" s="513"/>
      <c r="J170" s="514"/>
      <c r="K170" s="517"/>
      <c r="L170" s="518"/>
      <c r="M170" s="518"/>
      <c r="N170" s="510"/>
      <c r="O170" s="489"/>
      <c r="P170" s="490"/>
      <c r="Q170" s="490"/>
      <c r="R170" s="490"/>
      <c r="S170" s="49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502">
        <f>IF($BE$3="４週",SUM(W170:AX170),IF($BE$3="暦月",SUM(W170:BA170),""))</f>
        <v>0</v>
      </c>
      <c r="BC170" s="503"/>
      <c r="BD170" s="504">
        <f>IF($BE$3="４週",BB170/4,IF($BE$3="暦月",(BB170/($BE$8/7)),""))</f>
        <v>0</v>
      </c>
      <c r="BE170" s="503"/>
      <c r="BF170" s="499"/>
      <c r="BG170" s="500"/>
      <c r="BH170" s="500"/>
      <c r="BI170" s="500"/>
      <c r="BJ170" s="501"/>
    </row>
    <row r="171" spans="2:62" ht="20.25" customHeight="1" x14ac:dyDescent="0.4">
      <c r="B171" s="505">
        <f>B169+1</f>
        <v>79</v>
      </c>
      <c r="C171" s="507"/>
      <c r="D171" s="508"/>
      <c r="E171" s="139"/>
      <c r="F171" s="140"/>
      <c r="G171" s="139"/>
      <c r="H171" s="140"/>
      <c r="I171" s="511"/>
      <c r="J171" s="512"/>
      <c r="K171" s="515"/>
      <c r="L171" s="516"/>
      <c r="M171" s="516"/>
      <c r="N171" s="508"/>
      <c r="O171" s="489"/>
      <c r="P171" s="490"/>
      <c r="Q171" s="490"/>
      <c r="R171" s="490"/>
      <c r="S171" s="49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492"/>
      <c r="BC171" s="493"/>
      <c r="BD171" s="494"/>
      <c r="BE171" s="495"/>
      <c r="BF171" s="496"/>
      <c r="BG171" s="497"/>
      <c r="BH171" s="497"/>
      <c r="BI171" s="497"/>
      <c r="BJ171" s="498"/>
    </row>
    <row r="172" spans="2:62" ht="20.25" customHeight="1" x14ac:dyDescent="0.4">
      <c r="B172" s="506"/>
      <c r="C172" s="509"/>
      <c r="D172" s="510"/>
      <c r="E172" s="181"/>
      <c r="F172" s="182">
        <f>C171</f>
        <v>0</v>
      </c>
      <c r="G172" s="181"/>
      <c r="H172" s="182">
        <f>I171</f>
        <v>0</v>
      </c>
      <c r="I172" s="513"/>
      <c r="J172" s="514"/>
      <c r="K172" s="517"/>
      <c r="L172" s="518"/>
      <c r="M172" s="518"/>
      <c r="N172" s="510"/>
      <c r="O172" s="489"/>
      <c r="P172" s="490"/>
      <c r="Q172" s="490"/>
      <c r="R172" s="490"/>
      <c r="S172" s="49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502">
        <f>IF($BE$3="４週",SUM(W172:AX172),IF($BE$3="暦月",SUM(W172:BA172),""))</f>
        <v>0</v>
      </c>
      <c r="BC172" s="503"/>
      <c r="BD172" s="504">
        <f>IF($BE$3="４週",BB172/4,IF($BE$3="暦月",(BB172/($BE$8/7)),""))</f>
        <v>0</v>
      </c>
      <c r="BE172" s="503"/>
      <c r="BF172" s="499"/>
      <c r="BG172" s="500"/>
      <c r="BH172" s="500"/>
      <c r="BI172" s="500"/>
      <c r="BJ172" s="501"/>
    </row>
    <row r="173" spans="2:62" ht="20.25" customHeight="1" x14ac:dyDescent="0.4">
      <c r="B173" s="505">
        <f>B171+1</f>
        <v>80</v>
      </c>
      <c r="C173" s="507"/>
      <c r="D173" s="508"/>
      <c r="E173" s="139"/>
      <c r="F173" s="140"/>
      <c r="G173" s="139"/>
      <c r="H173" s="140"/>
      <c r="I173" s="511"/>
      <c r="J173" s="512"/>
      <c r="K173" s="515"/>
      <c r="L173" s="516"/>
      <c r="M173" s="516"/>
      <c r="N173" s="508"/>
      <c r="O173" s="489"/>
      <c r="P173" s="490"/>
      <c r="Q173" s="490"/>
      <c r="R173" s="490"/>
      <c r="S173" s="49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492"/>
      <c r="BC173" s="493"/>
      <c r="BD173" s="494"/>
      <c r="BE173" s="495"/>
      <c r="BF173" s="496"/>
      <c r="BG173" s="497"/>
      <c r="BH173" s="497"/>
      <c r="BI173" s="497"/>
      <c r="BJ173" s="498"/>
    </row>
    <row r="174" spans="2:62" ht="20.25" customHeight="1" x14ac:dyDescent="0.4">
      <c r="B174" s="506"/>
      <c r="C174" s="509"/>
      <c r="D174" s="510"/>
      <c r="E174" s="181"/>
      <c r="F174" s="182">
        <f>C173</f>
        <v>0</v>
      </c>
      <c r="G174" s="181"/>
      <c r="H174" s="182">
        <f>I173</f>
        <v>0</v>
      </c>
      <c r="I174" s="513"/>
      <c r="J174" s="514"/>
      <c r="K174" s="517"/>
      <c r="L174" s="518"/>
      <c r="M174" s="518"/>
      <c r="N174" s="510"/>
      <c r="O174" s="489"/>
      <c r="P174" s="490"/>
      <c r="Q174" s="490"/>
      <c r="R174" s="490"/>
      <c r="S174" s="49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502">
        <f>IF($BE$3="４週",SUM(W174:AX174),IF($BE$3="暦月",SUM(W174:BA174),""))</f>
        <v>0</v>
      </c>
      <c r="BC174" s="503"/>
      <c r="BD174" s="504">
        <f>IF($BE$3="４週",BB174/4,IF($BE$3="暦月",(BB174/($BE$8/7)),""))</f>
        <v>0</v>
      </c>
      <c r="BE174" s="503"/>
      <c r="BF174" s="499"/>
      <c r="BG174" s="500"/>
      <c r="BH174" s="500"/>
      <c r="BI174" s="500"/>
      <c r="BJ174" s="501"/>
    </row>
    <row r="175" spans="2:62" ht="20.25" customHeight="1" x14ac:dyDescent="0.4">
      <c r="B175" s="505">
        <f>B173+1</f>
        <v>81</v>
      </c>
      <c r="C175" s="507"/>
      <c r="D175" s="508"/>
      <c r="E175" s="139"/>
      <c r="F175" s="140"/>
      <c r="G175" s="139"/>
      <c r="H175" s="140"/>
      <c r="I175" s="511"/>
      <c r="J175" s="512"/>
      <c r="K175" s="515"/>
      <c r="L175" s="516"/>
      <c r="M175" s="516"/>
      <c r="N175" s="508"/>
      <c r="O175" s="489"/>
      <c r="P175" s="490"/>
      <c r="Q175" s="490"/>
      <c r="R175" s="490"/>
      <c r="S175" s="49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492"/>
      <c r="BC175" s="493"/>
      <c r="BD175" s="494"/>
      <c r="BE175" s="495"/>
      <c r="BF175" s="496"/>
      <c r="BG175" s="497"/>
      <c r="BH175" s="497"/>
      <c r="BI175" s="497"/>
      <c r="BJ175" s="498"/>
    </row>
    <row r="176" spans="2:62" ht="20.25" customHeight="1" x14ac:dyDescent="0.4">
      <c r="B176" s="506"/>
      <c r="C176" s="509"/>
      <c r="D176" s="510"/>
      <c r="E176" s="181"/>
      <c r="F176" s="182">
        <f>C175</f>
        <v>0</v>
      </c>
      <c r="G176" s="181"/>
      <c r="H176" s="182">
        <f>I175</f>
        <v>0</v>
      </c>
      <c r="I176" s="513"/>
      <c r="J176" s="514"/>
      <c r="K176" s="517"/>
      <c r="L176" s="518"/>
      <c r="M176" s="518"/>
      <c r="N176" s="510"/>
      <c r="O176" s="489"/>
      <c r="P176" s="490"/>
      <c r="Q176" s="490"/>
      <c r="R176" s="490"/>
      <c r="S176" s="49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502">
        <f>IF($BE$3="４週",SUM(W176:AX176),IF($BE$3="暦月",SUM(W176:BA176),""))</f>
        <v>0</v>
      </c>
      <c r="BC176" s="503"/>
      <c r="BD176" s="504">
        <f>IF($BE$3="４週",BB176/4,IF($BE$3="暦月",(BB176/($BE$8/7)),""))</f>
        <v>0</v>
      </c>
      <c r="BE176" s="503"/>
      <c r="BF176" s="499"/>
      <c r="BG176" s="500"/>
      <c r="BH176" s="500"/>
      <c r="BI176" s="500"/>
      <c r="BJ176" s="501"/>
    </row>
    <row r="177" spans="2:62" ht="20.25" customHeight="1" x14ac:dyDescent="0.4">
      <c r="B177" s="505">
        <f>B175+1</f>
        <v>82</v>
      </c>
      <c r="C177" s="507"/>
      <c r="D177" s="508"/>
      <c r="E177" s="139"/>
      <c r="F177" s="140"/>
      <c r="G177" s="139"/>
      <c r="H177" s="140"/>
      <c r="I177" s="511"/>
      <c r="J177" s="512"/>
      <c r="K177" s="515"/>
      <c r="L177" s="516"/>
      <c r="M177" s="516"/>
      <c r="N177" s="508"/>
      <c r="O177" s="489"/>
      <c r="P177" s="490"/>
      <c r="Q177" s="490"/>
      <c r="R177" s="490"/>
      <c r="S177" s="49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492"/>
      <c r="BC177" s="493"/>
      <c r="BD177" s="494"/>
      <c r="BE177" s="495"/>
      <c r="BF177" s="496"/>
      <c r="BG177" s="497"/>
      <c r="BH177" s="497"/>
      <c r="BI177" s="497"/>
      <c r="BJ177" s="498"/>
    </row>
    <row r="178" spans="2:62" ht="20.25" customHeight="1" x14ac:dyDescent="0.4">
      <c r="B178" s="506"/>
      <c r="C178" s="509"/>
      <c r="D178" s="510"/>
      <c r="E178" s="181"/>
      <c r="F178" s="182">
        <f>C177</f>
        <v>0</v>
      </c>
      <c r="G178" s="181"/>
      <c r="H178" s="182">
        <f>I177</f>
        <v>0</v>
      </c>
      <c r="I178" s="513"/>
      <c r="J178" s="514"/>
      <c r="K178" s="517"/>
      <c r="L178" s="518"/>
      <c r="M178" s="518"/>
      <c r="N178" s="510"/>
      <c r="O178" s="489"/>
      <c r="P178" s="490"/>
      <c r="Q178" s="490"/>
      <c r="R178" s="490"/>
      <c r="S178" s="49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502">
        <f>IF($BE$3="４週",SUM(W178:AX178),IF($BE$3="暦月",SUM(W178:BA178),""))</f>
        <v>0</v>
      </c>
      <c r="BC178" s="503"/>
      <c r="BD178" s="504">
        <f>IF($BE$3="４週",BB178/4,IF($BE$3="暦月",(BB178/($BE$8/7)),""))</f>
        <v>0</v>
      </c>
      <c r="BE178" s="503"/>
      <c r="BF178" s="499"/>
      <c r="BG178" s="500"/>
      <c r="BH178" s="500"/>
      <c r="BI178" s="500"/>
      <c r="BJ178" s="501"/>
    </row>
    <row r="179" spans="2:62" ht="20.25" customHeight="1" x14ac:dyDescent="0.4">
      <c r="B179" s="505">
        <f>B177+1</f>
        <v>83</v>
      </c>
      <c r="C179" s="507"/>
      <c r="D179" s="508"/>
      <c r="E179" s="139"/>
      <c r="F179" s="140"/>
      <c r="G179" s="139"/>
      <c r="H179" s="140"/>
      <c r="I179" s="511"/>
      <c r="J179" s="512"/>
      <c r="K179" s="515"/>
      <c r="L179" s="516"/>
      <c r="M179" s="516"/>
      <c r="N179" s="508"/>
      <c r="O179" s="489"/>
      <c r="P179" s="490"/>
      <c r="Q179" s="490"/>
      <c r="R179" s="490"/>
      <c r="S179" s="49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492"/>
      <c r="BC179" s="493"/>
      <c r="BD179" s="494"/>
      <c r="BE179" s="495"/>
      <c r="BF179" s="496"/>
      <c r="BG179" s="497"/>
      <c r="BH179" s="497"/>
      <c r="BI179" s="497"/>
      <c r="BJ179" s="498"/>
    </row>
    <row r="180" spans="2:62" ht="20.25" customHeight="1" x14ac:dyDescent="0.4">
      <c r="B180" s="506"/>
      <c r="C180" s="509"/>
      <c r="D180" s="510"/>
      <c r="E180" s="181"/>
      <c r="F180" s="182">
        <f>C179</f>
        <v>0</v>
      </c>
      <c r="G180" s="181"/>
      <c r="H180" s="182">
        <f>I179</f>
        <v>0</v>
      </c>
      <c r="I180" s="513"/>
      <c r="J180" s="514"/>
      <c r="K180" s="517"/>
      <c r="L180" s="518"/>
      <c r="M180" s="518"/>
      <c r="N180" s="510"/>
      <c r="O180" s="489"/>
      <c r="P180" s="490"/>
      <c r="Q180" s="490"/>
      <c r="R180" s="490"/>
      <c r="S180" s="49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502">
        <f>IF($BE$3="４週",SUM(W180:AX180),IF($BE$3="暦月",SUM(W180:BA180),""))</f>
        <v>0</v>
      </c>
      <c r="BC180" s="503"/>
      <c r="BD180" s="504">
        <f>IF($BE$3="４週",BB180/4,IF($BE$3="暦月",(BB180/($BE$8/7)),""))</f>
        <v>0</v>
      </c>
      <c r="BE180" s="503"/>
      <c r="BF180" s="499"/>
      <c r="BG180" s="500"/>
      <c r="BH180" s="500"/>
      <c r="BI180" s="500"/>
      <c r="BJ180" s="501"/>
    </row>
    <row r="181" spans="2:62" ht="20.25" customHeight="1" x14ac:dyDescent="0.4">
      <c r="B181" s="505">
        <f>B179+1</f>
        <v>84</v>
      </c>
      <c r="C181" s="507"/>
      <c r="D181" s="508"/>
      <c r="E181" s="139"/>
      <c r="F181" s="140"/>
      <c r="G181" s="139"/>
      <c r="H181" s="140"/>
      <c r="I181" s="511"/>
      <c r="J181" s="512"/>
      <c r="K181" s="515"/>
      <c r="L181" s="516"/>
      <c r="M181" s="516"/>
      <c r="N181" s="508"/>
      <c r="O181" s="489"/>
      <c r="P181" s="490"/>
      <c r="Q181" s="490"/>
      <c r="R181" s="490"/>
      <c r="S181" s="49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492"/>
      <c r="BC181" s="493"/>
      <c r="BD181" s="494"/>
      <c r="BE181" s="495"/>
      <c r="BF181" s="496"/>
      <c r="BG181" s="497"/>
      <c r="BH181" s="497"/>
      <c r="BI181" s="497"/>
      <c r="BJ181" s="498"/>
    </row>
    <row r="182" spans="2:62" ht="20.25" customHeight="1" x14ac:dyDescent="0.4">
      <c r="B182" s="506"/>
      <c r="C182" s="509"/>
      <c r="D182" s="510"/>
      <c r="E182" s="181"/>
      <c r="F182" s="182">
        <f>C181</f>
        <v>0</v>
      </c>
      <c r="G182" s="181"/>
      <c r="H182" s="182">
        <f>I181</f>
        <v>0</v>
      </c>
      <c r="I182" s="513"/>
      <c r="J182" s="514"/>
      <c r="K182" s="517"/>
      <c r="L182" s="518"/>
      <c r="M182" s="518"/>
      <c r="N182" s="510"/>
      <c r="O182" s="489"/>
      <c r="P182" s="490"/>
      <c r="Q182" s="490"/>
      <c r="R182" s="490"/>
      <c r="S182" s="49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502">
        <f>IF($BE$3="４週",SUM(W182:AX182),IF($BE$3="暦月",SUM(W182:BA182),""))</f>
        <v>0</v>
      </c>
      <c r="BC182" s="503"/>
      <c r="BD182" s="504">
        <f>IF($BE$3="４週",BB182/4,IF($BE$3="暦月",(BB182/($BE$8/7)),""))</f>
        <v>0</v>
      </c>
      <c r="BE182" s="503"/>
      <c r="BF182" s="499"/>
      <c r="BG182" s="500"/>
      <c r="BH182" s="500"/>
      <c r="BI182" s="500"/>
      <c r="BJ182" s="501"/>
    </row>
    <row r="183" spans="2:62" ht="20.25" customHeight="1" x14ac:dyDescent="0.4">
      <c r="B183" s="505">
        <f>B181+1</f>
        <v>85</v>
      </c>
      <c r="C183" s="507"/>
      <c r="D183" s="508"/>
      <c r="E183" s="139"/>
      <c r="F183" s="140"/>
      <c r="G183" s="139"/>
      <c r="H183" s="140"/>
      <c r="I183" s="511"/>
      <c r="J183" s="512"/>
      <c r="K183" s="515"/>
      <c r="L183" s="516"/>
      <c r="M183" s="516"/>
      <c r="N183" s="508"/>
      <c r="O183" s="489"/>
      <c r="P183" s="490"/>
      <c r="Q183" s="490"/>
      <c r="R183" s="490"/>
      <c r="S183" s="49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492"/>
      <c r="BC183" s="493"/>
      <c r="BD183" s="494"/>
      <c r="BE183" s="495"/>
      <c r="BF183" s="496"/>
      <c r="BG183" s="497"/>
      <c r="BH183" s="497"/>
      <c r="BI183" s="497"/>
      <c r="BJ183" s="498"/>
    </row>
    <row r="184" spans="2:62" ht="20.25" customHeight="1" x14ac:dyDescent="0.4">
      <c r="B184" s="506"/>
      <c r="C184" s="509"/>
      <c r="D184" s="510"/>
      <c r="E184" s="181"/>
      <c r="F184" s="182">
        <f>C183</f>
        <v>0</v>
      </c>
      <c r="G184" s="181"/>
      <c r="H184" s="182">
        <f>I183</f>
        <v>0</v>
      </c>
      <c r="I184" s="513"/>
      <c r="J184" s="514"/>
      <c r="K184" s="517"/>
      <c r="L184" s="518"/>
      <c r="M184" s="518"/>
      <c r="N184" s="510"/>
      <c r="O184" s="489"/>
      <c r="P184" s="490"/>
      <c r="Q184" s="490"/>
      <c r="R184" s="490"/>
      <c r="S184" s="49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502">
        <f>IF($BE$3="４週",SUM(W184:AX184),IF($BE$3="暦月",SUM(W184:BA184),""))</f>
        <v>0</v>
      </c>
      <c r="BC184" s="503"/>
      <c r="BD184" s="504">
        <f>IF($BE$3="４週",BB184/4,IF($BE$3="暦月",(BB184/($BE$8/7)),""))</f>
        <v>0</v>
      </c>
      <c r="BE184" s="503"/>
      <c r="BF184" s="499"/>
      <c r="BG184" s="500"/>
      <c r="BH184" s="500"/>
      <c r="BI184" s="500"/>
      <c r="BJ184" s="501"/>
    </row>
    <row r="185" spans="2:62" ht="20.25" customHeight="1" x14ac:dyDescent="0.4">
      <c r="B185" s="505">
        <f>B183+1</f>
        <v>86</v>
      </c>
      <c r="C185" s="507"/>
      <c r="D185" s="508"/>
      <c r="E185" s="139"/>
      <c r="F185" s="140"/>
      <c r="G185" s="139"/>
      <c r="H185" s="140"/>
      <c r="I185" s="511"/>
      <c r="J185" s="512"/>
      <c r="K185" s="515"/>
      <c r="L185" s="516"/>
      <c r="M185" s="516"/>
      <c r="N185" s="508"/>
      <c r="O185" s="489"/>
      <c r="P185" s="490"/>
      <c r="Q185" s="490"/>
      <c r="R185" s="490"/>
      <c r="S185" s="49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492"/>
      <c r="BC185" s="493"/>
      <c r="BD185" s="494"/>
      <c r="BE185" s="495"/>
      <c r="BF185" s="496"/>
      <c r="BG185" s="497"/>
      <c r="BH185" s="497"/>
      <c r="BI185" s="497"/>
      <c r="BJ185" s="498"/>
    </row>
    <row r="186" spans="2:62" ht="20.25" customHeight="1" x14ac:dyDescent="0.4">
      <c r="B186" s="506"/>
      <c r="C186" s="509"/>
      <c r="D186" s="510"/>
      <c r="E186" s="181"/>
      <c r="F186" s="182">
        <f>C185</f>
        <v>0</v>
      </c>
      <c r="G186" s="181"/>
      <c r="H186" s="182">
        <f>I185</f>
        <v>0</v>
      </c>
      <c r="I186" s="513"/>
      <c r="J186" s="514"/>
      <c r="K186" s="517"/>
      <c r="L186" s="518"/>
      <c r="M186" s="518"/>
      <c r="N186" s="510"/>
      <c r="O186" s="489"/>
      <c r="P186" s="490"/>
      <c r="Q186" s="490"/>
      <c r="R186" s="490"/>
      <c r="S186" s="49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502">
        <f>IF($BE$3="４週",SUM(W186:AX186),IF($BE$3="暦月",SUM(W186:BA186),""))</f>
        <v>0</v>
      </c>
      <c r="BC186" s="503"/>
      <c r="BD186" s="504">
        <f>IF($BE$3="４週",BB186/4,IF($BE$3="暦月",(BB186/($BE$8/7)),""))</f>
        <v>0</v>
      </c>
      <c r="BE186" s="503"/>
      <c r="BF186" s="499"/>
      <c r="BG186" s="500"/>
      <c r="BH186" s="500"/>
      <c r="BI186" s="500"/>
      <c r="BJ186" s="501"/>
    </row>
    <row r="187" spans="2:62" ht="20.25" customHeight="1" x14ac:dyDescent="0.4">
      <c r="B187" s="505">
        <f>B185+1</f>
        <v>87</v>
      </c>
      <c r="C187" s="507"/>
      <c r="D187" s="508"/>
      <c r="E187" s="139"/>
      <c r="F187" s="140"/>
      <c r="G187" s="139"/>
      <c r="H187" s="140"/>
      <c r="I187" s="511"/>
      <c r="J187" s="512"/>
      <c r="K187" s="515"/>
      <c r="L187" s="516"/>
      <c r="M187" s="516"/>
      <c r="N187" s="508"/>
      <c r="O187" s="489"/>
      <c r="P187" s="490"/>
      <c r="Q187" s="490"/>
      <c r="R187" s="490"/>
      <c r="S187" s="49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492"/>
      <c r="BC187" s="493"/>
      <c r="BD187" s="494"/>
      <c r="BE187" s="495"/>
      <c r="BF187" s="496"/>
      <c r="BG187" s="497"/>
      <c r="BH187" s="497"/>
      <c r="BI187" s="497"/>
      <c r="BJ187" s="498"/>
    </row>
    <row r="188" spans="2:62" ht="20.25" customHeight="1" x14ac:dyDescent="0.4">
      <c r="B188" s="506"/>
      <c r="C188" s="509"/>
      <c r="D188" s="510"/>
      <c r="E188" s="181"/>
      <c r="F188" s="182">
        <f>C187</f>
        <v>0</v>
      </c>
      <c r="G188" s="181"/>
      <c r="H188" s="182">
        <f>I187</f>
        <v>0</v>
      </c>
      <c r="I188" s="513"/>
      <c r="J188" s="514"/>
      <c r="K188" s="517"/>
      <c r="L188" s="518"/>
      <c r="M188" s="518"/>
      <c r="N188" s="510"/>
      <c r="O188" s="489"/>
      <c r="P188" s="490"/>
      <c r="Q188" s="490"/>
      <c r="R188" s="490"/>
      <c r="S188" s="49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502">
        <f>IF($BE$3="４週",SUM(W188:AX188),IF($BE$3="暦月",SUM(W188:BA188),""))</f>
        <v>0</v>
      </c>
      <c r="BC188" s="503"/>
      <c r="BD188" s="504">
        <f>IF($BE$3="４週",BB188/4,IF($BE$3="暦月",(BB188/($BE$8/7)),""))</f>
        <v>0</v>
      </c>
      <c r="BE188" s="503"/>
      <c r="BF188" s="499"/>
      <c r="BG188" s="500"/>
      <c r="BH188" s="500"/>
      <c r="BI188" s="500"/>
      <c r="BJ188" s="501"/>
    </row>
    <row r="189" spans="2:62" ht="20.25" customHeight="1" x14ac:dyDescent="0.4">
      <c r="B189" s="505">
        <f>B187+1</f>
        <v>88</v>
      </c>
      <c r="C189" s="507"/>
      <c r="D189" s="508"/>
      <c r="E189" s="139"/>
      <c r="F189" s="140"/>
      <c r="G189" s="139"/>
      <c r="H189" s="140"/>
      <c r="I189" s="511"/>
      <c r="J189" s="512"/>
      <c r="K189" s="515"/>
      <c r="L189" s="516"/>
      <c r="M189" s="516"/>
      <c r="N189" s="508"/>
      <c r="O189" s="489"/>
      <c r="P189" s="490"/>
      <c r="Q189" s="490"/>
      <c r="R189" s="490"/>
      <c r="S189" s="49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492"/>
      <c r="BC189" s="493"/>
      <c r="BD189" s="494"/>
      <c r="BE189" s="495"/>
      <c r="BF189" s="496"/>
      <c r="BG189" s="497"/>
      <c r="BH189" s="497"/>
      <c r="BI189" s="497"/>
      <c r="BJ189" s="498"/>
    </row>
    <row r="190" spans="2:62" ht="20.25" customHeight="1" x14ac:dyDescent="0.4">
      <c r="B190" s="506"/>
      <c r="C190" s="509"/>
      <c r="D190" s="510"/>
      <c r="E190" s="181"/>
      <c r="F190" s="182">
        <f>C189</f>
        <v>0</v>
      </c>
      <c r="G190" s="181"/>
      <c r="H190" s="182">
        <f>I189</f>
        <v>0</v>
      </c>
      <c r="I190" s="513"/>
      <c r="J190" s="514"/>
      <c r="K190" s="517"/>
      <c r="L190" s="518"/>
      <c r="M190" s="518"/>
      <c r="N190" s="510"/>
      <c r="O190" s="489"/>
      <c r="P190" s="490"/>
      <c r="Q190" s="490"/>
      <c r="R190" s="490"/>
      <c r="S190" s="49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502">
        <f>IF($BE$3="４週",SUM(W190:AX190),IF($BE$3="暦月",SUM(W190:BA190),""))</f>
        <v>0</v>
      </c>
      <c r="BC190" s="503"/>
      <c r="BD190" s="504">
        <f>IF($BE$3="４週",BB190/4,IF($BE$3="暦月",(BB190/($BE$8/7)),""))</f>
        <v>0</v>
      </c>
      <c r="BE190" s="503"/>
      <c r="BF190" s="499"/>
      <c r="BG190" s="500"/>
      <c r="BH190" s="500"/>
      <c r="BI190" s="500"/>
      <c r="BJ190" s="501"/>
    </row>
    <row r="191" spans="2:62" ht="20.25" customHeight="1" x14ac:dyDescent="0.4">
      <c r="B191" s="505">
        <f>B189+1</f>
        <v>89</v>
      </c>
      <c r="C191" s="507"/>
      <c r="D191" s="508"/>
      <c r="E191" s="139"/>
      <c r="F191" s="140"/>
      <c r="G191" s="139"/>
      <c r="H191" s="140"/>
      <c r="I191" s="511"/>
      <c r="J191" s="512"/>
      <c r="K191" s="515"/>
      <c r="L191" s="516"/>
      <c r="M191" s="516"/>
      <c r="N191" s="508"/>
      <c r="O191" s="489"/>
      <c r="P191" s="490"/>
      <c r="Q191" s="490"/>
      <c r="R191" s="490"/>
      <c r="S191" s="49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492"/>
      <c r="BC191" s="493"/>
      <c r="BD191" s="494"/>
      <c r="BE191" s="495"/>
      <c r="BF191" s="496"/>
      <c r="BG191" s="497"/>
      <c r="BH191" s="497"/>
      <c r="BI191" s="497"/>
      <c r="BJ191" s="498"/>
    </row>
    <row r="192" spans="2:62" ht="20.25" customHeight="1" x14ac:dyDescent="0.4">
      <c r="B192" s="506"/>
      <c r="C192" s="509"/>
      <c r="D192" s="510"/>
      <c r="E192" s="181"/>
      <c r="F192" s="182">
        <f>C191</f>
        <v>0</v>
      </c>
      <c r="G192" s="181"/>
      <c r="H192" s="182">
        <f>I191</f>
        <v>0</v>
      </c>
      <c r="I192" s="513"/>
      <c r="J192" s="514"/>
      <c r="K192" s="517"/>
      <c r="L192" s="518"/>
      <c r="M192" s="518"/>
      <c r="N192" s="510"/>
      <c r="O192" s="489"/>
      <c r="P192" s="490"/>
      <c r="Q192" s="490"/>
      <c r="R192" s="490"/>
      <c r="S192" s="49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502">
        <f>IF($BE$3="４週",SUM(W192:AX192),IF($BE$3="暦月",SUM(W192:BA192),""))</f>
        <v>0</v>
      </c>
      <c r="BC192" s="503"/>
      <c r="BD192" s="504">
        <f>IF($BE$3="４週",BB192/4,IF($BE$3="暦月",(BB192/($BE$8/7)),""))</f>
        <v>0</v>
      </c>
      <c r="BE192" s="503"/>
      <c r="BF192" s="499"/>
      <c r="BG192" s="500"/>
      <c r="BH192" s="500"/>
      <c r="BI192" s="500"/>
      <c r="BJ192" s="501"/>
    </row>
    <row r="193" spans="2:62" ht="20.25" customHeight="1" x14ac:dyDescent="0.4">
      <c r="B193" s="505">
        <f>B191+1</f>
        <v>90</v>
      </c>
      <c r="C193" s="507"/>
      <c r="D193" s="508"/>
      <c r="E193" s="139"/>
      <c r="F193" s="140"/>
      <c r="G193" s="139"/>
      <c r="H193" s="140"/>
      <c r="I193" s="511"/>
      <c r="J193" s="512"/>
      <c r="K193" s="515"/>
      <c r="L193" s="516"/>
      <c r="M193" s="516"/>
      <c r="N193" s="508"/>
      <c r="O193" s="489"/>
      <c r="P193" s="490"/>
      <c r="Q193" s="490"/>
      <c r="R193" s="490"/>
      <c r="S193" s="49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492"/>
      <c r="BC193" s="493"/>
      <c r="BD193" s="494"/>
      <c r="BE193" s="495"/>
      <c r="BF193" s="496"/>
      <c r="BG193" s="497"/>
      <c r="BH193" s="497"/>
      <c r="BI193" s="497"/>
      <c r="BJ193" s="498"/>
    </row>
    <row r="194" spans="2:62" ht="20.25" customHeight="1" x14ac:dyDescent="0.4">
      <c r="B194" s="506"/>
      <c r="C194" s="509"/>
      <c r="D194" s="510"/>
      <c r="E194" s="181"/>
      <c r="F194" s="182">
        <f>C193</f>
        <v>0</v>
      </c>
      <c r="G194" s="181"/>
      <c r="H194" s="182">
        <f>I193</f>
        <v>0</v>
      </c>
      <c r="I194" s="513"/>
      <c r="J194" s="514"/>
      <c r="K194" s="517"/>
      <c r="L194" s="518"/>
      <c r="M194" s="518"/>
      <c r="N194" s="510"/>
      <c r="O194" s="489"/>
      <c r="P194" s="490"/>
      <c r="Q194" s="490"/>
      <c r="R194" s="490"/>
      <c r="S194" s="49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502">
        <f>IF($BE$3="４週",SUM(W194:AX194),IF($BE$3="暦月",SUM(W194:BA194),""))</f>
        <v>0</v>
      </c>
      <c r="BC194" s="503"/>
      <c r="BD194" s="504">
        <f>IF($BE$3="４週",BB194/4,IF($BE$3="暦月",(BB194/($BE$8/7)),""))</f>
        <v>0</v>
      </c>
      <c r="BE194" s="503"/>
      <c r="BF194" s="499"/>
      <c r="BG194" s="500"/>
      <c r="BH194" s="500"/>
      <c r="BI194" s="500"/>
      <c r="BJ194" s="501"/>
    </row>
    <row r="195" spans="2:62" ht="20.25" customHeight="1" x14ac:dyDescent="0.4">
      <c r="B195" s="505">
        <f>B193+1</f>
        <v>91</v>
      </c>
      <c r="C195" s="507"/>
      <c r="D195" s="508"/>
      <c r="E195" s="139"/>
      <c r="F195" s="140"/>
      <c r="G195" s="139"/>
      <c r="H195" s="140"/>
      <c r="I195" s="511"/>
      <c r="J195" s="512"/>
      <c r="K195" s="515"/>
      <c r="L195" s="516"/>
      <c r="M195" s="516"/>
      <c r="N195" s="508"/>
      <c r="O195" s="489"/>
      <c r="P195" s="490"/>
      <c r="Q195" s="490"/>
      <c r="R195" s="490"/>
      <c r="S195" s="49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492"/>
      <c r="BC195" s="493"/>
      <c r="BD195" s="494"/>
      <c r="BE195" s="495"/>
      <c r="BF195" s="496"/>
      <c r="BG195" s="497"/>
      <c r="BH195" s="497"/>
      <c r="BI195" s="497"/>
      <c r="BJ195" s="498"/>
    </row>
    <row r="196" spans="2:62" ht="20.25" customHeight="1" x14ac:dyDescent="0.4">
      <c r="B196" s="506"/>
      <c r="C196" s="509"/>
      <c r="D196" s="510"/>
      <c r="E196" s="181"/>
      <c r="F196" s="182">
        <f>C195</f>
        <v>0</v>
      </c>
      <c r="G196" s="181"/>
      <c r="H196" s="182">
        <f>I195</f>
        <v>0</v>
      </c>
      <c r="I196" s="513"/>
      <c r="J196" s="514"/>
      <c r="K196" s="517"/>
      <c r="L196" s="518"/>
      <c r="M196" s="518"/>
      <c r="N196" s="510"/>
      <c r="O196" s="489"/>
      <c r="P196" s="490"/>
      <c r="Q196" s="490"/>
      <c r="R196" s="490"/>
      <c r="S196" s="49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502">
        <f>IF($BE$3="４週",SUM(W196:AX196),IF($BE$3="暦月",SUM(W196:BA196),""))</f>
        <v>0</v>
      </c>
      <c r="BC196" s="503"/>
      <c r="BD196" s="504">
        <f>IF($BE$3="４週",BB196/4,IF($BE$3="暦月",(BB196/($BE$8/7)),""))</f>
        <v>0</v>
      </c>
      <c r="BE196" s="503"/>
      <c r="BF196" s="499"/>
      <c r="BG196" s="500"/>
      <c r="BH196" s="500"/>
      <c r="BI196" s="500"/>
      <c r="BJ196" s="501"/>
    </row>
    <row r="197" spans="2:62" ht="20.25" customHeight="1" x14ac:dyDescent="0.4">
      <c r="B197" s="505">
        <f>B195+1</f>
        <v>92</v>
      </c>
      <c r="C197" s="507"/>
      <c r="D197" s="508"/>
      <c r="E197" s="139"/>
      <c r="F197" s="140"/>
      <c r="G197" s="139"/>
      <c r="H197" s="140"/>
      <c r="I197" s="511"/>
      <c r="J197" s="512"/>
      <c r="K197" s="515"/>
      <c r="L197" s="516"/>
      <c r="M197" s="516"/>
      <c r="N197" s="508"/>
      <c r="O197" s="489"/>
      <c r="P197" s="490"/>
      <c r="Q197" s="490"/>
      <c r="R197" s="490"/>
      <c r="S197" s="49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492"/>
      <c r="BC197" s="493"/>
      <c r="BD197" s="494"/>
      <c r="BE197" s="495"/>
      <c r="BF197" s="496"/>
      <c r="BG197" s="497"/>
      <c r="BH197" s="497"/>
      <c r="BI197" s="497"/>
      <c r="BJ197" s="498"/>
    </row>
    <row r="198" spans="2:62" ht="20.25" customHeight="1" x14ac:dyDescent="0.4">
      <c r="B198" s="506"/>
      <c r="C198" s="509"/>
      <c r="D198" s="510"/>
      <c r="E198" s="181"/>
      <c r="F198" s="182">
        <f>C197</f>
        <v>0</v>
      </c>
      <c r="G198" s="181"/>
      <c r="H198" s="182">
        <f>I197</f>
        <v>0</v>
      </c>
      <c r="I198" s="513"/>
      <c r="J198" s="514"/>
      <c r="K198" s="517"/>
      <c r="L198" s="518"/>
      <c r="M198" s="518"/>
      <c r="N198" s="510"/>
      <c r="O198" s="489"/>
      <c r="P198" s="490"/>
      <c r="Q198" s="490"/>
      <c r="R198" s="490"/>
      <c r="S198" s="49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502">
        <f>IF($BE$3="４週",SUM(W198:AX198),IF($BE$3="暦月",SUM(W198:BA198),""))</f>
        <v>0</v>
      </c>
      <c r="BC198" s="503"/>
      <c r="BD198" s="504">
        <f>IF($BE$3="４週",BB198/4,IF($BE$3="暦月",(BB198/($BE$8/7)),""))</f>
        <v>0</v>
      </c>
      <c r="BE198" s="503"/>
      <c r="BF198" s="499"/>
      <c r="BG198" s="500"/>
      <c r="BH198" s="500"/>
      <c r="BI198" s="500"/>
      <c r="BJ198" s="501"/>
    </row>
    <row r="199" spans="2:62" ht="20.25" customHeight="1" x14ac:dyDescent="0.4">
      <c r="B199" s="505">
        <f>B197+1</f>
        <v>93</v>
      </c>
      <c r="C199" s="507"/>
      <c r="D199" s="508"/>
      <c r="E199" s="139"/>
      <c r="F199" s="140"/>
      <c r="G199" s="139"/>
      <c r="H199" s="140"/>
      <c r="I199" s="511"/>
      <c r="J199" s="512"/>
      <c r="K199" s="515"/>
      <c r="L199" s="516"/>
      <c r="M199" s="516"/>
      <c r="N199" s="508"/>
      <c r="O199" s="489"/>
      <c r="P199" s="490"/>
      <c r="Q199" s="490"/>
      <c r="R199" s="490"/>
      <c r="S199" s="49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492"/>
      <c r="BC199" s="493"/>
      <c r="BD199" s="494"/>
      <c r="BE199" s="495"/>
      <c r="BF199" s="496"/>
      <c r="BG199" s="497"/>
      <c r="BH199" s="497"/>
      <c r="BI199" s="497"/>
      <c r="BJ199" s="498"/>
    </row>
    <row r="200" spans="2:62" ht="20.25" customHeight="1" x14ac:dyDescent="0.4">
      <c r="B200" s="506"/>
      <c r="C200" s="509"/>
      <c r="D200" s="510"/>
      <c r="E200" s="181"/>
      <c r="F200" s="182">
        <f>C199</f>
        <v>0</v>
      </c>
      <c r="G200" s="181"/>
      <c r="H200" s="182">
        <f>I199</f>
        <v>0</v>
      </c>
      <c r="I200" s="513"/>
      <c r="J200" s="514"/>
      <c r="K200" s="517"/>
      <c r="L200" s="518"/>
      <c r="M200" s="518"/>
      <c r="N200" s="510"/>
      <c r="O200" s="489"/>
      <c r="P200" s="490"/>
      <c r="Q200" s="490"/>
      <c r="R200" s="490"/>
      <c r="S200" s="49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502">
        <f>IF($BE$3="４週",SUM(W200:AX200),IF($BE$3="暦月",SUM(W200:BA200),""))</f>
        <v>0</v>
      </c>
      <c r="BC200" s="503"/>
      <c r="BD200" s="504">
        <f>IF($BE$3="４週",BB200/4,IF($BE$3="暦月",(BB200/($BE$8/7)),""))</f>
        <v>0</v>
      </c>
      <c r="BE200" s="503"/>
      <c r="BF200" s="499"/>
      <c r="BG200" s="500"/>
      <c r="BH200" s="500"/>
      <c r="BI200" s="500"/>
      <c r="BJ200" s="501"/>
    </row>
    <row r="201" spans="2:62" ht="20.25" customHeight="1" x14ac:dyDescent="0.4">
      <c r="B201" s="505">
        <f>B199+1</f>
        <v>94</v>
      </c>
      <c r="C201" s="507"/>
      <c r="D201" s="508"/>
      <c r="E201" s="139"/>
      <c r="F201" s="140"/>
      <c r="G201" s="139"/>
      <c r="H201" s="140"/>
      <c r="I201" s="511"/>
      <c r="J201" s="512"/>
      <c r="K201" s="515"/>
      <c r="L201" s="516"/>
      <c r="M201" s="516"/>
      <c r="N201" s="508"/>
      <c r="O201" s="489"/>
      <c r="P201" s="490"/>
      <c r="Q201" s="490"/>
      <c r="R201" s="490"/>
      <c r="S201" s="49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492"/>
      <c r="BC201" s="493"/>
      <c r="BD201" s="494"/>
      <c r="BE201" s="495"/>
      <c r="BF201" s="496"/>
      <c r="BG201" s="497"/>
      <c r="BH201" s="497"/>
      <c r="BI201" s="497"/>
      <c r="BJ201" s="498"/>
    </row>
    <row r="202" spans="2:62" ht="20.25" customHeight="1" x14ac:dyDescent="0.4">
      <c r="B202" s="506"/>
      <c r="C202" s="509"/>
      <c r="D202" s="510"/>
      <c r="E202" s="181"/>
      <c r="F202" s="182">
        <f>C201</f>
        <v>0</v>
      </c>
      <c r="G202" s="181"/>
      <c r="H202" s="182">
        <f>I201</f>
        <v>0</v>
      </c>
      <c r="I202" s="513"/>
      <c r="J202" s="514"/>
      <c r="K202" s="517"/>
      <c r="L202" s="518"/>
      <c r="M202" s="518"/>
      <c r="N202" s="510"/>
      <c r="O202" s="489"/>
      <c r="P202" s="490"/>
      <c r="Q202" s="490"/>
      <c r="R202" s="490"/>
      <c r="S202" s="49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502">
        <f>IF($BE$3="４週",SUM(W202:AX202),IF($BE$3="暦月",SUM(W202:BA202),""))</f>
        <v>0</v>
      </c>
      <c r="BC202" s="503"/>
      <c r="BD202" s="504">
        <f>IF($BE$3="４週",BB202/4,IF($BE$3="暦月",(BB202/($BE$8/7)),""))</f>
        <v>0</v>
      </c>
      <c r="BE202" s="503"/>
      <c r="BF202" s="499"/>
      <c r="BG202" s="500"/>
      <c r="BH202" s="500"/>
      <c r="BI202" s="500"/>
      <c r="BJ202" s="501"/>
    </row>
    <row r="203" spans="2:62" ht="20.25" customHeight="1" x14ac:dyDescent="0.4">
      <c r="B203" s="505">
        <f>B201+1</f>
        <v>95</v>
      </c>
      <c r="C203" s="507"/>
      <c r="D203" s="508"/>
      <c r="E203" s="139"/>
      <c r="F203" s="140"/>
      <c r="G203" s="139"/>
      <c r="H203" s="140"/>
      <c r="I203" s="511"/>
      <c r="J203" s="512"/>
      <c r="K203" s="515"/>
      <c r="L203" s="516"/>
      <c r="M203" s="516"/>
      <c r="N203" s="508"/>
      <c r="O203" s="489"/>
      <c r="P203" s="490"/>
      <c r="Q203" s="490"/>
      <c r="R203" s="490"/>
      <c r="S203" s="49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492"/>
      <c r="BC203" s="493"/>
      <c r="BD203" s="494"/>
      <c r="BE203" s="495"/>
      <c r="BF203" s="496"/>
      <c r="BG203" s="497"/>
      <c r="BH203" s="497"/>
      <c r="BI203" s="497"/>
      <c r="BJ203" s="498"/>
    </row>
    <row r="204" spans="2:62" ht="20.25" customHeight="1" x14ac:dyDescent="0.4">
      <c r="B204" s="506"/>
      <c r="C204" s="509"/>
      <c r="D204" s="510"/>
      <c r="E204" s="181"/>
      <c r="F204" s="182">
        <f>C203</f>
        <v>0</v>
      </c>
      <c r="G204" s="181"/>
      <c r="H204" s="182">
        <f>I203</f>
        <v>0</v>
      </c>
      <c r="I204" s="513"/>
      <c r="J204" s="514"/>
      <c r="K204" s="517"/>
      <c r="L204" s="518"/>
      <c r="M204" s="518"/>
      <c r="N204" s="510"/>
      <c r="O204" s="489"/>
      <c r="P204" s="490"/>
      <c r="Q204" s="490"/>
      <c r="R204" s="490"/>
      <c r="S204" s="49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502">
        <f>IF($BE$3="４週",SUM(W204:AX204),IF($BE$3="暦月",SUM(W204:BA204),""))</f>
        <v>0</v>
      </c>
      <c r="BC204" s="503"/>
      <c r="BD204" s="504">
        <f>IF($BE$3="４週",BB204/4,IF($BE$3="暦月",(BB204/($BE$8/7)),""))</f>
        <v>0</v>
      </c>
      <c r="BE204" s="503"/>
      <c r="BF204" s="499"/>
      <c r="BG204" s="500"/>
      <c r="BH204" s="500"/>
      <c r="BI204" s="500"/>
      <c r="BJ204" s="501"/>
    </row>
    <row r="205" spans="2:62" ht="20.25" customHeight="1" x14ac:dyDescent="0.4">
      <c r="B205" s="505">
        <f>B203+1</f>
        <v>96</v>
      </c>
      <c r="C205" s="507"/>
      <c r="D205" s="508"/>
      <c r="E205" s="139"/>
      <c r="F205" s="140"/>
      <c r="G205" s="139"/>
      <c r="H205" s="140"/>
      <c r="I205" s="511"/>
      <c r="J205" s="512"/>
      <c r="K205" s="515"/>
      <c r="L205" s="516"/>
      <c r="M205" s="516"/>
      <c r="N205" s="508"/>
      <c r="O205" s="489"/>
      <c r="P205" s="490"/>
      <c r="Q205" s="490"/>
      <c r="R205" s="490"/>
      <c r="S205" s="49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492"/>
      <c r="BC205" s="493"/>
      <c r="BD205" s="494"/>
      <c r="BE205" s="495"/>
      <c r="BF205" s="496"/>
      <c r="BG205" s="497"/>
      <c r="BH205" s="497"/>
      <c r="BI205" s="497"/>
      <c r="BJ205" s="498"/>
    </row>
    <row r="206" spans="2:62" ht="20.25" customHeight="1" x14ac:dyDescent="0.4">
      <c r="B206" s="506"/>
      <c r="C206" s="509"/>
      <c r="D206" s="510"/>
      <c r="E206" s="181"/>
      <c r="F206" s="182">
        <f>C205</f>
        <v>0</v>
      </c>
      <c r="G206" s="181"/>
      <c r="H206" s="182">
        <f>I205</f>
        <v>0</v>
      </c>
      <c r="I206" s="513"/>
      <c r="J206" s="514"/>
      <c r="K206" s="517"/>
      <c r="L206" s="518"/>
      <c r="M206" s="518"/>
      <c r="N206" s="510"/>
      <c r="O206" s="489"/>
      <c r="P206" s="490"/>
      <c r="Q206" s="490"/>
      <c r="R206" s="490"/>
      <c r="S206" s="49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502">
        <f>IF($BE$3="４週",SUM(W206:AX206),IF($BE$3="暦月",SUM(W206:BA206),""))</f>
        <v>0</v>
      </c>
      <c r="BC206" s="503"/>
      <c r="BD206" s="504">
        <f>IF($BE$3="４週",BB206/4,IF($BE$3="暦月",(BB206/($BE$8/7)),""))</f>
        <v>0</v>
      </c>
      <c r="BE206" s="503"/>
      <c r="BF206" s="499"/>
      <c r="BG206" s="500"/>
      <c r="BH206" s="500"/>
      <c r="BI206" s="500"/>
      <c r="BJ206" s="501"/>
    </row>
    <row r="207" spans="2:62" ht="20.25" customHeight="1" x14ac:dyDescent="0.4">
      <c r="B207" s="505">
        <f>B205+1</f>
        <v>97</v>
      </c>
      <c r="C207" s="507"/>
      <c r="D207" s="508"/>
      <c r="E207" s="139"/>
      <c r="F207" s="140"/>
      <c r="G207" s="139"/>
      <c r="H207" s="140"/>
      <c r="I207" s="511"/>
      <c r="J207" s="512"/>
      <c r="K207" s="515"/>
      <c r="L207" s="516"/>
      <c r="M207" s="516"/>
      <c r="N207" s="508"/>
      <c r="O207" s="489"/>
      <c r="P207" s="490"/>
      <c r="Q207" s="490"/>
      <c r="R207" s="490"/>
      <c r="S207" s="49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492"/>
      <c r="BC207" s="493"/>
      <c r="BD207" s="494"/>
      <c r="BE207" s="495"/>
      <c r="BF207" s="496"/>
      <c r="BG207" s="497"/>
      <c r="BH207" s="497"/>
      <c r="BI207" s="497"/>
      <c r="BJ207" s="498"/>
    </row>
    <row r="208" spans="2:62" ht="20.25" customHeight="1" x14ac:dyDescent="0.4">
      <c r="B208" s="506"/>
      <c r="C208" s="509"/>
      <c r="D208" s="510"/>
      <c r="E208" s="181"/>
      <c r="F208" s="182">
        <f>C207</f>
        <v>0</v>
      </c>
      <c r="G208" s="181"/>
      <c r="H208" s="182">
        <f>I207</f>
        <v>0</v>
      </c>
      <c r="I208" s="513"/>
      <c r="J208" s="514"/>
      <c r="K208" s="517"/>
      <c r="L208" s="518"/>
      <c r="M208" s="518"/>
      <c r="N208" s="510"/>
      <c r="O208" s="489"/>
      <c r="P208" s="490"/>
      <c r="Q208" s="490"/>
      <c r="R208" s="490"/>
      <c r="S208" s="49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502">
        <f>IF($BE$3="４週",SUM(W208:AX208),IF($BE$3="暦月",SUM(W208:BA208),""))</f>
        <v>0</v>
      </c>
      <c r="BC208" s="503"/>
      <c r="BD208" s="504">
        <f>IF($BE$3="４週",BB208/4,IF($BE$3="暦月",(BB208/($BE$8/7)),""))</f>
        <v>0</v>
      </c>
      <c r="BE208" s="503"/>
      <c r="BF208" s="499"/>
      <c r="BG208" s="500"/>
      <c r="BH208" s="500"/>
      <c r="BI208" s="500"/>
      <c r="BJ208" s="501"/>
    </row>
    <row r="209" spans="2:62" ht="20.25" customHeight="1" x14ac:dyDescent="0.4">
      <c r="B209" s="505">
        <f>B207+1</f>
        <v>98</v>
      </c>
      <c r="C209" s="507"/>
      <c r="D209" s="508"/>
      <c r="E209" s="139"/>
      <c r="F209" s="140"/>
      <c r="G209" s="139"/>
      <c r="H209" s="140"/>
      <c r="I209" s="511"/>
      <c r="J209" s="512"/>
      <c r="K209" s="515"/>
      <c r="L209" s="516"/>
      <c r="M209" s="516"/>
      <c r="N209" s="508"/>
      <c r="O209" s="489"/>
      <c r="P209" s="490"/>
      <c r="Q209" s="490"/>
      <c r="R209" s="490"/>
      <c r="S209" s="49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492"/>
      <c r="BC209" s="493"/>
      <c r="BD209" s="494"/>
      <c r="BE209" s="495"/>
      <c r="BF209" s="496"/>
      <c r="BG209" s="497"/>
      <c r="BH209" s="497"/>
      <c r="BI209" s="497"/>
      <c r="BJ209" s="498"/>
    </row>
    <row r="210" spans="2:62" ht="20.25" customHeight="1" x14ac:dyDescent="0.4">
      <c r="B210" s="506"/>
      <c r="C210" s="509"/>
      <c r="D210" s="510"/>
      <c r="E210" s="181"/>
      <c r="F210" s="182">
        <f>C209</f>
        <v>0</v>
      </c>
      <c r="G210" s="181"/>
      <c r="H210" s="182">
        <f>I209</f>
        <v>0</v>
      </c>
      <c r="I210" s="513"/>
      <c r="J210" s="514"/>
      <c r="K210" s="517"/>
      <c r="L210" s="518"/>
      <c r="M210" s="518"/>
      <c r="N210" s="510"/>
      <c r="O210" s="489"/>
      <c r="P210" s="490"/>
      <c r="Q210" s="490"/>
      <c r="R210" s="490"/>
      <c r="S210" s="49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502">
        <f>IF($BE$3="４週",SUM(W210:AX210),IF($BE$3="暦月",SUM(W210:BA210),""))</f>
        <v>0</v>
      </c>
      <c r="BC210" s="503"/>
      <c r="BD210" s="504">
        <f>IF($BE$3="４週",BB210/4,IF($BE$3="暦月",(BB210/($BE$8/7)),""))</f>
        <v>0</v>
      </c>
      <c r="BE210" s="503"/>
      <c r="BF210" s="499"/>
      <c r="BG210" s="500"/>
      <c r="BH210" s="500"/>
      <c r="BI210" s="500"/>
      <c r="BJ210" s="501"/>
    </row>
    <row r="211" spans="2:62" ht="20.25" customHeight="1" x14ac:dyDescent="0.4">
      <c r="B211" s="505">
        <f>B209+1</f>
        <v>99</v>
      </c>
      <c r="C211" s="507"/>
      <c r="D211" s="508"/>
      <c r="E211" s="139"/>
      <c r="F211" s="140"/>
      <c r="G211" s="139"/>
      <c r="H211" s="140"/>
      <c r="I211" s="511"/>
      <c r="J211" s="512"/>
      <c r="K211" s="515"/>
      <c r="L211" s="516"/>
      <c r="M211" s="516"/>
      <c r="N211" s="508"/>
      <c r="O211" s="489"/>
      <c r="P211" s="490"/>
      <c r="Q211" s="490"/>
      <c r="R211" s="490"/>
      <c r="S211" s="49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492"/>
      <c r="BC211" s="493"/>
      <c r="BD211" s="494"/>
      <c r="BE211" s="495"/>
      <c r="BF211" s="496"/>
      <c r="BG211" s="497"/>
      <c r="BH211" s="497"/>
      <c r="BI211" s="497"/>
      <c r="BJ211" s="498"/>
    </row>
    <row r="212" spans="2:62" ht="20.25" customHeight="1" x14ac:dyDescent="0.4">
      <c r="B212" s="506"/>
      <c r="C212" s="509"/>
      <c r="D212" s="510"/>
      <c r="E212" s="181"/>
      <c r="F212" s="182">
        <f>C211</f>
        <v>0</v>
      </c>
      <c r="G212" s="181"/>
      <c r="H212" s="182">
        <f>I211</f>
        <v>0</v>
      </c>
      <c r="I212" s="513"/>
      <c r="J212" s="514"/>
      <c r="K212" s="517"/>
      <c r="L212" s="518"/>
      <c r="M212" s="518"/>
      <c r="N212" s="510"/>
      <c r="O212" s="489"/>
      <c r="P212" s="490"/>
      <c r="Q212" s="490"/>
      <c r="R212" s="490"/>
      <c r="S212" s="49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502">
        <f>IF($BE$3="４週",SUM(W212:AX212),IF($BE$3="暦月",SUM(W212:BA212),""))</f>
        <v>0</v>
      </c>
      <c r="BC212" s="503"/>
      <c r="BD212" s="504">
        <f>IF($BE$3="４週",BB212/4,IF($BE$3="暦月",(BB212/($BE$8/7)),""))</f>
        <v>0</v>
      </c>
      <c r="BE212" s="503"/>
      <c r="BF212" s="499"/>
      <c r="BG212" s="500"/>
      <c r="BH212" s="500"/>
      <c r="BI212" s="500"/>
      <c r="BJ212" s="501"/>
    </row>
    <row r="213" spans="2:62" ht="20.25" customHeight="1" x14ac:dyDescent="0.4">
      <c r="B213" s="505">
        <f>B211+1</f>
        <v>100</v>
      </c>
      <c r="C213" s="507"/>
      <c r="D213" s="508"/>
      <c r="E213" s="141"/>
      <c r="F213" s="142"/>
      <c r="G213" s="141"/>
      <c r="H213" s="142"/>
      <c r="I213" s="511"/>
      <c r="J213" s="512"/>
      <c r="K213" s="515"/>
      <c r="L213" s="516"/>
      <c r="M213" s="516"/>
      <c r="N213" s="508"/>
      <c r="O213" s="489"/>
      <c r="P213" s="490"/>
      <c r="Q213" s="490"/>
      <c r="R213" s="490"/>
      <c r="S213" s="49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492"/>
      <c r="BC213" s="493"/>
      <c r="BD213" s="494"/>
      <c r="BE213" s="495"/>
      <c r="BF213" s="496"/>
      <c r="BG213" s="497"/>
      <c r="BH213" s="497"/>
      <c r="BI213" s="497"/>
      <c r="BJ213" s="498"/>
    </row>
    <row r="214" spans="2:62" ht="20.25" customHeight="1" thickBot="1" x14ac:dyDescent="0.45">
      <c r="B214" s="528"/>
      <c r="C214" s="529"/>
      <c r="D214" s="530"/>
      <c r="E214" s="165"/>
      <c r="F214" s="166">
        <f>C213</f>
        <v>0</v>
      </c>
      <c r="G214" s="165"/>
      <c r="H214" s="166">
        <f>I213</f>
        <v>0</v>
      </c>
      <c r="I214" s="531"/>
      <c r="J214" s="532"/>
      <c r="K214" s="533"/>
      <c r="L214" s="534"/>
      <c r="M214" s="534"/>
      <c r="N214" s="530"/>
      <c r="O214" s="519"/>
      <c r="P214" s="520"/>
      <c r="Q214" s="520"/>
      <c r="R214" s="520"/>
      <c r="S214" s="521"/>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525">
        <f>IF($BE$3="４週",SUM(W214:AX214),IF($BE$3="暦月",SUM(W214:BA214),""))</f>
        <v>0</v>
      </c>
      <c r="BC214" s="526"/>
      <c r="BD214" s="527">
        <f>IF($BE$3="４週",BB214/4,IF($BE$3="暦月",(BB214/($BE$8/7)),""))</f>
        <v>0</v>
      </c>
      <c r="BE214" s="526"/>
      <c r="BF214" s="522"/>
      <c r="BG214" s="523"/>
      <c r="BH214" s="523"/>
      <c r="BI214" s="523"/>
      <c r="BJ214" s="524"/>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258" priority="235">
      <formula>INDIRECT(ADDRESS(ROW(),COLUMN()))=TRUNC(INDIRECT(ADDRESS(ROW(),COLUMN())))</formula>
    </cfRule>
  </conditionalFormatting>
  <conditionalFormatting sqref="BB18:BE18">
    <cfRule type="expression" dxfId="257" priority="234">
      <formula>INDIRECT(ADDRESS(ROW(),COLUMN()))=TRUNC(INDIRECT(ADDRESS(ROW(),COLUMN())))</formula>
    </cfRule>
  </conditionalFormatting>
  <conditionalFormatting sqref="BB20:BE20">
    <cfRule type="expression" dxfId="256" priority="233">
      <formula>INDIRECT(ADDRESS(ROW(),COLUMN()))=TRUNC(INDIRECT(ADDRESS(ROW(),COLUMN())))</formula>
    </cfRule>
  </conditionalFormatting>
  <conditionalFormatting sqref="BB22:BE22">
    <cfRule type="expression" dxfId="255" priority="232">
      <formula>INDIRECT(ADDRESS(ROW(),COLUMN()))=TRUNC(INDIRECT(ADDRESS(ROW(),COLUMN())))</formula>
    </cfRule>
  </conditionalFormatting>
  <conditionalFormatting sqref="BB24:BE24">
    <cfRule type="expression" dxfId="254" priority="231">
      <formula>INDIRECT(ADDRESS(ROW(),COLUMN()))=TRUNC(INDIRECT(ADDRESS(ROW(),COLUMN())))</formula>
    </cfRule>
  </conditionalFormatting>
  <conditionalFormatting sqref="BB26:BE26">
    <cfRule type="expression" dxfId="253" priority="230">
      <formula>INDIRECT(ADDRESS(ROW(),COLUMN()))=TRUNC(INDIRECT(ADDRESS(ROW(),COLUMN())))</formula>
    </cfRule>
  </conditionalFormatting>
  <conditionalFormatting sqref="BB28:BE28">
    <cfRule type="expression" dxfId="252" priority="229">
      <formula>INDIRECT(ADDRESS(ROW(),COLUMN()))=TRUNC(INDIRECT(ADDRESS(ROW(),COLUMN())))</formula>
    </cfRule>
  </conditionalFormatting>
  <conditionalFormatting sqref="BB30:BE30">
    <cfRule type="expression" dxfId="251" priority="228">
      <formula>INDIRECT(ADDRESS(ROW(),COLUMN()))=TRUNC(INDIRECT(ADDRESS(ROW(),COLUMN())))</formula>
    </cfRule>
  </conditionalFormatting>
  <conditionalFormatting sqref="BB32:BE32">
    <cfRule type="expression" dxfId="250" priority="227">
      <formula>INDIRECT(ADDRESS(ROW(),COLUMN()))=TRUNC(INDIRECT(ADDRESS(ROW(),COLUMN())))</formula>
    </cfRule>
  </conditionalFormatting>
  <conditionalFormatting sqref="BB34:BE34">
    <cfRule type="expression" dxfId="249" priority="226">
      <formula>INDIRECT(ADDRESS(ROW(),COLUMN()))=TRUNC(INDIRECT(ADDRESS(ROW(),COLUMN())))</formula>
    </cfRule>
  </conditionalFormatting>
  <conditionalFormatting sqref="BB36:BE36">
    <cfRule type="expression" dxfId="248" priority="225">
      <formula>INDIRECT(ADDRESS(ROW(),COLUMN()))=TRUNC(INDIRECT(ADDRESS(ROW(),COLUMN())))</formula>
    </cfRule>
  </conditionalFormatting>
  <conditionalFormatting sqref="BB38:BE38">
    <cfRule type="expression" dxfId="247" priority="224">
      <formula>INDIRECT(ADDRESS(ROW(),COLUMN()))=TRUNC(INDIRECT(ADDRESS(ROW(),COLUMN())))</formula>
    </cfRule>
  </conditionalFormatting>
  <conditionalFormatting sqref="BB40:BE40">
    <cfRule type="expression" dxfId="246" priority="223">
      <formula>INDIRECT(ADDRESS(ROW(),COLUMN()))=TRUNC(INDIRECT(ADDRESS(ROW(),COLUMN())))</formula>
    </cfRule>
  </conditionalFormatting>
  <conditionalFormatting sqref="BB42:BE42">
    <cfRule type="expression" dxfId="245" priority="222">
      <formula>INDIRECT(ADDRESS(ROW(),COLUMN()))=TRUNC(INDIRECT(ADDRESS(ROW(),COLUMN())))</formula>
    </cfRule>
  </conditionalFormatting>
  <conditionalFormatting sqref="BB44:BE44">
    <cfRule type="expression" dxfId="244" priority="221">
      <formula>INDIRECT(ADDRESS(ROW(),COLUMN()))=TRUNC(INDIRECT(ADDRESS(ROW(),COLUMN())))</formula>
    </cfRule>
  </conditionalFormatting>
  <conditionalFormatting sqref="BB46:BE46">
    <cfRule type="expression" dxfId="243" priority="220">
      <formula>INDIRECT(ADDRESS(ROW(),COLUMN()))=TRUNC(INDIRECT(ADDRESS(ROW(),COLUMN())))</formula>
    </cfRule>
  </conditionalFormatting>
  <conditionalFormatting sqref="BB48:BE48">
    <cfRule type="expression" dxfId="242" priority="219">
      <formula>INDIRECT(ADDRESS(ROW(),COLUMN()))=TRUNC(INDIRECT(ADDRESS(ROW(),COLUMN())))</formula>
    </cfRule>
  </conditionalFormatting>
  <conditionalFormatting sqref="BB50:BE50">
    <cfRule type="expression" dxfId="241" priority="218">
      <formula>INDIRECT(ADDRESS(ROW(),COLUMN()))=TRUNC(INDIRECT(ADDRESS(ROW(),COLUMN())))</formula>
    </cfRule>
  </conditionalFormatting>
  <conditionalFormatting sqref="BB52:BE52">
    <cfRule type="expression" dxfId="240" priority="217">
      <formula>INDIRECT(ADDRESS(ROW(),COLUMN()))=TRUNC(INDIRECT(ADDRESS(ROW(),COLUMN())))</formula>
    </cfRule>
  </conditionalFormatting>
  <conditionalFormatting sqref="BB54:BE54">
    <cfRule type="expression" dxfId="239" priority="216">
      <formula>INDIRECT(ADDRESS(ROW(),COLUMN()))=TRUNC(INDIRECT(ADDRESS(ROW(),COLUMN())))</formula>
    </cfRule>
  </conditionalFormatting>
  <conditionalFormatting sqref="BB56:BE56">
    <cfRule type="expression" dxfId="238" priority="215">
      <formula>INDIRECT(ADDRESS(ROW(),COLUMN()))=TRUNC(INDIRECT(ADDRESS(ROW(),COLUMN())))</formula>
    </cfRule>
  </conditionalFormatting>
  <conditionalFormatting sqref="BB58:BE58">
    <cfRule type="expression" dxfId="237" priority="214">
      <formula>INDIRECT(ADDRESS(ROW(),COLUMN()))=TRUNC(INDIRECT(ADDRESS(ROW(),COLUMN())))</formula>
    </cfRule>
  </conditionalFormatting>
  <conditionalFormatting sqref="BB60:BE60">
    <cfRule type="expression" dxfId="236" priority="213">
      <formula>INDIRECT(ADDRESS(ROW(),COLUMN()))=TRUNC(INDIRECT(ADDRESS(ROW(),COLUMN())))</formula>
    </cfRule>
  </conditionalFormatting>
  <conditionalFormatting sqref="BB62:BE62">
    <cfRule type="expression" dxfId="235" priority="212">
      <formula>INDIRECT(ADDRESS(ROW(),COLUMN()))=TRUNC(INDIRECT(ADDRESS(ROW(),COLUMN())))</formula>
    </cfRule>
  </conditionalFormatting>
  <conditionalFormatting sqref="BB64:BE64">
    <cfRule type="expression" dxfId="234" priority="211">
      <formula>INDIRECT(ADDRESS(ROW(),COLUMN()))=TRUNC(INDIRECT(ADDRESS(ROW(),COLUMN())))</formula>
    </cfRule>
  </conditionalFormatting>
  <conditionalFormatting sqref="BB66:BE66">
    <cfRule type="expression" dxfId="233" priority="210">
      <formula>INDIRECT(ADDRESS(ROW(),COLUMN()))=TRUNC(INDIRECT(ADDRESS(ROW(),COLUMN())))</formula>
    </cfRule>
  </conditionalFormatting>
  <conditionalFormatting sqref="BB68:BE68">
    <cfRule type="expression" dxfId="232" priority="209">
      <formula>INDIRECT(ADDRESS(ROW(),COLUMN()))=TRUNC(INDIRECT(ADDRESS(ROW(),COLUMN())))</formula>
    </cfRule>
  </conditionalFormatting>
  <conditionalFormatting sqref="BB70:BE70">
    <cfRule type="expression" dxfId="231" priority="208">
      <formula>INDIRECT(ADDRESS(ROW(),COLUMN()))=TRUNC(INDIRECT(ADDRESS(ROW(),COLUMN())))</formula>
    </cfRule>
  </conditionalFormatting>
  <conditionalFormatting sqref="BB72:BE72">
    <cfRule type="expression" dxfId="230" priority="207">
      <formula>INDIRECT(ADDRESS(ROW(),COLUMN()))=TRUNC(INDIRECT(ADDRESS(ROW(),COLUMN())))</formula>
    </cfRule>
  </conditionalFormatting>
  <conditionalFormatting sqref="W16:BA16">
    <cfRule type="expression" dxfId="229" priority="171">
      <formula>INDIRECT(ADDRESS(ROW(),COLUMN()))=TRUNC(INDIRECT(ADDRESS(ROW(),COLUMN())))</formula>
    </cfRule>
  </conditionalFormatting>
  <conditionalFormatting sqref="W18:BA18">
    <cfRule type="expression" dxfId="228" priority="200">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70">
      <formula>INDIRECT(ADDRESS(ROW(),COLUMN()))=TRUNC(INDIRECT(ADDRESS(ROW(),COLUMN())))</formula>
    </cfRule>
  </conditionalFormatting>
  <conditionalFormatting sqref="W22:BA22">
    <cfRule type="expression" dxfId="225" priority="169">
      <formula>INDIRECT(ADDRESS(ROW(),COLUMN()))=TRUNC(INDIRECT(ADDRESS(ROW(),COLUMN())))</formula>
    </cfRule>
  </conditionalFormatting>
  <conditionalFormatting sqref="W24:BA24">
    <cfRule type="expression" dxfId="224" priority="168">
      <formula>INDIRECT(ADDRESS(ROW(),COLUMN()))=TRUNC(INDIRECT(ADDRESS(ROW(),COLUMN())))</formula>
    </cfRule>
  </conditionalFormatting>
  <conditionalFormatting sqref="W26:BA26">
    <cfRule type="expression" dxfId="223" priority="167">
      <formula>INDIRECT(ADDRESS(ROW(),COLUMN()))=TRUNC(INDIRECT(ADDRESS(ROW(),COLUMN())))</formula>
    </cfRule>
  </conditionalFormatting>
  <conditionalFormatting sqref="W28:BA28">
    <cfRule type="expression" dxfId="222" priority="166">
      <formula>INDIRECT(ADDRESS(ROW(),COLUMN()))=TRUNC(INDIRECT(ADDRESS(ROW(),COLUMN())))</formula>
    </cfRule>
  </conditionalFormatting>
  <conditionalFormatting sqref="W30:BA30">
    <cfRule type="expression" dxfId="221" priority="165">
      <formula>INDIRECT(ADDRESS(ROW(),COLUMN()))=TRUNC(INDIRECT(ADDRESS(ROW(),COLUMN())))</formula>
    </cfRule>
  </conditionalFormatting>
  <conditionalFormatting sqref="W32:BA32">
    <cfRule type="expression" dxfId="220" priority="164">
      <formula>INDIRECT(ADDRESS(ROW(),COLUMN()))=TRUNC(INDIRECT(ADDRESS(ROW(),COLUMN())))</formula>
    </cfRule>
  </conditionalFormatting>
  <conditionalFormatting sqref="W34:BA34">
    <cfRule type="expression" dxfId="219" priority="163">
      <formula>INDIRECT(ADDRESS(ROW(),COLUMN()))=TRUNC(INDIRECT(ADDRESS(ROW(),COLUMN())))</formula>
    </cfRule>
  </conditionalFormatting>
  <conditionalFormatting sqref="W36:BA36">
    <cfRule type="expression" dxfId="218" priority="162">
      <formula>INDIRECT(ADDRESS(ROW(),COLUMN()))=TRUNC(INDIRECT(ADDRESS(ROW(),COLUMN())))</formula>
    </cfRule>
  </conditionalFormatting>
  <conditionalFormatting sqref="W38:BA38">
    <cfRule type="expression" dxfId="217" priority="161">
      <formula>INDIRECT(ADDRESS(ROW(),COLUMN()))=TRUNC(INDIRECT(ADDRESS(ROW(),COLUMN())))</formula>
    </cfRule>
  </conditionalFormatting>
  <conditionalFormatting sqref="W40:BA40">
    <cfRule type="expression" dxfId="216" priority="160">
      <formula>INDIRECT(ADDRESS(ROW(),COLUMN()))=TRUNC(INDIRECT(ADDRESS(ROW(),COLUMN())))</formula>
    </cfRule>
  </conditionalFormatting>
  <conditionalFormatting sqref="W42:BA42">
    <cfRule type="expression" dxfId="215" priority="159">
      <formula>INDIRECT(ADDRESS(ROW(),COLUMN()))=TRUNC(INDIRECT(ADDRESS(ROW(),COLUMN())))</formula>
    </cfRule>
  </conditionalFormatting>
  <conditionalFormatting sqref="W44:BA44">
    <cfRule type="expression" dxfId="214" priority="158">
      <formula>INDIRECT(ADDRESS(ROW(),COLUMN()))=TRUNC(INDIRECT(ADDRESS(ROW(),COLUMN())))</formula>
    </cfRule>
  </conditionalFormatting>
  <conditionalFormatting sqref="W46:BA46">
    <cfRule type="expression" dxfId="213" priority="157">
      <formula>INDIRECT(ADDRESS(ROW(),COLUMN()))=TRUNC(INDIRECT(ADDRESS(ROW(),COLUMN())))</formula>
    </cfRule>
  </conditionalFormatting>
  <conditionalFormatting sqref="W48:BA48">
    <cfRule type="expression" dxfId="212" priority="156">
      <formula>INDIRECT(ADDRESS(ROW(),COLUMN()))=TRUNC(INDIRECT(ADDRESS(ROW(),COLUMN())))</formula>
    </cfRule>
  </conditionalFormatting>
  <conditionalFormatting sqref="W50:BA50">
    <cfRule type="expression" dxfId="211" priority="155">
      <formula>INDIRECT(ADDRESS(ROW(),COLUMN()))=TRUNC(INDIRECT(ADDRESS(ROW(),COLUMN())))</formula>
    </cfRule>
  </conditionalFormatting>
  <conditionalFormatting sqref="W52:BA52">
    <cfRule type="expression" dxfId="210" priority="154">
      <formula>INDIRECT(ADDRESS(ROW(),COLUMN()))=TRUNC(INDIRECT(ADDRESS(ROW(),COLUMN())))</formula>
    </cfRule>
  </conditionalFormatting>
  <conditionalFormatting sqref="W54:BA54">
    <cfRule type="expression" dxfId="209" priority="153">
      <formula>INDIRECT(ADDRESS(ROW(),COLUMN()))=TRUNC(INDIRECT(ADDRESS(ROW(),COLUMN())))</formula>
    </cfRule>
  </conditionalFormatting>
  <conditionalFormatting sqref="W56:BA56">
    <cfRule type="expression" dxfId="208" priority="152">
      <formula>INDIRECT(ADDRESS(ROW(),COLUMN()))=TRUNC(INDIRECT(ADDRESS(ROW(),COLUMN())))</formula>
    </cfRule>
  </conditionalFormatting>
  <conditionalFormatting sqref="W58:BA58">
    <cfRule type="expression" dxfId="207" priority="151">
      <formula>INDIRECT(ADDRESS(ROW(),COLUMN()))=TRUNC(INDIRECT(ADDRESS(ROW(),COLUMN())))</formula>
    </cfRule>
  </conditionalFormatting>
  <conditionalFormatting sqref="W60:BA60">
    <cfRule type="expression" dxfId="206" priority="150">
      <formula>INDIRECT(ADDRESS(ROW(),COLUMN()))=TRUNC(INDIRECT(ADDRESS(ROW(),COLUMN())))</formula>
    </cfRule>
  </conditionalFormatting>
  <conditionalFormatting sqref="W62:BA62">
    <cfRule type="expression" dxfId="205" priority="149">
      <formula>INDIRECT(ADDRESS(ROW(),COLUMN()))=TRUNC(INDIRECT(ADDRESS(ROW(),COLUMN())))</formula>
    </cfRule>
  </conditionalFormatting>
  <conditionalFormatting sqref="W64:BA64">
    <cfRule type="expression" dxfId="204" priority="148">
      <formula>INDIRECT(ADDRESS(ROW(),COLUMN()))=TRUNC(INDIRECT(ADDRESS(ROW(),COLUMN())))</formula>
    </cfRule>
  </conditionalFormatting>
  <conditionalFormatting sqref="W66:BA66">
    <cfRule type="expression" dxfId="203" priority="147">
      <formula>INDIRECT(ADDRESS(ROW(),COLUMN()))=TRUNC(INDIRECT(ADDRESS(ROW(),COLUMN())))</formula>
    </cfRule>
  </conditionalFormatting>
  <conditionalFormatting sqref="W68:BA68">
    <cfRule type="expression" dxfId="202" priority="146">
      <formula>INDIRECT(ADDRESS(ROW(),COLUMN()))=TRUNC(INDIRECT(ADDRESS(ROW(),COLUMN())))</formula>
    </cfRule>
  </conditionalFormatting>
  <conditionalFormatting sqref="W70:BA70">
    <cfRule type="expression" dxfId="201" priority="145">
      <formula>INDIRECT(ADDRESS(ROW(),COLUMN()))=TRUNC(INDIRECT(ADDRESS(ROW(),COLUMN())))</formula>
    </cfRule>
  </conditionalFormatting>
  <conditionalFormatting sqref="W72:BA72">
    <cfRule type="expression" dxfId="200" priority="144">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election activeCell="E33" sqref="E33"/>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615" t="s">
        <v>34</v>
      </c>
      <c r="G4" s="615"/>
      <c r="H4" s="615"/>
      <c r="I4" s="615"/>
      <c r="J4" s="615"/>
      <c r="K4" s="615"/>
      <c r="L4" s="615"/>
      <c r="N4" s="615" t="s">
        <v>120</v>
      </c>
    </row>
    <row r="5" spans="2:14" x14ac:dyDescent="0.4">
      <c r="B5" s="78" t="s">
        <v>20</v>
      </c>
      <c r="C5" s="78" t="s">
        <v>4</v>
      </c>
      <c r="F5" s="78" t="s">
        <v>121</v>
      </c>
      <c r="G5" s="78"/>
      <c r="H5" s="78" t="s">
        <v>122</v>
      </c>
      <c r="J5" s="78" t="s">
        <v>35</v>
      </c>
      <c r="L5" s="78" t="s">
        <v>34</v>
      </c>
      <c r="N5" s="615"/>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E33" sqref="E33"/>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616" t="s">
        <v>117</v>
      </c>
      <c r="G4" s="616"/>
      <c r="H4" s="616"/>
      <c r="I4" s="616"/>
      <c r="J4" s="616"/>
      <c r="K4" s="616"/>
    </row>
    <row r="5" spans="2:11" s="52" customFormat="1" ht="20.25" customHeight="1" x14ac:dyDescent="0.4">
      <c r="B5" s="76"/>
      <c r="C5" s="45" t="s">
        <v>118</v>
      </c>
      <c r="D5" s="45"/>
      <c r="F5" s="616"/>
      <c r="G5" s="616"/>
      <c r="H5" s="616"/>
      <c r="I5" s="616"/>
      <c r="J5" s="616"/>
      <c r="K5" s="616"/>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617" t="s">
        <v>72</v>
      </c>
      <c r="C18" s="26" t="s">
        <v>89</v>
      </c>
      <c r="D18" s="27" t="s">
        <v>101</v>
      </c>
      <c r="E18" s="27" t="s">
        <v>145</v>
      </c>
      <c r="F18" s="28" t="s">
        <v>101</v>
      </c>
      <c r="G18" s="28" t="s">
        <v>89</v>
      </c>
      <c r="H18" s="28" t="s">
        <v>89</v>
      </c>
      <c r="I18" s="28" t="s">
        <v>89</v>
      </c>
      <c r="J18" s="61"/>
      <c r="K18" s="61"/>
      <c r="L18" s="62"/>
    </row>
    <row r="19" spans="2:12" ht="19.5" x14ac:dyDescent="0.4">
      <c r="B19" s="618"/>
      <c r="C19" s="28" t="s">
        <v>89</v>
      </c>
      <c r="D19" s="28" t="s">
        <v>147</v>
      </c>
      <c r="E19" s="28" t="s">
        <v>101</v>
      </c>
      <c r="F19" s="28" t="s">
        <v>147</v>
      </c>
      <c r="G19" s="28" t="s">
        <v>89</v>
      </c>
      <c r="H19" s="28" t="s">
        <v>89</v>
      </c>
      <c r="I19" s="28" t="s">
        <v>89</v>
      </c>
      <c r="J19" s="28"/>
      <c r="K19" s="63"/>
      <c r="L19" s="64"/>
    </row>
    <row r="20" spans="2:12" ht="19.5" x14ac:dyDescent="0.4">
      <c r="B20" s="618"/>
      <c r="C20" s="28" t="s">
        <v>89</v>
      </c>
      <c r="D20" s="28" t="s">
        <v>145</v>
      </c>
      <c r="E20" s="28" t="s">
        <v>147</v>
      </c>
      <c r="F20" s="28" t="s">
        <v>145</v>
      </c>
      <c r="G20" s="28" t="s">
        <v>89</v>
      </c>
      <c r="H20" s="28" t="s">
        <v>89</v>
      </c>
      <c r="I20" s="28" t="s">
        <v>89</v>
      </c>
      <c r="J20" s="28"/>
      <c r="K20" s="63"/>
      <c r="L20" s="64"/>
    </row>
    <row r="21" spans="2:12" ht="19.5" x14ac:dyDescent="0.4">
      <c r="B21" s="618"/>
      <c r="C21" s="28" t="s">
        <v>89</v>
      </c>
      <c r="D21" s="28" t="s">
        <v>148</v>
      </c>
      <c r="E21" s="28" t="s">
        <v>149</v>
      </c>
      <c r="F21" s="28" t="s">
        <v>148</v>
      </c>
      <c r="G21" s="28" t="s">
        <v>89</v>
      </c>
      <c r="H21" s="28" t="s">
        <v>89</v>
      </c>
      <c r="I21" s="28" t="s">
        <v>89</v>
      </c>
      <c r="J21" s="28"/>
      <c r="K21" s="63"/>
      <c r="L21" s="64"/>
    </row>
    <row r="22" spans="2:12" ht="19.5" x14ac:dyDescent="0.4">
      <c r="B22" s="618"/>
      <c r="C22" s="28" t="s">
        <v>89</v>
      </c>
      <c r="D22" s="28" t="s">
        <v>146</v>
      </c>
      <c r="E22" s="28" t="s">
        <v>150</v>
      </c>
      <c r="F22" s="28" t="s">
        <v>146</v>
      </c>
      <c r="G22" s="28" t="s">
        <v>89</v>
      </c>
      <c r="H22" s="28" t="s">
        <v>89</v>
      </c>
      <c r="I22" s="28" t="s">
        <v>89</v>
      </c>
      <c r="J22" s="28"/>
      <c r="K22" s="63"/>
      <c r="L22" s="64"/>
    </row>
    <row r="23" spans="2:12" ht="19.5" x14ac:dyDescent="0.4">
      <c r="B23" s="618"/>
      <c r="C23" s="28" t="s">
        <v>89</v>
      </c>
      <c r="D23" s="28" t="s">
        <v>151</v>
      </c>
      <c r="E23" s="28" t="s">
        <v>152</v>
      </c>
      <c r="F23" s="28" t="s">
        <v>151</v>
      </c>
      <c r="G23" s="28" t="s">
        <v>89</v>
      </c>
      <c r="H23" s="28" t="s">
        <v>89</v>
      </c>
      <c r="I23" s="28" t="s">
        <v>89</v>
      </c>
      <c r="J23" s="28"/>
      <c r="K23" s="63"/>
      <c r="L23" s="64"/>
    </row>
    <row r="24" spans="2:12" ht="19.5" x14ac:dyDescent="0.4">
      <c r="B24" s="618"/>
      <c r="C24" s="28" t="s">
        <v>89</v>
      </c>
      <c r="D24" s="28" t="s">
        <v>153</v>
      </c>
      <c r="E24" s="28" t="s">
        <v>154</v>
      </c>
      <c r="F24" s="28" t="s">
        <v>153</v>
      </c>
      <c r="G24" s="28" t="s">
        <v>89</v>
      </c>
      <c r="H24" s="28" t="s">
        <v>89</v>
      </c>
      <c r="I24" s="28" t="s">
        <v>89</v>
      </c>
      <c r="J24" s="28"/>
      <c r="K24" s="63"/>
      <c r="L24" s="64"/>
    </row>
    <row r="25" spans="2:12" ht="19.5" x14ac:dyDescent="0.4">
      <c r="B25" s="618"/>
      <c r="C25" s="28" t="s">
        <v>89</v>
      </c>
      <c r="D25" s="28" t="s">
        <v>89</v>
      </c>
      <c r="E25" s="28" t="s">
        <v>155</v>
      </c>
      <c r="F25" s="28" t="s">
        <v>89</v>
      </c>
      <c r="G25" s="28" t="s">
        <v>89</v>
      </c>
      <c r="H25" s="28" t="s">
        <v>89</v>
      </c>
      <c r="I25" s="28" t="s">
        <v>89</v>
      </c>
      <c r="J25" s="28"/>
      <c r="K25" s="63"/>
      <c r="L25" s="64"/>
    </row>
    <row r="26" spans="2:12" ht="19.5" x14ac:dyDescent="0.4">
      <c r="B26" s="618"/>
      <c r="C26" s="28" t="s">
        <v>89</v>
      </c>
      <c r="D26" s="28" t="s">
        <v>89</v>
      </c>
      <c r="E26" s="28" t="s">
        <v>89</v>
      </c>
      <c r="F26" s="28" t="s">
        <v>89</v>
      </c>
      <c r="G26" s="28" t="s">
        <v>89</v>
      </c>
      <c r="H26" s="28" t="s">
        <v>89</v>
      </c>
      <c r="I26" s="28" t="s">
        <v>89</v>
      </c>
      <c r="J26" s="28"/>
      <c r="K26" s="63"/>
      <c r="L26" s="64"/>
    </row>
    <row r="27" spans="2:12" ht="20.25" thickBot="1" x14ac:dyDescent="0.45">
      <c r="B27" s="619"/>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view="pageBreakPreview" zoomScaleNormal="55" zoomScaleSheetLayoutView="100" workbookViewId="0">
      <selection activeCell="M4" sqref="M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584" t="s">
        <v>173</v>
      </c>
      <c r="AU1" s="585"/>
      <c r="AV1" s="585"/>
      <c r="AW1" s="585"/>
      <c r="AX1" s="585"/>
      <c r="AY1" s="585"/>
      <c r="AZ1" s="585"/>
      <c r="BA1" s="585"/>
      <c r="BB1" s="585"/>
      <c r="BC1" s="585"/>
      <c r="BD1" s="585"/>
      <c r="BE1" s="585"/>
      <c r="BF1" s="585"/>
      <c r="BG1" s="585"/>
      <c r="BH1" s="585"/>
      <c r="BI1" s="585"/>
      <c r="BJ1" s="9" t="s">
        <v>2</v>
      </c>
    </row>
    <row r="2" spans="2:67" s="8" customFormat="1" ht="20.25" customHeight="1" x14ac:dyDescent="0.4">
      <c r="J2" s="7"/>
      <c r="M2" s="7"/>
      <c r="N2" s="7"/>
      <c r="P2" s="9"/>
      <c r="Q2" s="9"/>
      <c r="R2" s="9"/>
      <c r="S2" s="9"/>
      <c r="T2" s="9"/>
      <c r="U2" s="9"/>
      <c r="V2" s="9"/>
      <c r="W2" s="9"/>
      <c r="AB2" s="119" t="s">
        <v>27</v>
      </c>
      <c r="AC2" s="586">
        <v>3</v>
      </c>
      <c r="AD2" s="586"/>
      <c r="AE2" s="119" t="s">
        <v>28</v>
      </c>
      <c r="AF2" s="587">
        <f>IF(AC2=0,"",YEAR(DATE(2018+AC2,1,1)))</f>
        <v>2021</v>
      </c>
      <c r="AG2" s="587"/>
      <c r="AH2" s="120" t="s">
        <v>29</v>
      </c>
      <c r="AI2" s="120" t="s">
        <v>1</v>
      </c>
      <c r="AJ2" s="586">
        <v>4</v>
      </c>
      <c r="AK2" s="586"/>
      <c r="AL2" s="120" t="s">
        <v>24</v>
      </c>
      <c r="AS2" s="9" t="s">
        <v>31</v>
      </c>
      <c r="AT2" s="586" t="s">
        <v>110</v>
      </c>
      <c r="AU2" s="586"/>
      <c r="AV2" s="586"/>
      <c r="AW2" s="586"/>
      <c r="AX2" s="586"/>
      <c r="AY2" s="586"/>
      <c r="AZ2" s="586"/>
      <c r="BA2" s="586"/>
      <c r="BB2" s="586"/>
      <c r="BC2" s="586"/>
      <c r="BD2" s="586"/>
      <c r="BE2" s="586"/>
      <c r="BF2" s="586"/>
      <c r="BG2" s="586"/>
      <c r="BH2" s="586"/>
      <c r="BI2" s="58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588" t="s">
        <v>131</v>
      </c>
      <c r="BF3" s="589"/>
      <c r="BG3" s="589"/>
      <c r="BH3" s="590"/>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88" t="s">
        <v>132</v>
      </c>
      <c r="BF4" s="589"/>
      <c r="BG4" s="589"/>
      <c r="BH4" s="590"/>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1">
        <v>40</v>
      </c>
      <c r="BB6" s="612"/>
      <c r="BC6" s="2" t="s">
        <v>22</v>
      </c>
      <c r="BD6" s="6"/>
      <c r="BE6" s="611">
        <v>160</v>
      </c>
      <c r="BF6" s="61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13">
        <f>DAY(EOMONTH(DATE(AF2,AJ2,1),0))</f>
        <v>30</v>
      </c>
      <c r="BF8" s="614"/>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547" t="s">
        <v>20</v>
      </c>
      <c r="C10" s="550" t="s">
        <v>142</v>
      </c>
      <c r="D10" s="551"/>
      <c r="E10" s="121"/>
      <c r="F10" s="122"/>
      <c r="G10" s="121"/>
      <c r="H10" s="122"/>
      <c r="I10" s="556" t="s">
        <v>180</v>
      </c>
      <c r="J10" s="557"/>
      <c r="K10" s="562" t="s">
        <v>181</v>
      </c>
      <c r="L10" s="563"/>
      <c r="M10" s="563"/>
      <c r="N10" s="551"/>
      <c r="O10" s="562" t="s">
        <v>182</v>
      </c>
      <c r="P10" s="563"/>
      <c r="Q10" s="563"/>
      <c r="R10" s="563"/>
      <c r="S10" s="551"/>
      <c r="T10" s="173"/>
      <c r="U10" s="173"/>
      <c r="V10" s="174"/>
      <c r="W10" s="591" t="s">
        <v>183</v>
      </c>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3" t="str">
        <f>IF(BE3="４週","(9)1～4週目の勤務時間数合計","(9)1か月の勤務時間数　合計")</f>
        <v>(9)1～4週目の勤務時間数合計</v>
      </c>
      <c r="BC10" s="594"/>
      <c r="BD10" s="599" t="s">
        <v>184</v>
      </c>
      <c r="BE10" s="600"/>
      <c r="BF10" s="550" t="s">
        <v>185</v>
      </c>
      <c r="BG10" s="563"/>
      <c r="BH10" s="563"/>
      <c r="BI10" s="563"/>
      <c r="BJ10" s="605"/>
    </row>
    <row r="11" spans="2:67" ht="20.25" customHeight="1" x14ac:dyDescent="0.4">
      <c r="B11" s="548"/>
      <c r="C11" s="552"/>
      <c r="D11" s="553"/>
      <c r="E11" s="123"/>
      <c r="F11" s="124"/>
      <c r="G11" s="123"/>
      <c r="H11" s="124"/>
      <c r="I11" s="558"/>
      <c r="J11" s="559"/>
      <c r="K11" s="564"/>
      <c r="L11" s="565"/>
      <c r="M11" s="565"/>
      <c r="N11" s="553"/>
      <c r="O11" s="564"/>
      <c r="P11" s="565"/>
      <c r="Q11" s="565"/>
      <c r="R11" s="565"/>
      <c r="S11" s="553"/>
      <c r="T11" s="175"/>
      <c r="U11" s="175"/>
      <c r="V11" s="176"/>
      <c r="W11" s="608" t="s">
        <v>11</v>
      </c>
      <c r="X11" s="608"/>
      <c r="Y11" s="608"/>
      <c r="Z11" s="608"/>
      <c r="AA11" s="608"/>
      <c r="AB11" s="608"/>
      <c r="AC11" s="609"/>
      <c r="AD11" s="610" t="s">
        <v>12</v>
      </c>
      <c r="AE11" s="608"/>
      <c r="AF11" s="608"/>
      <c r="AG11" s="608"/>
      <c r="AH11" s="608"/>
      <c r="AI11" s="608"/>
      <c r="AJ11" s="609"/>
      <c r="AK11" s="610" t="s">
        <v>13</v>
      </c>
      <c r="AL11" s="608"/>
      <c r="AM11" s="608"/>
      <c r="AN11" s="608"/>
      <c r="AO11" s="608"/>
      <c r="AP11" s="608"/>
      <c r="AQ11" s="609"/>
      <c r="AR11" s="610" t="s">
        <v>14</v>
      </c>
      <c r="AS11" s="608"/>
      <c r="AT11" s="608"/>
      <c r="AU11" s="608"/>
      <c r="AV11" s="608"/>
      <c r="AW11" s="608"/>
      <c r="AX11" s="609"/>
      <c r="AY11" s="610" t="s">
        <v>15</v>
      </c>
      <c r="AZ11" s="608"/>
      <c r="BA11" s="608"/>
      <c r="BB11" s="595"/>
      <c r="BC11" s="596"/>
      <c r="BD11" s="601"/>
      <c r="BE11" s="602"/>
      <c r="BF11" s="552"/>
      <c r="BG11" s="565"/>
      <c r="BH11" s="565"/>
      <c r="BI11" s="565"/>
      <c r="BJ11" s="606"/>
    </row>
    <row r="12" spans="2:67" ht="20.25" customHeight="1" x14ac:dyDescent="0.4">
      <c r="B12" s="548"/>
      <c r="C12" s="552"/>
      <c r="D12" s="553"/>
      <c r="E12" s="123"/>
      <c r="F12" s="124"/>
      <c r="G12" s="123"/>
      <c r="H12" s="124"/>
      <c r="I12" s="558"/>
      <c r="J12" s="559"/>
      <c r="K12" s="564"/>
      <c r="L12" s="565"/>
      <c r="M12" s="565"/>
      <c r="N12" s="553"/>
      <c r="O12" s="564"/>
      <c r="P12" s="565"/>
      <c r="Q12" s="565"/>
      <c r="R12" s="565"/>
      <c r="S12" s="553"/>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595"/>
      <c r="BC12" s="596"/>
      <c r="BD12" s="601"/>
      <c r="BE12" s="602"/>
      <c r="BF12" s="552"/>
      <c r="BG12" s="565"/>
      <c r="BH12" s="565"/>
      <c r="BI12" s="565"/>
      <c r="BJ12" s="606"/>
    </row>
    <row r="13" spans="2:67" ht="20.25" hidden="1" customHeight="1" x14ac:dyDescent="0.4">
      <c r="B13" s="548"/>
      <c r="C13" s="552"/>
      <c r="D13" s="553"/>
      <c r="E13" s="123"/>
      <c r="F13" s="124"/>
      <c r="G13" s="123"/>
      <c r="H13" s="124"/>
      <c r="I13" s="558"/>
      <c r="J13" s="559"/>
      <c r="K13" s="564"/>
      <c r="L13" s="565"/>
      <c r="M13" s="565"/>
      <c r="N13" s="553"/>
      <c r="O13" s="564"/>
      <c r="P13" s="565"/>
      <c r="Q13" s="565"/>
      <c r="R13" s="565"/>
      <c r="S13" s="553"/>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595"/>
      <c r="BC13" s="596"/>
      <c r="BD13" s="601"/>
      <c r="BE13" s="602"/>
      <c r="BF13" s="552"/>
      <c r="BG13" s="565"/>
      <c r="BH13" s="565"/>
      <c r="BI13" s="565"/>
      <c r="BJ13" s="606"/>
    </row>
    <row r="14" spans="2:67" ht="20.25" customHeight="1" thickBot="1" x14ac:dyDescent="0.45">
      <c r="B14" s="549"/>
      <c r="C14" s="554"/>
      <c r="D14" s="555"/>
      <c r="E14" s="125"/>
      <c r="F14" s="126"/>
      <c r="G14" s="125"/>
      <c r="H14" s="126"/>
      <c r="I14" s="560"/>
      <c r="J14" s="561"/>
      <c r="K14" s="566"/>
      <c r="L14" s="567"/>
      <c r="M14" s="567"/>
      <c r="N14" s="555"/>
      <c r="O14" s="566"/>
      <c r="P14" s="567"/>
      <c r="Q14" s="567"/>
      <c r="R14" s="567"/>
      <c r="S14" s="555"/>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597"/>
      <c r="BC14" s="598"/>
      <c r="BD14" s="603"/>
      <c r="BE14" s="604"/>
      <c r="BF14" s="554"/>
      <c r="BG14" s="567"/>
      <c r="BH14" s="567"/>
      <c r="BI14" s="567"/>
      <c r="BJ14" s="607"/>
    </row>
    <row r="15" spans="2:67" ht="20.25" customHeight="1" x14ac:dyDescent="0.4">
      <c r="B15" s="505">
        <f>B13+1</f>
        <v>1</v>
      </c>
      <c r="C15" s="578" t="s">
        <v>70</v>
      </c>
      <c r="D15" s="579"/>
      <c r="E15" s="137"/>
      <c r="F15" s="138"/>
      <c r="G15" s="137"/>
      <c r="H15" s="138"/>
      <c r="I15" s="580" t="s">
        <v>186</v>
      </c>
      <c r="J15" s="581"/>
      <c r="K15" s="582" t="s">
        <v>89</v>
      </c>
      <c r="L15" s="583"/>
      <c r="M15" s="583"/>
      <c r="N15" s="579"/>
      <c r="O15" s="568" t="s">
        <v>87</v>
      </c>
      <c r="P15" s="569"/>
      <c r="Q15" s="569"/>
      <c r="R15" s="569"/>
      <c r="S15" s="570"/>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571"/>
      <c r="BC15" s="572"/>
      <c r="BD15" s="573"/>
      <c r="BE15" s="574"/>
      <c r="BF15" s="575" t="s">
        <v>189</v>
      </c>
      <c r="BG15" s="576"/>
      <c r="BH15" s="576"/>
      <c r="BI15" s="576"/>
      <c r="BJ15" s="577"/>
    </row>
    <row r="16" spans="2:67" ht="20.25" customHeight="1" x14ac:dyDescent="0.4">
      <c r="B16" s="506"/>
      <c r="C16" s="541"/>
      <c r="D16" s="542"/>
      <c r="E16" s="139"/>
      <c r="F16" s="140" t="str">
        <f>C15</f>
        <v>管理者</v>
      </c>
      <c r="G16" s="139"/>
      <c r="H16" s="140" t="str">
        <f>I15</f>
        <v>B</v>
      </c>
      <c r="I16" s="543"/>
      <c r="J16" s="544"/>
      <c r="K16" s="545"/>
      <c r="L16" s="546"/>
      <c r="M16" s="546"/>
      <c r="N16" s="542"/>
      <c r="O16" s="489"/>
      <c r="P16" s="490"/>
      <c r="Q16" s="490"/>
      <c r="R16" s="490"/>
      <c r="S16" s="49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538">
        <f>IF($BE$3="４週",SUM(W16:AX16),IF($BE$3="暦月",SUM(W16:BA16),""))</f>
        <v>80</v>
      </c>
      <c r="BC16" s="539"/>
      <c r="BD16" s="540">
        <f>IF($BE$3="４週",BB16/4,IF($BE$3="暦月",(BB16/($BE$8/7)),""))</f>
        <v>20</v>
      </c>
      <c r="BE16" s="539"/>
      <c r="BF16" s="535"/>
      <c r="BG16" s="536"/>
      <c r="BH16" s="536"/>
      <c r="BI16" s="536"/>
      <c r="BJ16" s="537"/>
    </row>
    <row r="17" spans="2:62" ht="20.25" customHeight="1" x14ac:dyDescent="0.4">
      <c r="B17" s="505">
        <f>B15+1</f>
        <v>2</v>
      </c>
      <c r="C17" s="507" t="s">
        <v>144</v>
      </c>
      <c r="D17" s="508"/>
      <c r="E17" s="141"/>
      <c r="F17" s="142"/>
      <c r="G17" s="141"/>
      <c r="H17" s="142"/>
      <c r="I17" s="511" t="s">
        <v>88</v>
      </c>
      <c r="J17" s="512"/>
      <c r="K17" s="515" t="s">
        <v>101</v>
      </c>
      <c r="L17" s="516"/>
      <c r="M17" s="516"/>
      <c r="N17" s="508"/>
      <c r="O17" s="489" t="s">
        <v>102</v>
      </c>
      <c r="P17" s="490"/>
      <c r="Q17" s="490"/>
      <c r="R17" s="490"/>
      <c r="S17" s="49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492"/>
      <c r="BC17" s="493"/>
      <c r="BD17" s="494"/>
      <c r="BE17" s="495"/>
      <c r="BF17" s="496"/>
      <c r="BG17" s="497"/>
      <c r="BH17" s="497"/>
      <c r="BI17" s="497"/>
      <c r="BJ17" s="498"/>
    </row>
    <row r="18" spans="2:62" ht="20.25" customHeight="1" x14ac:dyDescent="0.4">
      <c r="B18" s="506"/>
      <c r="C18" s="541"/>
      <c r="D18" s="542"/>
      <c r="E18" s="139"/>
      <c r="F18" s="140" t="str">
        <f>C17</f>
        <v>オペレーター</v>
      </c>
      <c r="G18" s="139"/>
      <c r="H18" s="140" t="str">
        <f>I17</f>
        <v>A</v>
      </c>
      <c r="I18" s="543"/>
      <c r="J18" s="544"/>
      <c r="K18" s="545"/>
      <c r="L18" s="546"/>
      <c r="M18" s="546"/>
      <c r="N18" s="542"/>
      <c r="O18" s="489"/>
      <c r="P18" s="490"/>
      <c r="Q18" s="490"/>
      <c r="R18" s="490"/>
      <c r="S18" s="49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538">
        <f>IF($BE$3="４週",SUM(W18:AX18),IF($BE$3="暦月",SUM(W18:BA18),""))</f>
        <v>159.99999999999997</v>
      </c>
      <c r="BC18" s="539"/>
      <c r="BD18" s="540">
        <f>IF($BE$3="４週",BB18/4,IF($BE$3="暦月",(BB18/($BE$8/7)),""))</f>
        <v>39.999999999999993</v>
      </c>
      <c r="BE18" s="539"/>
      <c r="BF18" s="535"/>
      <c r="BG18" s="536"/>
      <c r="BH18" s="536"/>
      <c r="BI18" s="536"/>
      <c r="BJ18" s="537"/>
    </row>
    <row r="19" spans="2:62" ht="20.25" customHeight="1" x14ac:dyDescent="0.4">
      <c r="B19" s="505">
        <f>B17+1</f>
        <v>3</v>
      </c>
      <c r="C19" s="507" t="s">
        <v>144</v>
      </c>
      <c r="D19" s="508"/>
      <c r="E19" s="139"/>
      <c r="F19" s="140"/>
      <c r="G19" s="139"/>
      <c r="H19" s="140"/>
      <c r="I19" s="511" t="s">
        <v>88</v>
      </c>
      <c r="J19" s="512"/>
      <c r="K19" s="515" t="s">
        <v>147</v>
      </c>
      <c r="L19" s="516"/>
      <c r="M19" s="516"/>
      <c r="N19" s="508"/>
      <c r="O19" s="489" t="s">
        <v>103</v>
      </c>
      <c r="P19" s="490"/>
      <c r="Q19" s="490"/>
      <c r="R19" s="490"/>
      <c r="S19" s="49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492"/>
      <c r="BC19" s="493"/>
      <c r="BD19" s="494"/>
      <c r="BE19" s="495"/>
      <c r="BF19" s="496"/>
      <c r="BG19" s="497"/>
      <c r="BH19" s="497"/>
      <c r="BI19" s="497"/>
      <c r="BJ19" s="498"/>
    </row>
    <row r="20" spans="2:62" ht="20.25" customHeight="1" x14ac:dyDescent="0.4">
      <c r="B20" s="506"/>
      <c r="C20" s="541"/>
      <c r="D20" s="542"/>
      <c r="E20" s="139"/>
      <c r="F20" s="140" t="str">
        <f>C19</f>
        <v>オペレーター</v>
      </c>
      <c r="G20" s="139"/>
      <c r="H20" s="140" t="str">
        <f>I19</f>
        <v>A</v>
      </c>
      <c r="I20" s="543"/>
      <c r="J20" s="544"/>
      <c r="K20" s="545"/>
      <c r="L20" s="546"/>
      <c r="M20" s="546"/>
      <c r="N20" s="542"/>
      <c r="O20" s="489"/>
      <c r="P20" s="490"/>
      <c r="Q20" s="490"/>
      <c r="R20" s="490"/>
      <c r="S20" s="49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538">
        <f>IF($BE$3="４週",SUM(W20:AX20),IF($BE$3="暦月",SUM(W20:BA20),""))</f>
        <v>159.99999999999997</v>
      </c>
      <c r="BC20" s="539"/>
      <c r="BD20" s="540">
        <f>IF($BE$3="４週",BB20/4,IF($BE$3="暦月",(BB20/($BE$8/7)),""))</f>
        <v>39.999999999999993</v>
      </c>
      <c r="BE20" s="539"/>
      <c r="BF20" s="535"/>
      <c r="BG20" s="536"/>
      <c r="BH20" s="536"/>
      <c r="BI20" s="536"/>
      <c r="BJ20" s="537"/>
    </row>
    <row r="21" spans="2:62" ht="20.25" customHeight="1" x14ac:dyDescent="0.4">
      <c r="B21" s="505">
        <f>B19+1</f>
        <v>4</v>
      </c>
      <c r="C21" s="507" t="s">
        <v>144</v>
      </c>
      <c r="D21" s="508"/>
      <c r="E21" s="139"/>
      <c r="F21" s="140"/>
      <c r="G21" s="139"/>
      <c r="H21" s="140"/>
      <c r="I21" s="511" t="s">
        <v>99</v>
      </c>
      <c r="J21" s="512"/>
      <c r="K21" s="515" t="s">
        <v>89</v>
      </c>
      <c r="L21" s="516"/>
      <c r="M21" s="516"/>
      <c r="N21" s="508"/>
      <c r="O21" s="489" t="s">
        <v>104</v>
      </c>
      <c r="P21" s="490"/>
      <c r="Q21" s="490"/>
      <c r="R21" s="490"/>
      <c r="S21" s="49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492"/>
      <c r="BC21" s="493"/>
      <c r="BD21" s="494"/>
      <c r="BE21" s="495"/>
      <c r="BF21" s="496"/>
      <c r="BG21" s="497"/>
      <c r="BH21" s="497"/>
      <c r="BI21" s="497"/>
      <c r="BJ21" s="498"/>
    </row>
    <row r="22" spans="2:62" ht="20.25" customHeight="1" x14ac:dyDescent="0.4">
      <c r="B22" s="506"/>
      <c r="C22" s="541"/>
      <c r="D22" s="542"/>
      <c r="E22" s="139"/>
      <c r="F22" s="140" t="str">
        <f>C21</f>
        <v>オペレーター</v>
      </c>
      <c r="G22" s="139"/>
      <c r="H22" s="140" t="str">
        <f>I21</f>
        <v>C</v>
      </c>
      <c r="I22" s="543"/>
      <c r="J22" s="544"/>
      <c r="K22" s="545"/>
      <c r="L22" s="546"/>
      <c r="M22" s="546"/>
      <c r="N22" s="542"/>
      <c r="O22" s="489"/>
      <c r="P22" s="490"/>
      <c r="Q22" s="490"/>
      <c r="R22" s="490"/>
      <c r="S22" s="49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538">
        <f>IF($BE$3="４週",SUM(W22:AX22),IF($BE$3="暦月",SUM(W22:BA22),""))</f>
        <v>124.99999999999999</v>
      </c>
      <c r="BC22" s="539"/>
      <c r="BD22" s="540">
        <f>IF($BE$3="４週",BB22/4,IF($BE$3="暦月",(BB22/($BE$8/7)),""))</f>
        <v>31.249999999999996</v>
      </c>
      <c r="BE22" s="539"/>
      <c r="BF22" s="535"/>
      <c r="BG22" s="536"/>
      <c r="BH22" s="536"/>
      <c r="BI22" s="536"/>
      <c r="BJ22" s="537"/>
    </row>
    <row r="23" spans="2:62" ht="20.25" customHeight="1" x14ac:dyDescent="0.4">
      <c r="B23" s="505">
        <f>B21+1</f>
        <v>5</v>
      </c>
      <c r="C23" s="507" t="s">
        <v>144</v>
      </c>
      <c r="D23" s="508"/>
      <c r="E23" s="139"/>
      <c r="F23" s="140"/>
      <c r="G23" s="139"/>
      <c r="H23" s="140"/>
      <c r="I23" s="511" t="s">
        <v>99</v>
      </c>
      <c r="J23" s="512"/>
      <c r="K23" s="515" t="s">
        <v>89</v>
      </c>
      <c r="L23" s="516"/>
      <c r="M23" s="516"/>
      <c r="N23" s="508"/>
      <c r="O23" s="489" t="s">
        <v>105</v>
      </c>
      <c r="P23" s="490"/>
      <c r="Q23" s="490"/>
      <c r="R23" s="490"/>
      <c r="S23" s="49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492"/>
      <c r="BC23" s="493"/>
      <c r="BD23" s="494"/>
      <c r="BE23" s="495"/>
      <c r="BF23" s="496"/>
      <c r="BG23" s="497"/>
      <c r="BH23" s="497"/>
      <c r="BI23" s="497"/>
      <c r="BJ23" s="498"/>
    </row>
    <row r="24" spans="2:62" ht="20.25" customHeight="1" x14ac:dyDescent="0.4">
      <c r="B24" s="506"/>
      <c r="C24" s="541"/>
      <c r="D24" s="542"/>
      <c r="E24" s="139"/>
      <c r="F24" s="140" t="str">
        <f>C23</f>
        <v>オペレーター</v>
      </c>
      <c r="G24" s="139"/>
      <c r="H24" s="140" t="str">
        <f>I23</f>
        <v>C</v>
      </c>
      <c r="I24" s="543"/>
      <c r="J24" s="544"/>
      <c r="K24" s="545"/>
      <c r="L24" s="546"/>
      <c r="M24" s="546"/>
      <c r="N24" s="542"/>
      <c r="O24" s="489"/>
      <c r="P24" s="490"/>
      <c r="Q24" s="490"/>
      <c r="R24" s="490"/>
      <c r="S24" s="49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538">
        <f>IF($BE$3="４週",SUM(W24:AX24),IF($BE$3="暦月",SUM(W24:BA24),""))</f>
        <v>95.999999999999986</v>
      </c>
      <c r="BC24" s="539"/>
      <c r="BD24" s="540">
        <f>IF($BE$3="４週",BB24/4,IF($BE$3="暦月",(BB24/($BE$8/7)),""))</f>
        <v>23.999999999999996</v>
      </c>
      <c r="BE24" s="539"/>
      <c r="BF24" s="535"/>
      <c r="BG24" s="536"/>
      <c r="BH24" s="536"/>
      <c r="BI24" s="536"/>
      <c r="BJ24" s="537"/>
    </row>
    <row r="25" spans="2:62" ht="20.25" customHeight="1" x14ac:dyDescent="0.4">
      <c r="B25" s="505">
        <f>B23+1</f>
        <v>6</v>
      </c>
      <c r="C25" s="507" t="s">
        <v>178</v>
      </c>
      <c r="D25" s="508"/>
      <c r="E25" s="139"/>
      <c r="F25" s="140"/>
      <c r="G25" s="139"/>
      <c r="H25" s="140"/>
      <c r="I25" s="511" t="s">
        <v>186</v>
      </c>
      <c r="J25" s="512"/>
      <c r="K25" s="515" t="s">
        <v>153</v>
      </c>
      <c r="L25" s="516"/>
      <c r="M25" s="516"/>
      <c r="N25" s="508"/>
      <c r="O25" s="489" t="s">
        <v>198</v>
      </c>
      <c r="P25" s="490"/>
      <c r="Q25" s="490"/>
      <c r="R25" s="490"/>
      <c r="S25" s="49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492"/>
      <c r="BC25" s="493"/>
      <c r="BD25" s="494"/>
      <c r="BE25" s="495"/>
      <c r="BF25" s="496" t="s">
        <v>201</v>
      </c>
      <c r="BG25" s="497"/>
      <c r="BH25" s="497"/>
      <c r="BI25" s="497"/>
      <c r="BJ25" s="498"/>
    </row>
    <row r="26" spans="2:62" ht="20.25" customHeight="1" x14ac:dyDescent="0.4">
      <c r="B26" s="506"/>
      <c r="C26" s="541"/>
      <c r="D26" s="542"/>
      <c r="E26" s="139"/>
      <c r="F26" s="140" t="str">
        <f>C25</f>
        <v>面接相談員</v>
      </c>
      <c r="G26" s="139"/>
      <c r="H26" s="140" t="str">
        <f>I25</f>
        <v>B</v>
      </c>
      <c r="I26" s="543"/>
      <c r="J26" s="544"/>
      <c r="K26" s="545"/>
      <c r="L26" s="546"/>
      <c r="M26" s="546"/>
      <c r="N26" s="542"/>
      <c r="O26" s="489"/>
      <c r="P26" s="490"/>
      <c r="Q26" s="490"/>
      <c r="R26" s="490"/>
      <c r="S26" s="49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538">
        <f>IF($BE$3="４週",SUM(W26:AX26),IF($BE$3="暦月",SUM(W26:BA26),""))</f>
        <v>80</v>
      </c>
      <c r="BC26" s="539"/>
      <c r="BD26" s="540">
        <f>IF($BE$3="４週",BB26/4,IF($BE$3="暦月",(BB26/($BE$8/7)),""))</f>
        <v>20</v>
      </c>
      <c r="BE26" s="539"/>
      <c r="BF26" s="535"/>
      <c r="BG26" s="536"/>
      <c r="BH26" s="536"/>
      <c r="BI26" s="536"/>
      <c r="BJ26" s="537"/>
    </row>
    <row r="27" spans="2:62" ht="20.25" customHeight="1" x14ac:dyDescent="0.4">
      <c r="B27" s="505">
        <f>B25+1</f>
        <v>7</v>
      </c>
      <c r="C27" s="507" t="s">
        <v>178</v>
      </c>
      <c r="D27" s="508"/>
      <c r="E27" s="139"/>
      <c r="F27" s="140"/>
      <c r="G27" s="139"/>
      <c r="H27" s="140"/>
      <c r="I27" s="511" t="s">
        <v>99</v>
      </c>
      <c r="J27" s="512"/>
      <c r="K27" s="515" t="s">
        <v>101</v>
      </c>
      <c r="L27" s="516"/>
      <c r="M27" s="516"/>
      <c r="N27" s="508"/>
      <c r="O27" s="489" t="s">
        <v>199</v>
      </c>
      <c r="P27" s="490"/>
      <c r="Q27" s="490"/>
      <c r="R27" s="490"/>
      <c r="S27" s="49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492"/>
      <c r="BC27" s="493"/>
      <c r="BD27" s="494"/>
      <c r="BE27" s="495"/>
      <c r="BF27" s="496"/>
      <c r="BG27" s="497"/>
      <c r="BH27" s="497"/>
      <c r="BI27" s="497"/>
      <c r="BJ27" s="498"/>
    </row>
    <row r="28" spans="2:62" ht="20.25" customHeight="1" x14ac:dyDescent="0.4">
      <c r="B28" s="506"/>
      <c r="C28" s="541"/>
      <c r="D28" s="542"/>
      <c r="E28" s="139"/>
      <c r="F28" s="140" t="str">
        <f>C27</f>
        <v>面接相談員</v>
      </c>
      <c r="G28" s="139"/>
      <c r="H28" s="140" t="str">
        <f>I27</f>
        <v>C</v>
      </c>
      <c r="I28" s="543"/>
      <c r="J28" s="544"/>
      <c r="K28" s="545"/>
      <c r="L28" s="546"/>
      <c r="M28" s="546"/>
      <c r="N28" s="542"/>
      <c r="O28" s="489"/>
      <c r="P28" s="490"/>
      <c r="Q28" s="490"/>
      <c r="R28" s="490"/>
      <c r="S28" s="49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538">
        <f>IF($BE$3="４週",SUM(W28:AX28),IF($BE$3="暦月",SUM(W28:BA28),""))</f>
        <v>96</v>
      </c>
      <c r="BC28" s="539"/>
      <c r="BD28" s="540">
        <f>IF($BE$3="４週",BB28/4,IF($BE$3="暦月",(BB28/($BE$8/7)),""))</f>
        <v>24</v>
      </c>
      <c r="BE28" s="539"/>
      <c r="BF28" s="535"/>
      <c r="BG28" s="536"/>
      <c r="BH28" s="536"/>
      <c r="BI28" s="536"/>
      <c r="BJ28" s="537"/>
    </row>
    <row r="29" spans="2:62" ht="20.25" customHeight="1" x14ac:dyDescent="0.4">
      <c r="B29" s="505">
        <f>B27+1</f>
        <v>8</v>
      </c>
      <c r="C29" s="507" t="s">
        <v>178</v>
      </c>
      <c r="D29" s="508"/>
      <c r="E29" s="139"/>
      <c r="F29" s="140"/>
      <c r="G29" s="139"/>
      <c r="H29" s="140"/>
      <c r="I29" s="511" t="s">
        <v>99</v>
      </c>
      <c r="J29" s="512"/>
      <c r="K29" s="515" t="s">
        <v>147</v>
      </c>
      <c r="L29" s="516"/>
      <c r="M29" s="516"/>
      <c r="N29" s="508"/>
      <c r="O29" s="489" t="s">
        <v>200</v>
      </c>
      <c r="P29" s="490"/>
      <c r="Q29" s="490"/>
      <c r="R29" s="490"/>
      <c r="S29" s="49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492"/>
      <c r="BC29" s="493"/>
      <c r="BD29" s="494"/>
      <c r="BE29" s="495"/>
      <c r="BF29" s="496"/>
      <c r="BG29" s="497"/>
      <c r="BH29" s="497"/>
      <c r="BI29" s="497"/>
      <c r="BJ29" s="498"/>
    </row>
    <row r="30" spans="2:62" ht="20.25" customHeight="1" x14ac:dyDescent="0.4">
      <c r="B30" s="506"/>
      <c r="C30" s="541"/>
      <c r="D30" s="542"/>
      <c r="E30" s="139"/>
      <c r="F30" s="140" t="str">
        <f>C29</f>
        <v>面接相談員</v>
      </c>
      <c r="G30" s="139"/>
      <c r="H30" s="140" t="str">
        <f>I29</f>
        <v>C</v>
      </c>
      <c r="I30" s="543"/>
      <c r="J30" s="544"/>
      <c r="K30" s="545"/>
      <c r="L30" s="546"/>
      <c r="M30" s="546"/>
      <c r="N30" s="542"/>
      <c r="O30" s="489"/>
      <c r="P30" s="490"/>
      <c r="Q30" s="490"/>
      <c r="R30" s="490"/>
      <c r="S30" s="49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538">
        <f>IF($BE$3="４週",SUM(W30:AX30),IF($BE$3="暦月",SUM(W30:BA30),""))</f>
        <v>128</v>
      </c>
      <c r="BC30" s="539"/>
      <c r="BD30" s="540">
        <f>IF($BE$3="４週",BB30/4,IF($BE$3="暦月",(BB30/($BE$8/7)),""))</f>
        <v>32</v>
      </c>
      <c r="BE30" s="539"/>
      <c r="BF30" s="535"/>
      <c r="BG30" s="536"/>
      <c r="BH30" s="536"/>
      <c r="BI30" s="536"/>
      <c r="BJ30" s="537"/>
    </row>
    <row r="31" spans="2:62" ht="20.25" customHeight="1" x14ac:dyDescent="0.4">
      <c r="B31" s="505">
        <f>B29+1</f>
        <v>9</v>
      </c>
      <c r="C31" s="507" t="s">
        <v>156</v>
      </c>
      <c r="D31" s="508"/>
      <c r="E31" s="139"/>
      <c r="F31" s="140"/>
      <c r="G31" s="139"/>
      <c r="H31" s="140"/>
      <c r="I31" s="511" t="s">
        <v>88</v>
      </c>
      <c r="J31" s="512"/>
      <c r="K31" s="515" t="s">
        <v>145</v>
      </c>
      <c r="L31" s="516"/>
      <c r="M31" s="516"/>
      <c r="N31" s="508"/>
      <c r="O31" s="489" t="s">
        <v>196</v>
      </c>
      <c r="P31" s="490"/>
      <c r="Q31" s="490"/>
      <c r="R31" s="490"/>
      <c r="S31" s="49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492"/>
      <c r="BC31" s="493"/>
      <c r="BD31" s="494"/>
      <c r="BE31" s="495"/>
      <c r="BF31" s="496"/>
      <c r="BG31" s="497"/>
      <c r="BH31" s="497"/>
      <c r="BI31" s="497"/>
      <c r="BJ31" s="498"/>
    </row>
    <row r="32" spans="2:62" ht="20.25" customHeight="1" x14ac:dyDescent="0.4">
      <c r="B32" s="506"/>
      <c r="C32" s="541"/>
      <c r="D32" s="542"/>
      <c r="E32" s="139"/>
      <c r="F32" s="140" t="str">
        <f>C31</f>
        <v>訪問介護員</v>
      </c>
      <c r="G32" s="139"/>
      <c r="H32" s="140" t="str">
        <f>I31</f>
        <v>A</v>
      </c>
      <c r="I32" s="543"/>
      <c r="J32" s="544"/>
      <c r="K32" s="545"/>
      <c r="L32" s="546"/>
      <c r="M32" s="546"/>
      <c r="N32" s="542"/>
      <c r="O32" s="489"/>
      <c r="P32" s="490"/>
      <c r="Q32" s="490"/>
      <c r="R32" s="490"/>
      <c r="S32" s="49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538">
        <f>IF($BE$3="４週",SUM(W32:AX32),IF($BE$3="暦月",SUM(W32:BA32),""))</f>
        <v>159.99999999999997</v>
      </c>
      <c r="BC32" s="539"/>
      <c r="BD32" s="540">
        <f>IF($BE$3="４週",BB32/4,IF($BE$3="暦月",(BB32/($BE$8/7)),""))</f>
        <v>39.999999999999993</v>
      </c>
      <c r="BE32" s="539"/>
      <c r="BF32" s="535"/>
      <c r="BG32" s="536"/>
      <c r="BH32" s="536"/>
      <c r="BI32" s="536"/>
      <c r="BJ32" s="537"/>
    </row>
    <row r="33" spans="2:62" ht="20.25" customHeight="1" x14ac:dyDescent="0.4">
      <c r="B33" s="505">
        <f>B31+1</f>
        <v>10</v>
      </c>
      <c r="C33" s="507" t="s">
        <v>156</v>
      </c>
      <c r="D33" s="508"/>
      <c r="E33" s="139"/>
      <c r="F33" s="140"/>
      <c r="G33" s="139"/>
      <c r="H33" s="140"/>
      <c r="I33" s="511" t="s">
        <v>88</v>
      </c>
      <c r="J33" s="512"/>
      <c r="K33" s="515" t="s">
        <v>19</v>
      </c>
      <c r="L33" s="516"/>
      <c r="M33" s="516"/>
      <c r="N33" s="508"/>
      <c r="O33" s="489" t="s">
        <v>195</v>
      </c>
      <c r="P33" s="490"/>
      <c r="Q33" s="490"/>
      <c r="R33" s="490"/>
      <c r="S33" s="49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492"/>
      <c r="BC33" s="493"/>
      <c r="BD33" s="494"/>
      <c r="BE33" s="495"/>
      <c r="BF33" s="496"/>
      <c r="BG33" s="497"/>
      <c r="BH33" s="497"/>
      <c r="BI33" s="497"/>
      <c r="BJ33" s="498"/>
    </row>
    <row r="34" spans="2:62" ht="20.25" customHeight="1" x14ac:dyDescent="0.4">
      <c r="B34" s="506"/>
      <c r="C34" s="541"/>
      <c r="D34" s="542"/>
      <c r="E34" s="139"/>
      <c r="F34" s="140" t="str">
        <f>C33</f>
        <v>訪問介護員</v>
      </c>
      <c r="G34" s="139"/>
      <c r="H34" s="140" t="str">
        <f>I33</f>
        <v>A</v>
      </c>
      <c r="I34" s="543"/>
      <c r="J34" s="544"/>
      <c r="K34" s="545"/>
      <c r="L34" s="546"/>
      <c r="M34" s="546"/>
      <c r="N34" s="542"/>
      <c r="O34" s="489"/>
      <c r="P34" s="490"/>
      <c r="Q34" s="490"/>
      <c r="R34" s="490"/>
      <c r="S34" s="49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538">
        <f>IF($BE$3="４週",SUM(W34:AX34),IF($BE$3="暦月",SUM(W34:BA34),""))</f>
        <v>159.99999999999997</v>
      </c>
      <c r="BC34" s="539"/>
      <c r="BD34" s="540">
        <f>IF($BE$3="４週",BB34/4,IF($BE$3="暦月",(BB34/($BE$8/7)),""))</f>
        <v>39.999999999999993</v>
      </c>
      <c r="BE34" s="539"/>
      <c r="BF34" s="535"/>
      <c r="BG34" s="536"/>
      <c r="BH34" s="536"/>
      <c r="BI34" s="536"/>
      <c r="BJ34" s="537"/>
    </row>
    <row r="35" spans="2:62" ht="20.25" customHeight="1" x14ac:dyDescent="0.4">
      <c r="B35" s="505">
        <f>B33+1</f>
        <v>11</v>
      </c>
      <c r="C35" s="507" t="s">
        <v>156</v>
      </c>
      <c r="D35" s="508"/>
      <c r="E35" s="139"/>
      <c r="F35" s="140"/>
      <c r="G35" s="139"/>
      <c r="H35" s="140"/>
      <c r="I35" s="511" t="s">
        <v>88</v>
      </c>
      <c r="J35" s="512"/>
      <c r="K35" s="515" t="s">
        <v>89</v>
      </c>
      <c r="L35" s="516"/>
      <c r="M35" s="516"/>
      <c r="N35" s="508"/>
      <c r="O35" s="489" t="s">
        <v>194</v>
      </c>
      <c r="P35" s="490"/>
      <c r="Q35" s="490"/>
      <c r="R35" s="490"/>
      <c r="S35" s="49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492"/>
      <c r="BC35" s="493"/>
      <c r="BD35" s="494"/>
      <c r="BE35" s="495"/>
      <c r="BF35" s="496"/>
      <c r="BG35" s="497"/>
      <c r="BH35" s="497"/>
      <c r="BI35" s="497"/>
      <c r="BJ35" s="498"/>
    </row>
    <row r="36" spans="2:62" ht="20.25" customHeight="1" x14ac:dyDescent="0.4">
      <c r="B36" s="506"/>
      <c r="C36" s="541"/>
      <c r="D36" s="542"/>
      <c r="E36" s="139"/>
      <c r="F36" s="140" t="str">
        <f>C35</f>
        <v>訪問介護員</v>
      </c>
      <c r="G36" s="139"/>
      <c r="H36" s="140" t="str">
        <f>I35</f>
        <v>A</v>
      </c>
      <c r="I36" s="543"/>
      <c r="J36" s="544"/>
      <c r="K36" s="545"/>
      <c r="L36" s="546"/>
      <c r="M36" s="546"/>
      <c r="N36" s="542"/>
      <c r="O36" s="489"/>
      <c r="P36" s="490"/>
      <c r="Q36" s="490"/>
      <c r="R36" s="490"/>
      <c r="S36" s="49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538">
        <f>IF($BE$3="４週",SUM(W36:AX36),IF($BE$3="暦月",SUM(W36:BA36),""))</f>
        <v>159.99999999999997</v>
      </c>
      <c r="BC36" s="539"/>
      <c r="BD36" s="540">
        <f>IF($BE$3="４週",BB36/4,IF($BE$3="暦月",(BB36/($BE$8/7)),""))</f>
        <v>39.999999999999993</v>
      </c>
      <c r="BE36" s="539"/>
      <c r="BF36" s="535"/>
      <c r="BG36" s="536"/>
      <c r="BH36" s="536"/>
      <c r="BI36" s="536"/>
      <c r="BJ36" s="537"/>
    </row>
    <row r="37" spans="2:62" ht="20.25" customHeight="1" x14ac:dyDescent="0.4">
      <c r="B37" s="505">
        <f>B35+1</f>
        <v>12</v>
      </c>
      <c r="C37" s="507" t="s">
        <v>156</v>
      </c>
      <c r="D37" s="508"/>
      <c r="E37" s="139"/>
      <c r="F37" s="140"/>
      <c r="G37" s="139"/>
      <c r="H37" s="140"/>
      <c r="I37" s="511" t="s">
        <v>88</v>
      </c>
      <c r="J37" s="512"/>
      <c r="K37" s="515" t="s">
        <v>101</v>
      </c>
      <c r="L37" s="516"/>
      <c r="M37" s="516"/>
      <c r="N37" s="508"/>
      <c r="O37" s="489" t="s">
        <v>193</v>
      </c>
      <c r="P37" s="490"/>
      <c r="Q37" s="490"/>
      <c r="R37" s="490"/>
      <c r="S37" s="49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492"/>
      <c r="BC37" s="493"/>
      <c r="BD37" s="494"/>
      <c r="BE37" s="495"/>
      <c r="BF37" s="496"/>
      <c r="BG37" s="497"/>
      <c r="BH37" s="497"/>
      <c r="BI37" s="497"/>
      <c r="BJ37" s="498"/>
    </row>
    <row r="38" spans="2:62" ht="20.25" customHeight="1" x14ac:dyDescent="0.4">
      <c r="B38" s="506"/>
      <c r="C38" s="541"/>
      <c r="D38" s="542"/>
      <c r="E38" s="139"/>
      <c r="F38" s="140" t="str">
        <f>C37</f>
        <v>訪問介護員</v>
      </c>
      <c r="G38" s="139"/>
      <c r="H38" s="140" t="str">
        <f>I37</f>
        <v>A</v>
      </c>
      <c r="I38" s="543"/>
      <c r="J38" s="544"/>
      <c r="K38" s="545"/>
      <c r="L38" s="546"/>
      <c r="M38" s="546"/>
      <c r="N38" s="542"/>
      <c r="O38" s="489"/>
      <c r="P38" s="490"/>
      <c r="Q38" s="490"/>
      <c r="R38" s="490"/>
      <c r="S38" s="49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538">
        <f>IF($BE$3="４週",SUM(W38:AX38),IF($BE$3="暦月",SUM(W38:BA38),""))</f>
        <v>159.99999999999997</v>
      </c>
      <c r="BC38" s="539"/>
      <c r="BD38" s="540">
        <f>IF($BE$3="４週",BB38/4,IF($BE$3="暦月",(BB38/($BE$8/7)),""))</f>
        <v>39.999999999999993</v>
      </c>
      <c r="BE38" s="539"/>
      <c r="BF38" s="535"/>
      <c r="BG38" s="536"/>
      <c r="BH38" s="536"/>
      <c r="BI38" s="536"/>
      <c r="BJ38" s="537"/>
    </row>
    <row r="39" spans="2:62" ht="20.25" customHeight="1" x14ac:dyDescent="0.4">
      <c r="B39" s="505">
        <f>B37+1</f>
        <v>13</v>
      </c>
      <c r="C39" s="507" t="s">
        <v>156</v>
      </c>
      <c r="D39" s="508"/>
      <c r="E39" s="139"/>
      <c r="F39" s="140"/>
      <c r="G39" s="139"/>
      <c r="H39" s="140"/>
      <c r="I39" s="511" t="s">
        <v>88</v>
      </c>
      <c r="J39" s="512"/>
      <c r="K39" s="515" t="s">
        <v>89</v>
      </c>
      <c r="L39" s="516"/>
      <c r="M39" s="516"/>
      <c r="N39" s="508"/>
      <c r="O39" s="489" t="s">
        <v>106</v>
      </c>
      <c r="P39" s="490"/>
      <c r="Q39" s="490"/>
      <c r="R39" s="490"/>
      <c r="S39" s="49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492"/>
      <c r="BC39" s="493"/>
      <c r="BD39" s="494"/>
      <c r="BE39" s="495"/>
      <c r="BF39" s="496"/>
      <c r="BG39" s="497"/>
      <c r="BH39" s="497"/>
      <c r="BI39" s="497"/>
      <c r="BJ39" s="498"/>
    </row>
    <row r="40" spans="2:62" ht="20.25" customHeight="1" x14ac:dyDescent="0.4">
      <c r="B40" s="506"/>
      <c r="C40" s="541"/>
      <c r="D40" s="542"/>
      <c r="E40" s="139"/>
      <c r="F40" s="140" t="str">
        <f>C39</f>
        <v>訪問介護員</v>
      </c>
      <c r="G40" s="139"/>
      <c r="H40" s="140" t="str">
        <f>I39</f>
        <v>A</v>
      </c>
      <c r="I40" s="543"/>
      <c r="J40" s="544"/>
      <c r="K40" s="545"/>
      <c r="L40" s="546"/>
      <c r="M40" s="546"/>
      <c r="N40" s="542"/>
      <c r="O40" s="489"/>
      <c r="P40" s="490"/>
      <c r="Q40" s="490"/>
      <c r="R40" s="490"/>
      <c r="S40" s="49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538">
        <f>IF($BE$3="４週",SUM(W40:AX40),IF($BE$3="暦月",SUM(W40:BA40),""))</f>
        <v>159.99999999999997</v>
      </c>
      <c r="BC40" s="539"/>
      <c r="BD40" s="540">
        <f>IF($BE$3="４週",BB40/4,IF($BE$3="暦月",(BB40/($BE$8/7)),""))</f>
        <v>39.999999999999993</v>
      </c>
      <c r="BE40" s="539"/>
      <c r="BF40" s="535"/>
      <c r="BG40" s="536"/>
      <c r="BH40" s="536"/>
      <c r="BI40" s="536"/>
      <c r="BJ40" s="537"/>
    </row>
    <row r="41" spans="2:62" ht="20.25" customHeight="1" x14ac:dyDescent="0.4">
      <c r="B41" s="505">
        <f>B39+1</f>
        <v>14</v>
      </c>
      <c r="C41" s="507" t="s">
        <v>156</v>
      </c>
      <c r="D41" s="508"/>
      <c r="E41" s="139"/>
      <c r="F41" s="140"/>
      <c r="G41" s="139"/>
      <c r="H41" s="140"/>
      <c r="I41" s="511" t="s">
        <v>88</v>
      </c>
      <c r="J41" s="512"/>
      <c r="K41" s="515" t="s">
        <v>89</v>
      </c>
      <c r="L41" s="516"/>
      <c r="M41" s="516"/>
      <c r="N41" s="508"/>
      <c r="O41" s="489" t="s">
        <v>192</v>
      </c>
      <c r="P41" s="490"/>
      <c r="Q41" s="490"/>
      <c r="R41" s="490"/>
      <c r="S41" s="49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492"/>
      <c r="BC41" s="493"/>
      <c r="BD41" s="494"/>
      <c r="BE41" s="495"/>
      <c r="BF41" s="496"/>
      <c r="BG41" s="497"/>
      <c r="BH41" s="497"/>
      <c r="BI41" s="497"/>
      <c r="BJ41" s="498"/>
    </row>
    <row r="42" spans="2:62" ht="20.25" customHeight="1" x14ac:dyDescent="0.4">
      <c r="B42" s="506"/>
      <c r="C42" s="541"/>
      <c r="D42" s="542"/>
      <c r="E42" s="139"/>
      <c r="F42" s="140" t="str">
        <f>C41</f>
        <v>訪問介護員</v>
      </c>
      <c r="G42" s="139"/>
      <c r="H42" s="140" t="str">
        <f>I41</f>
        <v>A</v>
      </c>
      <c r="I42" s="543"/>
      <c r="J42" s="544"/>
      <c r="K42" s="545"/>
      <c r="L42" s="546"/>
      <c r="M42" s="546"/>
      <c r="N42" s="542"/>
      <c r="O42" s="489"/>
      <c r="P42" s="490"/>
      <c r="Q42" s="490"/>
      <c r="R42" s="490"/>
      <c r="S42" s="49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538">
        <f>IF($BE$3="４週",SUM(W42:AX42),IF($BE$3="暦月",SUM(W42:BA42),""))</f>
        <v>159.99999999999997</v>
      </c>
      <c r="BC42" s="539"/>
      <c r="BD42" s="540">
        <f>IF($BE$3="４週",BB42/4,IF($BE$3="暦月",(BB42/($BE$8/7)),""))</f>
        <v>39.999999999999993</v>
      </c>
      <c r="BE42" s="539"/>
      <c r="BF42" s="535"/>
      <c r="BG42" s="536"/>
      <c r="BH42" s="536"/>
      <c r="BI42" s="536"/>
      <c r="BJ42" s="537"/>
    </row>
    <row r="43" spans="2:62" ht="20.25" customHeight="1" x14ac:dyDescent="0.4">
      <c r="B43" s="505">
        <f>B41+1</f>
        <v>15</v>
      </c>
      <c r="C43" s="507" t="s">
        <v>156</v>
      </c>
      <c r="D43" s="508"/>
      <c r="E43" s="139"/>
      <c r="F43" s="140"/>
      <c r="G43" s="139"/>
      <c r="H43" s="140"/>
      <c r="I43" s="511" t="s">
        <v>88</v>
      </c>
      <c r="J43" s="512"/>
      <c r="K43" s="515" t="s">
        <v>145</v>
      </c>
      <c r="L43" s="516"/>
      <c r="M43" s="516"/>
      <c r="N43" s="508"/>
      <c r="O43" s="489" t="s">
        <v>175</v>
      </c>
      <c r="P43" s="490"/>
      <c r="Q43" s="490"/>
      <c r="R43" s="490"/>
      <c r="S43" s="49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492"/>
      <c r="BC43" s="493"/>
      <c r="BD43" s="494"/>
      <c r="BE43" s="495"/>
      <c r="BF43" s="496"/>
      <c r="BG43" s="497"/>
      <c r="BH43" s="497"/>
      <c r="BI43" s="497"/>
      <c r="BJ43" s="498"/>
    </row>
    <row r="44" spans="2:62" ht="20.25" customHeight="1" x14ac:dyDescent="0.4">
      <c r="B44" s="506"/>
      <c r="C44" s="541"/>
      <c r="D44" s="542"/>
      <c r="E44" s="139"/>
      <c r="F44" s="140" t="str">
        <f>C43</f>
        <v>訪問介護員</v>
      </c>
      <c r="G44" s="139"/>
      <c r="H44" s="140" t="str">
        <f>I43</f>
        <v>A</v>
      </c>
      <c r="I44" s="543"/>
      <c r="J44" s="544"/>
      <c r="K44" s="545"/>
      <c r="L44" s="546"/>
      <c r="M44" s="546"/>
      <c r="N44" s="542"/>
      <c r="O44" s="489"/>
      <c r="P44" s="490"/>
      <c r="Q44" s="490"/>
      <c r="R44" s="490"/>
      <c r="S44" s="49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538">
        <f>IF($BE$3="４週",SUM(W44:AX44),IF($BE$3="暦月",SUM(W44:BA44),""))</f>
        <v>159.99999999999997</v>
      </c>
      <c r="BC44" s="539"/>
      <c r="BD44" s="540">
        <f>IF($BE$3="４週",BB44/4,IF($BE$3="暦月",(BB44/($BE$8/7)),""))</f>
        <v>39.999999999999993</v>
      </c>
      <c r="BE44" s="539"/>
      <c r="BF44" s="535"/>
      <c r="BG44" s="536"/>
      <c r="BH44" s="536"/>
      <c r="BI44" s="536"/>
      <c r="BJ44" s="537"/>
    </row>
    <row r="45" spans="2:62" ht="20.25" customHeight="1" x14ac:dyDescent="0.4">
      <c r="B45" s="505">
        <f>B43+1</f>
        <v>16</v>
      </c>
      <c r="C45" s="507" t="s">
        <v>156</v>
      </c>
      <c r="D45" s="508"/>
      <c r="E45" s="139"/>
      <c r="F45" s="140"/>
      <c r="G45" s="139"/>
      <c r="H45" s="140"/>
      <c r="I45" s="511" t="s">
        <v>88</v>
      </c>
      <c r="J45" s="512"/>
      <c r="K45" s="515" t="s">
        <v>89</v>
      </c>
      <c r="L45" s="516"/>
      <c r="M45" s="516"/>
      <c r="N45" s="508"/>
      <c r="O45" s="489" t="s">
        <v>191</v>
      </c>
      <c r="P45" s="490"/>
      <c r="Q45" s="490"/>
      <c r="R45" s="490"/>
      <c r="S45" s="49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492"/>
      <c r="BC45" s="493"/>
      <c r="BD45" s="494"/>
      <c r="BE45" s="495"/>
      <c r="BF45" s="496"/>
      <c r="BG45" s="497"/>
      <c r="BH45" s="497"/>
      <c r="BI45" s="497"/>
      <c r="BJ45" s="498"/>
    </row>
    <row r="46" spans="2:62" ht="20.25" customHeight="1" x14ac:dyDescent="0.4">
      <c r="B46" s="506"/>
      <c r="C46" s="541"/>
      <c r="D46" s="542"/>
      <c r="E46" s="139"/>
      <c r="F46" s="140" t="str">
        <f>C45</f>
        <v>訪問介護員</v>
      </c>
      <c r="G46" s="139"/>
      <c r="H46" s="140" t="str">
        <f>I45</f>
        <v>A</v>
      </c>
      <c r="I46" s="543"/>
      <c r="J46" s="544"/>
      <c r="K46" s="545"/>
      <c r="L46" s="546"/>
      <c r="M46" s="546"/>
      <c r="N46" s="542"/>
      <c r="O46" s="489"/>
      <c r="P46" s="490"/>
      <c r="Q46" s="490"/>
      <c r="R46" s="490"/>
      <c r="S46" s="49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538">
        <f>IF($BE$3="４週",SUM(W46:AX46),IF($BE$3="暦月",SUM(W46:BA46),""))</f>
        <v>159.99999999999997</v>
      </c>
      <c r="BC46" s="539"/>
      <c r="BD46" s="540">
        <f>IF($BE$3="４週",BB46/4,IF($BE$3="暦月",(BB46/($BE$8/7)),""))</f>
        <v>39.999999999999993</v>
      </c>
      <c r="BE46" s="539"/>
      <c r="BF46" s="535"/>
      <c r="BG46" s="536"/>
      <c r="BH46" s="536"/>
      <c r="BI46" s="536"/>
      <c r="BJ46" s="537"/>
    </row>
    <row r="47" spans="2:62" ht="20.25" customHeight="1" x14ac:dyDescent="0.4">
      <c r="B47" s="505">
        <f>B45+1</f>
        <v>17</v>
      </c>
      <c r="C47" s="507" t="s">
        <v>156</v>
      </c>
      <c r="D47" s="508"/>
      <c r="E47" s="139"/>
      <c r="F47" s="140"/>
      <c r="G47" s="139"/>
      <c r="H47" s="140"/>
      <c r="I47" s="511" t="s">
        <v>88</v>
      </c>
      <c r="J47" s="512"/>
      <c r="K47" s="515" t="s">
        <v>89</v>
      </c>
      <c r="L47" s="516"/>
      <c r="M47" s="516"/>
      <c r="N47" s="508"/>
      <c r="O47" s="489" t="s">
        <v>190</v>
      </c>
      <c r="P47" s="490"/>
      <c r="Q47" s="490"/>
      <c r="R47" s="490"/>
      <c r="S47" s="49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492"/>
      <c r="BC47" s="493"/>
      <c r="BD47" s="494"/>
      <c r="BE47" s="495"/>
      <c r="BF47" s="496"/>
      <c r="BG47" s="497"/>
      <c r="BH47" s="497"/>
      <c r="BI47" s="497"/>
      <c r="BJ47" s="498"/>
    </row>
    <row r="48" spans="2:62" ht="20.25" customHeight="1" x14ac:dyDescent="0.4">
      <c r="B48" s="506"/>
      <c r="C48" s="541"/>
      <c r="D48" s="542"/>
      <c r="E48" s="139"/>
      <c r="F48" s="140" t="str">
        <f>C47</f>
        <v>訪問介護員</v>
      </c>
      <c r="G48" s="139"/>
      <c r="H48" s="140" t="str">
        <f>I47</f>
        <v>A</v>
      </c>
      <c r="I48" s="543"/>
      <c r="J48" s="544"/>
      <c r="K48" s="545"/>
      <c r="L48" s="546"/>
      <c r="M48" s="546"/>
      <c r="N48" s="542"/>
      <c r="O48" s="489"/>
      <c r="P48" s="490"/>
      <c r="Q48" s="490"/>
      <c r="R48" s="490"/>
      <c r="S48" s="49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538">
        <f>IF($BE$3="４週",SUM(W48:AX48),IF($BE$3="暦月",SUM(W48:BA48),""))</f>
        <v>159.99999999999997</v>
      </c>
      <c r="BC48" s="539"/>
      <c r="BD48" s="540">
        <f>IF($BE$3="４週",BB48/4,IF($BE$3="暦月",(BB48/($BE$8/7)),""))</f>
        <v>39.999999999999993</v>
      </c>
      <c r="BE48" s="539"/>
      <c r="BF48" s="535"/>
      <c r="BG48" s="536"/>
      <c r="BH48" s="536"/>
      <c r="BI48" s="536"/>
      <c r="BJ48" s="537"/>
    </row>
    <row r="49" spans="2:62" ht="20.25" customHeight="1" x14ac:dyDescent="0.4">
      <c r="B49" s="505">
        <f>B47+1</f>
        <v>18</v>
      </c>
      <c r="C49" s="507"/>
      <c r="D49" s="508"/>
      <c r="E49" s="139"/>
      <c r="F49" s="140"/>
      <c r="G49" s="139"/>
      <c r="H49" s="140"/>
      <c r="I49" s="511"/>
      <c r="J49" s="512"/>
      <c r="K49" s="515"/>
      <c r="L49" s="516"/>
      <c r="M49" s="516"/>
      <c r="N49" s="508"/>
      <c r="O49" s="489"/>
      <c r="P49" s="490"/>
      <c r="Q49" s="490"/>
      <c r="R49" s="490"/>
      <c r="S49" s="49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492"/>
      <c r="BC49" s="493"/>
      <c r="BD49" s="494"/>
      <c r="BE49" s="495"/>
      <c r="BF49" s="496"/>
      <c r="BG49" s="497"/>
      <c r="BH49" s="497"/>
      <c r="BI49" s="497"/>
      <c r="BJ49" s="498"/>
    </row>
    <row r="50" spans="2:62" ht="20.25" customHeight="1" x14ac:dyDescent="0.4">
      <c r="B50" s="506"/>
      <c r="C50" s="541"/>
      <c r="D50" s="542"/>
      <c r="E50" s="139"/>
      <c r="F50" s="140">
        <f>C49</f>
        <v>0</v>
      </c>
      <c r="G50" s="139"/>
      <c r="H50" s="140">
        <f>I49</f>
        <v>0</v>
      </c>
      <c r="I50" s="543"/>
      <c r="J50" s="544"/>
      <c r="K50" s="545"/>
      <c r="L50" s="546"/>
      <c r="M50" s="546"/>
      <c r="N50" s="542"/>
      <c r="O50" s="489"/>
      <c r="P50" s="490"/>
      <c r="Q50" s="490"/>
      <c r="R50" s="490"/>
      <c r="S50" s="49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538">
        <f>IF($BE$3="４週",SUM(W50:AX50),IF($BE$3="暦月",SUM(W50:BA50),""))</f>
        <v>0</v>
      </c>
      <c r="BC50" s="539"/>
      <c r="BD50" s="540">
        <f>IF($BE$3="４週",BB50/4,IF($BE$3="暦月",(BB50/($BE$8/7)),""))</f>
        <v>0</v>
      </c>
      <c r="BE50" s="539"/>
      <c r="BF50" s="535"/>
      <c r="BG50" s="536"/>
      <c r="BH50" s="536"/>
      <c r="BI50" s="536"/>
      <c r="BJ50" s="537"/>
    </row>
    <row r="51" spans="2:62" ht="20.25" customHeight="1" x14ac:dyDescent="0.4">
      <c r="B51" s="505">
        <f>B49+1</f>
        <v>19</v>
      </c>
      <c r="C51" s="507"/>
      <c r="D51" s="508"/>
      <c r="E51" s="141"/>
      <c r="F51" s="142"/>
      <c r="G51" s="141"/>
      <c r="H51" s="142"/>
      <c r="I51" s="511"/>
      <c r="J51" s="512"/>
      <c r="K51" s="515"/>
      <c r="L51" s="516"/>
      <c r="M51" s="516"/>
      <c r="N51" s="508"/>
      <c r="O51" s="489"/>
      <c r="P51" s="490"/>
      <c r="Q51" s="490"/>
      <c r="R51" s="490"/>
      <c r="S51" s="49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492"/>
      <c r="BC51" s="493"/>
      <c r="BD51" s="494"/>
      <c r="BE51" s="495"/>
      <c r="BF51" s="496"/>
      <c r="BG51" s="497"/>
      <c r="BH51" s="497"/>
      <c r="BI51" s="497"/>
      <c r="BJ51" s="498"/>
    </row>
    <row r="52" spans="2:62" ht="20.25" customHeight="1" x14ac:dyDescent="0.4">
      <c r="B52" s="506"/>
      <c r="C52" s="541"/>
      <c r="D52" s="542"/>
      <c r="E52" s="139"/>
      <c r="F52" s="140">
        <f>C51</f>
        <v>0</v>
      </c>
      <c r="G52" s="139"/>
      <c r="H52" s="140">
        <f>I51</f>
        <v>0</v>
      </c>
      <c r="I52" s="543"/>
      <c r="J52" s="544"/>
      <c r="K52" s="545"/>
      <c r="L52" s="546"/>
      <c r="M52" s="546"/>
      <c r="N52" s="542"/>
      <c r="O52" s="489"/>
      <c r="P52" s="490"/>
      <c r="Q52" s="490"/>
      <c r="R52" s="490"/>
      <c r="S52" s="49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538">
        <f>IF($BE$3="４週",SUM(W52:AX52),IF($BE$3="暦月",SUM(W52:BA52),""))</f>
        <v>0</v>
      </c>
      <c r="BC52" s="539"/>
      <c r="BD52" s="540">
        <f>IF($BE$3="４週",BB52/4,IF($BE$3="暦月",(BB52/($BE$8/7)),""))</f>
        <v>0</v>
      </c>
      <c r="BE52" s="539"/>
      <c r="BF52" s="535"/>
      <c r="BG52" s="536"/>
      <c r="BH52" s="536"/>
      <c r="BI52" s="536"/>
      <c r="BJ52" s="537"/>
    </row>
    <row r="53" spans="2:62" ht="20.25" customHeight="1" x14ac:dyDescent="0.4">
      <c r="B53" s="505">
        <f>B51+1</f>
        <v>20</v>
      </c>
      <c r="C53" s="507"/>
      <c r="D53" s="508"/>
      <c r="E53" s="141"/>
      <c r="F53" s="142"/>
      <c r="G53" s="141"/>
      <c r="H53" s="142"/>
      <c r="I53" s="511"/>
      <c r="J53" s="512"/>
      <c r="K53" s="515"/>
      <c r="L53" s="516"/>
      <c r="M53" s="516"/>
      <c r="N53" s="508"/>
      <c r="O53" s="489"/>
      <c r="P53" s="490"/>
      <c r="Q53" s="490"/>
      <c r="R53" s="490"/>
      <c r="S53" s="49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492"/>
      <c r="BC53" s="493"/>
      <c r="BD53" s="494"/>
      <c r="BE53" s="495"/>
      <c r="BF53" s="496"/>
      <c r="BG53" s="497"/>
      <c r="BH53" s="497"/>
      <c r="BI53" s="497"/>
      <c r="BJ53" s="498"/>
    </row>
    <row r="54" spans="2:62" ht="20.25" customHeight="1" x14ac:dyDescent="0.4">
      <c r="B54" s="506"/>
      <c r="C54" s="541"/>
      <c r="D54" s="542"/>
      <c r="E54" s="139"/>
      <c r="F54" s="140">
        <f>C53</f>
        <v>0</v>
      </c>
      <c r="G54" s="139"/>
      <c r="H54" s="140">
        <f>I53</f>
        <v>0</v>
      </c>
      <c r="I54" s="543"/>
      <c r="J54" s="544"/>
      <c r="K54" s="545"/>
      <c r="L54" s="546"/>
      <c r="M54" s="546"/>
      <c r="N54" s="542"/>
      <c r="O54" s="489"/>
      <c r="P54" s="490"/>
      <c r="Q54" s="490"/>
      <c r="R54" s="490"/>
      <c r="S54" s="49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538">
        <f>IF($BE$3="４週",SUM(W54:AX54),IF($BE$3="暦月",SUM(W54:BA54),""))</f>
        <v>0</v>
      </c>
      <c r="BC54" s="539"/>
      <c r="BD54" s="540">
        <f>IF($BE$3="４週",BB54/4,IF($BE$3="暦月",(BB54/($BE$8/7)),""))</f>
        <v>0</v>
      </c>
      <c r="BE54" s="539"/>
      <c r="BF54" s="535"/>
      <c r="BG54" s="536"/>
      <c r="BH54" s="536"/>
      <c r="BI54" s="536"/>
      <c r="BJ54" s="537"/>
    </row>
    <row r="55" spans="2:62" ht="20.25" customHeight="1" x14ac:dyDescent="0.4">
      <c r="B55" s="505">
        <f>B53+1</f>
        <v>21</v>
      </c>
      <c r="C55" s="507"/>
      <c r="D55" s="508"/>
      <c r="E55" s="139"/>
      <c r="F55" s="140"/>
      <c r="G55" s="139"/>
      <c r="H55" s="140"/>
      <c r="I55" s="511"/>
      <c r="J55" s="512"/>
      <c r="K55" s="515"/>
      <c r="L55" s="516"/>
      <c r="M55" s="516"/>
      <c r="N55" s="508"/>
      <c r="O55" s="489"/>
      <c r="P55" s="490"/>
      <c r="Q55" s="490"/>
      <c r="R55" s="490"/>
      <c r="S55" s="49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492"/>
      <c r="BC55" s="493"/>
      <c r="BD55" s="494"/>
      <c r="BE55" s="495"/>
      <c r="BF55" s="496"/>
      <c r="BG55" s="497"/>
      <c r="BH55" s="497"/>
      <c r="BI55" s="497"/>
      <c r="BJ55" s="498"/>
    </row>
    <row r="56" spans="2:62" ht="20.25" customHeight="1" x14ac:dyDescent="0.4">
      <c r="B56" s="506"/>
      <c r="C56" s="541"/>
      <c r="D56" s="542"/>
      <c r="E56" s="139"/>
      <c r="F56" s="140">
        <f>C55</f>
        <v>0</v>
      </c>
      <c r="G56" s="139"/>
      <c r="H56" s="140">
        <f>I55</f>
        <v>0</v>
      </c>
      <c r="I56" s="543"/>
      <c r="J56" s="544"/>
      <c r="K56" s="545"/>
      <c r="L56" s="546"/>
      <c r="M56" s="546"/>
      <c r="N56" s="542"/>
      <c r="O56" s="489"/>
      <c r="P56" s="490"/>
      <c r="Q56" s="490"/>
      <c r="R56" s="490"/>
      <c r="S56" s="49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538">
        <f>IF($BE$3="４週",SUM(W56:AX56),IF($BE$3="暦月",SUM(W56:BA56),""))</f>
        <v>0</v>
      </c>
      <c r="BC56" s="539"/>
      <c r="BD56" s="540">
        <f>IF($BE$3="４週",BB56/4,IF($BE$3="暦月",(BB56/($BE$8/7)),""))</f>
        <v>0</v>
      </c>
      <c r="BE56" s="539"/>
      <c r="BF56" s="535"/>
      <c r="BG56" s="536"/>
      <c r="BH56" s="536"/>
      <c r="BI56" s="536"/>
      <c r="BJ56" s="537"/>
    </row>
    <row r="57" spans="2:62" ht="20.25" customHeight="1" x14ac:dyDescent="0.4">
      <c r="B57" s="505">
        <f>B55+1</f>
        <v>22</v>
      </c>
      <c r="C57" s="507"/>
      <c r="D57" s="508"/>
      <c r="E57" s="139"/>
      <c r="F57" s="140"/>
      <c r="G57" s="139"/>
      <c r="H57" s="140"/>
      <c r="I57" s="511"/>
      <c r="J57" s="512"/>
      <c r="K57" s="515"/>
      <c r="L57" s="516"/>
      <c r="M57" s="516"/>
      <c r="N57" s="508"/>
      <c r="O57" s="489"/>
      <c r="P57" s="490"/>
      <c r="Q57" s="490"/>
      <c r="R57" s="490"/>
      <c r="S57" s="49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492"/>
      <c r="BC57" s="493"/>
      <c r="BD57" s="494"/>
      <c r="BE57" s="495"/>
      <c r="BF57" s="496"/>
      <c r="BG57" s="497"/>
      <c r="BH57" s="497"/>
      <c r="BI57" s="497"/>
      <c r="BJ57" s="498"/>
    </row>
    <row r="58" spans="2:62" ht="20.25" customHeight="1" x14ac:dyDescent="0.4">
      <c r="B58" s="506"/>
      <c r="C58" s="541"/>
      <c r="D58" s="542"/>
      <c r="E58" s="139"/>
      <c r="F58" s="140">
        <f>C57</f>
        <v>0</v>
      </c>
      <c r="G58" s="139"/>
      <c r="H58" s="140">
        <f>I57</f>
        <v>0</v>
      </c>
      <c r="I58" s="543"/>
      <c r="J58" s="544"/>
      <c r="K58" s="545"/>
      <c r="L58" s="546"/>
      <c r="M58" s="546"/>
      <c r="N58" s="542"/>
      <c r="O58" s="489"/>
      <c r="P58" s="490"/>
      <c r="Q58" s="490"/>
      <c r="R58" s="490"/>
      <c r="S58" s="49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538">
        <f>IF($BE$3="４週",SUM(W58:AX58),IF($BE$3="暦月",SUM(W58:BA58),""))</f>
        <v>0</v>
      </c>
      <c r="BC58" s="539"/>
      <c r="BD58" s="540">
        <f>IF($BE$3="４週",BB58/4,IF($BE$3="暦月",(BB58/($BE$8/7)),""))</f>
        <v>0</v>
      </c>
      <c r="BE58" s="539"/>
      <c r="BF58" s="535"/>
      <c r="BG58" s="536"/>
      <c r="BH58" s="536"/>
      <c r="BI58" s="536"/>
      <c r="BJ58" s="537"/>
    </row>
    <row r="59" spans="2:62" ht="20.25" customHeight="1" x14ac:dyDescent="0.4">
      <c r="B59" s="505">
        <f>B57+1</f>
        <v>23</v>
      </c>
      <c r="C59" s="507"/>
      <c r="D59" s="508"/>
      <c r="E59" s="139"/>
      <c r="F59" s="140"/>
      <c r="G59" s="139"/>
      <c r="H59" s="140"/>
      <c r="I59" s="511"/>
      <c r="J59" s="512"/>
      <c r="K59" s="515"/>
      <c r="L59" s="516"/>
      <c r="M59" s="516"/>
      <c r="N59" s="508"/>
      <c r="O59" s="489"/>
      <c r="P59" s="490"/>
      <c r="Q59" s="490"/>
      <c r="R59" s="490"/>
      <c r="S59" s="49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492"/>
      <c r="BC59" s="493"/>
      <c r="BD59" s="494"/>
      <c r="BE59" s="495"/>
      <c r="BF59" s="496"/>
      <c r="BG59" s="497"/>
      <c r="BH59" s="497"/>
      <c r="BI59" s="497"/>
      <c r="BJ59" s="498"/>
    </row>
    <row r="60" spans="2:62" ht="20.25" customHeight="1" x14ac:dyDescent="0.4">
      <c r="B60" s="506"/>
      <c r="C60" s="541"/>
      <c r="D60" s="542"/>
      <c r="E60" s="139"/>
      <c r="F60" s="140">
        <f>C59</f>
        <v>0</v>
      </c>
      <c r="G60" s="139"/>
      <c r="H60" s="140">
        <f>I59</f>
        <v>0</v>
      </c>
      <c r="I60" s="543"/>
      <c r="J60" s="544"/>
      <c r="K60" s="545"/>
      <c r="L60" s="546"/>
      <c r="M60" s="546"/>
      <c r="N60" s="542"/>
      <c r="O60" s="489"/>
      <c r="P60" s="490"/>
      <c r="Q60" s="490"/>
      <c r="R60" s="490"/>
      <c r="S60" s="49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538">
        <f>IF($BE$3="４週",SUM(W60:AX60),IF($BE$3="暦月",SUM(W60:BA60),""))</f>
        <v>0</v>
      </c>
      <c r="BC60" s="539"/>
      <c r="BD60" s="540">
        <f>IF($BE$3="４週",BB60/4,IF($BE$3="暦月",(BB60/($BE$8/7)),""))</f>
        <v>0</v>
      </c>
      <c r="BE60" s="539"/>
      <c r="BF60" s="535"/>
      <c r="BG60" s="536"/>
      <c r="BH60" s="536"/>
      <c r="BI60" s="536"/>
      <c r="BJ60" s="537"/>
    </row>
    <row r="61" spans="2:62" ht="20.25" customHeight="1" x14ac:dyDescent="0.4">
      <c r="B61" s="505">
        <f>B59+1</f>
        <v>24</v>
      </c>
      <c r="C61" s="507"/>
      <c r="D61" s="508"/>
      <c r="E61" s="139"/>
      <c r="F61" s="140"/>
      <c r="G61" s="139"/>
      <c r="H61" s="140"/>
      <c r="I61" s="511"/>
      <c r="J61" s="512"/>
      <c r="K61" s="515"/>
      <c r="L61" s="516"/>
      <c r="M61" s="516"/>
      <c r="N61" s="508"/>
      <c r="O61" s="489"/>
      <c r="P61" s="490"/>
      <c r="Q61" s="490"/>
      <c r="R61" s="490"/>
      <c r="S61" s="49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492"/>
      <c r="BC61" s="493"/>
      <c r="BD61" s="494"/>
      <c r="BE61" s="495"/>
      <c r="BF61" s="496"/>
      <c r="BG61" s="497"/>
      <c r="BH61" s="497"/>
      <c r="BI61" s="497"/>
      <c r="BJ61" s="498"/>
    </row>
    <row r="62" spans="2:62" ht="20.25" customHeight="1" x14ac:dyDescent="0.4">
      <c r="B62" s="506"/>
      <c r="C62" s="541"/>
      <c r="D62" s="542"/>
      <c r="E62" s="139"/>
      <c r="F62" s="140">
        <f>C61</f>
        <v>0</v>
      </c>
      <c r="G62" s="139"/>
      <c r="H62" s="140">
        <f>I61</f>
        <v>0</v>
      </c>
      <c r="I62" s="543"/>
      <c r="J62" s="544"/>
      <c r="K62" s="545"/>
      <c r="L62" s="546"/>
      <c r="M62" s="546"/>
      <c r="N62" s="542"/>
      <c r="O62" s="489"/>
      <c r="P62" s="490"/>
      <c r="Q62" s="490"/>
      <c r="R62" s="490"/>
      <c r="S62" s="49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538">
        <f>IF($BE$3="４週",SUM(W62:AX62),IF($BE$3="暦月",SUM(W62:BA62),""))</f>
        <v>0</v>
      </c>
      <c r="BC62" s="539"/>
      <c r="BD62" s="540">
        <f>IF($BE$3="４週",BB62/4,IF($BE$3="暦月",(BB62/($BE$8/7)),""))</f>
        <v>0</v>
      </c>
      <c r="BE62" s="539"/>
      <c r="BF62" s="535"/>
      <c r="BG62" s="536"/>
      <c r="BH62" s="536"/>
      <c r="BI62" s="536"/>
      <c r="BJ62" s="537"/>
    </row>
    <row r="63" spans="2:62" ht="20.25" customHeight="1" x14ac:dyDescent="0.4">
      <c r="B63" s="505">
        <f>B61+1</f>
        <v>25</v>
      </c>
      <c r="C63" s="507"/>
      <c r="D63" s="508"/>
      <c r="E63" s="139"/>
      <c r="F63" s="140"/>
      <c r="G63" s="139"/>
      <c r="H63" s="140"/>
      <c r="I63" s="511"/>
      <c r="J63" s="512"/>
      <c r="K63" s="515"/>
      <c r="L63" s="516"/>
      <c r="M63" s="516"/>
      <c r="N63" s="508"/>
      <c r="O63" s="489"/>
      <c r="P63" s="490"/>
      <c r="Q63" s="490"/>
      <c r="R63" s="490"/>
      <c r="S63" s="49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492"/>
      <c r="BC63" s="493"/>
      <c r="BD63" s="494"/>
      <c r="BE63" s="495"/>
      <c r="BF63" s="496"/>
      <c r="BG63" s="497"/>
      <c r="BH63" s="497"/>
      <c r="BI63" s="497"/>
      <c r="BJ63" s="498"/>
    </row>
    <row r="64" spans="2:62" ht="20.25" customHeight="1" x14ac:dyDescent="0.4">
      <c r="B64" s="506"/>
      <c r="C64" s="541"/>
      <c r="D64" s="542"/>
      <c r="E64" s="139"/>
      <c r="F64" s="140">
        <f>C63</f>
        <v>0</v>
      </c>
      <c r="G64" s="139"/>
      <c r="H64" s="140">
        <f>I63</f>
        <v>0</v>
      </c>
      <c r="I64" s="543"/>
      <c r="J64" s="544"/>
      <c r="K64" s="545"/>
      <c r="L64" s="546"/>
      <c r="M64" s="546"/>
      <c r="N64" s="542"/>
      <c r="O64" s="489"/>
      <c r="P64" s="490"/>
      <c r="Q64" s="490"/>
      <c r="R64" s="490"/>
      <c r="S64" s="49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538">
        <f>IF($BE$3="４週",SUM(W64:AX64),IF($BE$3="暦月",SUM(W64:BA64),""))</f>
        <v>0</v>
      </c>
      <c r="BC64" s="539"/>
      <c r="BD64" s="540">
        <f>IF($BE$3="４週",BB64/4,IF($BE$3="暦月",(BB64/($BE$8/7)),""))</f>
        <v>0</v>
      </c>
      <c r="BE64" s="539"/>
      <c r="BF64" s="535"/>
      <c r="BG64" s="536"/>
      <c r="BH64" s="536"/>
      <c r="BI64" s="536"/>
      <c r="BJ64" s="537"/>
    </row>
    <row r="65" spans="2:62" ht="20.25" customHeight="1" x14ac:dyDescent="0.4">
      <c r="B65" s="505">
        <f>B63+1</f>
        <v>26</v>
      </c>
      <c r="C65" s="507"/>
      <c r="D65" s="508"/>
      <c r="E65" s="139"/>
      <c r="F65" s="140"/>
      <c r="G65" s="139"/>
      <c r="H65" s="140"/>
      <c r="I65" s="511"/>
      <c r="J65" s="512"/>
      <c r="K65" s="515"/>
      <c r="L65" s="516"/>
      <c r="M65" s="516"/>
      <c r="N65" s="508"/>
      <c r="O65" s="489"/>
      <c r="P65" s="490"/>
      <c r="Q65" s="490"/>
      <c r="R65" s="490"/>
      <c r="S65" s="49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492"/>
      <c r="BC65" s="493"/>
      <c r="BD65" s="494"/>
      <c r="BE65" s="495"/>
      <c r="BF65" s="496"/>
      <c r="BG65" s="497"/>
      <c r="BH65" s="497"/>
      <c r="BI65" s="497"/>
      <c r="BJ65" s="498"/>
    </row>
    <row r="66" spans="2:62" ht="20.25" customHeight="1" x14ac:dyDescent="0.4">
      <c r="B66" s="506"/>
      <c r="C66" s="541"/>
      <c r="D66" s="542"/>
      <c r="E66" s="139"/>
      <c r="F66" s="140">
        <f>C65</f>
        <v>0</v>
      </c>
      <c r="G66" s="139"/>
      <c r="H66" s="140">
        <f>I65</f>
        <v>0</v>
      </c>
      <c r="I66" s="543"/>
      <c r="J66" s="544"/>
      <c r="K66" s="545"/>
      <c r="L66" s="546"/>
      <c r="M66" s="546"/>
      <c r="N66" s="542"/>
      <c r="O66" s="489"/>
      <c r="P66" s="490"/>
      <c r="Q66" s="490"/>
      <c r="R66" s="490"/>
      <c r="S66" s="49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538">
        <f>IF($BE$3="４週",SUM(W66:AX66),IF($BE$3="暦月",SUM(W66:BA66),""))</f>
        <v>0</v>
      </c>
      <c r="BC66" s="539"/>
      <c r="BD66" s="540">
        <f>IF($BE$3="４週",BB66/4,IF($BE$3="暦月",(BB66/($BE$8/7)),""))</f>
        <v>0</v>
      </c>
      <c r="BE66" s="539"/>
      <c r="BF66" s="535"/>
      <c r="BG66" s="536"/>
      <c r="BH66" s="536"/>
      <c r="BI66" s="536"/>
      <c r="BJ66" s="537"/>
    </row>
    <row r="67" spans="2:62" ht="20.25" customHeight="1" x14ac:dyDescent="0.4">
      <c r="B67" s="505">
        <f>B65+1</f>
        <v>27</v>
      </c>
      <c r="C67" s="507"/>
      <c r="D67" s="508"/>
      <c r="E67" s="139"/>
      <c r="F67" s="140"/>
      <c r="G67" s="139"/>
      <c r="H67" s="140"/>
      <c r="I67" s="511"/>
      <c r="J67" s="512"/>
      <c r="K67" s="515"/>
      <c r="L67" s="516"/>
      <c r="M67" s="516"/>
      <c r="N67" s="508"/>
      <c r="O67" s="489"/>
      <c r="P67" s="490"/>
      <c r="Q67" s="490"/>
      <c r="R67" s="490"/>
      <c r="S67" s="49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492"/>
      <c r="BC67" s="493"/>
      <c r="BD67" s="494"/>
      <c r="BE67" s="495"/>
      <c r="BF67" s="496"/>
      <c r="BG67" s="497"/>
      <c r="BH67" s="497"/>
      <c r="BI67" s="497"/>
      <c r="BJ67" s="498"/>
    </row>
    <row r="68" spans="2:62" ht="20.25" customHeight="1" x14ac:dyDescent="0.4">
      <c r="B68" s="506"/>
      <c r="C68" s="541"/>
      <c r="D68" s="542"/>
      <c r="E68" s="139"/>
      <c r="F68" s="140">
        <f>C67</f>
        <v>0</v>
      </c>
      <c r="G68" s="139"/>
      <c r="H68" s="140">
        <f>I67</f>
        <v>0</v>
      </c>
      <c r="I68" s="543"/>
      <c r="J68" s="544"/>
      <c r="K68" s="545"/>
      <c r="L68" s="546"/>
      <c r="M68" s="546"/>
      <c r="N68" s="542"/>
      <c r="O68" s="489"/>
      <c r="P68" s="490"/>
      <c r="Q68" s="490"/>
      <c r="R68" s="490"/>
      <c r="S68" s="49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538">
        <f>IF($BE$3="４週",SUM(W68:AX68),IF($BE$3="暦月",SUM(W68:BA68),""))</f>
        <v>0</v>
      </c>
      <c r="BC68" s="539"/>
      <c r="BD68" s="540">
        <f>IF($BE$3="４週",BB68/4,IF($BE$3="暦月",(BB68/($BE$8/7)),""))</f>
        <v>0</v>
      </c>
      <c r="BE68" s="539"/>
      <c r="BF68" s="535"/>
      <c r="BG68" s="536"/>
      <c r="BH68" s="536"/>
      <c r="BI68" s="536"/>
      <c r="BJ68" s="537"/>
    </row>
    <row r="69" spans="2:62" ht="20.25" customHeight="1" x14ac:dyDescent="0.4">
      <c r="B69" s="505">
        <f>B67+1</f>
        <v>28</v>
      </c>
      <c r="C69" s="507"/>
      <c r="D69" s="508"/>
      <c r="E69" s="139"/>
      <c r="F69" s="140"/>
      <c r="G69" s="139"/>
      <c r="H69" s="140"/>
      <c r="I69" s="511"/>
      <c r="J69" s="512"/>
      <c r="K69" s="515"/>
      <c r="L69" s="516"/>
      <c r="M69" s="516"/>
      <c r="N69" s="508"/>
      <c r="O69" s="489"/>
      <c r="P69" s="490"/>
      <c r="Q69" s="490"/>
      <c r="R69" s="490"/>
      <c r="S69" s="49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492"/>
      <c r="BC69" s="493"/>
      <c r="BD69" s="494"/>
      <c r="BE69" s="495"/>
      <c r="BF69" s="496"/>
      <c r="BG69" s="497"/>
      <c r="BH69" s="497"/>
      <c r="BI69" s="497"/>
      <c r="BJ69" s="498"/>
    </row>
    <row r="70" spans="2:62" ht="20.25" customHeight="1" x14ac:dyDescent="0.4">
      <c r="B70" s="506"/>
      <c r="C70" s="541"/>
      <c r="D70" s="542"/>
      <c r="E70" s="139"/>
      <c r="F70" s="140">
        <f>C69</f>
        <v>0</v>
      </c>
      <c r="G70" s="139"/>
      <c r="H70" s="140">
        <f>I69</f>
        <v>0</v>
      </c>
      <c r="I70" s="543"/>
      <c r="J70" s="544"/>
      <c r="K70" s="545"/>
      <c r="L70" s="546"/>
      <c r="M70" s="546"/>
      <c r="N70" s="542"/>
      <c r="O70" s="489"/>
      <c r="P70" s="490"/>
      <c r="Q70" s="490"/>
      <c r="R70" s="490"/>
      <c r="S70" s="49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538">
        <f>IF($BE$3="４週",SUM(W70:AX70),IF($BE$3="暦月",SUM(W70:BA70),""))</f>
        <v>0</v>
      </c>
      <c r="BC70" s="539"/>
      <c r="BD70" s="540">
        <f>IF($BE$3="４週",BB70/4,IF($BE$3="暦月",(BB70/($BE$8/7)),""))</f>
        <v>0</v>
      </c>
      <c r="BE70" s="539"/>
      <c r="BF70" s="535"/>
      <c r="BG70" s="536"/>
      <c r="BH70" s="536"/>
      <c r="BI70" s="536"/>
      <c r="BJ70" s="537"/>
    </row>
    <row r="71" spans="2:62" ht="20.25" customHeight="1" x14ac:dyDescent="0.4">
      <c r="B71" s="505">
        <f>B69+1</f>
        <v>29</v>
      </c>
      <c r="C71" s="507"/>
      <c r="D71" s="508"/>
      <c r="E71" s="139"/>
      <c r="F71" s="140"/>
      <c r="G71" s="139"/>
      <c r="H71" s="140"/>
      <c r="I71" s="511"/>
      <c r="J71" s="512"/>
      <c r="K71" s="515"/>
      <c r="L71" s="516"/>
      <c r="M71" s="516"/>
      <c r="N71" s="508"/>
      <c r="O71" s="489"/>
      <c r="P71" s="490"/>
      <c r="Q71" s="490"/>
      <c r="R71" s="490"/>
      <c r="S71" s="49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492"/>
      <c r="BC71" s="493"/>
      <c r="BD71" s="494"/>
      <c r="BE71" s="495"/>
      <c r="BF71" s="496"/>
      <c r="BG71" s="497"/>
      <c r="BH71" s="497"/>
      <c r="BI71" s="497"/>
      <c r="BJ71" s="498"/>
    </row>
    <row r="72" spans="2:62" ht="20.25" customHeight="1" x14ac:dyDescent="0.4">
      <c r="B72" s="506"/>
      <c r="C72" s="509"/>
      <c r="D72" s="510"/>
      <c r="E72" s="181"/>
      <c r="F72" s="182">
        <f>C71</f>
        <v>0</v>
      </c>
      <c r="G72" s="181"/>
      <c r="H72" s="182">
        <f>I71</f>
        <v>0</v>
      </c>
      <c r="I72" s="513"/>
      <c r="J72" s="514"/>
      <c r="K72" s="517"/>
      <c r="L72" s="518"/>
      <c r="M72" s="518"/>
      <c r="N72" s="510"/>
      <c r="O72" s="489"/>
      <c r="P72" s="490"/>
      <c r="Q72" s="490"/>
      <c r="R72" s="490"/>
      <c r="S72" s="49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502">
        <f>IF($BE$3="４週",SUM(W72:AX72),IF($BE$3="暦月",SUM(W72:BA72),""))</f>
        <v>0</v>
      </c>
      <c r="BC72" s="503"/>
      <c r="BD72" s="504">
        <f>IF($BE$3="４週",BB72/4,IF($BE$3="暦月",(BB72/($BE$8/7)),""))</f>
        <v>0</v>
      </c>
      <c r="BE72" s="503"/>
      <c r="BF72" s="499"/>
      <c r="BG72" s="500"/>
      <c r="BH72" s="500"/>
      <c r="BI72" s="500"/>
      <c r="BJ72" s="501"/>
    </row>
    <row r="73" spans="2:62" ht="20.25" customHeight="1" x14ac:dyDescent="0.4">
      <c r="B73" s="505">
        <f>B71+1</f>
        <v>30</v>
      </c>
      <c r="C73" s="507"/>
      <c r="D73" s="508"/>
      <c r="E73" s="141"/>
      <c r="F73" s="142"/>
      <c r="G73" s="141"/>
      <c r="H73" s="142"/>
      <c r="I73" s="511"/>
      <c r="J73" s="512"/>
      <c r="K73" s="515"/>
      <c r="L73" s="516"/>
      <c r="M73" s="516"/>
      <c r="N73" s="508"/>
      <c r="O73" s="489"/>
      <c r="P73" s="490"/>
      <c r="Q73" s="490"/>
      <c r="R73" s="490"/>
      <c r="S73" s="49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492"/>
      <c r="BC73" s="493"/>
      <c r="BD73" s="494"/>
      <c r="BE73" s="495"/>
      <c r="BF73" s="496"/>
      <c r="BG73" s="497"/>
      <c r="BH73" s="497"/>
      <c r="BI73" s="497"/>
      <c r="BJ73" s="498"/>
    </row>
    <row r="74" spans="2:62" ht="20.25" customHeight="1" thickBot="1" x14ac:dyDescent="0.45">
      <c r="B74" s="528"/>
      <c r="C74" s="529"/>
      <c r="D74" s="530"/>
      <c r="E74" s="165"/>
      <c r="F74" s="166">
        <f>C74</f>
        <v>0</v>
      </c>
      <c r="G74" s="165"/>
      <c r="H74" s="166">
        <f>I74</f>
        <v>0</v>
      </c>
      <c r="I74" s="531"/>
      <c r="J74" s="532"/>
      <c r="K74" s="533"/>
      <c r="L74" s="534"/>
      <c r="M74" s="534"/>
      <c r="N74" s="530"/>
      <c r="O74" s="519"/>
      <c r="P74" s="520"/>
      <c r="Q74" s="520"/>
      <c r="R74" s="520"/>
      <c r="S74" s="521"/>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525">
        <f>IF($BE$3="４週",SUM(W74:AX74),IF($BE$3="暦月",SUM(W74:BA74),""))</f>
        <v>0</v>
      </c>
      <c r="BC74" s="526"/>
      <c r="BD74" s="527">
        <f>IF($BE$3="４週",BB74/4,IF($BE$3="暦月",(BB74/($BE$8/7)),""))</f>
        <v>0</v>
      </c>
      <c r="BE74" s="526"/>
      <c r="BF74" s="522"/>
      <c r="BG74" s="523"/>
      <c r="BH74" s="523"/>
      <c r="BI74" s="523"/>
      <c r="BJ74" s="524"/>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58" priority="77">
      <formula>INDIRECT(ADDRESS(ROW(),COLUMN()))=TRUNC(INDIRECT(ADDRESS(ROW(),COLUMN())))</formula>
    </cfRule>
  </conditionalFormatting>
  <conditionalFormatting sqref="BB18:BE18">
    <cfRule type="expression" dxfId="57" priority="76">
      <formula>INDIRECT(ADDRESS(ROW(),COLUMN()))=TRUNC(INDIRECT(ADDRESS(ROW(),COLUMN())))</formula>
    </cfRule>
  </conditionalFormatting>
  <conditionalFormatting sqref="BB20:BE20">
    <cfRule type="expression" dxfId="56" priority="74">
      <formula>INDIRECT(ADDRESS(ROW(),COLUMN()))=TRUNC(INDIRECT(ADDRESS(ROW(),COLUMN())))</formula>
    </cfRule>
  </conditionalFormatting>
  <conditionalFormatting sqref="BB22:BE22">
    <cfRule type="expression" dxfId="55" priority="73">
      <formula>INDIRECT(ADDRESS(ROW(),COLUMN()))=TRUNC(INDIRECT(ADDRESS(ROW(),COLUMN())))</formula>
    </cfRule>
  </conditionalFormatting>
  <conditionalFormatting sqref="BB24:BE24">
    <cfRule type="expression" dxfId="54" priority="72">
      <formula>INDIRECT(ADDRESS(ROW(),COLUMN()))=TRUNC(INDIRECT(ADDRESS(ROW(),COLUMN())))</formula>
    </cfRule>
  </conditionalFormatting>
  <conditionalFormatting sqref="BB26:BE26">
    <cfRule type="expression" dxfId="53" priority="71">
      <formula>INDIRECT(ADDRESS(ROW(),COLUMN()))=TRUNC(INDIRECT(ADDRESS(ROW(),COLUMN())))</formula>
    </cfRule>
  </conditionalFormatting>
  <conditionalFormatting sqref="BB28:BE28">
    <cfRule type="expression" dxfId="52" priority="70">
      <formula>INDIRECT(ADDRESS(ROW(),COLUMN()))=TRUNC(INDIRECT(ADDRESS(ROW(),COLUMN())))</formula>
    </cfRule>
  </conditionalFormatting>
  <conditionalFormatting sqref="BB30:BE30">
    <cfRule type="expression" dxfId="51" priority="69">
      <formula>INDIRECT(ADDRESS(ROW(),COLUMN()))=TRUNC(INDIRECT(ADDRESS(ROW(),COLUMN())))</formula>
    </cfRule>
  </conditionalFormatting>
  <conditionalFormatting sqref="BB32:BE32">
    <cfRule type="expression" dxfId="50" priority="68">
      <formula>INDIRECT(ADDRESS(ROW(),COLUMN()))=TRUNC(INDIRECT(ADDRESS(ROW(),COLUMN())))</formula>
    </cfRule>
  </conditionalFormatting>
  <conditionalFormatting sqref="BB34:BE34">
    <cfRule type="expression" dxfId="49" priority="67">
      <formula>INDIRECT(ADDRESS(ROW(),COLUMN()))=TRUNC(INDIRECT(ADDRESS(ROW(),COLUMN())))</formula>
    </cfRule>
  </conditionalFormatting>
  <conditionalFormatting sqref="BB36:BE36">
    <cfRule type="expression" dxfId="48" priority="66">
      <formula>INDIRECT(ADDRESS(ROW(),COLUMN()))=TRUNC(INDIRECT(ADDRESS(ROW(),COLUMN())))</formula>
    </cfRule>
  </conditionalFormatting>
  <conditionalFormatting sqref="BB38:BE38">
    <cfRule type="expression" dxfId="47" priority="65">
      <formula>INDIRECT(ADDRESS(ROW(),COLUMN()))=TRUNC(INDIRECT(ADDRESS(ROW(),COLUMN())))</formula>
    </cfRule>
  </conditionalFormatting>
  <conditionalFormatting sqref="BB40:BE40">
    <cfRule type="expression" dxfId="46" priority="64">
      <formula>INDIRECT(ADDRESS(ROW(),COLUMN()))=TRUNC(INDIRECT(ADDRESS(ROW(),COLUMN())))</formula>
    </cfRule>
  </conditionalFormatting>
  <conditionalFormatting sqref="BB42:BE42">
    <cfRule type="expression" dxfId="45" priority="63">
      <formula>INDIRECT(ADDRESS(ROW(),COLUMN()))=TRUNC(INDIRECT(ADDRESS(ROW(),COLUMN())))</formula>
    </cfRule>
  </conditionalFormatting>
  <conditionalFormatting sqref="BB44:BE44">
    <cfRule type="expression" dxfId="44" priority="62">
      <formula>INDIRECT(ADDRESS(ROW(),COLUMN()))=TRUNC(INDIRECT(ADDRESS(ROW(),COLUMN())))</formula>
    </cfRule>
  </conditionalFormatting>
  <conditionalFormatting sqref="BB46:BE46">
    <cfRule type="expression" dxfId="43" priority="61">
      <formula>INDIRECT(ADDRESS(ROW(),COLUMN()))=TRUNC(INDIRECT(ADDRESS(ROW(),COLUMN())))</formula>
    </cfRule>
  </conditionalFormatting>
  <conditionalFormatting sqref="BB48:BE48">
    <cfRule type="expression" dxfId="42" priority="60">
      <formula>INDIRECT(ADDRESS(ROW(),COLUMN()))=TRUNC(INDIRECT(ADDRESS(ROW(),COLUMN())))</formula>
    </cfRule>
  </conditionalFormatting>
  <conditionalFormatting sqref="BB50:BE50">
    <cfRule type="expression" dxfId="41" priority="59">
      <formula>INDIRECT(ADDRESS(ROW(),COLUMN()))=TRUNC(INDIRECT(ADDRESS(ROW(),COLUMN())))</formula>
    </cfRule>
  </conditionalFormatting>
  <conditionalFormatting sqref="BB52:BE52">
    <cfRule type="expression" dxfId="40" priority="58">
      <formula>INDIRECT(ADDRESS(ROW(),COLUMN()))=TRUNC(INDIRECT(ADDRESS(ROW(),COLUMN())))</formula>
    </cfRule>
  </conditionalFormatting>
  <conditionalFormatting sqref="BB54:BE54">
    <cfRule type="expression" dxfId="39" priority="57">
      <formula>INDIRECT(ADDRESS(ROW(),COLUMN()))=TRUNC(INDIRECT(ADDRESS(ROW(),COLUMN())))</formula>
    </cfRule>
  </conditionalFormatting>
  <conditionalFormatting sqref="BB56:BE56">
    <cfRule type="expression" dxfId="38" priority="56">
      <formula>INDIRECT(ADDRESS(ROW(),COLUMN()))=TRUNC(INDIRECT(ADDRESS(ROW(),COLUMN())))</formula>
    </cfRule>
  </conditionalFormatting>
  <conditionalFormatting sqref="BB58:BE58">
    <cfRule type="expression" dxfId="37" priority="55">
      <formula>INDIRECT(ADDRESS(ROW(),COLUMN()))=TRUNC(INDIRECT(ADDRESS(ROW(),COLUMN())))</formula>
    </cfRule>
  </conditionalFormatting>
  <conditionalFormatting sqref="BB60:BE60">
    <cfRule type="expression" dxfId="36" priority="54">
      <formula>INDIRECT(ADDRESS(ROW(),COLUMN()))=TRUNC(INDIRECT(ADDRESS(ROW(),COLUMN())))</formula>
    </cfRule>
  </conditionalFormatting>
  <conditionalFormatting sqref="BB62:BE62">
    <cfRule type="expression" dxfId="35" priority="53">
      <formula>INDIRECT(ADDRESS(ROW(),COLUMN()))=TRUNC(INDIRECT(ADDRESS(ROW(),COLUMN())))</formula>
    </cfRule>
  </conditionalFormatting>
  <conditionalFormatting sqref="BB64:BE64">
    <cfRule type="expression" dxfId="34" priority="52">
      <formula>INDIRECT(ADDRESS(ROW(),COLUMN()))=TRUNC(INDIRECT(ADDRESS(ROW(),COLUMN())))</formula>
    </cfRule>
  </conditionalFormatting>
  <conditionalFormatting sqref="BB66:BE66">
    <cfRule type="expression" dxfId="33" priority="51">
      <formula>INDIRECT(ADDRESS(ROW(),COLUMN()))=TRUNC(INDIRECT(ADDRESS(ROW(),COLUMN())))</formula>
    </cfRule>
  </conditionalFormatting>
  <conditionalFormatting sqref="BB68:BE68">
    <cfRule type="expression" dxfId="32" priority="50">
      <formula>INDIRECT(ADDRESS(ROW(),COLUMN()))=TRUNC(INDIRECT(ADDRESS(ROW(),COLUMN())))</formula>
    </cfRule>
  </conditionalFormatting>
  <conditionalFormatting sqref="BB70:BE70">
    <cfRule type="expression" dxfId="31" priority="49">
      <formula>INDIRECT(ADDRESS(ROW(),COLUMN()))=TRUNC(INDIRECT(ADDRESS(ROW(),COLUMN())))</formula>
    </cfRule>
  </conditionalFormatting>
  <conditionalFormatting sqref="BB72:BE72">
    <cfRule type="expression" dxfId="30" priority="48">
      <formula>INDIRECT(ADDRESS(ROW(),COLUMN()))=TRUNC(INDIRECT(ADDRESS(ROW(),COLUMN())))</formula>
    </cfRule>
  </conditionalFormatting>
  <conditionalFormatting sqref="BB74:BE74">
    <cfRule type="expression" dxfId="29" priority="41">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チェック表</vt:lpstr>
      <vt:lpstr>更新申請書(第4号様式）</vt:lpstr>
      <vt:lpstr>付表１</vt:lpstr>
      <vt:lpstr>（参考）記入欄不足時の資料</vt:lpstr>
      <vt:lpstr>夜間対応型訪問介護</vt:lpstr>
      <vt:lpstr>シフト記号表</vt:lpstr>
      <vt:lpstr>記入方法</vt:lpstr>
      <vt:lpstr>プルダウン・リスト</vt:lpstr>
      <vt:lpstr>【記載例】夜間対応型訪問介護</vt:lpstr>
      <vt:lpstr>【記載例】シフト記号表（勤務時間帯）</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チェック表!Print_Area</vt:lpstr>
      <vt:lpstr>記入方法!Print_Area</vt:lpstr>
      <vt:lpstr>'更新申請書(第4号様式）'!Print_Area</vt:lpstr>
      <vt:lpstr>付表１!Print_Area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2021-03-24T13:21:06Z</cp:lastPrinted>
  <dcterms:created xsi:type="dcterms:W3CDTF">2020-01-28T01:12:50Z</dcterms:created>
  <dcterms:modified xsi:type="dcterms:W3CDTF">2024-10-29T06:51:06Z</dcterms:modified>
</cp:coreProperties>
</file>