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130福祉部\013025高齢介護課\03-1　高齢介護計画担当\00.ホームページ掲載\指定関係様式\8.地域密着型通所介護\"/>
    </mc:Choice>
  </mc:AlternateContent>
  <bookViews>
    <workbookView xWindow="30315" yWindow="195" windowWidth="25515" windowHeight="16845" tabRatio="1000"/>
  </bookViews>
  <sheets>
    <sheet name="変更届必要書類" sheetId="13" r:id="rId1"/>
    <sheet name="第5号様式　変更届出書" sheetId="14" r:id="rId2"/>
    <sheet name="付表9" sheetId="15" r:id="rId3"/>
    <sheet name="【記載例】地密通所" sheetId="8" r:id="rId4"/>
    <sheet name="【記載例】シフト記号表（勤務時間帯）" sheetId="6" r:id="rId5"/>
    <sheet name="地密通所（1枚版）" sheetId="10" r:id="rId6"/>
    <sheet name="シフト記号表（勤務時間帯）" sheetId="11" r:id="rId7"/>
    <sheet name="記入方法" sheetId="7" r:id="rId8"/>
    <sheet name="プルダウン・リスト" sheetId="3" r:id="rId9"/>
    <sheet name="参考様式２-２" sheetId="16" r:id="rId10"/>
    <sheet name="参考様式3" sheetId="17" r:id="rId11"/>
    <sheet name="参考様式６" sheetId="18" r:id="rId12"/>
    <sheet name="参考様式７" sheetId="19" r:id="rId13"/>
  </sheets>
  <definedNames>
    <definedName name="【記載例】シフト記号" localSheetId="6">'シフト記号表（勤務時間帯）'!$C$6:$C$35</definedName>
    <definedName name="【記載例】シフト記号">'【記載例】シフト記号表（勤務時間帯）'!$C$6:$C$35</definedName>
    <definedName name="OLE_LINK1" localSheetId="11">参考様式６!$D$20</definedName>
    <definedName name="_xlnm.Print_Area" localSheetId="3">【記載例】地密通所!$A$1:$BF$72</definedName>
    <definedName name="_xlnm.Print_Area" localSheetId="7">記入方法!$B$1:$P$84</definedName>
    <definedName name="_xlnm.Print_Area" localSheetId="9">'参考様式２-２'!$A$1:$M$28</definedName>
    <definedName name="_xlnm.Print_Area" localSheetId="11">参考様式６!$A$1:$I$102</definedName>
    <definedName name="_xlnm.Print_Area" localSheetId="12">参考様式７!$A$1:$I$37</definedName>
    <definedName name="_xlnm.Print_Area" localSheetId="1">'第5号様式　変更届出書'!$A$1:$AI$53</definedName>
    <definedName name="_xlnm.Print_Area" localSheetId="5">'地密通所（1枚版）'!$A$1:$BF$72</definedName>
    <definedName name="_xlnm.Print_Area" localSheetId="2">付表9!$A$1:$T$110</definedName>
    <definedName name="_xlnm.Print_Titles" localSheetId="5">'地密通所（1枚版）'!$1:$21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0" l="1"/>
  <c r="AX17" i="8"/>
  <c r="U64" i="10" l="1"/>
  <c r="U63" i="10"/>
  <c r="AX64" i="10"/>
  <c r="AZ64" i="10" s="1"/>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T64" i="10"/>
  <c r="S64" i="10"/>
  <c r="AX63" i="10"/>
  <c r="AZ63" i="10" s="1"/>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T63" i="10"/>
  <c r="S63" i="10"/>
  <c r="AX62" i="10"/>
  <c r="AZ62" i="10" s="1"/>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24" i="10" l="1"/>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S67" i="10" l="1"/>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AW27" i="8"/>
  <c r="AV27" i="8"/>
  <c r="AU27" i="8"/>
  <c r="AT27" i="8"/>
  <c r="AN27" i="8"/>
  <c r="AM27" i="8"/>
  <c r="AG27" i="8"/>
  <c r="AF27" i="8"/>
  <c r="Z27" i="8"/>
  <c r="Y27" i="8"/>
  <c r="S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AV71" i="10" l="1"/>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26" i="8"/>
  <c r="AZ26" i="8" s="1"/>
  <c r="AX29" i="8"/>
  <c r="AZ29" i="8" s="1"/>
  <c r="AX32" i="8"/>
  <c r="AZ32" i="8" s="1"/>
  <c r="AX50" i="8"/>
  <c r="AZ50" i="8" s="1"/>
  <c r="AX56" i="8"/>
  <c r="AZ56" i="8" s="1"/>
  <c r="AX59" i="8"/>
  <c r="AZ59" i="8" s="1"/>
  <c r="AX35" i="8"/>
  <c r="AZ35" i="8" s="1"/>
  <c r="AX38" i="8"/>
  <c r="AZ38" i="8" s="1"/>
  <c r="AX41" i="8"/>
  <c r="AZ41" i="8" s="1"/>
  <c r="AX44" i="8"/>
  <c r="AZ44" i="8" s="1"/>
  <c r="AX47" i="8"/>
  <c r="AZ47"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X48" i="8" l="1"/>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Z39" i="8" l="1"/>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<sst xmlns="http://schemas.openxmlformats.org/spreadsheetml/2006/main" count="1677" uniqueCount="527">
  <si>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</si>
  <si>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</si>
  <si>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</si>
  <si>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</si>
  <si>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</si>
  <si>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</si>
  <si>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</si>
  <si>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</si>
  <si>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</si>
  <si>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</si>
  <si>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</si>
  <si>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</si>
  <si>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</si>
  <si>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</si>
  <si>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</si>
  <si>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</si>
  <si>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</si>
  <si>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</si>
  <si>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</si>
  <si>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</si>
  <si>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</si>
  <si>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</si>
  <si>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</si>
  <si>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</si>
  <si>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</si>
  <si>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</si>
  <si>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</si>
  <si>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</si>
  <si>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</si>
  <si>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</si>
  <si>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</si>
  <si>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</si>
  <si>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</si>
  <si>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</si>
  <si>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</si>
  <si>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</si>
  <si>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</si>
  <si>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</si>
  <si>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</si>
  <si>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</si>
  <si>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</si>
  <si>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</si>
  <si>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</si>
  <si>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</si>
  <si>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</si>
  <si>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</si>
  <si>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</si>
  <si>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</si>
  <si>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</si>
  <si>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</si>
  <si>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</si>
  <si>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</si>
  <si>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</si>
  <si>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</si>
  <si>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</si>
  <si>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</si>
  <si>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</si>
  <si>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</si>
  <si>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</si>
  <si>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</si>
  <si>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</si>
  <si>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</si>
  <si>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</si>
  <si>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</si>
  <si>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</si>
  <si>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</si>
  <si>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</si>
  <si>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</si>
  <si>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</si>
  <si>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</si>
  <si>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</si>
  <si>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</si>
  <si>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</si>
  <si>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</si>
  <si>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</si>
  <si>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</si>
  <si>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</si>
  <si>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</si>
  <si>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</si>
  <si>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</si>
  <si>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</si>
  <si>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</si>
  <si>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</si>
  <si>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</si>
  <si>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</si>
  <si>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</si>
  <si>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</si>
  <si>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</si>
  <si>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</si>
  <si>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</si>
  <si>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</si>
  <si>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</si>
  <si>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</si>
  <si>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</si>
  <si>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</si>
  <si>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</si>
  <si>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</si>
  <si>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</si>
  <si>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</si>
  <si>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</si>
  <si>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</si>
  <si>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</si>
  <si>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</si>
  <si>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</si>
  <si>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</si>
  <si>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</si>
  <si>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</si>
  <si>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</si>
  <si>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</si>
  <si>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</si>
  <si>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</si>
  <si>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</si>
  <si>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</si>
  <si>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</si>
  <si>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</si>
  <si>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</si>
  <si>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</si>
  <si>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</si>
  <si>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</si>
  <si>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</si>
  <si>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</si>
  <si>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</si>
  <si>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</si>
  <si>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</si>
  <si>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</si>
  <si>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</si>
  <si>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</si>
  <si>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</si>
  <si>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</si>
  <si>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</si>
  <si>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</si>
  <si>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</si>
  <si>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</si>
  <si>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</si>
  <si>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</si>
  <si>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</si>
  <si>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</si>
  <si>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</si>
  <si>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</si>
  <si>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</si>
  <si>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</si>
  <si>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</si>
  <si>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</si>
  <si>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</si>
  <si>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</si>
  <si>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</si>
  <si>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</si>
  <si>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</si>
  <si>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</si>
  <si>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</si>
  <si>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</si>
  <si>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</si>
  <si>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</si>
  <si>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</si>
  <si>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</si>
  <si>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</si>
  <si>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</si>
  <si>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</si>
  <si>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</si>
  <si>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</si>
  <si>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</si>
  <si>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</si>
  <si>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</si>
  <si>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</si>
  <si>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</si>
  <si>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</si>
  <si>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</si>
  <si>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</si>
  <si>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</si>
  <si>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</si>
  <si>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</si>
  <si>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</si>
  <si>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</si>
  <si>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</si>
  <si>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</si>
  <si>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</si>
  <si>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</si>
  <si>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</si>
  <si>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</si>
  <si>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</si>
  <si>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</si>
  <si>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</si>
  <si>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</si>
  <si>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</si>
  <si>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</si>
  <si>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</si>
  <si>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</si>
  <si>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</si>
  <si>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</si>
  <si>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</si>
  <si>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</si>
  <si>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</si>
  <si>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</si>
  <si>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</si>
  <si>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</si>
  <si>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</si>
  <si>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</si>
  <si>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</si>
  <si>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</si>
  <si>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</si>
  <si>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</si>
  <si>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</si>
  <si>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</si>
  <si>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</si>
  <si>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</si>
  <si>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</si>
  <si>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</si>
  <si>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</si>
  <si>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</si>
  <si>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</si>
  <si>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</si>
  <si>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</si>
  <si>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</si>
  <si>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</si>
  <si>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</si>
  <si>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</si>
  <si>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</si>
  <si>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</si>
  <si>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２　法人代表の氏名等の変更</t>
    <rPh sb="2" eb="4">
      <t>ホウジン</t>
    </rPh>
    <rPh sb="4" eb="6">
      <t>ダイヒョウ</t>
    </rPh>
    <rPh sb="7" eb="9">
      <t>シメイ</t>
    </rPh>
    <rPh sb="9" eb="10">
      <t>トウ</t>
    </rPh>
    <rPh sb="11" eb="13">
      <t>ヘンコウ</t>
    </rPh>
    <phoneticPr fontId="3"/>
  </si>
  <si>
    <t>・登記簿謄本
・法人代表誓約書</t>
    <rPh sb="1" eb="6">
      <t>トウキボトウホン</t>
    </rPh>
    <rPh sb="8" eb="10">
      <t>ホウジン</t>
    </rPh>
    <rPh sb="10" eb="12">
      <t>ダイヒョウ</t>
    </rPh>
    <rPh sb="12" eb="14">
      <t>セイヤク</t>
    </rPh>
    <rPh sb="14" eb="15">
      <t>ショ</t>
    </rPh>
    <phoneticPr fontId="3"/>
  </si>
  <si>
    <t>第5号様式</t>
    <rPh sb="0" eb="1">
      <t>ダイ</t>
    </rPh>
    <rPh sb="2" eb="3">
      <t>ゴウ</t>
    </rPh>
    <rPh sb="3" eb="5">
      <t>ヨウシキ</t>
    </rPh>
    <phoneticPr fontId="3"/>
  </si>
  <si>
    <t>１　法人の所在地等の変更</t>
    <rPh sb="2" eb="4">
      <t>ホウジン</t>
    </rPh>
    <rPh sb="5" eb="8">
      <t>ショザイチ</t>
    </rPh>
    <rPh sb="8" eb="9">
      <t>トウ</t>
    </rPh>
    <rPh sb="10" eb="12">
      <t>ヘンコウ</t>
    </rPh>
    <phoneticPr fontId="3"/>
  </si>
  <si>
    <t>添付書類</t>
    <rPh sb="0" eb="2">
      <t>テンプ</t>
    </rPh>
    <rPh sb="2" eb="4">
      <t>ショルイ</t>
    </rPh>
    <phoneticPr fontId="3"/>
  </si>
  <si>
    <t>共通様式</t>
    <rPh sb="0" eb="2">
      <t>キョウツウ</t>
    </rPh>
    <rPh sb="2" eb="4">
      <t>ヨウシキ</t>
    </rPh>
    <phoneticPr fontId="3"/>
  </si>
  <si>
    <t>備考</t>
    <rPh sb="0" eb="2">
      <t>ビコウ</t>
    </rPh>
    <phoneticPr fontId="3"/>
  </si>
  <si>
    <t>必要書類</t>
    <rPh sb="0" eb="2">
      <t>ヒツヨウ</t>
    </rPh>
    <rPh sb="2" eb="4">
      <t>ショルイ</t>
    </rPh>
    <phoneticPr fontId="3"/>
  </si>
  <si>
    <t>変更内容</t>
    <rPh sb="0" eb="2">
      <t>ヘンコウ</t>
    </rPh>
    <rPh sb="2" eb="4">
      <t>ナイヨウ</t>
    </rPh>
    <phoneticPr fontId="3"/>
  </si>
  <si>
    <t>（４）　法人関係</t>
    <rPh sb="4" eb="6">
      <t>ホウジン</t>
    </rPh>
    <rPh sb="6" eb="8">
      <t>カンケイ</t>
    </rPh>
    <phoneticPr fontId="3"/>
  </si>
  <si>
    <t>・運営規程
・料金表</t>
    <rPh sb="1" eb="3">
      <t>ウンエイ</t>
    </rPh>
    <rPh sb="3" eb="5">
      <t>キテイ</t>
    </rPh>
    <rPh sb="7" eb="9">
      <t>リョウキン</t>
    </rPh>
    <rPh sb="9" eb="10">
      <t>ヒョウ</t>
    </rPh>
    <phoneticPr fontId="3"/>
  </si>
  <si>
    <t>７　利用料金（その他）</t>
    <rPh sb="2" eb="4">
      <t>リヨウ</t>
    </rPh>
    <rPh sb="4" eb="6">
      <t>リョウキン</t>
    </rPh>
    <rPh sb="9" eb="10">
      <t>タ</t>
    </rPh>
    <phoneticPr fontId="3"/>
  </si>
  <si>
    <t>６　利用料金
（実施地域外の交通費）</t>
    <rPh sb="2" eb="4">
      <t>リヨウ</t>
    </rPh>
    <rPh sb="4" eb="6">
      <t>リョウキン</t>
    </rPh>
    <rPh sb="8" eb="10">
      <t>ジッシ</t>
    </rPh>
    <rPh sb="10" eb="12">
      <t>チイキ</t>
    </rPh>
    <rPh sb="12" eb="13">
      <t>ガイ</t>
    </rPh>
    <rPh sb="14" eb="17">
      <t>コウツウヒ</t>
    </rPh>
    <phoneticPr fontId="3"/>
  </si>
  <si>
    <t>・運営規程</t>
    <rPh sb="1" eb="3">
      <t>ウンエイ</t>
    </rPh>
    <rPh sb="3" eb="5">
      <t>キテイ</t>
    </rPh>
    <phoneticPr fontId="3"/>
  </si>
  <si>
    <t>５　実施地域（送迎実施地域）</t>
    <rPh sb="2" eb="4">
      <t>ジッシ</t>
    </rPh>
    <rPh sb="4" eb="6">
      <t>チイキ</t>
    </rPh>
    <rPh sb="7" eb="9">
      <t>ソウゲイ</t>
    </rPh>
    <rPh sb="9" eb="11">
      <t>ジッシ</t>
    </rPh>
    <rPh sb="11" eb="13">
      <t>チイキ</t>
    </rPh>
    <phoneticPr fontId="3"/>
  </si>
  <si>
    <t>・付表９
・運営規程
・勤務形態一覧表
・資格証</t>
    <rPh sb="1" eb="3">
      <t>フヒョウ</t>
    </rPh>
    <rPh sb="6" eb="8">
      <t>ウンエイ</t>
    </rPh>
    <rPh sb="8" eb="10">
      <t>キテイ</t>
    </rPh>
    <rPh sb="12" eb="19">
      <t>キンムケイタイイチランヒョウ</t>
    </rPh>
    <rPh sb="21" eb="23">
      <t>シカク</t>
    </rPh>
    <rPh sb="23" eb="24">
      <t>ショウ</t>
    </rPh>
    <phoneticPr fontId="3"/>
  </si>
  <si>
    <t>４　利用定員の増減</t>
    <rPh sb="2" eb="4">
      <t>リヨウ</t>
    </rPh>
    <rPh sb="4" eb="6">
      <t>テイイン</t>
    </rPh>
    <rPh sb="7" eb="9">
      <t>ゾウゲン</t>
    </rPh>
    <phoneticPr fontId="3"/>
  </si>
  <si>
    <t>３　単位の増減</t>
    <rPh sb="2" eb="4">
      <t>タンイ</t>
    </rPh>
    <rPh sb="5" eb="7">
      <t>ゾウゲン</t>
    </rPh>
    <phoneticPr fontId="3"/>
  </si>
  <si>
    <r>
      <t>勤務形態一覧表は、</t>
    </r>
    <r>
      <rPr>
        <b/>
        <sz val="9"/>
        <rFont val="ＭＳ Ｐゴシック"/>
        <family val="3"/>
        <charset val="128"/>
      </rPr>
      <t>変更月</t>
    </r>
    <r>
      <rPr>
        <sz val="9"/>
        <rFont val="ＭＳ Ｐゴシック"/>
        <family val="3"/>
        <charset val="128"/>
      </rPr>
      <t>のもの。</t>
    </r>
    <r>
      <rPr>
        <b/>
        <sz val="9"/>
        <rFont val="ＭＳ Ｐゴシック"/>
        <family val="3"/>
        <charset val="128"/>
      </rPr>
      <t xml:space="preserve">月途中で変更の場合は、変更月＋翌月の２カ月分。
</t>
    </r>
    <r>
      <rPr>
        <sz val="9"/>
        <rFont val="ＭＳ Ｐゴシック"/>
        <family val="3"/>
        <charset val="128"/>
      </rPr>
      <t>資格証は、</t>
    </r>
    <r>
      <rPr>
        <b/>
        <sz val="9"/>
        <rFont val="ＭＳ Ｐゴシック"/>
        <family val="3"/>
        <charset val="128"/>
      </rPr>
      <t>看護師、機能訓練指導員、生活相談員等有資格者のもの。</t>
    </r>
    <r>
      <rPr>
        <sz val="9"/>
        <rFont val="ＭＳ Ｐゴシック"/>
        <family val="3"/>
        <charset val="128"/>
      </rPr>
      <t>（前回変更届等提出時より変更があった職員分のみ）
面積変更を伴う場合は図面・写真の添付をしてください。</t>
    </r>
    <rPh sb="0" eb="7">
      <t>キンムケイタイイチランヒョウ</t>
    </rPh>
    <rPh sb="9" eb="11">
      <t>ヘンコウ</t>
    </rPh>
    <rPh sb="11" eb="12">
      <t>ツキ</t>
    </rPh>
    <rPh sb="16" eb="17">
      <t>ツキ</t>
    </rPh>
    <rPh sb="17" eb="19">
      <t>トチュウ</t>
    </rPh>
    <rPh sb="20" eb="22">
      <t>ヘンコウ</t>
    </rPh>
    <rPh sb="23" eb="25">
      <t>バアイ</t>
    </rPh>
    <rPh sb="27" eb="29">
      <t>ヘンコウ</t>
    </rPh>
    <rPh sb="29" eb="30">
      <t>ツキ</t>
    </rPh>
    <rPh sb="31" eb="32">
      <t>ヨク</t>
    </rPh>
    <rPh sb="32" eb="33">
      <t>ガツ</t>
    </rPh>
    <rPh sb="36" eb="38">
      <t>ゲツブン</t>
    </rPh>
    <rPh sb="41" eb="43">
      <t>シカク</t>
    </rPh>
    <rPh sb="43" eb="44">
      <t>ショウ</t>
    </rPh>
    <rPh sb="46" eb="49">
      <t>カンゴシ</t>
    </rPh>
    <rPh sb="50" eb="52">
      <t>キノウ</t>
    </rPh>
    <rPh sb="52" eb="54">
      <t>クンレン</t>
    </rPh>
    <rPh sb="54" eb="57">
      <t>シドウイン</t>
    </rPh>
    <rPh sb="58" eb="60">
      <t>セイカツ</t>
    </rPh>
    <rPh sb="60" eb="63">
      <t>ソウダンイン</t>
    </rPh>
    <rPh sb="63" eb="64">
      <t>トウ</t>
    </rPh>
    <rPh sb="64" eb="65">
      <t>ユウ</t>
    </rPh>
    <rPh sb="65" eb="67">
      <t>シカク</t>
    </rPh>
    <rPh sb="67" eb="68">
      <t>シャ</t>
    </rPh>
    <rPh sb="73" eb="75">
      <t>ゼンカイ</t>
    </rPh>
    <rPh sb="75" eb="77">
      <t>ヘンコウ</t>
    </rPh>
    <rPh sb="77" eb="78">
      <t>トドケ</t>
    </rPh>
    <rPh sb="78" eb="79">
      <t>トウ</t>
    </rPh>
    <rPh sb="79" eb="81">
      <t>テイシュツ</t>
    </rPh>
    <rPh sb="81" eb="82">
      <t>ジ</t>
    </rPh>
    <rPh sb="84" eb="86">
      <t>ヘンコウ</t>
    </rPh>
    <rPh sb="90" eb="92">
      <t>ショクイン</t>
    </rPh>
    <rPh sb="92" eb="93">
      <t>ブン</t>
    </rPh>
    <rPh sb="98" eb="100">
      <t>メンセキ</t>
    </rPh>
    <rPh sb="100" eb="102">
      <t>ヘンコウ</t>
    </rPh>
    <rPh sb="103" eb="104">
      <t>トモナ</t>
    </rPh>
    <rPh sb="105" eb="107">
      <t>バアイ</t>
    </rPh>
    <rPh sb="108" eb="110">
      <t>ズメン</t>
    </rPh>
    <rPh sb="111" eb="113">
      <t>シャシン</t>
    </rPh>
    <rPh sb="114" eb="116">
      <t>テンプ</t>
    </rPh>
    <phoneticPr fontId="3"/>
  </si>
  <si>
    <t>・付表９
・運営規程
・勤務形態一覧表
・資格証</t>
    <rPh sb="6" eb="8">
      <t>ウンエイ</t>
    </rPh>
    <rPh sb="8" eb="10">
      <t>キテイ</t>
    </rPh>
    <rPh sb="12" eb="19">
      <t>キンムケイタイイチランヒョウ</t>
    </rPh>
    <rPh sb="21" eb="23">
      <t>シカク</t>
    </rPh>
    <rPh sb="23" eb="24">
      <t>ショウ</t>
    </rPh>
    <phoneticPr fontId="3"/>
  </si>
  <si>
    <t>２　サービス提供・時間
（実際に利用者にサービスを提供する曜日・時間）</t>
    <rPh sb="6" eb="8">
      <t>テイキョウ</t>
    </rPh>
    <rPh sb="9" eb="11">
      <t>ジカン</t>
    </rPh>
    <rPh sb="13" eb="15">
      <t>ジッサイ</t>
    </rPh>
    <rPh sb="16" eb="19">
      <t>リヨウシャ</t>
    </rPh>
    <rPh sb="25" eb="27">
      <t>テイキョウ</t>
    </rPh>
    <rPh sb="29" eb="31">
      <t>ヨウビ</t>
    </rPh>
    <rPh sb="32" eb="34">
      <t>ジカン</t>
    </rPh>
    <phoneticPr fontId="3"/>
  </si>
  <si>
    <t>第５号様式</t>
    <rPh sb="0" eb="1">
      <t>ダイ</t>
    </rPh>
    <rPh sb="2" eb="3">
      <t>ゴウ</t>
    </rPh>
    <rPh sb="3" eb="5">
      <t>ヨウシキ</t>
    </rPh>
    <phoneticPr fontId="3"/>
  </si>
  <si>
    <t>１　営業日・時間
（事業所が開いている曜日・時間）</t>
    <rPh sb="2" eb="5">
      <t>エイギョウビ</t>
    </rPh>
    <rPh sb="6" eb="8">
      <t>ジカン</t>
    </rPh>
    <rPh sb="10" eb="13">
      <t>ジギョウショ</t>
    </rPh>
    <rPh sb="14" eb="15">
      <t>ヒラ</t>
    </rPh>
    <rPh sb="19" eb="21">
      <t>ヨウビ</t>
    </rPh>
    <rPh sb="22" eb="24">
      <t>ジカン</t>
    </rPh>
    <phoneticPr fontId="3"/>
  </si>
  <si>
    <t>（３）　営業時間・実施地域・利用料金</t>
    <rPh sb="4" eb="6">
      <t>エイギョウ</t>
    </rPh>
    <rPh sb="6" eb="8">
      <t>ジカン</t>
    </rPh>
    <rPh sb="9" eb="11">
      <t>ジッシ</t>
    </rPh>
    <rPh sb="11" eb="13">
      <t>チイキ</t>
    </rPh>
    <rPh sb="14" eb="16">
      <t>リヨウ</t>
    </rPh>
    <rPh sb="16" eb="18">
      <t>リョウキン</t>
    </rPh>
    <phoneticPr fontId="3"/>
  </si>
  <si>
    <t>※その他の従事者の変更届は提出不要ですが、資格証や雇用契約書等は各事業所で保管してください。（ケースによっては提出を求める場合があります）</t>
    <rPh sb="3" eb="4">
      <t>ホカ</t>
    </rPh>
    <rPh sb="5" eb="8">
      <t>ジュウジシャ</t>
    </rPh>
    <rPh sb="55" eb="57">
      <t>テイシュツ</t>
    </rPh>
    <rPh sb="58" eb="59">
      <t>モト</t>
    </rPh>
    <rPh sb="61" eb="63">
      <t>バアイ</t>
    </rPh>
    <phoneticPr fontId="2"/>
  </si>
  <si>
    <t>第5号様式の内容欄に新旧住所を記載してください。</t>
    <rPh sb="0" eb="1">
      <t>ダイ</t>
    </rPh>
    <rPh sb="2" eb="3">
      <t>ゴウ</t>
    </rPh>
    <rPh sb="3" eb="5">
      <t>ヨウシキ</t>
    </rPh>
    <rPh sb="6" eb="8">
      <t>ナイヨウ</t>
    </rPh>
    <rPh sb="8" eb="9">
      <t>ラン</t>
    </rPh>
    <rPh sb="10" eb="12">
      <t>シンキュウ</t>
    </rPh>
    <rPh sb="12" eb="14">
      <t>ジュウショ</t>
    </rPh>
    <rPh sb="15" eb="17">
      <t>キサイ</t>
    </rPh>
    <phoneticPr fontId="3"/>
  </si>
  <si>
    <t>３　管理者の住所変更</t>
    <rPh sb="2" eb="5">
      <t>カンリシャ</t>
    </rPh>
    <rPh sb="6" eb="8">
      <t>ジュウショ</t>
    </rPh>
    <rPh sb="8" eb="10">
      <t>ヘンコウ</t>
    </rPh>
    <phoneticPr fontId="3"/>
  </si>
  <si>
    <t>第５号様式の変更内容欄に新旧姓名を記載してください。</t>
    <rPh sb="0" eb="1">
      <t>ダイ</t>
    </rPh>
    <rPh sb="2" eb="3">
      <t>ゴウ</t>
    </rPh>
    <rPh sb="3" eb="5">
      <t>ヨウシキ</t>
    </rPh>
    <rPh sb="6" eb="8">
      <t>ヘンコウ</t>
    </rPh>
    <rPh sb="8" eb="10">
      <t>ナイヨウ</t>
    </rPh>
    <rPh sb="10" eb="11">
      <t>ラン</t>
    </rPh>
    <rPh sb="12" eb="14">
      <t>シンキュウ</t>
    </rPh>
    <rPh sb="14" eb="16">
      <t>セイメイ</t>
    </rPh>
    <rPh sb="17" eb="19">
      <t>キサイ</t>
    </rPh>
    <phoneticPr fontId="3"/>
  </si>
  <si>
    <t>２　管理者の氏名変更
（結婚等による場合）</t>
    <rPh sb="2" eb="5">
      <t>カンリシャ</t>
    </rPh>
    <rPh sb="6" eb="8">
      <t>シメイ</t>
    </rPh>
    <rPh sb="8" eb="10">
      <t>ヘンコウ</t>
    </rPh>
    <rPh sb="12" eb="14">
      <t>ケッコン</t>
    </rPh>
    <rPh sb="14" eb="15">
      <t>トウ</t>
    </rPh>
    <rPh sb="18" eb="20">
      <t>バアイ</t>
    </rPh>
    <phoneticPr fontId="3"/>
  </si>
  <si>
    <t>勤務形態一覧表は、変更月のもの。月途中で変更の場合は、変更月＋翌月の２カ月分。</t>
    <rPh sb="36" eb="38">
      <t>ゲツブン</t>
    </rPh>
    <phoneticPr fontId="3"/>
  </si>
  <si>
    <t>・勤務形態一覧表
・管理者経歴書
・管理者誓約書</t>
    <rPh sb="1" eb="5">
      <t>キンムケイタイ</t>
    </rPh>
    <rPh sb="5" eb="8">
      <t>イチランヒョウ</t>
    </rPh>
    <phoneticPr fontId="3"/>
  </si>
  <si>
    <t>１　管理者の交代</t>
    <rPh sb="2" eb="5">
      <t>カンリシャ</t>
    </rPh>
    <rPh sb="6" eb="8">
      <t>コウタイ</t>
    </rPh>
    <phoneticPr fontId="3"/>
  </si>
  <si>
    <t>（２）　人員関係</t>
    <rPh sb="4" eb="6">
      <t>ジンイン</t>
    </rPh>
    <rPh sb="6" eb="8">
      <t>カンケイ</t>
    </rPh>
    <phoneticPr fontId="3"/>
  </si>
  <si>
    <t>・面積変更の有無を記載すること。
・現地確認を行う場合があります。</t>
    <rPh sb="1" eb="3">
      <t>メンセキ</t>
    </rPh>
    <rPh sb="3" eb="5">
      <t>ヘンコウ</t>
    </rPh>
    <rPh sb="6" eb="8">
      <t>ウム</t>
    </rPh>
    <rPh sb="9" eb="11">
      <t>キサイ</t>
    </rPh>
    <rPh sb="18" eb="20">
      <t>ゲンチ</t>
    </rPh>
    <rPh sb="20" eb="22">
      <t>カクニン</t>
    </rPh>
    <rPh sb="23" eb="24">
      <t>オコナ</t>
    </rPh>
    <rPh sb="25" eb="27">
      <t>バアイ</t>
    </rPh>
    <phoneticPr fontId="3"/>
  </si>
  <si>
    <t>・図面（変更前・変更後）
・写真</t>
    <rPh sb="1" eb="3">
      <t>ズメン</t>
    </rPh>
    <rPh sb="4" eb="6">
      <t>ヘンコウ</t>
    </rPh>
    <rPh sb="6" eb="7">
      <t>マエ</t>
    </rPh>
    <rPh sb="8" eb="10">
      <t>ヘンコウ</t>
    </rPh>
    <rPh sb="10" eb="11">
      <t>ゴ</t>
    </rPh>
    <rPh sb="14" eb="16">
      <t>シャシン</t>
    </rPh>
    <phoneticPr fontId="3"/>
  </si>
  <si>
    <t>４　事業所のレイアウト変更
（機能訓練室、食堂の面積変更等）</t>
    <rPh sb="2" eb="5">
      <t>ジギョウショ</t>
    </rPh>
    <rPh sb="11" eb="13">
      <t>ヘンコウ</t>
    </rPh>
    <rPh sb="15" eb="17">
      <t>キノウ</t>
    </rPh>
    <rPh sb="17" eb="19">
      <t>クンレン</t>
    </rPh>
    <rPh sb="19" eb="20">
      <t>シツ</t>
    </rPh>
    <rPh sb="21" eb="23">
      <t>ショクドウ</t>
    </rPh>
    <rPh sb="24" eb="26">
      <t>メンセキ</t>
    </rPh>
    <rPh sb="26" eb="29">
      <t>ヘンコウナド</t>
    </rPh>
    <phoneticPr fontId="3"/>
  </si>
  <si>
    <t>３　事業所の電話、FAX番号</t>
    <rPh sb="2" eb="5">
      <t>ジギョウショ</t>
    </rPh>
    <rPh sb="6" eb="8">
      <t>デンワ</t>
    </rPh>
    <rPh sb="12" eb="14">
      <t>バンゴウ</t>
    </rPh>
    <phoneticPr fontId="3"/>
  </si>
  <si>
    <t>・変更に伴う関係書類</t>
    <rPh sb="1" eb="3">
      <t>ヘンコウ</t>
    </rPh>
    <rPh sb="4" eb="5">
      <t>トモナ</t>
    </rPh>
    <rPh sb="6" eb="8">
      <t>カンケイ</t>
    </rPh>
    <rPh sb="8" eb="10">
      <t>ショルイ</t>
    </rPh>
    <phoneticPr fontId="3"/>
  </si>
  <si>
    <t>２　事業所の名称</t>
    <rPh sb="2" eb="5">
      <t>ジギョウショ</t>
    </rPh>
    <rPh sb="6" eb="8">
      <t>メイショウ</t>
    </rPh>
    <phoneticPr fontId="3"/>
  </si>
  <si>
    <t>現地確認を行う場合があります。</t>
    <rPh sb="0" eb="2">
      <t>ゲンチ</t>
    </rPh>
    <rPh sb="2" eb="4">
      <t>カクニン</t>
    </rPh>
    <rPh sb="5" eb="6">
      <t>オコナ</t>
    </rPh>
    <rPh sb="7" eb="9">
      <t>バアイ</t>
    </rPh>
    <phoneticPr fontId="3"/>
  </si>
  <si>
    <t>・運営規程
・不動産の謄本または賃貸契約書
・図面（変更前・変更後）
・写真</t>
    <rPh sb="1" eb="3">
      <t>ウンエイ</t>
    </rPh>
    <rPh sb="3" eb="5">
      <t>キテイ</t>
    </rPh>
    <rPh sb="7" eb="10">
      <t>フドウサン</t>
    </rPh>
    <rPh sb="11" eb="13">
      <t>トウホン</t>
    </rPh>
    <rPh sb="16" eb="18">
      <t>チンタイ</t>
    </rPh>
    <rPh sb="18" eb="20">
      <t>ケイヤク</t>
    </rPh>
    <rPh sb="20" eb="21">
      <t>ショ</t>
    </rPh>
    <rPh sb="23" eb="25">
      <t>ズメン</t>
    </rPh>
    <rPh sb="26" eb="29">
      <t>ヘンコウマエ</t>
    </rPh>
    <rPh sb="30" eb="32">
      <t>ヘンコウ</t>
    </rPh>
    <rPh sb="32" eb="33">
      <t>ゴ</t>
    </rPh>
    <rPh sb="36" eb="38">
      <t>シャシン</t>
    </rPh>
    <phoneticPr fontId="3"/>
  </si>
  <si>
    <t>１　事業所の住所</t>
    <rPh sb="2" eb="5">
      <t>ジギョウショ</t>
    </rPh>
    <rPh sb="6" eb="8">
      <t>ジュウショ</t>
    </rPh>
    <phoneticPr fontId="3"/>
  </si>
  <si>
    <t>（１）　事業所関係</t>
    <rPh sb="4" eb="6">
      <t>ジギョウ</t>
    </rPh>
    <rPh sb="6" eb="7">
      <t>ショ</t>
    </rPh>
    <rPh sb="7" eb="9">
      <t>カンケイ</t>
    </rPh>
    <phoneticPr fontId="3"/>
  </si>
  <si>
    <t>　指定地域密着型事業所は、介護保険法施行規則で定められた事項に変更があったとき、変更後10日以内に、変更届とそれを証する書類等の提出が必要です。提出期限（変更日から１０日以内）を過ぎてから提出する場合は、必ず遅延理由書（任意様式）を添えてください。（※この書類は提出不要です）</t>
    <rPh sb="1" eb="3">
      <t>シテイ</t>
    </rPh>
    <rPh sb="3" eb="8">
      <t>チイキミッチャクガタ</t>
    </rPh>
    <rPh sb="8" eb="11">
      <t>ジギョウショ</t>
    </rPh>
    <rPh sb="13" eb="15">
      <t>カイゴ</t>
    </rPh>
    <rPh sb="15" eb="17">
      <t>ホケン</t>
    </rPh>
    <rPh sb="17" eb="18">
      <t>ホウ</t>
    </rPh>
    <rPh sb="18" eb="20">
      <t>シコウ</t>
    </rPh>
    <rPh sb="20" eb="22">
      <t>キソク</t>
    </rPh>
    <rPh sb="23" eb="24">
      <t>サダ</t>
    </rPh>
    <rPh sb="28" eb="30">
      <t>ジコウ</t>
    </rPh>
    <rPh sb="31" eb="33">
      <t>ヘンコウ</t>
    </rPh>
    <rPh sb="40" eb="42">
      <t>ヘンコウ</t>
    </rPh>
    <rPh sb="42" eb="43">
      <t>ゴ</t>
    </rPh>
    <rPh sb="45" eb="46">
      <t>ニチ</t>
    </rPh>
    <rPh sb="46" eb="48">
      <t>イナイ</t>
    </rPh>
    <rPh sb="50" eb="52">
      <t>ヘンコウ</t>
    </rPh>
    <rPh sb="52" eb="53">
      <t>トドケ</t>
    </rPh>
    <rPh sb="57" eb="58">
      <t>ショウ</t>
    </rPh>
    <rPh sb="60" eb="62">
      <t>ショルイ</t>
    </rPh>
    <rPh sb="62" eb="63">
      <t>トウ</t>
    </rPh>
    <rPh sb="64" eb="66">
      <t>テイシュツ</t>
    </rPh>
    <rPh sb="67" eb="69">
      <t>ヒツヨウ</t>
    </rPh>
    <rPh sb="72" eb="74">
      <t>テイシュツ</t>
    </rPh>
    <rPh sb="74" eb="76">
      <t>キゲン</t>
    </rPh>
    <rPh sb="77" eb="79">
      <t>ヘンコウ</t>
    </rPh>
    <rPh sb="79" eb="80">
      <t>ヒ</t>
    </rPh>
    <rPh sb="84" eb="87">
      <t>カイナイ</t>
    </rPh>
    <rPh sb="89" eb="90">
      <t>ス</t>
    </rPh>
    <rPh sb="94" eb="96">
      <t>テイシュツ</t>
    </rPh>
    <rPh sb="98" eb="100">
      <t>バアイ</t>
    </rPh>
    <rPh sb="102" eb="103">
      <t>カナラ</t>
    </rPh>
    <rPh sb="104" eb="106">
      <t>チエン</t>
    </rPh>
    <rPh sb="106" eb="109">
      <t>リユウショ</t>
    </rPh>
    <rPh sb="110" eb="112">
      <t>ニンイ</t>
    </rPh>
    <rPh sb="112" eb="114">
      <t>ヨウシキ</t>
    </rPh>
    <rPh sb="116" eb="117">
      <t>ソ</t>
    </rPh>
    <rPh sb="128" eb="130">
      <t>ショルイ</t>
    </rPh>
    <rPh sb="131" eb="133">
      <t>テイシュツ</t>
    </rPh>
    <rPh sb="133" eb="135">
      <t>フヨウ</t>
    </rPh>
    <phoneticPr fontId="3"/>
  </si>
  <si>
    <t>地域密着型通所介護変更届</t>
    <rPh sb="0" eb="2">
      <t>チイキ</t>
    </rPh>
    <rPh sb="2" eb="5">
      <t>ミッチャクガタ</t>
    </rPh>
    <rPh sb="5" eb="7">
      <t>ツウショ</t>
    </rPh>
    <rPh sb="7" eb="9">
      <t>カイゴ</t>
    </rPh>
    <rPh sb="9" eb="11">
      <t>ヘンコウ</t>
    </rPh>
    <rPh sb="11" eb="12">
      <t>トドケ</t>
    </rPh>
    <phoneticPr fontId="3"/>
  </si>
  <si>
    <t>1 「（参考）変更届への標準添付書類一覧」を確認し、必要書類を添付してください。
2  「変更があった事項」の「変更の内容」は、変更前と変更後の内容が具体的にわかるように記入してください。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わかるように入力してください。</t>
    <rPh sb="4" eb="6">
      <t>サンコウ</t>
    </rPh>
    <rPh sb="7" eb="9">
      <t>ヘンコウ</t>
    </rPh>
    <rPh sb="9" eb="10">
      <t>トド</t>
    </rPh>
    <rPh sb="12" eb="14">
      <t>ヒョウジュン</t>
    </rPh>
    <rPh sb="14" eb="16">
      <t>テンプ</t>
    </rPh>
    <rPh sb="16" eb="18">
      <t>ショルイ</t>
    </rPh>
    <rPh sb="18" eb="20">
      <t>イチラン</t>
    </rPh>
    <rPh sb="22" eb="24">
      <t>カクニン</t>
    </rPh>
    <rPh sb="26" eb="28">
      <t>ヒツヨウ</t>
    </rPh>
    <rPh sb="28" eb="30">
      <t>ショルイ</t>
    </rPh>
    <rPh sb="31" eb="33">
      <t>テンプ</t>
    </rPh>
    <rPh sb="126" eb="128">
      <t>ガイトウ</t>
    </rPh>
    <phoneticPr fontId="3"/>
  </si>
  <si>
    <t>介護支援専門員の氏名及びその登録番号</t>
    <phoneticPr fontId="3"/>
  </si>
  <si>
    <t>連携する訪問看護を行う事業所の名称及び所在地</t>
    <phoneticPr fontId="3"/>
  </si>
  <si>
    <t>併設施設の状況等</t>
    <phoneticPr fontId="3"/>
  </si>
  <si>
    <t>本体施設、本体施設との移動経路等</t>
    <rPh sb="0" eb="2">
      <t>ホンタイ</t>
    </rPh>
    <rPh sb="2" eb="4">
      <t>シセツ</t>
    </rPh>
    <rPh sb="5" eb="7">
      <t>ホンタイ</t>
    </rPh>
    <rPh sb="7" eb="9">
      <t>シセツ</t>
    </rPh>
    <rPh sb="11" eb="13">
      <t>イドウ</t>
    </rPh>
    <rPh sb="13" eb="15">
      <t>ケイロ</t>
    </rPh>
    <rPh sb="15" eb="16">
      <t>トウ</t>
    </rPh>
    <phoneticPr fontId="3"/>
  </si>
  <si>
    <t>との連携・支援体制</t>
    <phoneticPr fontId="3"/>
  </si>
  <si>
    <t>介護老人福祉施設、介護老人保健施設、病院等</t>
    <phoneticPr fontId="3"/>
  </si>
  <si>
    <t>事業所の種別等</t>
    <rPh sb="6" eb="7">
      <t>トウ</t>
    </rPh>
    <phoneticPr fontId="3"/>
  </si>
  <si>
    <t>協力医療機関（病院）・協力歯科医療機関</t>
    <phoneticPr fontId="3"/>
  </si>
  <si>
    <t>運営規程</t>
    <phoneticPr fontId="3"/>
  </si>
  <si>
    <t>（変更後）</t>
    <rPh sb="1" eb="3">
      <t>ヘンコウ</t>
    </rPh>
    <rPh sb="3" eb="4">
      <t>ゴ</t>
    </rPh>
    <phoneticPr fontId="3"/>
  </si>
  <si>
    <t xml:space="preserve">事業所（施設）の管理者の氏名、生年月日及び住所
</t>
    <phoneticPr fontId="3"/>
  </si>
  <si>
    <t>事業所（施設）の建物の構造、専用区画等</t>
    <phoneticPr fontId="3"/>
  </si>
  <si>
    <t>共生型サービスの該当有無</t>
    <phoneticPr fontId="3"/>
  </si>
  <si>
    <t>（この事業に関するものに限る。）</t>
    <phoneticPr fontId="3"/>
  </si>
  <si>
    <t>登記事項証明書・条例等</t>
    <rPh sb="0" eb="2">
      <t>トウキ</t>
    </rPh>
    <rPh sb="2" eb="4">
      <t>ジコウ</t>
    </rPh>
    <rPh sb="4" eb="7">
      <t>ショウメイショ</t>
    </rPh>
    <rPh sb="8" eb="11">
      <t>ジョウレイナド</t>
    </rPh>
    <phoneticPr fontId="3"/>
  </si>
  <si>
    <t>代表者（開設者）の氏名、生年月日及び住所</t>
    <rPh sb="0" eb="3">
      <t>ダイヒョウシャ</t>
    </rPh>
    <rPh sb="4" eb="6">
      <t>カイセツ</t>
    </rPh>
    <rPh sb="6" eb="7">
      <t>シャ</t>
    </rPh>
    <rPh sb="9" eb="11">
      <t>シメイ</t>
    </rPh>
    <rPh sb="12" eb="14">
      <t>セイネン</t>
    </rPh>
    <rPh sb="14" eb="16">
      <t>ガッピ</t>
    </rPh>
    <rPh sb="16" eb="17">
      <t>オヨ</t>
    </rPh>
    <rPh sb="18" eb="20">
      <t>ジュウショ</t>
    </rPh>
    <phoneticPr fontId="3"/>
  </si>
  <si>
    <t>法人等の種類</t>
    <phoneticPr fontId="3"/>
  </si>
  <si>
    <t>主たる事務所の所在地</t>
    <rPh sb="0" eb="1">
      <t>オモ</t>
    </rPh>
    <rPh sb="3" eb="5">
      <t>ジム</t>
    </rPh>
    <rPh sb="5" eb="6">
      <t>ショ</t>
    </rPh>
    <rPh sb="7" eb="10">
      <t>ショザイチ</t>
    </rPh>
    <phoneticPr fontId="3"/>
  </si>
  <si>
    <t>申請者の名称</t>
    <rPh sb="0" eb="3">
      <t>シンセイシャ</t>
    </rPh>
    <rPh sb="4" eb="6">
      <t>メイショウ</t>
    </rPh>
    <phoneticPr fontId="3"/>
  </si>
  <si>
    <t>事業所（施設）の所在地</t>
    <rPh sb="0" eb="3">
      <t>ジギョウショ</t>
    </rPh>
    <rPh sb="4" eb="6">
      <t>シセツ</t>
    </rPh>
    <rPh sb="8" eb="11">
      <t>ショザイチ</t>
    </rPh>
    <phoneticPr fontId="3"/>
  </si>
  <si>
    <t>（変更前）</t>
    <rPh sb="1" eb="3">
      <t>ヘンコウ</t>
    </rPh>
    <rPh sb="3" eb="4">
      <t>マエ</t>
    </rPh>
    <phoneticPr fontId="3"/>
  </si>
  <si>
    <t>事業所（施設）の名称</t>
    <rPh sb="0" eb="3">
      <t>ジギョウショ</t>
    </rPh>
    <rPh sb="4" eb="6">
      <t>シセツ</t>
    </rPh>
    <rPh sb="8" eb="10">
      <t>メイショウ</t>
    </rPh>
    <phoneticPr fontId="3"/>
  </si>
  <si>
    <t>変更の内容</t>
    <rPh sb="0" eb="2">
      <t>ヘンコウ</t>
    </rPh>
    <rPh sb="3" eb="5">
      <t>ナイヨウ</t>
    </rPh>
    <phoneticPr fontId="3"/>
  </si>
  <si>
    <t>変更があった事項（該当に○）</t>
    <rPh sb="0" eb="2">
      <t>ヘンコウ</t>
    </rPh>
    <rPh sb="6" eb="8">
      <t>ジコウ</t>
    </rPh>
    <rPh sb="9" eb="11">
      <t>ガイトウ</t>
    </rPh>
    <phoneticPr fontId="3"/>
  </si>
  <si>
    <t>日</t>
    <rPh sb="0" eb="1">
      <t>ヒ</t>
    </rPh>
    <phoneticPr fontId="3"/>
  </si>
  <si>
    <t>月</t>
    <rPh sb="0" eb="1">
      <t>ガツ</t>
    </rPh>
    <phoneticPr fontId="3"/>
  </si>
  <si>
    <t>年</t>
    <rPh sb="0" eb="1">
      <t>ネン</t>
    </rPh>
    <phoneticPr fontId="3"/>
  </si>
  <si>
    <t>変更年月日</t>
    <rPh sb="0" eb="2">
      <t>ヘンコウ</t>
    </rPh>
    <rPh sb="2" eb="5">
      <t>ネンガッピ</t>
    </rPh>
    <phoneticPr fontId="3"/>
  </si>
  <si>
    <t>サービスの種類</t>
    <rPh sb="5" eb="7">
      <t>シュルイ</t>
    </rPh>
    <phoneticPr fontId="3"/>
  </si>
  <si>
    <t>所在地</t>
    <rPh sb="0" eb="3">
      <t>ショザイチ</t>
    </rPh>
    <phoneticPr fontId="3"/>
  </si>
  <si>
    <t>名称</t>
    <rPh sb="0" eb="2">
      <t>メイショウ</t>
    </rPh>
    <phoneticPr fontId="3"/>
  </si>
  <si>
    <t>指定内容を変更した事業所等</t>
    <rPh sb="0" eb="2">
      <t>シテイ</t>
    </rPh>
    <rPh sb="2" eb="4">
      <t>ナイヨウ</t>
    </rPh>
    <rPh sb="5" eb="7">
      <t>ヘンコウ</t>
    </rPh>
    <rPh sb="9" eb="12">
      <t>ジギョウショ</t>
    </rPh>
    <rPh sb="12" eb="13">
      <t>トウ</t>
    </rPh>
    <phoneticPr fontId="3"/>
  </si>
  <si>
    <t>介護保険事業所番号</t>
    <rPh sb="0" eb="2">
      <t>カイゴ</t>
    </rPh>
    <rPh sb="2" eb="4">
      <t>ホケン</t>
    </rPh>
    <rPh sb="4" eb="7">
      <t>ジギョウショ</t>
    </rPh>
    <rPh sb="6" eb="7">
      <t>ショ</t>
    </rPh>
    <rPh sb="7" eb="9">
      <t>バンゴウ</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</si>
  <si>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</si>
  <si>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代表者職名・氏名</t>
  </si>
  <si>
    <t>届出者</t>
    <rPh sb="0" eb="2">
      <t>トドケデ</t>
    </rPh>
    <rPh sb="2" eb="3">
      <t>シャ</t>
    </rPh>
    <phoneticPr fontId="3"/>
  </si>
  <si>
    <t>秦野市長</t>
    <rPh sb="0" eb="3">
      <t>ハダノシ</t>
    </rPh>
    <rPh sb="3" eb="4">
      <t>チョウ</t>
    </rPh>
    <phoneticPr fontId="3"/>
  </si>
  <si>
    <t>（宛先）</t>
    <rPh sb="1" eb="3">
      <t>アテサキ</t>
    </rPh>
    <phoneticPr fontId="3"/>
  </si>
  <si>
    <t>日</t>
  </si>
  <si>
    <t>月</t>
  </si>
  <si>
    <t>年</t>
  </si>
  <si>
    <t>変更届出書</t>
    <rPh sb="0" eb="2">
      <t>ヘンコウ</t>
    </rPh>
    <rPh sb="2" eb="4">
      <t>トドケデ</t>
    </rPh>
    <rPh sb="4" eb="5">
      <t>ショ</t>
    </rPh>
    <phoneticPr fontId="3"/>
  </si>
  <si>
    <t>第５号様式（第５条関係）</t>
    <rPh sb="6" eb="7">
      <t>ダイ</t>
    </rPh>
    <rPh sb="8" eb="9">
      <t>ジョウ</t>
    </rPh>
    <rPh sb="9" eb="11">
      <t>カンケイ</t>
    </rPh>
    <phoneticPr fontId="3"/>
  </si>
  <si>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phoneticPr fontId="3"/>
  </si>
  <si>
    <t xml:space="preserve"> </t>
    <phoneticPr fontId="3"/>
  </si>
  <si>
    <t>平面図</t>
    <rPh sb="0" eb="3">
      <t>ヘイメンズ</t>
    </rPh>
    <phoneticPr fontId="3"/>
  </si>
  <si>
    <t>添付書類</t>
    <phoneticPr fontId="3"/>
  </si>
  <si>
    <t>人</t>
    <rPh sb="0" eb="1">
      <t>ヒト</t>
    </rPh>
    <phoneticPr fontId="3"/>
  </si>
  <si>
    <t>利用定員</t>
    <rPh sb="0" eb="2">
      <t>リヨウ</t>
    </rPh>
    <rPh sb="2" eb="4">
      <t>テイイン</t>
    </rPh>
    <phoneticPr fontId="3"/>
  </si>
  <si>
    <t>：</t>
  </si>
  <si>
    <t>～</t>
    <phoneticPr fontId="3"/>
  </si>
  <si>
    <t>サービス提供時間</t>
    <rPh sb="4" eb="6">
      <t>テイキョウ</t>
    </rPh>
    <phoneticPr fontId="3"/>
  </si>
  <si>
    <t>日曜日・祝日</t>
    <rPh sb="0" eb="2">
      <t>ニチヨウ</t>
    </rPh>
    <rPh sb="2" eb="3">
      <t>ヒ</t>
    </rPh>
    <rPh sb="4" eb="6">
      <t>シュクジツ</t>
    </rPh>
    <phoneticPr fontId="3"/>
  </si>
  <si>
    <t>土曜日</t>
    <rPh sb="0" eb="3">
      <t>ドヨウビ</t>
    </rPh>
    <phoneticPr fontId="3"/>
  </si>
  <si>
    <t>平日</t>
    <rPh sb="0" eb="2">
      <t>ヘイジツ</t>
    </rPh>
    <phoneticPr fontId="3"/>
  </si>
  <si>
    <t>曜日ごとに
異なる場合
記入</t>
    <phoneticPr fontId="3"/>
  </si>
  <si>
    <t>　　　　　営業時間</t>
    <phoneticPr fontId="3"/>
  </si>
  <si>
    <t>その他（年末年始休日等）</t>
    <phoneticPr fontId="3"/>
  </si>
  <si>
    <t>祝日</t>
    <rPh sb="0" eb="2">
      <t>シュクジツ</t>
    </rPh>
    <phoneticPr fontId="3"/>
  </si>
  <si>
    <t>土曜日</t>
  </si>
  <si>
    <t>金曜日</t>
  </si>
  <si>
    <t>木曜日</t>
  </si>
  <si>
    <t>水曜日</t>
  </si>
  <si>
    <t>火曜日</t>
  </si>
  <si>
    <t>月曜日</t>
    <rPh sb="0" eb="3">
      <t>ゲツヨウビ</t>
    </rPh>
    <phoneticPr fontId="3"/>
  </si>
  <si>
    <t>日曜日</t>
    <rPh sb="0" eb="3">
      <t>ニチヨウビ</t>
    </rPh>
    <phoneticPr fontId="3"/>
  </si>
  <si>
    <t>営業日
（該当に〇）</t>
    <rPh sb="0" eb="2">
      <t>エイギョウ</t>
    </rPh>
    <rPh sb="2" eb="3">
      <t>ビ</t>
    </rPh>
    <rPh sb="5" eb="7">
      <t>ガイトウ</t>
    </rPh>
    <phoneticPr fontId="3"/>
  </si>
  <si>
    <t>○設備に関する基準の確認に必要な事項</t>
    <rPh sb="1" eb="18">
      <t>セ</t>
    </rPh>
    <phoneticPr fontId="3"/>
  </si>
  <si>
    <t>サービス提供単位３</t>
    <phoneticPr fontId="3"/>
  </si>
  <si>
    <t>サービス提供単位２</t>
    <phoneticPr fontId="3"/>
  </si>
  <si>
    <t>～</t>
    <phoneticPr fontId="3"/>
  </si>
  <si>
    <t>　</t>
    <phoneticPr fontId="3"/>
  </si>
  <si>
    <t>サービス提供単位１</t>
    <phoneticPr fontId="3"/>
  </si>
  <si>
    <t>人</t>
    <rPh sb="0" eb="1">
      <t xml:space="preserve">ニン </t>
    </rPh>
    <phoneticPr fontId="3"/>
  </si>
  <si>
    <t>利用定員（同時利用）</t>
    <rPh sb="0" eb="2">
      <t>リヨウ</t>
    </rPh>
    <rPh sb="2" eb="4">
      <t>テイイン</t>
    </rPh>
    <rPh sb="5" eb="7">
      <t>ドウジ</t>
    </rPh>
    <rPh sb="7" eb="9">
      <t>リヨウ</t>
    </rPh>
    <phoneticPr fontId="3"/>
  </si>
  <si>
    <t>㎡</t>
  </si>
  <si>
    <t>食堂及び機能訓練室の合計面積</t>
  </si>
  <si>
    <t>Email</t>
    <phoneticPr fontId="3"/>
  </si>
  <si>
    <t>FAX番号</t>
    <phoneticPr fontId="3"/>
  </si>
  <si>
    <t>（内線）</t>
    <rPh sb="1" eb="3">
      <t>ナイセン</t>
    </rPh>
    <phoneticPr fontId="3"/>
  </si>
  <si>
    <t>電話番号</t>
  </si>
  <si>
    <t>連絡先</t>
  </si>
  <si>
    <t>町　村</t>
    <rPh sb="0" eb="1">
      <t>マチ</t>
    </rPh>
    <rPh sb="2" eb="3">
      <t>ムラ</t>
    </rPh>
    <phoneticPr fontId="3"/>
  </si>
  <si>
    <t>府　県</t>
    <rPh sb="0" eb="1">
      <t>フ</t>
    </rPh>
    <rPh sb="2" eb="3">
      <t>ケン</t>
    </rPh>
    <phoneticPr fontId="3"/>
  </si>
  <si>
    <t>市　区</t>
    <rPh sb="0" eb="1">
      <t>シ</t>
    </rPh>
    <rPh sb="2" eb="3">
      <t>ク</t>
    </rPh>
    <phoneticPr fontId="3"/>
  </si>
  <si>
    <t>都　道</t>
    <rPh sb="0" eb="1">
      <t>ト</t>
    </rPh>
    <rPh sb="2" eb="3">
      <t>ミチ</t>
    </rPh>
    <phoneticPr fontId="3"/>
  </si>
  <si>
    <t xml:space="preserve">      ）</t>
    <phoneticPr fontId="3"/>
  </si>
  <si>
    <t xml:space="preserve"> －</t>
    <phoneticPr fontId="3"/>
  </si>
  <si>
    <t>（郵便番号</t>
    <phoneticPr fontId="3"/>
  </si>
  <si>
    <t>所在地</t>
    <phoneticPr fontId="3"/>
  </si>
  <si>
    <t>名    称</t>
  </si>
  <si>
    <t>フリガナ</t>
  </si>
  <si>
    <t>事　業　所</t>
    <phoneticPr fontId="3"/>
  </si>
  <si>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3"/>
  </si>
  <si>
    <t>別添のとおり</t>
  </si>
  <si>
    <t>非常勤（人）</t>
    <phoneticPr fontId="3"/>
  </si>
  <si>
    <t>常  勤（人）</t>
    <phoneticPr fontId="3"/>
  </si>
  <si>
    <t>兼務</t>
    <rPh sb="0" eb="2">
      <t>ケンム</t>
    </rPh>
    <phoneticPr fontId="3"/>
  </si>
  <si>
    <t>専従</t>
    <rPh sb="0" eb="2">
      <t>センジュウ</t>
    </rPh>
    <phoneticPr fontId="3"/>
  </si>
  <si>
    <t>機能訓練指導員</t>
  </si>
  <si>
    <t>介護職員</t>
  </si>
  <si>
    <t>看護職員</t>
  </si>
  <si>
    <t>生活相談員</t>
    <rPh sb="0" eb="2">
      <t>セイカツ</t>
    </rPh>
    <rPh sb="2" eb="5">
      <t>ソウダンイン</t>
    </rPh>
    <phoneticPr fontId="3"/>
  </si>
  <si>
    <t>従業者の職種・員数</t>
  </si>
  <si>
    <t>○人員に関する基準の確認に必要な事項</t>
    <rPh sb="1" eb="18">
      <t>ジ</t>
    </rPh>
    <phoneticPr fontId="3"/>
  </si>
  <si>
    <t>サービス提供単位３</t>
    <rPh sb="4" eb="6">
      <t>テイキョウ</t>
    </rPh>
    <phoneticPr fontId="3"/>
  </si>
  <si>
    <t>サービス提供単位２</t>
    <rPh sb="4" eb="6">
      <t>テイキョウ</t>
    </rPh>
    <phoneticPr fontId="3"/>
  </si>
  <si>
    <t>サービス提供単位１</t>
    <rPh sb="4" eb="6">
      <t>テイキョウ</t>
    </rPh>
    <phoneticPr fontId="3"/>
  </si>
  <si>
    <t>共生型サービスの該当有無</t>
    <rPh sb="0" eb="3">
      <t>キョウセイガタ</t>
    </rPh>
    <rPh sb="8" eb="10">
      <t>ガイトウ</t>
    </rPh>
    <rPh sb="10" eb="12">
      <t>ウム</t>
    </rPh>
    <phoneticPr fontId="3"/>
  </si>
  <si>
    <t>兼務する職種
及び勤務時間等</t>
    <phoneticPr fontId="3"/>
  </si>
  <si>
    <t>事業所番号</t>
    <rPh sb="0" eb="3">
      <t>ジギョウショ</t>
    </rPh>
    <rPh sb="3" eb="5">
      <t>バンゴウ</t>
    </rPh>
    <phoneticPr fontId="3"/>
  </si>
  <si>
    <t>名称</t>
  </si>
  <si>
    <t>同一敷地内の他の事業所又は施設の従業者との兼務（兼務の場合のみ記入）</t>
    <phoneticPr fontId="3"/>
  </si>
  <si>
    <t>当該通所介護事業所で兼務する他の職種（兼務の場合のみ記入）</t>
  </si>
  <si>
    <t>生年月日</t>
  </si>
  <si>
    <t>氏  名</t>
    <phoneticPr fontId="3"/>
  </si>
  <si>
    <t xml:space="preserve"> ）</t>
    <phoneticPr fontId="3"/>
  </si>
  <si>
    <t xml:space="preserve">  － </t>
    <phoneticPr fontId="3"/>
  </si>
  <si>
    <t xml:space="preserve">（郵便番号  </t>
    <phoneticPr fontId="3"/>
  </si>
  <si>
    <t>住所</t>
    <phoneticPr fontId="3"/>
  </si>
  <si>
    <t>管　理　者</t>
    <phoneticPr fontId="3"/>
  </si>
  <si>
    <t>Email</t>
    <phoneticPr fontId="3"/>
  </si>
  <si>
    <t>FAX番号</t>
    <phoneticPr fontId="3"/>
  </si>
  <si>
    <t xml:space="preserve">      ）</t>
    <phoneticPr fontId="3"/>
  </si>
  <si>
    <t>付表 9  地域密着型通所介護（療養通所介護）事業所の指定に係る記載事項</t>
    <rPh sb="6" eb="8">
      <t>チイキ</t>
    </rPh>
    <rPh sb="8" eb="11">
      <t>ミッチャクガタ</t>
    </rPh>
    <phoneticPr fontId="3"/>
  </si>
  <si>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3"/>
  </si>
  <si>
    <t>別添</t>
    <rPh sb="0" eb="2">
      <t>ベッテン</t>
    </rPh>
    <phoneticPr fontId="3"/>
  </si>
  <si>
    <t>職　務　内　容</t>
    <rPh sb="0" eb="1">
      <t>ショク</t>
    </rPh>
    <rPh sb="2" eb="3">
      <t>ツトム</t>
    </rPh>
    <rPh sb="4" eb="5">
      <t>ナイ</t>
    </rPh>
    <rPh sb="6" eb="7">
      <t>カタチ</t>
    </rPh>
    <phoneticPr fontId="3"/>
  </si>
  <si>
    <t>勤　務　先　等</t>
    <rPh sb="0" eb="1">
      <t>ツトム</t>
    </rPh>
    <rPh sb="2" eb="3">
      <t>ツトム</t>
    </rPh>
    <rPh sb="4" eb="5">
      <t>サキ</t>
    </rPh>
    <rPh sb="6" eb="7">
      <t>トウ</t>
    </rPh>
    <phoneticPr fontId="3"/>
  </si>
  <si>
    <t>年    　月 　　 ～ 　　  年　    月</t>
    <phoneticPr fontId="3"/>
  </si>
  <si>
    <t>主　な　職　歴　等</t>
    <rPh sb="0" eb="1">
      <t>オモ</t>
    </rPh>
    <rPh sb="4" eb="5">
      <t>ショク</t>
    </rPh>
    <rPh sb="6" eb="7">
      <t>レキ</t>
    </rPh>
    <rPh sb="8" eb="9">
      <t>トウ</t>
    </rPh>
    <phoneticPr fontId="3"/>
  </si>
  <si>
    <t>氏 名</t>
    <phoneticPr fontId="2"/>
  </si>
  <si>
    <t xml:space="preserve">年　　　月　　　日　　 </t>
    <rPh sb="0" eb="1">
      <t>ネン</t>
    </rPh>
    <rPh sb="4" eb="5">
      <t>ツキ</t>
    </rPh>
    <rPh sb="8" eb="9">
      <t>ニチ</t>
    </rPh>
    <phoneticPr fontId="3"/>
  </si>
  <si>
    <t>か な</t>
    <phoneticPr fontId="3"/>
  </si>
  <si>
    <t>事 業 所 又 は 施 設 の 名 称</t>
  </si>
  <si>
    <t>管 理 者 経 歴 書</t>
    <rPh sb="0" eb="1">
      <t>カン</t>
    </rPh>
    <rPh sb="2" eb="3">
      <t>リ</t>
    </rPh>
    <rPh sb="4" eb="5">
      <t>モノ</t>
    </rPh>
    <rPh sb="6" eb="7">
      <t>ヘ</t>
    </rPh>
    <phoneticPr fontId="3"/>
  </si>
  <si>
    <t>（参考様式２－２）</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</si>
  <si>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</si>
  <si>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　各室の用途及び面積を記載してください。</t>
    <phoneticPr fontId="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</si>
  <si>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
  </si>
  <si>
    <t>備考　1</t>
    <rPh sb="0" eb="2">
      <t>ビコウ</t>
    </rPh>
    <phoneticPr fontId="3"/>
  </si>
  <si>
    <t>　20㎡</t>
    <phoneticPr fontId="3"/>
  </si>
  <si>
    <t>事務室 30㎡</t>
    <rPh sb="0" eb="3">
      <t>ジムシツ</t>
    </rPh>
    <phoneticPr fontId="3"/>
  </si>
  <si>
    <t>　便所</t>
    <rPh sb="1" eb="3">
      <t>ベンジョ</t>
    </rPh>
    <phoneticPr fontId="3"/>
  </si>
  <si>
    <t>浴室 70㎡</t>
    <rPh sb="0" eb="2">
      <t>ヨクシツ</t>
    </rPh>
    <phoneticPr fontId="3"/>
  </si>
  <si>
    <t>　　（食堂兼用）</t>
    <rPh sb="3" eb="5">
      <t>ショクドウ</t>
    </rPh>
    <rPh sb="5" eb="7">
      <t>ケンヨウ</t>
    </rPh>
    <phoneticPr fontId="3"/>
  </si>
  <si>
    <t>　　機能訓練室　100㎡</t>
    <rPh sb="2" eb="4">
      <t>キノウ</t>
    </rPh>
    <rPh sb="4" eb="6">
      <t>クンレン</t>
    </rPh>
    <rPh sb="6" eb="7">
      <t>シツ</t>
    </rPh>
    <phoneticPr fontId="3"/>
  </si>
  <si>
    <t>玄関ホール</t>
    <rPh sb="0" eb="2">
      <t>ゲンカン</t>
    </rPh>
    <phoneticPr fontId="3"/>
  </si>
  <si>
    <t>　調剤室</t>
    <rPh sb="1" eb="3">
      <t>チョウザイ</t>
    </rPh>
    <rPh sb="3" eb="4">
      <t>シツ</t>
    </rPh>
    <phoneticPr fontId="3"/>
  </si>
  <si>
    <t>　20㎡</t>
    <phoneticPr fontId="3"/>
  </si>
  <si>
    <t>　30㎡</t>
    <phoneticPr fontId="3"/>
  </si>
  <si>
    <t>　診察室 40㎡</t>
    <rPh sb="1" eb="4">
      <t>シンサツシツ</t>
    </rPh>
    <phoneticPr fontId="3"/>
  </si>
  <si>
    <t>　相談室</t>
    <rPh sb="1" eb="4">
      <t>ソウダンシツ</t>
    </rPh>
    <phoneticPr fontId="3"/>
  </si>
  <si>
    <t>　談話室</t>
    <rPh sb="1" eb="4">
      <t>ダンワシツ</t>
    </rPh>
    <phoneticPr fontId="3"/>
  </si>
  <si>
    <t>　調理室</t>
    <rPh sb="1" eb="4">
      <t>チョウリシツ</t>
    </rPh>
    <phoneticPr fontId="3"/>
  </si>
  <si>
    <t>展示コーナー</t>
    <rPh sb="0" eb="2">
      <t>テンジ</t>
    </rPh>
    <phoneticPr fontId="3"/>
  </si>
  <si>
    <t>事業所・施設の名称</t>
    <rPh sb="0" eb="3">
      <t>ジギョウショ</t>
    </rPh>
    <rPh sb="4" eb="6">
      <t>シセツ</t>
    </rPh>
    <rPh sb="7" eb="9">
      <t>メイショウ</t>
    </rPh>
    <phoneticPr fontId="3"/>
  </si>
  <si>
    <t>（参考様式３）</t>
    <rPh sb="1" eb="3">
      <t>サンコウ</t>
    </rPh>
    <rPh sb="3" eb="5">
      <t>ヨウシキ</t>
    </rPh>
    <phoneticPr fontId="3"/>
  </si>
  <si>
    <t>　とき。</t>
    <phoneticPr fontId="3"/>
  </si>
  <si>
    <t xml:space="preserve">  四号の二から第五号の三まで、第六号の二又は第七号から第八号までのいずれかに該当する者である</t>
    <phoneticPr fontId="3"/>
  </si>
  <si>
    <t xml:space="preserve">  人福祉施設入所者生活介護に係る指定の申請者に限る。）が、法人でない事業所で、その管理者が第</t>
    <phoneticPr fontId="3"/>
  </si>
  <si>
    <t>十二　申請者（認知症対応型共同生活介護、地域密着型特定施設入居者生活介護又は地域密着型介護老</t>
  </si>
  <si>
    <t xml:space="preserve">  四号の二から第六号まで又は第七号から第八号までのいずれかに該当する者であるとき。</t>
    <phoneticPr fontId="3"/>
  </si>
  <si>
    <t xml:space="preserve">  人福祉施設入所者生活介護に係る指定の申請者を除く。）が、法人でない事業所で、その管理者が第</t>
    <phoneticPr fontId="3"/>
  </si>
  <si>
    <t>十一　申請者（認知症対応型共同生活介護、地域密着型特定施設入居者生活介護又は地域密着型介護老</t>
  </si>
  <si>
    <t xml:space="preserve">  るとき。</t>
    <phoneticPr fontId="3"/>
  </si>
  <si>
    <t xml:space="preserve">  から第五号の三まで、第六号の二又は第七号から第八号までのいずれかに該当する者のあるものであ</t>
    <phoneticPr fontId="3"/>
  </si>
  <si>
    <t xml:space="preserve">  福祉施設入所者生活介護に係る指定の申請者に限る。）が、法人で、その役員等のうちに第四号の二</t>
    <phoneticPr fontId="3"/>
  </si>
  <si>
    <t>十　申請者（認知症対応型共同生活介護、地域密着型特定施設入居者生活介護又は地域密着型介護老人</t>
  </si>
  <si>
    <t xml:space="preserve">  から第六号まで又は前三号のいずれかに該当する者のあるものであるとき。</t>
    <phoneticPr fontId="3"/>
  </si>
  <si>
    <t xml:space="preserve">  福祉施設入所者生活介護に係る指定の申請者を除く。）が、法人で、その役員等のうちに第四号の二</t>
    <phoneticPr fontId="3"/>
  </si>
  <si>
    <t>九　申請者（認知症対応型共同生活介護、地域密着型特定施設入居者生活介護又は地域密着型介護老人</t>
  </si>
  <si>
    <t>八　申請者が、指定の申請前五年以内に居宅サービス等に関し不正又は著しく不当な行為をした者であ</t>
  </si>
  <si>
    <t xml:space="preserve">  ものであるとき。</t>
    <phoneticPr fontId="3"/>
  </si>
  <si>
    <t xml:space="preserve">  ものを除く。）の管理者であった者で、当該届出又は指定の辞退の日から起算して五年を経過しない</t>
    <phoneticPr fontId="3"/>
  </si>
  <si>
    <t xml:space="preserve">  役員等若しくは当該指定の辞退に係る法人でない事業所（当該指定の辞退について相当の理由がある</t>
    <phoneticPr fontId="3"/>
  </si>
  <si>
    <t xml:space="preserve">  った者又は当該指定の辞退に係る法人（当該指定の辞退について相当の理由がある法人を除く。）の</t>
    <phoneticPr fontId="3"/>
  </si>
  <si>
    <t xml:space="preserve">  出に係る法人でない事業所（当該事業の廃止について相当の理由があるものを除く。）の管理者であ</t>
    <phoneticPr fontId="3"/>
  </si>
  <si>
    <t xml:space="preserve">  届出に係る法人（当該事業の廃止について相当の理由がある法人を除く。）の役員等若しくは当該届</t>
    <phoneticPr fontId="3"/>
  </si>
  <si>
    <t xml:space="preserve">  の八の規定による指定の辞退があった場合において、申請者が、同号の通知の日前六十日以内に当該</t>
    <phoneticPr fontId="3"/>
  </si>
  <si>
    <t>七の二　前号に規定する期間内に第七十八条の五第二項の規定による事業の廃止の届出又は第七十八条</t>
  </si>
  <si>
    <t xml:space="preserve">  五年を経過しないものであるとき。</t>
    <phoneticPr fontId="3"/>
  </si>
  <si>
    <t xml:space="preserve">  該指定の辞退について相当の理由がある者を除く。）で、当該届出又は指定の辞退の日から起算して</t>
    <phoneticPr fontId="3"/>
  </si>
  <si>
    <t xml:space="preserve">  止について相当の理由がある者を除く。）又は第七十八条の八の規定による指定の辞退をした者（当</t>
    <phoneticPr fontId="3"/>
  </si>
  <si>
    <t xml:space="preserve">  決定する日までの間に第七十八条の五第二項の規定による事業の廃止の届出をした者（当該事業の廃</t>
    <phoneticPr fontId="3"/>
  </si>
  <si>
    <t xml:space="preserve">  係る行政手続法第十五条の規定による通知があった日から当該処分をする日又は処分をしないことを</t>
    <phoneticPr fontId="3"/>
  </si>
  <si>
    <t>七　申請者が、第七十八条の十（第二号から第五号までを除く。）の規定による指定の取消しの処分に</t>
    <phoneticPr fontId="3"/>
  </si>
  <si>
    <t xml:space="preserve">  とが相当であると認められるものとして厚生労働省令で定めるものに該当する場合を除く。</t>
    <phoneticPr fontId="3"/>
  </si>
  <si>
    <t xml:space="preserve">  が有していた責任の程度を考慮して、この号本文に規定する指定の取消しに該当しないこととするこ</t>
    <phoneticPr fontId="3"/>
  </si>
  <si>
    <t xml:space="preserve">  管理体制の整備についての取組の状況その他の当該事実に関して当該指定地域密着型サービス事業者</t>
    <phoneticPr fontId="3"/>
  </si>
  <si>
    <t xml:space="preserve">  由となった事実及び当該事実の発生を防止するための当該指定地域密着型サービス事業者による業務</t>
    <phoneticPr fontId="3"/>
  </si>
  <si>
    <t xml:space="preserve">  指定の取消しが、指定地域密着型サービス事業者の指定の取消しのうち当該指定の取消しの処分の理</t>
    <phoneticPr fontId="3"/>
  </si>
  <si>
    <t xml:space="preserve">  定により指定を取り消され、その取消しの日から起算して五年を経過していないとき。ただし、当該</t>
    <phoneticPr fontId="3"/>
  </si>
  <si>
    <t xml:space="preserve">  請者と密接な関係を有する者を除く。）が、第七十八条の十（第二号から第五号までを除く。）の規</t>
    <phoneticPr fontId="3"/>
  </si>
  <si>
    <t>六の三　申請者と密接な関係を有する者（地域密着型介護老人福祉施設入所者生活介護に係る指定の申</t>
    <phoneticPr fontId="3"/>
  </si>
  <si>
    <t xml:space="preserve">  ることが相当であると認められるものとして厚生労働省令で定めるものに該当する場合を除く。</t>
    <phoneticPr fontId="3"/>
  </si>
  <si>
    <t xml:space="preserve">  業者が有していた責任の程度を考慮して、この号本文に規定する指定の取消しに該当しないこととす</t>
    <phoneticPr fontId="3"/>
  </si>
  <si>
    <t xml:space="preserve">  業務管理体制の整備についての取組の状況その他の当該事実に関して当該指定地域密着型サービス事</t>
    <phoneticPr fontId="3"/>
  </si>
  <si>
    <t xml:space="preserve">  の理由となった事実及び当該事実の発生を防止するための当該指定地域密着型サービス事業者による</t>
    <phoneticPr fontId="3"/>
  </si>
  <si>
    <t xml:space="preserve">  当該指定の取消しが、指定地域密着型サービス事業者の指定の取消しのうち当該指定の取消しの処分</t>
    <phoneticPr fontId="3"/>
  </si>
  <si>
    <t xml:space="preserve">  者であった者で当該取消しの日から起算して五年を経過しないものを含む。）であるとき。ただし、</t>
    <phoneticPr fontId="3"/>
  </si>
  <si>
    <t xml:space="preserve">  者が法人でない事業所である場合においては、当該通知があった日前六十日以内に当該事業所の管理</t>
    <phoneticPr fontId="3"/>
  </si>
  <si>
    <t xml:space="preserve">  等であった者で当該取消しの日から起算して五年を経過しないものを含み、当該指定を取り消された</t>
    <phoneticPr fontId="3"/>
  </si>
  <si>
    <t xml:space="preserve">  取消しの処分に係る行政手続法第十五条の規定による通知があった日前六十日以内に当該法人の役員</t>
    <phoneticPr fontId="3"/>
  </si>
  <si>
    <t xml:space="preserve">  日から起算して五年を経過しない者（当該指定を取り消された者が法人である場合においては、当該</t>
    <phoneticPr fontId="3"/>
  </si>
  <si>
    <t xml:space="preserve">  又は地域密着型介護老人福祉施設入所者生活介護に係る指定に限る。）を取り消され、その取消しの</t>
    <phoneticPr fontId="3"/>
  </si>
  <si>
    <t xml:space="preserve">  までを除く。）の規定により指定（認知症対応型共同生活介護、地域密着型特定施設入居者生活介護</t>
    <phoneticPr fontId="3"/>
  </si>
  <si>
    <t xml:space="preserve">  老人福祉施設入所者生活介護に係る指定の申請者に限る。）が、第七十八条の十（第二号から第五号</t>
    <phoneticPr fontId="3"/>
  </si>
  <si>
    <t>六の二　申請者（認知症対応型共同生活介護、地域密着型特定施設入居者生活介護又は地域密着型介護</t>
  </si>
  <si>
    <t xml:space="preserve">  とが相当であると認められるものとして厚生労働省令で定めるものに該当する場合を除く。</t>
    <phoneticPr fontId="3"/>
  </si>
  <si>
    <t xml:space="preserve">  が有していた責任の程度を考慮して、この号本文に規定する指定の取消しに該当しないこととするこ</t>
    <phoneticPr fontId="3"/>
  </si>
  <si>
    <t xml:space="preserve">  指定の取消しが、指定地域密着型サービス事業者の指定の取消しのうち当該指定の取消しの処分の理</t>
    <phoneticPr fontId="3"/>
  </si>
  <si>
    <t xml:space="preserve">  あった者で当該取消しの日から起算して五年を経過しないものを含む。）であるとき。ただし、当該</t>
    <phoneticPr fontId="3"/>
  </si>
  <si>
    <t xml:space="preserve">  法人でない事業所である場合においては、当該通知があった日前六十日以内に当該事業所の管理者で</t>
    <phoneticPr fontId="3"/>
  </si>
  <si>
    <t xml:space="preserve">  あった者で当該取消しの日から起算して五年を経過しないものを含み、当該指定を取り消された者が</t>
    <phoneticPr fontId="3"/>
  </si>
  <si>
    <t xml:space="preserve">  しの処分に係る行政手続法第十五条の規定による通知があった日前六十日以内に当該法人の役員等で</t>
    <phoneticPr fontId="3"/>
  </si>
  <si>
    <t xml:space="preserve">  ら起算して五年を経過しない者（当該指定を取り消された者が法人である場合においては、当該取消</t>
    <phoneticPr fontId="3"/>
  </si>
  <si>
    <t xml:space="preserve">  地域密着型介護老人福祉施設入所者生活介護に係る指定を除く。）を取り消され、その取消しの日か</t>
    <phoneticPr fontId="3"/>
  </si>
  <si>
    <t xml:space="preserve">  を除く。）の規定により指定（認知症対応型共同生活介護、地域密着型特定施設入居者生活介護又は</t>
    <phoneticPr fontId="3"/>
  </si>
  <si>
    <t xml:space="preserve">  福祉施設入所者生活介護に係る指定の申請者を除く。）が、第七十八条の十（第二号から第五号まで</t>
    <phoneticPr fontId="3"/>
  </si>
  <si>
    <t>六　申請者（認知症対応型共同生活介護、地域密着型特定施設入居者生活介護又は地域密着型介護老人</t>
  </si>
  <si>
    <t xml:space="preserve">  当該処分を受けた日以降に納期限の到来した保険料等の全てを引き続き滞納している者であるとき。</t>
    <phoneticPr fontId="3"/>
  </si>
  <si>
    <t xml:space="preserve">  に基づく滞納処分を受け、かつ、当該処分を受けた日から正当な理由なく三月以上の期間にわたり、</t>
    <phoneticPr fontId="3"/>
  </si>
  <si>
    <t>五の三　申請者が、保険料等について、当該申請をした日の前日までに、納付義務を定めた法律の規定</t>
  </si>
  <si>
    <t xml:space="preserve">  の執行を終わり、又は執行を受けることがなくなるまでの者であるとき。</t>
    <phoneticPr fontId="3"/>
  </si>
  <si>
    <t>五の二　申請者が、労働に関する法律の規定であって政令で定めるものにより罰金の刑に処せられ、そ</t>
  </si>
  <si>
    <t xml:space="preserve">  より罰金の刑に処せられ、その執行を終わり、又は執行を受けることがなくなるまでの者であるとき。</t>
    <phoneticPr fontId="3"/>
  </si>
  <si>
    <t>五　申請者が、この法律その他国民の保健医療若しくは福祉に関する法律で政令で定めるものの規定に</t>
    <phoneticPr fontId="3"/>
  </si>
  <si>
    <t>　での者であるとき。</t>
    <phoneticPr fontId="2"/>
  </si>
  <si>
    <t>四の二　申請者が、禁錮以上の刑に処せられ、その執行を終わり、又は執行を受けることがなくなるま</t>
    <rPh sb="0" eb="1">
      <t>４</t>
    </rPh>
    <rPh sb="2" eb="3">
      <t>２</t>
    </rPh>
    <phoneticPr fontId="2"/>
  </si>
  <si>
    <t xml:space="preserve">  この条において「所在地市町村長」という。）の同意を得ていないとき。</t>
    <phoneticPr fontId="3"/>
  </si>
  <si>
    <t>四　当該申請に係る事業所が当該市町村の区域の外にある場合であって、その所在地の市町村長（以下</t>
  </si>
  <si>
    <t xml:space="preserve">  とき。</t>
    <phoneticPr fontId="3"/>
  </si>
  <si>
    <t xml:space="preserve">  運営に関する基準に従って適正な地域密着型サービス事業の運営をすることができないと認められる</t>
    <phoneticPr fontId="3"/>
  </si>
  <si>
    <t>三　申請者が、第七十八条の四第二項又は第五項に規定する指定地域密着型サービスの事業の設備及び</t>
  </si>
  <si>
    <t xml:space="preserve">  サービスに従事する従業者に関する基準を満たしていないとき。</t>
    <phoneticPr fontId="3"/>
  </si>
  <si>
    <t xml:space="preserve">  例で定める基準若しくは同項の市町村の条例で定める員数又は同条第五項に規定する指定地域密着型</t>
    <phoneticPr fontId="3"/>
  </si>
  <si>
    <t>二　当該申請に係る事業所の従業者の知識及び技能並びに人員が、第七十八条の四第一項の市町村の条</t>
    <phoneticPr fontId="3"/>
  </si>
  <si>
    <t xml:space="preserve">一　申請者が市町村の条例で定める者でないとき。 </t>
  </si>
  <si>
    <t>【介護保険法第７８条の２第４項】</t>
    <phoneticPr fontId="3"/>
  </si>
  <si>
    <t>記</t>
    <rPh sb="0" eb="1">
      <t>キ</t>
    </rPh>
    <phoneticPr fontId="3"/>
  </si>
  <si>
    <t>申請者が下記のいずれにも該当しないものであることを誓約します。</t>
    <rPh sb="0" eb="3">
      <t>シンセイシャ</t>
    </rPh>
    <rPh sb="4" eb="6">
      <t>カキ</t>
    </rPh>
    <rPh sb="12" eb="14">
      <t>ガイトウ</t>
    </rPh>
    <rPh sb="25" eb="27">
      <t>セイヤク</t>
    </rPh>
    <phoneticPr fontId="3"/>
  </si>
  <si>
    <t>（代表者の役職・氏名）</t>
    <rPh sb="1" eb="3">
      <t>ダイヒョウ</t>
    </rPh>
    <rPh sb="3" eb="4">
      <t>シャ</t>
    </rPh>
    <rPh sb="5" eb="7">
      <t>ヤクショク</t>
    </rPh>
    <rPh sb="8" eb="10">
      <t>シメイ</t>
    </rPh>
    <phoneticPr fontId="2"/>
  </si>
  <si>
    <t xml:space="preserve">申請者 </t>
    <rPh sb="0" eb="3">
      <t>シンセイシャ</t>
    </rPh>
    <phoneticPr fontId="3"/>
  </si>
  <si>
    <t>（名称）</t>
    <rPh sb="1" eb="2">
      <t>ナ</t>
    </rPh>
    <rPh sb="2" eb="3">
      <t>ショウ</t>
    </rPh>
    <phoneticPr fontId="3"/>
  </si>
  <si>
    <t>秦野市長</t>
    <rPh sb="0" eb="4">
      <t>ハダノシチョウ</t>
    </rPh>
    <phoneticPr fontId="3"/>
  </si>
  <si>
    <t>令和　　年　　月　　日　　</t>
    <rPh sb="0" eb="2">
      <t>レイワ</t>
    </rPh>
    <rPh sb="4" eb="5">
      <t>ネン</t>
    </rPh>
    <rPh sb="7" eb="8">
      <t>ガツ</t>
    </rPh>
    <rPh sb="10" eb="11">
      <t>ニチ</t>
    </rPh>
    <phoneticPr fontId="3"/>
  </si>
  <si>
    <t>介護保険法第７８条の２第４項各号の規定に該当しない旨の誓約書</t>
    <rPh sb="0" eb="2">
      <t>カイゴ</t>
    </rPh>
    <rPh sb="2" eb="4">
      <t>ホケン</t>
    </rPh>
    <rPh sb="4" eb="5">
      <t>ホウ</t>
    </rPh>
    <rPh sb="5" eb="6">
      <t>ダイ</t>
    </rPh>
    <rPh sb="8" eb="9">
      <t>ジョウ</t>
    </rPh>
    <rPh sb="11" eb="12">
      <t>ダイ</t>
    </rPh>
    <rPh sb="13" eb="14">
      <t>コウ</t>
    </rPh>
    <rPh sb="14" eb="15">
      <t>カク</t>
    </rPh>
    <rPh sb="15" eb="16">
      <t>ゴウ</t>
    </rPh>
    <rPh sb="17" eb="19">
      <t>キテイ</t>
    </rPh>
    <rPh sb="20" eb="22">
      <t>ガイトウ</t>
    </rPh>
    <rPh sb="25" eb="26">
      <t>ムネ</t>
    </rPh>
    <rPh sb="27" eb="30">
      <t>セイヤクショ</t>
    </rPh>
    <phoneticPr fontId="3"/>
  </si>
  <si>
    <t>（参考様式６）</t>
    <rPh sb="1" eb="3">
      <t>サンコウ</t>
    </rPh>
    <rPh sb="3" eb="5">
      <t>ヨウシキ</t>
    </rPh>
    <phoneticPr fontId="3"/>
  </si>
  <si>
    <t>　第54条の10  指定地域密着型通所介護事業所の管理者は、その指定地域密着型通所介護事業所の従業者の管理及び指定地域密着型通所介護の利用の申込みに係る調整、業務の実施状況の把握その他の管理を一元的に行うものとする。
2　指定地域密着型通所介護事業所の管理者は、その指定地域密着型通所介護事業所の従業者にこの節の規定(※)を遵守させるため必要な指揮命令を行うものとする。
※「この節の規定」とは、第3章の2(地域密着型通所介護)第3節  運営に関する基準(秦野市介護保険に係る指定地域密着型サービス事業に関する条例施行規則の第54条の5から第54条の19まで)を指します。</t>
    <rPh sb="12" eb="14">
      <t>チイキ</t>
    </rPh>
    <rPh sb="14" eb="17">
      <t>ミッチャクガタ</t>
    </rPh>
    <rPh sb="17" eb="19">
      <t>ツウショ</t>
    </rPh>
    <rPh sb="19" eb="21">
      <t>カイゴ</t>
    </rPh>
    <rPh sb="21" eb="24">
      <t>ジギョウショ</t>
    </rPh>
    <rPh sb="57" eb="59">
      <t>チイキ</t>
    </rPh>
    <rPh sb="59" eb="62">
      <t>ミッチャクガタ</t>
    </rPh>
    <rPh sb="62" eb="64">
      <t>ツウショ</t>
    </rPh>
    <rPh sb="64" eb="66">
      <t>カイゴ</t>
    </rPh>
    <rPh sb="204" eb="213">
      <t>チイキミッチャクガタツウショカイゴ</t>
    </rPh>
    <phoneticPr fontId="2"/>
  </si>
  <si>
    <t>(管理者の責務)</t>
    <phoneticPr fontId="2"/>
  </si>
  <si>
    <t>　第54条の3　指定地域密着型通所介護事業者は、指定地域密着型通所介護事業所ごとに専らその職務に従事する常勤の管理者を置かなければならない。ただし、指定地域密着型通所介護事業所の管理上支障がない場合は、その指定地域密着型通所介護事業所の他の職務に従事し、又は同一敷地内にある他の事業所、施設等の職務に従事することができるものとする。</t>
    <rPh sb="1" eb="2">
      <t>ダイ</t>
    </rPh>
    <rPh sb="4" eb="5">
      <t>ジョウ</t>
    </rPh>
    <phoneticPr fontId="2"/>
  </si>
  <si>
    <t>（管理者）</t>
    <rPh sb="1" eb="4">
      <t>カンリシャ</t>
    </rPh>
    <phoneticPr fontId="2"/>
  </si>
  <si>
    <t>【秦野市介護保険に係る指定地域密着型サービス事業に関する条例施行規則(平成25年3月18日規則第8号)】</t>
    <rPh sb="41" eb="42">
      <t>ガツ</t>
    </rPh>
    <rPh sb="49" eb="50">
      <t>ゴウ</t>
    </rPh>
    <phoneticPr fontId="3"/>
  </si>
  <si>
    <t>　</t>
    <phoneticPr fontId="2"/>
  </si>
  <si>
    <t>管理者氏名</t>
    <rPh sb="0" eb="3">
      <t>カンリシャ</t>
    </rPh>
    <rPh sb="3" eb="5">
      <t>シメイ</t>
    </rPh>
    <phoneticPr fontId="3"/>
  </si>
  <si>
    <t>　</t>
    <phoneticPr fontId="2"/>
  </si>
  <si>
    <t>事業所名</t>
    <rPh sb="0" eb="3">
      <t>ジギョウショ</t>
    </rPh>
    <rPh sb="3" eb="4">
      <t>メイ</t>
    </rPh>
    <phoneticPr fontId="3"/>
  </si>
  <si>
    <t>事業者名</t>
    <rPh sb="0" eb="3">
      <t>ジギョウシャ</t>
    </rPh>
    <rPh sb="3" eb="4">
      <t>メイ</t>
    </rPh>
    <phoneticPr fontId="3"/>
  </si>
  <si>
    <t>年　　月　　日　　　　　</t>
    <rPh sb="0" eb="1">
      <t>ネン</t>
    </rPh>
    <rPh sb="3" eb="4">
      <t>ゲツ</t>
    </rPh>
    <rPh sb="6" eb="7">
      <t>ニチ</t>
    </rPh>
    <phoneticPr fontId="3"/>
  </si>
  <si>
    <t>　秦野市介護保険に係る指定地域密着型サービス事業に関する条例施行規則(平成25年3月18日規則第8号)第54条の3の規定に従い、運営に関する基準を遵守し、当該指定事業所の管理者の責務を適正に果たすことを誓います。</t>
    <rPh sb="39" eb="40">
      <t>ネン</t>
    </rPh>
    <phoneticPr fontId="3"/>
  </si>
  <si>
    <t>指定地域密着型通所介護管理者誓約書</t>
    <rPh sb="0" eb="2">
      <t>シテイ</t>
    </rPh>
    <rPh sb="2" eb="4">
      <t>チイキ</t>
    </rPh>
    <rPh sb="4" eb="7">
      <t>ミッチャクガタ</t>
    </rPh>
    <rPh sb="7" eb="9">
      <t>ツウショ</t>
    </rPh>
    <rPh sb="9" eb="11">
      <t>カイゴ</t>
    </rPh>
    <rPh sb="11" eb="14">
      <t>カンリシャ</t>
    </rPh>
    <phoneticPr fontId="3"/>
  </si>
  <si>
    <t>（参考様式７）</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</si>
</sst>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h:mm;@"/>
    <numFmt numFmtId="178" formatCode="#,##0.0#"/>
    <numFmt numFmtId="179" formatCode="yyyy&quot;年&quot;m&quot;月&quot;d&quot;日&quot;;@"/>
  </numFmts>
  <fonts count="56">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1"/>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b/>
      <sz val="9"/>
      <name val="ＭＳ Ｐゴシック"/>
      <family val="3"/>
      <charset val="128"/>
    </font>
    <font>
      <sz val="10"/>
      <color rgb="FF000000"/>
      <name val="Times New Roman"/>
      <family val="1"/>
    </font>
    <font>
      <b/>
      <sz val="16"/>
      <name val="ＭＳ Ｐゴシック"/>
      <family val="3"/>
      <charset val="128"/>
    </font>
    <font>
      <sz val="12"/>
      <name val="ＭＳ Ｐゴシック"/>
      <family val="3"/>
      <charset val="128"/>
    </font>
    <font>
      <sz val="10"/>
      <color rgb="FF000000"/>
      <name val="游ゴシック"/>
      <family val="3"/>
      <charset val="128"/>
      <scheme val="minor"/>
    </font>
    <font>
      <sz val="10"/>
      <name val="游ゴシック"/>
      <family val="3"/>
      <charset val="128"/>
      <scheme val="min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
      <color rgb="FF000000"/>
      <name val="ＭＳ ゴシック"/>
      <family val="3"/>
      <charset val="128"/>
    </font>
    <font>
      <sz val="10"/>
      <name val="ＭＳ ゴシック"/>
      <family val="3"/>
      <charset val="128"/>
    </font>
    <font>
      <sz val="10.5"/>
      <name val="ＭＳ ゴシック"/>
      <family val="3"/>
      <charset val="128"/>
    </font>
    <font>
      <sz val="9"/>
      <name val="游ゴシック"/>
      <family val="3"/>
      <charset val="128"/>
      <scheme val="minor"/>
    </font>
    <font>
      <sz val="10.5"/>
      <name val="ＭＳ Ｐゴシック"/>
      <family val="3"/>
      <charset val="128"/>
    </font>
    <font>
      <b/>
      <sz val="12"/>
      <name val="游ゴシック"/>
      <family val="3"/>
      <charset val="128"/>
      <scheme val="minor"/>
    </font>
    <font>
      <sz val="9"/>
      <name val="游ゴシック"/>
      <family val="2"/>
      <charset val="128"/>
      <scheme val="minor"/>
    </font>
    <font>
      <sz val="9"/>
      <color rgb="FF000000"/>
      <name val="Meiryo UI"/>
      <family val="3"/>
      <charset val="128"/>
    </font>
    <font>
      <sz val="11"/>
      <color rgb="FF000000"/>
      <name val="游ゴシック"/>
      <family val="3"/>
      <charset val="128"/>
      <scheme val="minor"/>
    </font>
    <font>
      <sz val="9"/>
      <color rgb="FF000000"/>
      <name val="游ゴシック"/>
      <family val="3"/>
      <charset val="128"/>
      <scheme val="minor"/>
    </font>
    <font>
      <sz val="11"/>
      <name val="游ゴシック"/>
      <family val="3"/>
      <charset val="128"/>
      <scheme val="minor"/>
    </font>
    <font>
      <sz val="12"/>
      <name val="ＭＳ 明朝"/>
      <family val="1"/>
      <charset val="128"/>
    </font>
    <font>
      <sz val="10"/>
      <name val="ＭＳ 明朝"/>
      <family val="1"/>
      <charset val="128"/>
    </font>
    <font>
      <u/>
      <sz val="11"/>
      <color theme="10"/>
      <name val="ＭＳ Ｐゴシック"/>
      <family val="3"/>
      <charset val="128"/>
    </font>
    <font>
      <sz val="11"/>
      <name val="ＭＳ 明朝"/>
      <family val="1"/>
      <charset val="128"/>
    </font>
    <font>
      <b/>
      <sz val="11"/>
      <name val="ＭＳ 明朝"/>
      <family val="1"/>
      <charset val="128"/>
    </font>
    <font>
      <sz val="10"/>
      <name val="ＭＳ Ｐ明朝"/>
      <family val="1"/>
      <charset val="128"/>
    </font>
    <font>
      <sz val="9"/>
      <name val="ＭＳ Ｐ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4" tint="0.79998168889431442"/>
        <bgColor indexed="64"/>
      </patternFill>
    </fill>
    <fill>
      <patternFill patternType="solid">
        <fgColor theme="0" tint="-0.14999847407452621"/>
        <bgColor indexed="64"/>
      </patternFill>
    </fill>
  </fills>
  <borders count="20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indexed="64"/>
      </right>
      <top style="medium">
        <color indexed="64"/>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medium">
        <color rgb="FF000000"/>
      </right>
      <top/>
      <bottom/>
      <diagonal/>
    </border>
    <border>
      <left/>
      <right style="medium">
        <color indexed="64"/>
      </right>
      <top style="thin">
        <color rgb="FF000000"/>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right style="thin">
        <color indexed="64"/>
      </right>
      <top style="thin">
        <color rgb="FF000000"/>
      </top>
      <bottom/>
      <diagonal/>
    </border>
    <border>
      <left style="thin">
        <color indexed="64"/>
      </left>
      <right/>
      <top/>
      <bottom style="thin">
        <color rgb="FF000000"/>
      </bottom>
      <diagonal/>
    </border>
    <border>
      <left style="thin">
        <color indexed="64"/>
      </left>
      <right/>
      <top style="medium">
        <color indexed="64"/>
      </top>
      <bottom style="thin">
        <color rgb="FF000000"/>
      </bottom>
      <diagonal/>
    </border>
    <border>
      <left style="medium">
        <color indexed="64"/>
      </left>
      <right style="thin">
        <color indexed="64"/>
      </right>
      <top/>
      <bottom style="medium">
        <color indexed="64"/>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style="thin">
        <color indexed="64"/>
      </left>
      <right/>
      <top style="thin">
        <color rgb="FF000000"/>
      </top>
      <bottom style="dashed">
        <color indexed="64"/>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medium">
        <color indexed="64"/>
      </left>
      <right style="thin">
        <color rgb="FF000000"/>
      </right>
      <top style="thin">
        <color rgb="FF000000"/>
      </top>
      <bottom/>
      <diagonal/>
    </border>
    <border>
      <left/>
      <right style="medium">
        <color rgb="FF000000"/>
      </right>
      <top/>
      <bottom style="thin">
        <color rgb="FF000000"/>
      </bottom>
      <diagonal/>
    </border>
    <border>
      <left style="medium">
        <color indexed="64"/>
      </left>
      <right style="thin">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style="medium">
        <color indexed="64"/>
      </top>
      <bottom style="thin">
        <color rgb="FF000000"/>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style="medium">
        <color indexed="64"/>
      </left>
      <right/>
      <top style="thin">
        <color rgb="FF000000"/>
      </top>
      <bottom style="thin">
        <color rgb="FF000000"/>
      </bottom>
      <diagonal/>
    </border>
    <border>
      <left style="medium">
        <color indexed="64"/>
      </left>
      <right/>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top style="medium">
        <color indexed="64"/>
      </top>
      <bottom style="thin">
        <color rgb="FF000000"/>
      </bottom>
      <diagonal/>
    </border>
  </borders>
  <cellStyleXfs count="10">
    <xf numFmtId="0" fontId="0" fillId="0" borderId="0">
      <alignment vertical="center"/>
    </xf>
    <xf numFmtId="38" fontId="14" fillId="0" borderId="0" applyFont="0" applyFill="0" applyBorder="0" applyAlignment="0" applyProtection="0">
      <alignment vertical="center"/>
    </xf>
    <xf numFmtId="0" fontId="25" fillId="0" borderId="0"/>
    <xf numFmtId="0" fontId="30" fillId="0" borderId="0"/>
    <xf numFmtId="0" fontId="32" fillId="0" borderId="0" applyBorder="0"/>
    <xf numFmtId="0" fontId="32" fillId="0" borderId="0" applyBorder="0"/>
    <xf numFmtId="0" fontId="25" fillId="0" borderId="0"/>
    <xf numFmtId="0" fontId="30" fillId="0" borderId="0"/>
    <xf numFmtId="0" fontId="25" fillId="0" borderId="0"/>
    <xf numFmtId="0" fontId="51" fillId="0" borderId="0" applyNumberFormat="0" applyFill="0" applyBorder="0" applyAlignment="0" applyProtection="0"/>
  </cellStyleXfs>
  <cellXfs count="107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2" borderId="40"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4" xfId="0" applyFont="1" applyFill="1" applyBorder="1" applyAlignment="1">
      <alignment vertical="center" wrapText="1"/>
    </xf>
    <xf numFmtId="178" fontId="1" fillId="3" borderId="115" xfId="0" applyNumberFormat="1" applyFont="1" applyFill="1" applyBorder="1" applyAlignment="1" applyProtection="1">
      <alignment horizontal="center" vertical="center" shrinkToFit="1"/>
    </xf>
    <xf numFmtId="178" fontId="1" fillId="3" borderId="116" xfId="0" applyNumberFormat="1" applyFont="1" applyFill="1" applyBorder="1" applyAlignment="1" applyProtection="1">
      <alignment horizontal="center" vertical="center" shrinkToFit="1"/>
    </xf>
    <xf numFmtId="178" fontId="1" fillId="3" borderId="117"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0" xfId="0" applyNumberFormat="1" applyFont="1" applyFill="1" applyBorder="1" applyAlignment="1" applyProtection="1">
      <alignment horizontal="center" vertical="center" wrapText="1"/>
    </xf>
    <xf numFmtId="178" fontId="1" fillId="3" borderId="121"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18" xfId="0" applyNumberFormat="1" applyFont="1" applyFill="1" applyBorder="1" applyAlignment="1" applyProtection="1">
      <alignment horizontal="center" vertical="center" wrapText="1"/>
    </xf>
    <xf numFmtId="178" fontId="1" fillId="3" borderId="11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xf numFmtId="0" fontId="25" fillId="0" borderId="0" xfId="2" applyAlignment="1">
      <alignment vertical="center"/>
    </xf>
    <xf numFmtId="0" fontId="26" fillId="0" borderId="12" xfId="2" applyFont="1" applyBorder="1" applyAlignment="1">
      <alignment horizontal="center" vertical="center"/>
    </xf>
    <xf numFmtId="0" fontId="26" fillId="0" borderId="24" xfId="2" applyFont="1" applyBorder="1" applyAlignment="1">
      <alignment horizontal="left" vertical="center" wrapText="1"/>
    </xf>
    <xf numFmtId="0" fontId="26" fillId="0" borderId="29" xfId="2" applyFont="1" applyBorder="1" applyAlignment="1">
      <alignment horizontal="left" vertical="center" wrapText="1"/>
    </xf>
    <xf numFmtId="0" fontId="26" fillId="0" borderId="25" xfId="2" applyFont="1" applyBorder="1" applyAlignment="1">
      <alignment horizontal="left" vertical="center" wrapText="1"/>
    </xf>
    <xf numFmtId="0" fontId="26" fillId="0" borderId="12" xfId="2" applyFont="1" applyBorder="1" applyAlignment="1">
      <alignment horizontal="left" vertical="center"/>
    </xf>
    <xf numFmtId="0" fontId="26" fillId="0" borderId="32" xfId="2" applyFont="1" applyBorder="1" applyAlignment="1">
      <alignment horizontal="left" vertical="center" wrapText="1"/>
    </xf>
    <xf numFmtId="0" fontId="26" fillId="0" borderId="0" xfId="2" applyFont="1" applyBorder="1" applyAlignment="1">
      <alignment horizontal="left" vertical="center" wrapText="1"/>
    </xf>
    <xf numFmtId="0" fontId="26" fillId="0" borderId="9" xfId="2" applyFont="1" applyBorder="1" applyAlignment="1">
      <alignment horizontal="left" vertical="center" wrapText="1"/>
    </xf>
    <xf numFmtId="0" fontId="26" fillId="0" borderId="36" xfId="2" applyFont="1" applyBorder="1" applyAlignment="1">
      <alignment horizontal="left" vertical="center" wrapText="1"/>
    </xf>
    <xf numFmtId="0" fontId="26" fillId="0" borderId="35" xfId="2" applyFont="1" applyBorder="1" applyAlignment="1">
      <alignment horizontal="left" vertical="center" wrapText="1"/>
    </xf>
    <xf numFmtId="0" fontId="26" fillId="0" borderId="34" xfId="2" applyFont="1" applyBorder="1" applyAlignment="1">
      <alignment horizontal="left" vertical="center" wrapText="1"/>
    </xf>
    <xf numFmtId="0" fontId="25" fillId="6" borderId="12" xfId="2" applyFill="1" applyBorder="1" applyAlignment="1">
      <alignment horizontal="center" vertical="center"/>
    </xf>
    <xf numFmtId="0" fontId="25" fillId="6" borderId="12" xfId="2" applyFill="1" applyBorder="1" applyAlignment="1">
      <alignment horizontal="center" vertical="center"/>
    </xf>
    <xf numFmtId="0" fontId="27" fillId="0" borderId="0" xfId="2" applyFont="1" applyAlignment="1">
      <alignment vertical="center"/>
    </xf>
    <xf numFmtId="0" fontId="25" fillId="0" borderId="12" xfId="2" applyBorder="1" applyAlignment="1">
      <alignment horizontal="center" vertical="center"/>
    </xf>
    <xf numFmtId="0" fontId="26" fillId="0" borderId="12" xfId="2" applyFont="1" applyBorder="1" applyAlignment="1">
      <alignment horizontal="left" vertical="center" wrapText="1"/>
    </xf>
    <xf numFmtId="0" fontId="25" fillId="0" borderId="24" xfId="2" applyBorder="1" applyAlignment="1">
      <alignment horizontal="center" vertical="center"/>
    </xf>
    <xf numFmtId="0" fontId="25" fillId="0" borderId="25" xfId="2" applyBorder="1" applyAlignment="1">
      <alignment horizontal="center" vertical="center"/>
    </xf>
    <xf numFmtId="0" fontId="26" fillId="0" borderId="24" xfId="2" applyFont="1" applyBorder="1" applyAlignment="1">
      <alignment horizontal="left" vertical="center"/>
    </xf>
    <xf numFmtId="0" fontId="26" fillId="0" borderId="29" xfId="2" applyFont="1" applyBorder="1" applyAlignment="1">
      <alignment horizontal="left" vertical="center"/>
    </xf>
    <xf numFmtId="0" fontId="26" fillId="0" borderId="25" xfId="2" applyFont="1" applyBorder="1" applyAlignment="1">
      <alignment horizontal="left" vertical="center"/>
    </xf>
    <xf numFmtId="0" fontId="25" fillId="0" borderId="36" xfId="2" applyBorder="1" applyAlignment="1">
      <alignment horizontal="center" vertical="center"/>
    </xf>
    <xf numFmtId="0" fontId="25" fillId="0" borderId="34" xfId="2" applyBorder="1" applyAlignment="1">
      <alignment horizontal="center" vertical="center"/>
    </xf>
    <xf numFmtId="0" fontId="26" fillId="0" borderId="36" xfId="2" applyFont="1" applyBorder="1" applyAlignment="1">
      <alignment horizontal="left" vertical="center"/>
    </xf>
    <xf numFmtId="0" fontId="26" fillId="0" borderId="35" xfId="2" applyFont="1" applyBorder="1" applyAlignment="1">
      <alignment horizontal="left" vertical="center"/>
    </xf>
    <xf numFmtId="0" fontId="26" fillId="0" borderId="34" xfId="2" applyFont="1" applyBorder="1" applyAlignment="1">
      <alignment horizontal="left" vertical="center"/>
    </xf>
    <xf numFmtId="0" fontId="28" fillId="0" borderId="12" xfId="2" applyFont="1" applyBorder="1" applyAlignment="1">
      <alignment horizontal="justify" vertical="center" wrapText="1"/>
    </xf>
    <xf numFmtId="0" fontId="26" fillId="0" borderId="35" xfId="3" applyFont="1" applyBorder="1" applyAlignment="1">
      <alignment horizontal="left" vertical="center" wrapText="1"/>
    </xf>
    <xf numFmtId="0" fontId="26" fillId="0" borderId="12" xfId="2" applyFont="1" applyBorder="1" applyAlignment="1">
      <alignment horizontal="justify" vertical="center" wrapText="1"/>
    </xf>
    <xf numFmtId="0" fontId="26" fillId="0" borderId="14" xfId="2" applyFont="1" applyBorder="1" applyAlignment="1">
      <alignment horizontal="justify" vertical="center" wrapText="1"/>
    </xf>
    <xf numFmtId="0" fontId="26" fillId="0" borderId="65" xfId="2" applyFont="1" applyBorder="1" applyAlignment="1">
      <alignment horizontal="left" vertical="center"/>
    </xf>
    <xf numFmtId="0" fontId="26" fillId="0" borderId="14" xfId="2" applyFont="1" applyBorder="1" applyAlignment="1">
      <alignment horizontal="left" vertical="center"/>
    </xf>
    <xf numFmtId="0" fontId="26" fillId="0" borderId="65" xfId="2" applyFont="1" applyBorder="1" applyAlignment="1">
      <alignment horizontal="left" vertical="center" wrapText="1"/>
    </xf>
    <xf numFmtId="0" fontId="26" fillId="0" borderId="14" xfId="2" applyFont="1" applyBorder="1" applyAlignment="1">
      <alignment horizontal="left" vertical="center" wrapText="1"/>
    </xf>
    <xf numFmtId="0" fontId="31" fillId="0" borderId="0" xfId="2" applyFont="1" applyAlignment="1">
      <alignment horizontal="center" vertical="center"/>
    </xf>
    <xf numFmtId="0" fontId="26" fillId="0" borderId="0" xfId="2" applyFont="1" applyAlignment="1">
      <alignment horizontal="left" vertical="center" wrapText="1"/>
    </xf>
    <xf numFmtId="0" fontId="31" fillId="0" borderId="0" xfId="2" applyFont="1" applyAlignment="1">
      <alignment horizontal="left" vertical="center"/>
    </xf>
    <xf numFmtId="0" fontId="25" fillId="0" borderId="0" xfId="2" applyFont="1" applyAlignment="1">
      <alignment horizontal="left" vertical="center"/>
    </xf>
    <xf numFmtId="0" fontId="31" fillId="0" borderId="0" xfId="2" applyFont="1" applyAlignment="1">
      <alignment horizontal="center" vertical="center"/>
    </xf>
    <xf numFmtId="49" fontId="25" fillId="0" borderId="0" xfId="4" applyNumberFormat="1" applyFont="1" applyAlignment="1">
      <alignment vertical="center"/>
    </xf>
    <xf numFmtId="49" fontId="25" fillId="0" borderId="0" xfId="4" applyNumberFormat="1" applyFont="1" applyBorder="1" applyAlignment="1">
      <alignment vertical="center"/>
    </xf>
    <xf numFmtId="49" fontId="26" fillId="0" borderId="0" xfId="4" applyNumberFormat="1" applyFont="1" applyBorder="1" applyAlignment="1">
      <alignment vertical="center"/>
    </xf>
    <xf numFmtId="49" fontId="25" fillId="0" borderId="0" xfId="4" applyNumberFormat="1" applyFont="1" applyBorder="1" applyAlignment="1">
      <alignment horizontal="center" vertical="center"/>
    </xf>
    <xf numFmtId="49" fontId="25" fillId="0" borderId="0" xfId="5" applyNumberFormat="1" applyFont="1" applyBorder="1" applyAlignment="1">
      <alignment vertical="center"/>
    </xf>
    <xf numFmtId="49" fontId="26" fillId="0" borderId="0" xfId="4" applyNumberFormat="1" applyFont="1" applyFill="1" applyBorder="1" applyAlignment="1">
      <alignment vertical="top"/>
    </xf>
    <xf numFmtId="49" fontId="26" fillId="0" borderId="0" xfId="5" applyNumberFormat="1" applyFont="1" applyBorder="1" applyAlignment="1">
      <alignment horizontal="left" vertical="center"/>
    </xf>
    <xf numFmtId="49" fontId="25" fillId="0" borderId="0" xfId="4" applyNumberFormat="1" applyFont="1" applyBorder="1" applyAlignment="1">
      <alignment horizontal="left" vertical="center"/>
    </xf>
    <xf numFmtId="49" fontId="26" fillId="0" borderId="0" xfId="4" applyNumberFormat="1" applyFont="1" applyFill="1" applyBorder="1" applyAlignment="1">
      <alignment horizontal="left" vertical="top" wrapText="1"/>
    </xf>
    <xf numFmtId="49" fontId="26" fillId="0" borderId="0" xfId="5" applyNumberFormat="1" applyFont="1" applyFill="1" applyBorder="1" applyAlignment="1">
      <alignment vertical="center"/>
    </xf>
    <xf numFmtId="49" fontId="26" fillId="0" borderId="0" xfId="4" applyNumberFormat="1" applyFont="1" applyFill="1" applyBorder="1" applyAlignment="1">
      <alignment vertical="center"/>
    </xf>
    <xf numFmtId="49" fontId="26" fillId="0" borderId="0" xfId="5" applyNumberFormat="1" applyFont="1" applyFill="1" applyBorder="1" applyAlignment="1">
      <alignment horizontal="right" vertical="center"/>
    </xf>
    <xf numFmtId="49" fontId="26" fillId="0" borderId="35" xfId="4" applyNumberFormat="1" applyFont="1" applyFill="1" applyBorder="1" applyAlignment="1">
      <alignment horizontal="left" vertical="top" wrapText="1"/>
    </xf>
    <xf numFmtId="49" fontId="26" fillId="0" borderId="0" xfId="5" applyNumberFormat="1" applyFont="1" applyFill="1" applyBorder="1" applyAlignment="1">
      <alignment horizontal="left" vertical="center"/>
    </xf>
    <xf numFmtId="49" fontId="26" fillId="0" borderId="24" xfId="4" applyNumberFormat="1" applyFont="1" applyFill="1" applyBorder="1" applyAlignment="1">
      <alignment horizontal="left" vertical="top"/>
    </xf>
    <xf numFmtId="49" fontId="26" fillId="0" borderId="29" xfId="4" applyNumberFormat="1" applyFont="1" applyFill="1" applyBorder="1" applyAlignment="1">
      <alignment horizontal="left" vertical="top"/>
    </xf>
    <xf numFmtId="49" fontId="26" fillId="0" borderId="25" xfId="4" applyNumberFormat="1" applyFont="1" applyFill="1" applyBorder="1" applyAlignment="1">
      <alignment horizontal="left" vertical="top"/>
    </xf>
    <xf numFmtId="49" fontId="26" fillId="0" borderId="14" xfId="4" applyNumberFormat="1" applyFont="1" applyFill="1" applyBorder="1" applyAlignment="1">
      <alignment vertical="center"/>
    </xf>
    <xf numFmtId="49" fontId="26" fillId="0" borderId="26" xfId="4" applyNumberFormat="1" applyFont="1" applyFill="1" applyBorder="1" applyAlignment="1">
      <alignment vertical="center"/>
    </xf>
    <xf numFmtId="49" fontId="26" fillId="0" borderId="65" xfId="4" applyNumberFormat="1" applyFont="1" applyFill="1" applyBorder="1" applyAlignment="1">
      <alignment vertical="center"/>
    </xf>
    <xf numFmtId="49" fontId="26" fillId="0" borderId="14" xfId="4" applyNumberFormat="1" applyFont="1" applyFill="1" applyBorder="1" applyAlignment="1">
      <alignment horizontal="center" vertical="center"/>
    </xf>
    <xf numFmtId="49" fontId="26" fillId="0" borderId="65" xfId="4" applyNumberFormat="1" applyFont="1" applyFill="1" applyBorder="1" applyAlignment="1">
      <alignment horizontal="center" vertical="center"/>
    </xf>
    <xf numFmtId="49" fontId="26" fillId="0" borderId="32" xfId="4" applyNumberFormat="1" applyFont="1" applyFill="1" applyBorder="1" applyAlignment="1">
      <alignment horizontal="left" vertical="top"/>
    </xf>
    <xf numFmtId="49" fontId="26" fillId="0" borderId="0" xfId="4" applyNumberFormat="1" applyFont="1" applyFill="1" applyBorder="1" applyAlignment="1">
      <alignment horizontal="left" vertical="top"/>
    </xf>
    <xf numFmtId="49" fontId="26" fillId="0" borderId="9" xfId="4" applyNumberFormat="1" applyFont="1" applyFill="1" applyBorder="1" applyAlignment="1">
      <alignment horizontal="left" vertical="top"/>
    </xf>
    <xf numFmtId="49" fontId="26" fillId="0" borderId="36" xfId="4" applyNumberFormat="1" applyFont="1" applyFill="1" applyBorder="1" applyAlignment="1">
      <alignment vertical="center"/>
    </xf>
    <xf numFmtId="49" fontId="26" fillId="0" borderId="35" xfId="4" applyNumberFormat="1" applyFont="1" applyFill="1" applyBorder="1" applyAlignment="1">
      <alignment vertical="center"/>
    </xf>
    <xf numFmtId="49" fontId="26" fillId="0" borderId="9" xfId="4" applyNumberFormat="1" applyFont="1" applyFill="1" applyBorder="1" applyAlignment="1">
      <alignment vertical="center"/>
    </xf>
    <xf numFmtId="49" fontId="26" fillId="0" borderId="36" xfId="4" applyNumberFormat="1" applyFont="1" applyFill="1" applyBorder="1" applyAlignment="1">
      <alignment horizontal="center" vertical="center"/>
    </xf>
    <xf numFmtId="49" fontId="26" fillId="0" borderId="34" xfId="4" applyNumberFormat="1" applyFont="1" applyFill="1" applyBorder="1" applyAlignment="1">
      <alignment horizontal="center" vertical="center"/>
    </xf>
    <xf numFmtId="49" fontId="26" fillId="0" borderId="24" xfId="4" applyNumberFormat="1" applyFont="1" applyFill="1" applyBorder="1" applyAlignment="1">
      <alignment vertical="center"/>
    </xf>
    <xf numFmtId="49" fontId="26" fillId="0" borderId="29" xfId="4" applyNumberFormat="1" applyFont="1" applyFill="1" applyBorder="1" applyAlignment="1">
      <alignment vertical="center"/>
    </xf>
    <xf numFmtId="49" fontId="26" fillId="0" borderId="25" xfId="4" applyNumberFormat="1" applyFont="1" applyFill="1" applyBorder="1" applyAlignment="1">
      <alignment vertical="center"/>
    </xf>
    <xf numFmtId="49" fontId="26" fillId="0" borderId="24" xfId="4" applyNumberFormat="1" applyFont="1" applyFill="1" applyBorder="1" applyAlignment="1">
      <alignment horizontal="center" vertical="center"/>
    </xf>
    <xf numFmtId="49" fontId="26" fillId="0" borderId="25" xfId="4" applyNumberFormat="1" applyFont="1" applyFill="1" applyBorder="1" applyAlignment="1">
      <alignment horizontal="center" vertical="center"/>
    </xf>
    <xf numFmtId="49" fontId="26" fillId="0" borderId="32" xfId="4" applyNumberFormat="1" applyFont="1" applyBorder="1" applyAlignment="1">
      <alignment vertical="center"/>
    </xf>
    <xf numFmtId="49" fontId="26" fillId="0" borderId="29" xfId="4" applyNumberFormat="1" applyFont="1" applyBorder="1" applyAlignment="1">
      <alignment vertical="center"/>
    </xf>
    <xf numFmtId="49" fontId="26" fillId="0" borderId="25" xfId="4" applyNumberFormat="1" applyFont="1" applyBorder="1" applyAlignment="1">
      <alignment vertical="center"/>
    </xf>
    <xf numFmtId="49" fontId="26" fillId="0" borderId="36" xfId="4" applyNumberFormat="1" applyFont="1" applyBorder="1" applyAlignment="1">
      <alignment horizontal="center" vertical="center"/>
    </xf>
    <xf numFmtId="49" fontId="26" fillId="0" borderId="34" xfId="4" applyNumberFormat="1" applyFont="1" applyBorder="1" applyAlignment="1">
      <alignment horizontal="center" vertical="center"/>
    </xf>
    <xf numFmtId="49" fontId="26" fillId="0" borderId="36" xfId="4" applyNumberFormat="1" applyFont="1" applyFill="1" applyBorder="1" applyAlignment="1">
      <alignment vertical="top" wrapText="1"/>
    </xf>
    <xf numFmtId="49" fontId="26" fillId="0" borderId="35" xfId="4" applyNumberFormat="1" applyFont="1" applyFill="1" applyBorder="1" applyAlignment="1">
      <alignment vertical="top" wrapText="1"/>
    </xf>
    <xf numFmtId="49" fontId="26" fillId="0" borderId="34" xfId="4" applyNumberFormat="1" applyFont="1" applyFill="1" applyBorder="1" applyAlignment="1">
      <alignment vertical="top"/>
    </xf>
    <xf numFmtId="49" fontId="26" fillId="0" borderId="32" xfId="4" applyNumberFormat="1" applyFont="1" applyFill="1" applyBorder="1" applyAlignment="1">
      <alignment horizontal="left" vertical="top" wrapText="1"/>
    </xf>
    <xf numFmtId="49" fontId="26" fillId="0" borderId="9" xfId="4" applyNumberFormat="1" applyFont="1" applyFill="1" applyBorder="1" applyAlignment="1">
      <alignment horizontal="left" vertical="top" wrapText="1"/>
    </xf>
    <xf numFmtId="49" fontId="26" fillId="0" borderId="32" xfId="4" applyNumberFormat="1" applyFont="1" applyFill="1" applyBorder="1" applyAlignment="1">
      <alignment vertical="center"/>
    </xf>
    <xf numFmtId="49" fontId="26" fillId="0" borderId="26" xfId="4" applyNumberFormat="1" applyFont="1" applyBorder="1" applyAlignment="1">
      <alignment vertical="center"/>
    </xf>
    <xf numFmtId="49" fontId="26" fillId="0" borderId="65" xfId="4" applyNumberFormat="1" applyFont="1" applyFill="1" applyBorder="1" applyAlignment="1">
      <alignment horizontal="left" vertical="center"/>
    </xf>
    <xf numFmtId="49" fontId="26" fillId="0" borderId="36" xfId="4" applyNumberFormat="1" applyFont="1" applyFill="1" applyBorder="1" applyAlignment="1">
      <alignment vertical="top"/>
    </xf>
    <xf numFmtId="49" fontId="26" fillId="0" borderId="35" xfId="4" applyNumberFormat="1" applyFont="1" applyFill="1" applyBorder="1" applyAlignment="1">
      <alignment vertical="top"/>
    </xf>
    <xf numFmtId="49" fontId="26" fillId="0" borderId="26" xfId="4" applyNumberFormat="1" applyFont="1" applyFill="1" applyBorder="1" applyAlignment="1">
      <alignment horizontal="center" vertical="center"/>
    </xf>
    <xf numFmtId="49" fontId="26" fillId="0" borderId="26" xfId="4" applyNumberFormat="1" applyFont="1" applyFill="1" applyBorder="1" applyAlignment="1">
      <alignment horizontal="center" vertical="center"/>
    </xf>
    <xf numFmtId="49" fontId="26" fillId="0" borderId="14" xfId="4" applyNumberFormat="1" applyFont="1" applyFill="1" applyBorder="1" applyAlignment="1">
      <alignment horizontal="left" vertical="center" wrapText="1"/>
    </xf>
    <xf numFmtId="49" fontId="26" fillId="0" borderId="26" xfId="4" applyNumberFormat="1" applyFont="1" applyFill="1" applyBorder="1" applyAlignment="1">
      <alignment horizontal="left" vertical="center" wrapText="1"/>
    </xf>
    <xf numFmtId="49" fontId="26" fillId="0" borderId="65" xfId="4" applyNumberFormat="1" applyFont="1" applyFill="1" applyBorder="1" applyAlignment="1">
      <alignment horizontal="left" vertical="center" wrapText="1"/>
    </xf>
    <xf numFmtId="49" fontId="26" fillId="0" borderId="24" xfId="6" applyNumberFormat="1" applyFont="1" applyFill="1" applyBorder="1" applyAlignment="1">
      <alignment horizontal="left" vertical="top" wrapText="1"/>
    </xf>
    <xf numFmtId="49" fontId="26" fillId="0" borderId="29" xfId="6" applyNumberFormat="1" applyFont="1" applyFill="1" applyBorder="1" applyAlignment="1">
      <alignment horizontal="left" vertical="top" wrapText="1"/>
    </xf>
    <xf numFmtId="49" fontId="26" fillId="0" borderId="25" xfId="6" applyNumberFormat="1" applyFont="1" applyFill="1" applyBorder="1" applyAlignment="1">
      <alignment horizontal="left" vertical="top" wrapText="1"/>
    </xf>
    <xf numFmtId="49" fontId="26" fillId="0" borderId="29" xfId="4" applyNumberFormat="1" applyFont="1" applyFill="1" applyBorder="1" applyAlignment="1">
      <alignment horizontal="center" vertical="center"/>
    </xf>
    <xf numFmtId="49" fontId="25" fillId="0" borderId="0" xfId="6" applyNumberFormat="1" applyFont="1" applyBorder="1" applyAlignment="1">
      <alignment vertical="center"/>
    </xf>
    <xf numFmtId="49" fontId="26" fillId="0" borderId="32" xfId="6" applyNumberFormat="1" applyFont="1" applyFill="1" applyBorder="1" applyAlignment="1">
      <alignment horizontal="left" vertical="top" wrapText="1"/>
    </xf>
    <xf numFmtId="49" fontId="26" fillId="0" borderId="0" xfId="6" applyNumberFormat="1" applyFont="1" applyFill="1" applyBorder="1" applyAlignment="1">
      <alignment horizontal="left" vertical="top" wrapText="1"/>
    </xf>
    <xf numFmtId="49" fontId="26" fillId="0" borderId="9" xfId="6" applyNumberFormat="1" applyFont="1" applyFill="1" applyBorder="1" applyAlignment="1">
      <alignment horizontal="left" vertical="top" wrapText="1"/>
    </xf>
    <xf numFmtId="49" fontId="26" fillId="0" borderId="32" xfId="4" applyNumberFormat="1" applyFont="1" applyFill="1" applyBorder="1" applyAlignment="1">
      <alignment horizontal="center" vertical="center"/>
    </xf>
    <xf numFmtId="49" fontId="26" fillId="0" borderId="0" xfId="4" applyNumberFormat="1" applyFont="1" applyFill="1" applyBorder="1" applyAlignment="1">
      <alignment horizontal="center" vertical="center"/>
    </xf>
    <xf numFmtId="49" fontId="26" fillId="0" borderId="9" xfId="4" applyNumberFormat="1" applyFont="1" applyFill="1" applyBorder="1" applyAlignment="1">
      <alignment horizontal="center" vertical="center"/>
    </xf>
    <xf numFmtId="49" fontId="26" fillId="0" borderId="36" xfId="6" applyNumberFormat="1" applyFont="1" applyFill="1" applyBorder="1" applyAlignment="1">
      <alignment horizontal="left" vertical="center"/>
    </xf>
    <xf numFmtId="49" fontId="26" fillId="0" borderId="35" xfId="6" applyNumberFormat="1" applyFont="1" applyFill="1" applyBorder="1" applyAlignment="1">
      <alignment horizontal="left" vertical="center"/>
    </xf>
    <xf numFmtId="49" fontId="26" fillId="0" borderId="34" xfId="6" applyNumberFormat="1" applyFont="1" applyFill="1" applyBorder="1" applyAlignment="1">
      <alignment horizontal="left" vertical="center"/>
    </xf>
    <xf numFmtId="49" fontId="25" fillId="0" borderId="0" xfId="6" applyNumberFormat="1" applyFont="1" applyBorder="1" applyAlignment="1">
      <alignment horizontal="center" vertical="center"/>
    </xf>
    <xf numFmtId="49" fontId="26" fillId="0" borderId="24" xfId="6" applyNumberFormat="1" applyFont="1" applyFill="1" applyBorder="1" applyAlignment="1">
      <alignment horizontal="left" vertical="center" wrapText="1"/>
    </xf>
    <xf numFmtId="49" fontId="26" fillId="0" borderId="29" xfId="6" applyNumberFormat="1" applyFont="1" applyFill="1" applyBorder="1" applyAlignment="1">
      <alignment horizontal="left" vertical="center" wrapText="1"/>
    </xf>
    <xf numFmtId="49" fontId="26" fillId="0" borderId="29" xfId="6" applyNumberFormat="1" applyFont="1" applyFill="1" applyBorder="1" applyAlignment="1">
      <alignment horizontal="left" vertical="top"/>
    </xf>
    <xf numFmtId="49" fontId="26" fillId="0" borderId="25" xfId="6" applyNumberFormat="1" applyFont="1" applyFill="1" applyBorder="1" applyAlignment="1">
      <alignment horizontal="left" vertical="top"/>
    </xf>
    <xf numFmtId="49" fontId="26" fillId="0" borderId="36" xfId="6" applyNumberFormat="1" applyFont="1" applyFill="1" applyBorder="1" applyAlignment="1">
      <alignment horizontal="left" vertical="center" wrapText="1"/>
    </xf>
    <xf numFmtId="49" fontId="26" fillId="0" borderId="35" xfId="6" applyNumberFormat="1" applyFont="1" applyFill="1" applyBorder="1" applyAlignment="1">
      <alignment horizontal="left" vertical="center" wrapText="1"/>
    </xf>
    <xf numFmtId="49" fontId="26" fillId="0" borderId="35" xfId="6" applyNumberFormat="1" applyFont="1" applyFill="1" applyBorder="1" applyAlignment="1">
      <alignment horizontal="left" vertical="top"/>
    </xf>
    <xf numFmtId="49" fontId="26" fillId="0" borderId="34" xfId="6" applyNumberFormat="1" applyFont="1" applyFill="1" applyBorder="1" applyAlignment="1">
      <alignment horizontal="left" vertical="top"/>
    </xf>
    <xf numFmtId="49" fontId="26" fillId="0" borderId="35" xfId="4" applyNumberFormat="1" applyFont="1" applyFill="1" applyBorder="1" applyAlignment="1">
      <alignment horizontal="center" vertical="center"/>
    </xf>
    <xf numFmtId="49" fontId="25" fillId="0" borderId="122" xfId="6" applyNumberFormat="1" applyFont="1" applyFill="1" applyBorder="1" applyAlignment="1">
      <alignment horizontal="center" vertical="center"/>
    </xf>
    <xf numFmtId="49" fontId="25" fillId="0" borderId="123" xfId="6" applyNumberFormat="1" applyFont="1" applyFill="1" applyBorder="1" applyAlignment="1">
      <alignment horizontal="center" vertical="center"/>
    </xf>
    <xf numFmtId="49" fontId="25" fillId="0" borderId="26" xfId="6" applyNumberFormat="1" applyFont="1" applyFill="1" applyBorder="1" applyAlignment="1">
      <alignment horizontal="center" vertical="center"/>
    </xf>
    <xf numFmtId="49" fontId="25" fillId="0" borderId="124" xfId="6" applyNumberFormat="1" applyFont="1" applyFill="1" applyBorder="1" applyAlignment="1">
      <alignment horizontal="center" vertical="center"/>
    </xf>
    <xf numFmtId="49" fontId="25" fillId="0" borderId="65" xfId="6" applyNumberFormat="1" applyFont="1" applyFill="1" applyBorder="1" applyAlignment="1">
      <alignment horizontal="center" vertical="center"/>
    </xf>
    <xf numFmtId="49" fontId="26" fillId="0" borderId="14" xfId="6" applyNumberFormat="1" applyFont="1" applyFill="1" applyBorder="1" applyAlignment="1">
      <alignment horizontal="left" vertical="center"/>
    </xf>
    <xf numFmtId="49" fontId="26" fillId="0" borderId="26" xfId="6" applyNumberFormat="1" applyFont="1" applyFill="1" applyBorder="1" applyAlignment="1">
      <alignment horizontal="left" vertical="center"/>
    </xf>
    <xf numFmtId="49" fontId="26" fillId="0" borderId="65" xfId="6" applyNumberFormat="1" applyFont="1" applyFill="1" applyBorder="1" applyAlignment="1">
      <alignment horizontal="left" vertical="center"/>
    </xf>
    <xf numFmtId="49" fontId="25" fillId="0" borderId="0" xfId="6" applyNumberFormat="1" applyFont="1" applyFill="1" applyBorder="1" applyAlignment="1">
      <alignment vertical="center"/>
    </xf>
    <xf numFmtId="49" fontId="25" fillId="0" borderId="0" xfId="4" applyNumberFormat="1" applyFont="1" applyFill="1" applyBorder="1" applyAlignment="1">
      <alignment vertical="center"/>
    </xf>
    <xf numFmtId="49" fontId="25" fillId="0" borderId="0" xfId="4" applyNumberFormat="1" applyFont="1" applyFill="1" applyAlignment="1">
      <alignment vertical="center"/>
    </xf>
    <xf numFmtId="49" fontId="25" fillId="0" borderId="0" xfId="4" applyNumberFormat="1" applyFont="1" applyFill="1" applyAlignment="1">
      <alignment horizontal="left" vertical="top" wrapText="1"/>
    </xf>
    <xf numFmtId="49" fontId="25" fillId="0" borderId="0" xfId="4" applyNumberFormat="1" applyFont="1" applyFill="1" applyAlignment="1">
      <alignment horizontal="left" vertical="top"/>
    </xf>
    <xf numFmtId="49" fontId="25" fillId="0" borderId="0" xfId="4" applyNumberFormat="1" applyFont="1" applyFill="1" applyAlignment="1">
      <alignment vertical="top"/>
    </xf>
    <xf numFmtId="49" fontId="25" fillId="0" borderId="0" xfId="4" applyNumberFormat="1" applyFont="1" applyFill="1" applyBorder="1" applyAlignment="1">
      <alignment vertical="top"/>
    </xf>
    <xf numFmtId="49" fontId="25" fillId="0" borderId="0" xfId="4" applyNumberFormat="1" applyFont="1" applyFill="1" applyAlignment="1">
      <alignment horizontal="right" vertical="top"/>
    </xf>
    <xf numFmtId="49" fontId="25" fillId="0" borderId="0" xfId="4" applyNumberFormat="1" applyFont="1" applyFill="1" applyAlignment="1">
      <alignment horizontal="right" vertical="center"/>
    </xf>
    <xf numFmtId="49" fontId="25" fillId="0" borderId="0" xfId="4" applyNumberFormat="1" applyFont="1" applyFill="1" applyAlignment="1">
      <alignment horizontal="center" vertical="top"/>
    </xf>
    <xf numFmtId="0" fontId="26" fillId="3" borderId="0" xfId="4" applyFont="1" applyFill="1" applyAlignment="1">
      <alignment vertical="center"/>
    </xf>
    <xf numFmtId="0" fontId="26" fillId="3" borderId="0" xfId="4" applyFont="1" applyFill="1" applyAlignment="1">
      <alignment horizontal="center" vertical="center"/>
    </xf>
    <xf numFmtId="49" fontId="27" fillId="0" borderId="0" xfId="4" applyNumberFormat="1" applyFont="1" applyFill="1" applyAlignment="1">
      <alignment vertical="center"/>
    </xf>
    <xf numFmtId="49" fontId="25" fillId="0" borderId="0" xfId="4" applyNumberFormat="1" applyFont="1" applyFill="1" applyAlignment="1">
      <alignment horizontal="left" vertical="center"/>
    </xf>
    <xf numFmtId="0" fontId="33" fillId="3" borderId="0" xfId="3" applyFont="1" applyFill="1" applyBorder="1" applyAlignment="1">
      <alignment horizontal="left" vertical="top"/>
    </xf>
    <xf numFmtId="0" fontId="34" fillId="3" borderId="0" xfId="3" applyFont="1" applyFill="1" applyBorder="1" applyAlignment="1">
      <alignment horizontal="left" vertical="top" wrapText="1"/>
    </xf>
    <xf numFmtId="0" fontId="34" fillId="3" borderId="0" xfId="3" applyFont="1" applyFill="1" applyBorder="1" applyAlignment="1">
      <alignment horizontal="left" vertical="top"/>
    </xf>
    <xf numFmtId="0" fontId="35" fillId="3" borderId="0" xfId="3" applyFont="1" applyFill="1" applyBorder="1" applyAlignment="1">
      <alignment horizontal="left" vertical="top"/>
    </xf>
    <xf numFmtId="0" fontId="36" fillId="3" borderId="0" xfId="3" applyFont="1" applyFill="1" applyBorder="1" applyAlignment="1">
      <alignment horizontal="left" vertical="center" wrapText="1"/>
    </xf>
    <xf numFmtId="0" fontId="36" fillId="3" borderId="0" xfId="3" applyFont="1" applyFill="1" applyBorder="1" applyAlignment="1">
      <alignment horizontal="left" vertical="center" wrapText="1" indent="5"/>
    </xf>
    <xf numFmtId="0" fontId="36" fillId="3" borderId="18" xfId="3" applyFont="1" applyFill="1" applyBorder="1" applyAlignment="1">
      <alignment horizontal="left" vertical="center" wrapText="1"/>
    </xf>
    <xf numFmtId="0" fontId="36" fillId="3" borderId="17" xfId="3" applyFont="1" applyFill="1" applyBorder="1" applyAlignment="1">
      <alignment horizontal="left" vertical="center" wrapText="1"/>
    </xf>
    <xf numFmtId="0" fontId="36" fillId="3" borderId="16" xfId="3" applyFont="1" applyFill="1" applyBorder="1" applyAlignment="1">
      <alignment horizontal="left" vertical="center" wrapText="1"/>
    </xf>
    <xf numFmtId="0" fontId="36" fillId="3" borderId="125" xfId="3" applyFont="1" applyFill="1" applyBorder="1" applyAlignment="1">
      <alignment horizontal="center" vertical="center" wrapText="1"/>
    </xf>
    <xf numFmtId="0" fontId="36" fillId="3" borderId="2" xfId="3" applyFont="1" applyFill="1" applyBorder="1" applyAlignment="1">
      <alignment horizontal="center" vertical="center" wrapText="1"/>
    </xf>
    <xf numFmtId="0" fontId="36" fillId="3" borderId="1" xfId="3" applyFont="1" applyFill="1" applyBorder="1" applyAlignment="1">
      <alignment horizontal="center" vertical="center" wrapText="1"/>
    </xf>
    <xf numFmtId="0" fontId="35" fillId="3" borderId="0" xfId="3" applyFont="1" applyFill="1" applyAlignment="1">
      <alignment horizontal="left" vertical="top"/>
    </xf>
    <xf numFmtId="0" fontId="37" fillId="3" borderId="46" xfId="3" applyFont="1" applyFill="1" applyBorder="1" applyAlignment="1">
      <alignment vertical="center"/>
    </xf>
    <xf numFmtId="177" fontId="36" fillId="3" borderId="45" xfId="3" applyNumberFormat="1" applyFont="1" applyFill="1" applyBorder="1" applyAlignment="1">
      <alignment horizontal="center" vertical="center" wrapText="1"/>
    </xf>
    <xf numFmtId="0" fontId="36" fillId="3" borderId="45" xfId="3" applyFont="1" applyFill="1" applyBorder="1" applyAlignment="1">
      <alignment horizontal="center" vertical="center" wrapText="1"/>
    </xf>
    <xf numFmtId="0" fontId="36" fillId="3" borderId="45" xfId="3" applyFont="1" applyFill="1" applyBorder="1" applyAlignment="1">
      <alignment horizontal="center" vertical="center" wrapText="1"/>
    </xf>
    <xf numFmtId="177" fontId="36" fillId="3" borderId="45" xfId="3" applyNumberFormat="1" applyFont="1" applyFill="1" applyBorder="1" applyAlignment="1">
      <alignment horizontal="center" vertical="center" wrapText="1"/>
    </xf>
    <xf numFmtId="0" fontId="36" fillId="3" borderId="45" xfId="3" applyFont="1" applyFill="1" applyBorder="1" applyAlignment="1">
      <alignment horizontal="right" vertical="center" wrapText="1"/>
    </xf>
    <xf numFmtId="0" fontId="36" fillId="3" borderId="67" xfId="3" applyFont="1" applyFill="1" applyBorder="1" applyAlignment="1">
      <alignment horizontal="right" vertical="center" wrapText="1"/>
    </xf>
    <xf numFmtId="0" fontId="36" fillId="3" borderId="66" xfId="3" applyFont="1" applyFill="1" applyBorder="1" applyAlignment="1">
      <alignment horizontal="center" vertical="center" wrapText="1"/>
    </xf>
    <xf numFmtId="0" fontId="36" fillId="3" borderId="35" xfId="3" applyFont="1" applyFill="1" applyBorder="1" applyAlignment="1">
      <alignment horizontal="center" vertical="center" wrapText="1"/>
    </xf>
    <xf numFmtId="0" fontId="36" fillId="3" borderId="34" xfId="3" applyFont="1" applyFill="1" applyBorder="1" applyAlignment="1">
      <alignment horizontal="center" vertical="center" wrapText="1"/>
    </xf>
    <xf numFmtId="0" fontId="34" fillId="7" borderId="126" xfId="3" applyFont="1" applyFill="1" applyBorder="1" applyAlignment="1">
      <alignment horizontal="center" vertical="center" textRotation="255" wrapText="1"/>
    </xf>
    <xf numFmtId="49" fontId="36" fillId="3" borderId="27" xfId="3" applyNumberFormat="1" applyFont="1" applyFill="1" applyBorder="1" applyAlignment="1">
      <alignment horizontal="left" vertical="center" wrapText="1"/>
    </xf>
    <xf numFmtId="49" fontId="36" fillId="3" borderId="26" xfId="3" applyNumberFormat="1" applyFont="1" applyFill="1" applyBorder="1" applyAlignment="1">
      <alignment horizontal="left" vertical="center" wrapText="1"/>
    </xf>
    <xf numFmtId="0" fontId="36" fillId="3" borderId="35" xfId="3" applyFont="1" applyFill="1" applyBorder="1" applyAlignment="1">
      <alignment horizontal="center" vertical="center" wrapText="1"/>
    </xf>
    <xf numFmtId="49" fontId="36" fillId="3" borderId="26" xfId="3" applyNumberFormat="1" applyFont="1" applyFill="1" applyBorder="1" applyAlignment="1">
      <alignment horizontal="center" vertical="center" wrapText="1"/>
    </xf>
    <xf numFmtId="177" fontId="36" fillId="3" borderId="35" xfId="3" applyNumberFormat="1" applyFont="1" applyFill="1" applyBorder="1" applyAlignment="1">
      <alignment horizontal="center" vertical="center" wrapText="1"/>
    </xf>
    <xf numFmtId="49" fontId="36" fillId="3" borderId="65" xfId="3" applyNumberFormat="1" applyFont="1" applyFill="1" applyBorder="1" applyAlignment="1">
      <alignment horizontal="center" vertical="center" wrapText="1"/>
    </xf>
    <xf numFmtId="0" fontId="36" fillId="3" borderId="127" xfId="3" applyFont="1" applyFill="1" applyBorder="1" applyAlignment="1">
      <alignment horizontal="center" vertical="center" wrapText="1"/>
    </xf>
    <xf numFmtId="0" fontId="36" fillId="3" borderId="128" xfId="3" applyFont="1" applyFill="1" applyBorder="1" applyAlignment="1">
      <alignment horizontal="center" vertical="center" wrapText="1"/>
    </xf>
    <xf numFmtId="0" fontId="36" fillId="3" borderId="129" xfId="3" applyFont="1" applyFill="1" applyBorder="1" applyAlignment="1">
      <alignment horizontal="center" vertical="center" wrapText="1"/>
    </xf>
    <xf numFmtId="0" fontId="36" fillId="3" borderId="26" xfId="3" applyFont="1" applyFill="1" applyBorder="1" applyAlignment="1">
      <alignment horizontal="center" vertical="center" wrapText="1"/>
    </xf>
    <xf numFmtId="177" fontId="36" fillId="3" borderId="26" xfId="3" applyNumberFormat="1" applyFont="1" applyFill="1" applyBorder="1" applyAlignment="1">
      <alignment horizontal="center" vertical="center" wrapText="1"/>
    </xf>
    <xf numFmtId="0" fontId="36" fillId="3" borderId="14" xfId="3" applyFont="1" applyFill="1" applyBorder="1" applyAlignment="1">
      <alignment horizontal="center" vertical="center" wrapText="1"/>
    </xf>
    <xf numFmtId="0" fontId="36" fillId="3" borderId="65" xfId="3" applyFont="1" applyFill="1" applyBorder="1" applyAlignment="1">
      <alignment horizontal="center" vertical="center" wrapText="1"/>
    </xf>
    <xf numFmtId="0" fontId="36" fillId="3" borderId="24" xfId="3" applyFont="1" applyFill="1" applyBorder="1" applyAlignment="1">
      <alignment horizontal="center" vertical="center" wrapText="1"/>
    </xf>
    <xf numFmtId="0" fontId="36" fillId="3" borderId="25" xfId="3" applyFont="1" applyFill="1" applyBorder="1" applyAlignment="1">
      <alignment horizontal="center" vertical="center" wrapText="1"/>
    </xf>
    <xf numFmtId="0" fontId="36" fillId="3" borderId="29" xfId="3" applyFont="1" applyFill="1" applyBorder="1" applyAlignment="1">
      <alignment vertical="center" wrapText="1"/>
    </xf>
    <xf numFmtId="0" fontId="36" fillId="3" borderId="25" xfId="3" applyFont="1" applyFill="1" applyBorder="1" applyAlignment="1">
      <alignment vertical="center" wrapText="1"/>
    </xf>
    <xf numFmtId="0" fontId="36" fillId="3" borderId="32" xfId="3" applyFont="1" applyFill="1" applyBorder="1" applyAlignment="1">
      <alignment horizontal="center" vertical="center" wrapText="1"/>
    </xf>
    <xf numFmtId="0" fontId="36" fillId="3" borderId="9" xfId="3" applyFont="1" applyFill="1" applyBorder="1" applyAlignment="1">
      <alignment horizontal="center" vertical="center" wrapText="1"/>
    </xf>
    <xf numFmtId="0" fontId="36" fillId="3" borderId="0" xfId="3" applyFont="1" applyFill="1" applyBorder="1" applyAlignment="1">
      <alignment vertical="center" wrapText="1"/>
    </xf>
    <xf numFmtId="0" fontId="36" fillId="3" borderId="9" xfId="3" applyFont="1" applyFill="1" applyBorder="1" applyAlignment="1">
      <alignment vertical="center" wrapText="1"/>
    </xf>
    <xf numFmtId="0" fontId="36" fillId="3" borderId="36" xfId="3" applyFont="1" applyFill="1" applyBorder="1" applyAlignment="1">
      <alignment horizontal="center" vertical="center" wrapText="1"/>
    </xf>
    <xf numFmtId="0" fontId="36" fillId="3" borderId="14" xfId="3" applyFont="1" applyFill="1" applyBorder="1" applyAlignment="1">
      <alignment horizontal="left" vertical="center" wrapText="1"/>
    </xf>
    <xf numFmtId="0" fontId="36" fillId="3" borderId="26" xfId="3" applyFont="1" applyFill="1" applyBorder="1" applyAlignment="1">
      <alignment horizontal="left" vertical="center" wrapText="1"/>
    </xf>
    <xf numFmtId="0" fontId="36" fillId="3" borderId="35" xfId="3" applyFont="1" applyFill="1" applyBorder="1" applyAlignment="1">
      <alignment horizontal="left" vertical="center" wrapText="1"/>
    </xf>
    <xf numFmtId="0" fontId="36" fillId="3" borderId="34" xfId="3" applyFont="1" applyFill="1" applyBorder="1" applyAlignment="1">
      <alignment horizontal="left" vertical="center" wrapText="1"/>
    </xf>
    <xf numFmtId="0" fontId="34" fillId="3" borderId="27" xfId="3" applyFont="1" applyFill="1" applyBorder="1" applyAlignment="1">
      <alignment horizontal="left" vertical="center"/>
    </xf>
    <xf numFmtId="0" fontId="34" fillId="3" borderId="26" xfId="3" applyFont="1" applyFill="1" applyBorder="1" applyAlignment="1">
      <alignment horizontal="left" vertical="center"/>
    </xf>
    <xf numFmtId="0" fontId="34" fillId="3" borderId="130" xfId="3" applyFont="1" applyFill="1" applyBorder="1" applyAlignment="1">
      <alignment horizontal="left" vertical="center"/>
    </xf>
    <xf numFmtId="0" fontId="36" fillId="3" borderId="131" xfId="3" applyFont="1" applyFill="1" applyBorder="1" applyAlignment="1">
      <alignment horizontal="center" vertical="center"/>
    </xf>
    <xf numFmtId="0" fontId="36" fillId="3" borderId="26" xfId="3" applyFont="1" applyFill="1" applyBorder="1" applyAlignment="1">
      <alignment horizontal="center" vertical="center"/>
    </xf>
    <xf numFmtId="0" fontId="36" fillId="3" borderId="130" xfId="3" applyFont="1" applyFill="1" applyBorder="1" applyAlignment="1">
      <alignment horizontal="center" vertical="center"/>
    </xf>
    <xf numFmtId="0" fontId="36" fillId="3" borderId="132" xfId="3" applyFont="1" applyFill="1" applyBorder="1" applyAlignment="1">
      <alignment horizontal="center" vertical="center" wrapText="1"/>
    </xf>
    <xf numFmtId="0" fontId="36" fillId="3" borderId="29" xfId="3" applyFont="1" applyFill="1" applyBorder="1" applyAlignment="1">
      <alignment horizontal="center" vertical="center" wrapText="1"/>
    </xf>
    <xf numFmtId="0" fontId="34" fillId="3" borderId="27" xfId="3" applyFont="1" applyFill="1" applyBorder="1" applyAlignment="1">
      <alignment horizontal="center" vertical="center"/>
    </xf>
    <xf numFmtId="0" fontId="34" fillId="3" borderId="65" xfId="3" applyFont="1" applyFill="1" applyBorder="1" applyAlignment="1">
      <alignment horizontal="center" vertical="center"/>
    </xf>
    <xf numFmtId="0" fontId="34" fillId="3" borderId="14" xfId="3" applyFont="1" applyFill="1" applyBorder="1" applyAlignment="1">
      <alignment horizontal="center" vertical="center"/>
    </xf>
    <xf numFmtId="0" fontId="34" fillId="3" borderId="130" xfId="3" applyFont="1" applyFill="1" applyBorder="1" applyAlignment="1">
      <alignment horizontal="center" vertical="center"/>
    </xf>
    <xf numFmtId="0" fontId="36" fillId="3" borderId="133" xfId="3" applyFont="1" applyFill="1" applyBorder="1" applyAlignment="1">
      <alignment horizontal="center" vertical="center" wrapText="1"/>
    </xf>
    <xf numFmtId="0" fontId="36" fillId="3" borderId="0" xfId="3" applyFont="1" applyFill="1" applyBorder="1" applyAlignment="1">
      <alignment horizontal="center" vertical="center" wrapText="1"/>
    </xf>
    <xf numFmtId="0" fontId="36" fillId="3" borderId="134" xfId="3" applyFont="1" applyFill="1" applyBorder="1" applyAlignment="1">
      <alignment horizontal="center" vertical="center"/>
    </xf>
    <xf numFmtId="0" fontId="36" fillId="3" borderId="135" xfId="3" applyFont="1" applyFill="1" applyBorder="1" applyAlignment="1">
      <alignment horizontal="center" vertical="center"/>
    </xf>
    <xf numFmtId="0" fontId="36" fillId="3" borderId="136" xfId="3" applyFont="1" applyFill="1" applyBorder="1" applyAlignment="1">
      <alignment horizontal="center" vertical="center"/>
    </xf>
    <xf numFmtId="0" fontId="36" fillId="3" borderId="137" xfId="3" applyFont="1" applyFill="1" applyBorder="1" applyAlignment="1">
      <alignment horizontal="center" vertical="center"/>
    </xf>
    <xf numFmtId="0" fontId="36" fillId="3" borderId="138" xfId="3" applyFont="1" applyFill="1" applyBorder="1" applyAlignment="1">
      <alignment horizontal="center" vertical="center" wrapText="1"/>
    </xf>
    <xf numFmtId="0" fontId="36" fillId="3" borderId="139" xfId="3" applyFont="1" applyFill="1" applyBorder="1" applyAlignment="1">
      <alignment horizontal="center" vertical="center" wrapText="1"/>
    </xf>
    <xf numFmtId="0" fontId="36" fillId="3" borderId="140" xfId="3" applyFont="1" applyFill="1" applyBorder="1" applyAlignment="1">
      <alignment horizontal="center" vertical="center" wrapText="1"/>
    </xf>
    <xf numFmtId="0" fontId="36" fillId="7" borderId="141" xfId="3" applyFont="1" applyFill="1" applyBorder="1" applyAlignment="1">
      <alignment horizontal="left" vertical="center" wrapText="1"/>
    </xf>
    <xf numFmtId="0" fontId="36" fillId="7" borderId="142" xfId="3" applyFont="1" applyFill="1" applyBorder="1" applyAlignment="1">
      <alignment horizontal="left" vertical="center" wrapText="1"/>
    </xf>
    <xf numFmtId="0" fontId="34" fillId="7" borderId="143" xfId="3" applyFont="1" applyFill="1" applyBorder="1" applyAlignment="1">
      <alignment horizontal="center" vertical="center" textRotation="255" wrapText="1"/>
    </xf>
    <xf numFmtId="0" fontId="36" fillId="3" borderId="67" xfId="3" applyFont="1" applyFill="1" applyBorder="1" applyAlignment="1">
      <alignment horizontal="center" vertical="center" wrapText="1"/>
    </xf>
    <xf numFmtId="0" fontId="38" fillId="3" borderId="0" xfId="3" applyFont="1" applyFill="1" applyAlignment="1">
      <alignment horizontal="left" vertical="top"/>
    </xf>
    <xf numFmtId="0" fontId="36" fillId="3" borderId="46" xfId="3" applyFont="1" applyFill="1" applyBorder="1" applyAlignment="1">
      <alignment vertical="center" wrapText="1"/>
    </xf>
    <xf numFmtId="0" fontId="39" fillId="3" borderId="66" xfId="3" applyFont="1" applyFill="1" applyBorder="1" applyAlignment="1">
      <alignment horizontal="center" vertical="center"/>
    </xf>
    <xf numFmtId="0" fontId="40" fillId="3" borderId="45" xfId="3" applyFont="1" applyFill="1" applyBorder="1" applyAlignment="1">
      <alignment horizontal="center" vertical="center" wrapText="1"/>
    </xf>
    <xf numFmtId="0" fontId="40" fillId="3" borderId="67" xfId="3" applyFont="1" applyFill="1" applyBorder="1" applyAlignment="1">
      <alignment horizontal="center" vertical="center" wrapText="1"/>
    </xf>
    <xf numFmtId="0" fontId="40" fillId="3" borderId="66" xfId="3" applyFont="1" applyFill="1" applyBorder="1" applyAlignment="1">
      <alignment horizontal="center" vertical="center" wrapText="1"/>
    </xf>
    <xf numFmtId="0" fontId="40" fillId="3" borderId="47" xfId="3" applyFont="1" applyFill="1" applyBorder="1" applyAlignment="1">
      <alignment horizontal="center" vertical="center" wrapText="1"/>
    </xf>
    <xf numFmtId="0" fontId="36" fillId="7" borderId="27" xfId="3" applyFont="1" applyFill="1" applyBorder="1" applyAlignment="1">
      <alignment horizontal="left" vertical="center" wrapText="1"/>
    </xf>
    <xf numFmtId="0" fontId="36" fillId="7" borderId="26" xfId="3" applyFont="1" applyFill="1" applyBorder="1" applyAlignment="1">
      <alignment horizontal="left" vertical="center" wrapText="1"/>
    </xf>
    <xf numFmtId="0" fontId="36" fillId="7" borderId="28" xfId="3" applyFont="1" applyFill="1" applyBorder="1" applyAlignment="1">
      <alignment horizontal="left" vertical="center" wrapText="1"/>
    </xf>
    <xf numFmtId="49" fontId="36" fillId="3" borderId="144" xfId="3" applyNumberFormat="1" applyFont="1" applyFill="1" applyBorder="1" applyAlignment="1">
      <alignment horizontal="left" vertical="center" wrapText="1"/>
    </xf>
    <xf numFmtId="49" fontId="36" fillId="3" borderId="145" xfId="3" applyNumberFormat="1" applyFont="1" applyFill="1" applyBorder="1" applyAlignment="1">
      <alignment horizontal="left" vertical="center" wrapText="1"/>
    </xf>
    <xf numFmtId="49" fontId="36" fillId="3" borderId="146" xfId="3" applyNumberFormat="1" applyFont="1" applyFill="1" applyBorder="1" applyAlignment="1">
      <alignment horizontal="left" vertical="center" wrapText="1"/>
    </xf>
    <xf numFmtId="0" fontId="36" fillId="3" borderId="147" xfId="3" applyFont="1" applyFill="1" applyBorder="1" applyAlignment="1">
      <alignment horizontal="center" vertical="center" wrapText="1"/>
    </xf>
    <xf numFmtId="0" fontId="36" fillId="3" borderId="148" xfId="3" applyFont="1" applyFill="1" applyBorder="1" applyAlignment="1">
      <alignment horizontal="center" vertical="center" wrapText="1"/>
    </xf>
    <xf numFmtId="0" fontId="36" fillId="3" borderId="149" xfId="3" applyFont="1" applyFill="1" applyBorder="1" applyAlignment="1">
      <alignment horizontal="center" vertical="center" wrapText="1"/>
    </xf>
    <xf numFmtId="0" fontId="36" fillId="3" borderId="150" xfId="3" applyFont="1" applyFill="1" applyBorder="1" applyAlignment="1">
      <alignment horizontal="center" vertical="center" textRotation="255" wrapText="1"/>
    </xf>
    <xf numFmtId="49" fontId="36" fillId="3" borderId="151" xfId="3" applyNumberFormat="1" applyFont="1" applyFill="1" applyBorder="1" applyAlignment="1">
      <alignment horizontal="left" vertical="center" wrapText="1"/>
    </xf>
    <xf numFmtId="49" fontId="36" fillId="3" borderId="152" xfId="3" applyNumberFormat="1" applyFont="1" applyFill="1" applyBorder="1" applyAlignment="1">
      <alignment horizontal="left" vertical="center" wrapText="1"/>
    </xf>
    <xf numFmtId="49" fontId="36" fillId="3" borderId="153" xfId="3" applyNumberFormat="1" applyFont="1" applyFill="1" applyBorder="1" applyAlignment="1">
      <alignment horizontal="left" vertical="center" wrapText="1"/>
    </xf>
    <xf numFmtId="49" fontId="36" fillId="3" borderId="14" xfId="3" applyNumberFormat="1" applyFont="1" applyFill="1" applyBorder="1" applyAlignment="1">
      <alignment horizontal="center" vertical="center" wrapText="1"/>
    </xf>
    <xf numFmtId="49" fontId="41" fillId="3" borderId="26" xfId="3" applyNumberFormat="1" applyFont="1" applyFill="1" applyBorder="1" applyAlignment="1">
      <alignment horizontal="right" vertical="center" wrapText="1"/>
    </xf>
    <xf numFmtId="49" fontId="36" fillId="3" borderId="148" xfId="3" applyNumberFormat="1" applyFont="1" applyFill="1" applyBorder="1" applyAlignment="1">
      <alignment horizontal="left" vertical="center" wrapText="1"/>
    </xf>
    <xf numFmtId="0" fontId="36" fillId="3" borderId="154" xfId="3" applyFont="1" applyFill="1" applyBorder="1" applyAlignment="1">
      <alignment horizontal="center" vertical="center" wrapText="1"/>
    </xf>
    <xf numFmtId="0" fontId="36" fillId="3" borderId="144" xfId="3" applyFont="1" applyFill="1" applyBorder="1" applyAlignment="1">
      <alignment horizontal="left" vertical="center" wrapText="1"/>
    </xf>
    <xf numFmtId="0" fontId="36" fillId="3" borderId="145" xfId="3" applyFont="1" applyFill="1" applyBorder="1" applyAlignment="1">
      <alignment horizontal="left" vertical="center" wrapText="1"/>
    </xf>
    <xf numFmtId="0" fontId="36" fillId="3" borderId="0" xfId="3" applyFont="1" applyFill="1" applyBorder="1" applyAlignment="1">
      <alignment horizontal="left" vertical="center" wrapText="1"/>
    </xf>
    <xf numFmtId="0" fontId="36" fillId="3" borderId="155" xfId="3" applyFont="1" applyFill="1" applyBorder="1" applyAlignment="1">
      <alignment horizontal="left" vertical="center" wrapText="1"/>
    </xf>
    <xf numFmtId="0" fontId="36" fillId="3" borderId="156" xfId="3" applyFont="1" applyFill="1" applyBorder="1" applyAlignment="1">
      <alignment horizontal="center" vertical="center" wrapText="1"/>
    </xf>
    <xf numFmtId="0" fontId="36" fillId="3" borderId="145" xfId="3" applyFont="1" applyFill="1" applyBorder="1" applyAlignment="1">
      <alignment horizontal="center" vertical="center" wrapText="1"/>
    </xf>
    <xf numFmtId="0" fontId="36" fillId="3" borderId="146" xfId="3" applyFont="1" applyFill="1" applyBorder="1" applyAlignment="1">
      <alignment horizontal="center" vertical="center" wrapText="1"/>
    </xf>
    <xf numFmtId="0" fontId="42" fillId="3" borderId="157" xfId="6" applyFont="1" applyFill="1" applyBorder="1" applyAlignment="1">
      <alignment horizontal="left" vertical="center" wrapText="1"/>
    </xf>
    <xf numFmtId="0" fontId="42" fillId="3" borderId="0" xfId="6" applyFont="1" applyFill="1" applyBorder="1" applyAlignment="1">
      <alignment horizontal="left" vertical="center" wrapText="1"/>
    </xf>
    <xf numFmtId="0" fontId="26" fillId="3" borderId="0" xfId="6" applyFont="1" applyFill="1" applyBorder="1" applyAlignment="1">
      <alignment horizontal="center" vertical="center" wrapText="1"/>
    </xf>
    <xf numFmtId="0" fontId="42" fillId="3" borderId="155" xfId="6" applyFont="1" applyFill="1" applyBorder="1" applyAlignment="1">
      <alignment horizontal="left" vertical="center" wrapText="1"/>
    </xf>
    <xf numFmtId="0" fontId="36" fillId="3" borderId="155" xfId="3" applyFont="1" applyFill="1" applyBorder="1" applyAlignment="1">
      <alignment horizontal="center" vertical="center" wrapText="1"/>
    </xf>
    <xf numFmtId="0" fontId="36" fillId="3" borderId="158" xfId="3" applyFont="1" applyFill="1" applyBorder="1" applyAlignment="1">
      <alignment horizontal="center" vertical="center" wrapText="1"/>
    </xf>
    <xf numFmtId="0" fontId="36" fillId="3" borderId="139" xfId="3" applyFont="1" applyFill="1" applyBorder="1" applyAlignment="1">
      <alignment horizontal="center" vertical="center" wrapText="1"/>
    </xf>
    <xf numFmtId="49" fontId="36" fillId="3" borderId="139" xfId="3" applyNumberFormat="1" applyFont="1" applyFill="1" applyBorder="1" applyAlignment="1">
      <alignment horizontal="center" vertical="center" wrapText="1"/>
    </xf>
    <xf numFmtId="0" fontId="36" fillId="3" borderId="151" xfId="3" applyFont="1" applyFill="1" applyBorder="1" applyAlignment="1">
      <alignment horizontal="left" vertical="center" wrapText="1"/>
    </xf>
    <xf numFmtId="0" fontId="36" fillId="3" borderId="152" xfId="3" applyFont="1" applyFill="1" applyBorder="1" applyAlignment="1">
      <alignment horizontal="left" vertical="center" wrapText="1"/>
    </xf>
    <xf numFmtId="0" fontId="36" fillId="3" borderId="152" xfId="3" applyFont="1" applyFill="1" applyBorder="1" applyAlignment="1">
      <alignment horizontal="center" vertical="center" wrapText="1"/>
    </xf>
    <xf numFmtId="0" fontId="36" fillId="3" borderId="141" xfId="3" applyFont="1" applyFill="1" applyBorder="1" applyAlignment="1">
      <alignment horizontal="left" vertical="center" wrapText="1"/>
    </xf>
    <xf numFmtId="0" fontId="36" fillId="3" borderId="142" xfId="3" applyFont="1" applyFill="1" applyBorder="1" applyAlignment="1">
      <alignment horizontal="left" vertical="center" wrapText="1"/>
    </xf>
    <xf numFmtId="0" fontId="36" fillId="3" borderId="159" xfId="3" applyFont="1" applyFill="1" applyBorder="1" applyAlignment="1">
      <alignment horizontal="center" vertical="center" wrapText="1"/>
    </xf>
    <xf numFmtId="0" fontId="36" fillId="3" borderId="142" xfId="3" applyFont="1" applyFill="1" applyBorder="1" applyAlignment="1">
      <alignment horizontal="center" vertical="center" wrapText="1"/>
    </xf>
    <xf numFmtId="0" fontId="36" fillId="3" borderId="160" xfId="3" applyFont="1" applyFill="1" applyBorder="1" applyAlignment="1">
      <alignment horizontal="center" vertical="center" wrapText="1"/>
    </xf>
    <xf numFmtId="0" fontId="36" fillId="3" borderId="161" xfId="3" applyFont="1" applyFill="1" applyBorder="1" applyAlignment="1">
      <alignment horizontal="center" vertical="center" textRotation="255" wrapText="1"/>
    </xf>
    <xf numFmtId="0" fontId="43" fillId="3" borderId="0" xfId="3" applyFont="1" applyFill="1" applyBorder="1" applyAlignment="1">
      <alignment horizontal="left" vertical="top" wrapText="1"/>
    </xf>
    <xf numFmtId="0" fontId="36" fillId="3" borderId="3" xfId="3" applyFont="1" applyFill="1" applyBorder="1" applyAlignment="1">
      <alignment horizontal="left" vertical="center" wrapText="1"/>
    </xf>
    <xf numFmtId="0" fontId="36" fillId="3" borderId="2" xfId="3" applyFont="1" applyFill="1" applyBorder="1" applyAlignment="1">
      <alignment horizontal="left" vertical="center" wrapText="1"/>
    </xf>
    <xf numFmtId="0" fontId="36" fillId="3" borderId="50" xfId="3" applyFont="1" applyFill="1" applyBorder="1" applyAlignment="1">
      <alignment horizontal="left" vertical="center" wrapText="1"/>
    </xf>
    <xf numFmtId="0" fontId="36" fillId="7" borderId="126" xfId="3" applyFont="1" applyFill="1" applyBorder="1" applyAlignment="1">
      <alignment horizontal="center" vertical="center" textRotation="255" wrapText="1"/>
    </xf>
    <xf numFmtId="0" fontId="36" fillId="7" borderId="144" xfId="3" applyFont="1" applyFill="1" applyBorder="1" applyAlignment="1">
      <alignment horizontal="left" vertical="center" wrapText="1"/>
    </xf>
    <xf numFmtId="0" fontId="36" fillId="7" borderId="145" xfId="3" applyFont="1" applyFill="1" applyBorder="1" applyAlignment="1">
      <alignment horizontal="left" vertical="center" wrapText="1"/>
    </xf>
    <xf numFmtId="0" fontId="36" fillId="3" borderId="151" xfId="3" applyNumberFormat="1" applyFont="1" applyFill="1" applyBorder="1" applyAlignment="1">
      <alignment horizontal="center" vertical="center" wrapText="1"/>
    </xf>
    <xf numFmtId="0" fontId="36" fillId="3" borderId="148" xfId="3" applyNumberFormat="1" applyFont="1" applyFill="1" applyBorder="1" applyAlignment="1">
      <alignment horizontal="center" vertical="center" wrapText="1"/>
    </xf>
    <xf numFmtId="0" fontId="36" fillId="3" borderId="147" xfId="3" applyNumberFormat="1" applyFont="1" applyFill="1" applyBorder="1" applyAlignment="1">
      <alignment horizontal="center" vertical="center" wrapText="1"/>
    </xf>
    <xf numFmtId="0" fontId="36" fillId="3" borderId="152" xfId="3" applyNumberFormat="1" applyFont="1" applyFill="1" applyBorder="1" applyAlignment="1">
      <alignment horizontal="center" vertical="center" wrapText="1"/>
    </xf>
    <xf numFmtId="0" fontId="36" fillId="3" borderId="162" xfId="3" applyFont="1" applyFill="1" applyBorder="1" applyAlignment="1">
      <alignment vertical="center" wrapText="1"/>
    </xf>
    <xf numFmtId="0" fontId="36" fillId="3" borderId="163" xfId="3" applyFont="1" applyFill="1" applyBorder="1" applyAlignment="1">
      <alignment vertical="center" wrapText="1"/>
    </xf>
    <xf numFmtId="0" fontId="36" fillId="3" borderId="151" xfId="3" applyFont="1" applyFill="1" applyBorder="1" applyAlignment="1">
      <alignment horizontal="center" vertical="center" wrapText="1"/>
    </xf>
    <xf numFmtId="0" fontId="36" fillId="3" borderId="164" xfId="3" applyFont="1" applyFill="1" applyBorder="1" applyAlignment="1">
      <alignment horizontal="center" vertical="center" wrapText="1"/>
    </xf>
    <xf numFmtId="0" fontId="36" fillId="7" borderId="143" xfId="3" applyFont="1" applyFill="1" applyBorder="1" applyAlignment="1">
      <alignment horizontal="center" vertical="center" textRotation="255" wrapText="1"/>
    </xf>
    <xf numFmtId="0" fontId="36" fillId="7" borderId="165" xfId="3" applyFont="1" applyFill="1" applyBorder="1" applyAlignment="1">
      <alignment horizontal="left" vertical="center" wrapText="1"/>
    </xf>
    <xf numFmtId="0" fontId="36" fillId="7" borderId="166" xfId="3" applyFont="1" applyFill="1" applyBorder="1" applyAlignment="1">
      <alignment horizontal="left" vertical="center" wrapText="1"/>
    </xf>
    <xf numFmtId="0" fontId="36" fillId="7" borderId="167" xfId="3" applyFont="1" applyFill="1" applyBorder="1" applyAlignment="1">
      <alignment horizontal="center" vertical="center" textRotation="255" wrapText="1"/>
    </xf>
    <xf numFmtId="0" fontId="39" fillId="3" borderId="46" xfId="3" applyFont="1" applyFill="1" applyBorder="1" applyAlignment="1">
      <alignment horizontal="center" vertical="center"/>
    </xf>
    <xf numFmtId="0" fontId="39" fillId="3" borderId="45" xfId="3" applyFont="1" applyFill="1" applyBorder="1" applyAlignment="1">
      <alignment horizontal="center" vertical="center"/>
    </xf>
    <xf numFmtId="0" fontId="36" fillId="3" borderId="168" xfId="3" applyFont="1" applyFill="1" applyBorder="1" applyAlignment="1">
      <alignment horizontal="left" vertical="center" wrapText="1"/>
    </xf>
    <xf numFmtId="0" fontId="36" fillId="3" borderId="169" xfId="3" applyFont="1" applyFill="1" applyBorder="1" applyAlignment="1">
      <alignment horizontal="left" vertical="center" wrapText="1"/>
    </xf>
    <xf numFmtId="0" fontId="36" fillId="3" borderId="170" xfId="3" applyFont="1" applyFill="1" applyBorder="1" applyAlignment="1">
      <alignment horizontal="left" vertical="center" wrapText="1"/>
    </xf>
    <xf numFmtId="0" fontId="36" fillId="3" borderId="171" xfId="3" applyFont="1" applyFill="1" applyBorder="1" applyAlignment="1">
      <alignment horizontal="left" vertical="center"/>
    </xf>
    <xf numFmtId="0" fontId="36" fillId="3" borderId="172" xfId="3" applyFont="1" applyFill="1" applyBorder="1" applyAlignment="1">
      <alignment horizontal="left" vertical="center"/>
    </xf>
    <xf numFmtId="0" fontId="36" fillId="3" borderId="173" xfId="3" applyFont="1" applyFill="1" applyBorder="1" applyAlignment="1">
      <alignment horizontal="left" vertical="center"/>
    </xf>
    <xf numFmtId="0" fontId="36" fillId="3" borderId="174" xfId="3" applyFont="1" applyFill="1" applyBorder="1" applyAlignment="1">
      <alignment horizontal="left" vertical="center"/>
    </xf>
    <xf numFmtId="0" fontId="36" fillId="3" borderId="12" xfId="3" applyFont="1" applyFill="1" applyBorder="1" applyAlignment="1">
      <alignment horizontal="center" vertical="center" shrinkToFit="1"/>
    </xf>
    <xf numFmtId="0" fontId="36" fillId="3" borderId="175" xfId="3" applyFont="1" applyFill="1" applyBorder="1" applyAlignment="1">
      <alignment horizontal="left" vertical="center" wrapText="1"/>
    </xf>
    <xf numFmtId="0" fontId="36" fillId="3" borderId="153" xfId="3" applyFont="1" applyFill="1" applyBorder="1" applyAlignment="1">
      <alignment horizontal="left" vertical="center" wrapText="1"/>
    </xf>
    <xf numFmtId="0" fontId="36" fillId="3" borderId="175" xfId="3" applyFont="1" applyFill="1" applyBorder="1" applyAlignment="1">
      <alignment horizontal="center" vertical="center" wrapText="1"/>
    </xf>
    <xf numFmtId="0" fontId="36" fillId="3" borderId="153" xfId="3" applyFont="1" applyFill="1" applyBorder="1" applyAlignment="1">
      <alignment horizontal="center" vertical="center" wrapText="1"/>
    </xf>
    <xf numFmtId="0" fontId="36" fillId="3" borderId="139" xfId="3" applyFont="1" applyFill="1" applyBorder="1" applyAlignment="1">
      <alignment horizontal="left" vertical="center" wrapText="1"/>
    </xf>
    <xf numFmtId="0" fontId="36" fillId="3" borderId="154" xfId="3" applyFont="1" applyFill="1" applyBorder="1" applyAlignment="1">
      <alignment horizontal="left" vertical="center" wrapText="1"/>
    </xf>
    <xf numFmtId="0" fontId="36" fillId="3" borderId="152" xfId="3" applyFont="1" applyFill="1" applyBorder="1" applyAlignment="1">
      <alignment horizontal="center" vertical="center" shrinkToFit="1"/>
    </xf>
    <xf numFmtId="0" fontId="36" fillId="3" borderId="148" xfId="3" applyFont="1" applyFill="1" applyBorder="1" applyAlignment="1">
      <alignment horizontal="center" vertical="center" shrinkToFit="1"/>
    </xf>
    <xf numFmtId="0" fontId="36" fillId="3" borderId="176" xfId="3" applyFont="1" applyFill="1" applyBorder="1" applyAlignment="1">
      <alignment horizontal="center" vertical="center" wrapText="1"/>
    </xf>
    <xf numFmtId="179" fontId="36" fillId="3" borderId="147" xfId="3" applyNumberFormat="1" applyFont="1" applyFill="1" applyBorder="1" applyAlignment="1">
      <alignment horizontal="left" vertical="center" wrapText="1" indent="1"/>
    </xf>
    <xf numFmtId="179" fontId="36" fillId="3" borderId="152" xfId="3" applyNumberFormat="1" applyFont="1" applyFill="1" applyBorder="1" applyAlignment="1">
      <alignment horizontal="left" vertical="center" wrapText="1" indent="1"/>
    </xf>
    <xf numFmtId="0" fontId="36" fillId="3" borderId="147" xfId="3" applyFont="1" applyFill="1" applyBorder="1" applyAlignment="1">
      <alignment horizontal="center" vertical="center" shrinkToFit="1"/>
    </xf>
    <xf numFmtId="0" fontId="36" fillId="3" borderId="10" xfId="3" applyFont="1" applyFill="1" applyBorder="1" applyAlignment="1">
      <alignment horizontal="left" vertical="center" wrapText="1"/>
    </xf>
    <xf numFmtId="0" fontId="36" fillId="3" borderId="147" xfId="3" applyFont="1" applyFill="1" applyBorder="1" applyAlignment="1">
      <alignment horizontal="left" vertical="center" wrapText="1"/>
    </xf>
    <xf numFmtId="0" fontId="44" fillId="3" borderId="158" xfId="3" applyFont="1" applyFill="1" applyBorder="1" applyAlignment="1">
      <alignment horizontal="left" vertical="center" wrapText="1"/>
    </xf>
    <xf numFmtId="0" fontId="44" fillId="3" borderId="139" xfId="3" applyFont="1" applyFill="1" applyBorder="1" applyAlignment="1">
      <alignment horizontal="left" vertical="center" wrapText="1"/>
    </xf>
    <xf numFmtId="49" fontId="44" fillId="3" borderId="139" xfId="3" applyNumberFormat="1" applyFont="1" applyFill="1" applyBorder="1" applyAlignment="1">
      <alignment horizontal="center" vertical="center" wrapText="1"/>
    </xf>
    <xf numFmtId="0" fontId="44" fillId="3" borderId="139" xfId="3" applyFont="1" applyFill="1" applyBorder="1" applyAlignment="1">
      <alignment horizontal="center" vertical="center" wrapText="1"/>
    </xf>
    <xf numFmtId="49" fontId="36" fillId="3" borderId="0" xfId="3" applyNumberFormat="1" applyFont="1" applyFill="1" applyBorder="1" applyAlignment="1">
      <alignment horizontal="center" vertical="center"/>
    </xf>
    <xf numFmtId="0" fontId="41" fillId="3" borderId="139" xfId="3" applyFont="1" applyFill="1" applyBorder="1" applyAlignment="1">
      <alignment horizontal="center" vertical="center" wrapText="1"/>
    </xf>
    <xf numFmtId="0" fontId="36" fillId="3" borderId="177" xfId="3" applyFont="1" applyFill="1" applyBorder="1" applyAlignment="1">
      <alignment horizontal="center" vertical="center" textRotation="255" wrapText="1"/>
    </xf>
    <xf numFmtId="49" fontId="36" fillId="3" borderId="178" xfId="3" applyNumberFormat="1" applyFont="1" applyFill="1" applyBorder="1" applyAlignment="1">
      <alignment horizontal="left" vertical="center" wrapText="1"/>
    </xf>
    <xf numFmtId="0" fontId="36" fillId="3" borderId="179" xfId="3" applyFont="1" applyFill="1" applyBorder="1" applyAlignment="1">
      <alignment horizontal="center" vertical="center" textRotation="255" wrapText="1"/>
    </xf>
    <xf numFmtId="49" fontId="36" fillId="3" borderId="180" xfId="3" applyNumberFormat="1" applyFont="1" applyFill="1" applyBorder="1" applyAlignment="1">
      <alignment horizontal="left" vertical="center" wrapText="1"/>
    </xf>
    <xf numFmtId="0" fontId="36" fillId="3" borderId="178" xfId="3" applyFont="1" applyFill="1" applyBorder="1" applyAlignment="1">
      <alignment horizontal="left" vertical="center" wrapText="1"/>
    </xf>
    <xf numFmtId="0" fontId="36" fillId="3" borderId="146" xfId="3" applyFont="1" applyFill="1" applyBorder="1" applyAlignment="1">
      <alignment horizontal="left" vertical="center" wrapText="1"/>
    </xf>
    <xf numFmtId="0" fontId="26" fillId="3" borderId="0" xfId="6" applyFont="1" applyFill="1" applyBorder="1" applyAlignment="1">
      <alignment horizontal="left" vertical="center" wrapText="1"/>
    </xf>
    <xf numFmtId="0" fontId="26" fillId="3" borderId="0" xfId="6" applyFont="1" applyFill="1" applyAlignment="1">
      <alignment horizontal="left" vertical="center" wrapText="1"/>
    </xf>
    <xf numFmtId="0" fontId="36" fillId="3" borderId="181" xfId="3" applyFont="1" applyFill="1" applyBorder="1" applyAlignment="1">
      <alignment horizontal="center" vertical="center" wrapText="1"/>
    </xf>
    <xf numFmtId="0" fontId="36" fillId="3" borderId="180" xfId="3" applyFont="1" applyFill="1" applyBorder="1" applyAlignment="1">
      <alignment horizontal="left" vertical="center" wrapText="1"/>
    </xf>
    <xf numFmtId="0" fontId="36" fillId="3" borderId="148" xfId="3" applyFont="1" applyFill="1" applyBorder="1" applyAlignment="1">
      <alignment horizontal="left" vertical="center" wrapText="1"/>
    </xf>
    <xf numFmtId="0" fontId="36" fillId="3" borderId="182" xfId="3" applyFont="1" applyFill="1" applyBorder="1" applyAlignment="1">
      <alignment horizontal="left" vertical="center" wrapText="1"/>
    </xf>
    <xf numFmtId="0" fontId="36" fillId="3" borderId="160" xfId="3" applyFont="1" applyFill="1" applyBorder="1" applyAlignment="1">
      <alignment horizontal="left" vertical="center" wrapText="1"/>
    </xf>
    <xf numFmtId="0" fontId="43" fillId="3" borderId="0" xfId="3" applyFont="1" applyFill="1" applyBorder="1" applyAlignment="1">
      <alignment horizontal="left" vertical="top"/>
    </xf>
    <xf numFmtId="0" fontId="46" fillId="3" borderId="0" xfId="7" applyFont="1" applyFill="1" applyBorder="1" applyAlignment="1">
      <alignment horizontal="left" vertical="top"/>
    </xf>
    <xf numFmtId="0" fontId="47" fillId="3" borderId="0" xfId="7" applyFont="1" applyFill="1" applyBorder="1" applyAlignment="1">
      <alignment vertical="top"/>
    </xf>
    <xf numFmtId="0" fontId="33" fillId="3" borderId="0" xfId="7" applyFont="1" applyFill="1" applyBorder="1" applyAlignment="1">
      <alignment horizontal="left" vertical="top"/>
    </xf>
    <xf numFmtId="0" fontId="34" fillId="3" borderId="0" xfId="7" applyFont="1" applyFill="1" applyBorder="1" applyAlignment="1">
      <alignment horizontal="left" vertical="top" indent="3"/>
    </xf>
    <xf numFmtId="0" fontId="47" fillId="3" borderId="0" xfId="7" applyFont="1" applyFill="1" applyBorder="1" applyAlignment="1">
      <alignment horizontal="left" vertical="center" wrapText="1"/>
    </xf>
    <xf numFmtId="0" fontId="34" fillId="3" borderId="0" xfId="7" applyFont="1" applyFill="1" applyBorder="1" applyAlignment="1">
      <alignment horizontal="left" vertical="center"/>
    </xf>
    <xf numFmtId="0" fontId="34" fillId="3" borderId="0" xfId="7" applyFont="1" applyFill="1" applyBorder="1" applyAlignment="1">
      <alignment horizontal="left" vertical="top" wrapText="1"/>
    </xf>
    <xf numFmtId="0" fontId="34" fillId="3" borderId="183" xfId="7" applyFont="1" applyFill="1" applyBorder="1" applyAlignment="1">
      <alignment horizontal="left" vertical="top" wrapText="1"/>
    </xf>
    <xf numFmtId="0" fontId="34" fillId="3" borderId="184" xfId="7" applyFont="1" applyFill="1" applyBorder="1" applyAlignment="1">
      <alignment horizontal="left" vertical="top" wrapText="1"/>
    </xf>
    <xf numFmtId="0" fontId="34" fillId="3" borderId="185" xfId="7" applyFont="1" applyFill="1" applyBorder="1" applyAlignment="1">
      <alignment horizontal="left" vertical="top" wrapText="1"/>
    </xf>
    <xf numFmtId="0" fontId="33" fillId="3" borderId="186" xfId="7" applyFont="1" applyFill="1" applyBorder="1" applyAlignment="1">
      <alignment horizontal="left" vertical="center" wrapText="1"/>
    </xf>
    <xf numFmtId="0" fontId="33" fillId="3" borderId="187" xfId="7" applyFont="1" applyFill="1" applyBorder="1" applyAlignment="1">
      <alignment horizontal="left" vertical="center" wrapText="1"/>
    </xf>
    <xf numFmtId="0" fontId="33" fillId="3" borderId="188" xfId="7" applyFont="1" applyFill="1" applyBorder="1" applyAlignment="1">
      <alignment horizontal="left" vertical="center" wrapText="1"/>
    </xf>
    <xf numFmtId="0" fontId="33" fillId="3" borderId="189" xfId="7" applyFont="1" applyFill="1" applyBorder="1" applyAlignment="1">
      <alignment horizontal="left" vertical="center" wrapText="1"/>
    </xf>
    <xf numFmtId="0" fontId="33" fillId="3" borderId="190" xfId="7" applyFont="1" applyFill="1" applyBorder="1" applyAlignment="1">
      <alignment horizontal="left" vertical="center" wrapText="1"/>
    </xf>
    <xf numFmtId="0" fontId="33" fillId="3" borderId="191" xfId="7" applyFont="1" applyFill="1" applyBorder="1" applyAlignment="1">
      <alignment horizontal="left" vertical="center" wrapText="1"/>
    </xf>
    <xf numFmtId="0" fontId="33" fillId="3" borderId="192" xfId="7" applyFont="1" applyFill="1" applyBorder="1" applyAlignment="1">
      <alignment horizontal="left" vertical="center" wrapText="1"/>
    </xf>
    <xf numFmtId="0" fontId="33" fillId="3" borderId="193" xfId="7" applyFont="1" applyFill="1" applyBorder="1" applyAlignment="1">
      <alignment horizontal="left" vertical="center" wrapText="1"/>
    </xf>
    <xf numFmtId="0" fontId="33" fillId="3" borderId="194" xfId="7" applyFont="1" applyFill="1" applyBorder="1" applyAlignment="1">
      <alignment horizontal="left" vertical="center" wrapText="1"/>
    </xf>
    <xf numFmtId="0" fontId="33" fillId="3" borderId="195" xfId="7" applyFont="1" applyFill="1" applyBorder="1" applyAlignment="1">
      <alignment horizontal="left" vertical="center" wrapText="1"/>
    </xf>
    <xf numFmtId="0" fontId="33" fillId="3" borderId="196" xfId="7" applyFont="1" applyFill="1" applyBorder="1" applyAlignment="1">
      <alignment horizontal="left" vertical="center" wrapText="1"/>
    </xf>
    <xf numFmtId="0" fontId="33" fillId="3" borderId="197" xfId="7" applyFont="1" applyFill="1" applyBorder="1" applyAlignment="1">
      <alignment horizontal="left" vertical="center" wrapText="1"/>
    </xf>
    <xf numFmtId="0" fontId="33" fillId="3" borderId="198" xfId="7" applyFont="1" applyFill="1" applyBorder="1" applyAlignment="1">
      <alignment horizontal="left" vertical="center" wrapText="1"/>
    </xf>
    <xf numFmtId="0" fontId="33" fillId="3" borderId="199" xfId="7" applyFont="1" applyFill="1" applyBorder="1" applyAlignment="1">
      <alignment horizontal="left" vertical="center" wrapText="1"/>
    </xf>
    <xf numFmtId="0" fontId="33" fillId="3" borderId="200" xfId="7" applyFont="1" applyFill="1" applyBorder="1" applyAlignment="1">
      <alignment horizontal="left" vertical="center" wrapText="1"/>
    </xf>
    <xf numFmtId="0" fontId="34" fillId="3" borderId="151" xfId="7" applyFont="1" applyFill="1" applyBorder="1" applyAlignment="1">
      <alignment horizontal="center" vertical="center" wrapText="1"/>
    </xf>
    <xf numFmtId="0" fontId="34" fillId="3" borderId="148" xfId="7" applyFont="1" applyFill="1" applyBorder="1" applyAlignment="1">
      <alignment horizontal="center" vertical="center" wrapText="1"/>
    </xf>
    <xf numFmtId="0" fontId="34" fillId="3" borderId="147" xfId="7" applyFont="1" applyFill="1" applyBorder="1" applyAlignment="1">
      <alignment horizontal="center" vertical="center" wrapText="1"/>
    </xf>
    <xf numFmtId="0" fontId="34" fillId="3" borderId="152" xfId="7" applyFont="1" applyFill="1" applyBorder="1" applyAlignment="1">
      <alignment horizontal="center" vertical="center" wrapText="1"/>
    </xf>
    <xf numFmtId="0" fontId="41" fillId="3" borderId="147" xfId="7" applyFont="1" applyFill="1" applyBorder="1" applyAlignment="1">
      <alignment horizontal="center" vertical="center" wrapText="1"/>
    </xf>
    <xf numFmtId="0" fontId="41" fillId="3" borderId="152" xfId="7" applyFont="1" applyFill="1" applyBorder="1" applyAlignment="1">
      <alignment horizontal="center" vertical="center" wrapText="1"/>
    </xf>
    <xf numFmtId="0" fontId="41" fillId="3" borderId="201" xfId="7" applyFont="1" applyFill="1" applyBorder="1" applyAlignment="1">
      <alignment horizontal="center" vertical="center" wrapText="1"/>
    </xf>
    <xf numFmtId="0" fontId="34" fillId="3" borderId="201" xfId="7" applyFont="1" applyFill="1" applyBorder="1" applyAlignment="1">
      <alignment horizontal="center" vertical="center" wrapText="1"/>
    </xf>
    <xf numFmtId="0" fontId="34" fillId="3" borderId="144" xfId="7" applyFont="1" applyFill="1" applyBorder="1" applyAlignment="1">
      <alignment horizontal="right" vertical="center" wrapText="1"/>
    </xf>
    <xf numFmtId="0" fontId="34" fillId="3" borderId="145" xfId="7" applyFont="1" applyFill="1" applyBorder="1" applyAlignment="1">
      <alignment horizontal="right" vertical="center" wrapText="1"/>
    </xf>
    <xf numFmtId="0" fontId="34" fillId="3" borderId="146" xfId="7" applyFont="1" applyFill="1" applyBorder="1" applyAlignment="1">
      <alignment horizontal="right" vertical="center" wrapText="1"/>
    </xf>
    <xf numFmtId="0" fontId="34" fillId="3" borderId="156" xfId="7" applyFont="1" applyFill="1" applyBorder="1" applyAlignment="1">
      <alignment horizontal="center" vertical="center" wrapText="1"/>
    </xf>
    <xf numFmtId="0" fontId="34" fillId="3" borderId="146" xfId="7" applyFont="1" applyFill="1" applyBorder="1" applyAlignment="1">
      <alignment horizontal="center" vertical="center" wrapText="1"/>
    </xf>
    <xf numFmtId="0" fontId="33" fillId="3" borderId="145" xfId="7" applyFont="1" applyFill="1" applyBorder="1" applyAlignment="1">
      <alignment horizontal="left" vertical="center" wrapText="1"/>
    </xf>
    <xf numFmtId="0" fontId="33" fillId="3" borderId="146" xfId="7" applyFont="1" applyFill="1" applyBorder="1" applyAlignment="1">
      <alignment horizontal="left" vertical="center" wrapText="1"/>
    </xf>
    <xf numFmtId="0" fontId="34" fillId="3" borderId="202" xfId="7" applyFont="1" applyFill="1" applyBorder="1" applyAlignment="1">
      <alignment horizontal="center" vertical="center" wrapText="1"/>
    </xf>
    <xf numFmtId="0" fontId="34" fillId="3" borderId="158" xfId="7" applyFont="1" applyFill="1" applyBorder="1" applyAlignment="1">
      <alignment horizontal="right" vertical="center" wrapText="1"/>
    </xf>
    <xf numFmtId="0" fontId="34" fillId="3" borderId="139" xfId="7" applyFont="1" applyFill="1" applyBorder="1" applyAlignment="1">
      <alignment horizontal="right" vertical="center" wrapText="1"/>
    </xf>
    <xf numFmtId="0" fontId="34" fillId="3" borderId="154" xfId="7" applyFont="1" applyFill="1" applyBorder="1" applyAlignment="1">
      <alignment horizontal="right" vertical="center" wrapText="1"/>
    </xf>
    <xf numFmtId="0" fontId="34" fillId="3" borderId="138" xfId="7" applyFont="1" applyFill="1" applyBorder="1" applyAlignment="1">
      <alignment horizontal="center" vertical="center" wrapText="1"/>
    </xf>
    <xf numFmtId="0" fontId="34" fillId="3" borderId="154" xfId="7" applyFont="1" applyFill="1" applyBorder="1" applyAlignment="1">
      <alignment horizontal="center" vertical="center" wrapText="1"/>
    </xf>
    <xf numFmtId="0" fontId="33" fillId="3" borderId="203" xfId="7" applyFont="1" applyFill="1" applyBorder="1" applyAlignment="1">
      <alignment horizontal="left" vertical="center" wrapText="1"/>
    </xf>
    <xf numFmtId="0" fontId="33" fillId="3" borderId="137" xfId="7" applyFont="1" applyFill="1" applyBorder="1" applyAlignment="1">
      <alignment horizontal="left" vertical="center" wrapText="1"/>
    </xf>
    <xf numFmtId="0" fontId="34" fillId="3" borderId="204" xfId="7" applyFont="1" applyFill="1" applyBorder="1" applyAlignment="1">
      <alignment horizontal="center" vertical="center" wrapText="1"/>
    </xf>
    <xf numFmtId="0" fontId="34" fillId="3" borderId="205" xfId="7" applyFont="1" applyFill="1" applyBorder="1" applyAlignment="1">
      <alignment horizontal="center" vertical="center" wrapText="1"/>
    </xf>
    <xf numFmtId="0" fontId="33" fillId="3" borderId="141" xfId="7" applyFont="1" applyFill="1" applyBorder="1" applyAlignment="1">
      <alignment horizontal="left" wrapText="1"/>
    </xf>
    <xf numFmtId="0" fontId="33" fillId="3" borderId="142" xfId="7" applyFont="1" applyFill="1" applyBorder="1" applyAlignment="1">
      <alignment horizontal="left" wrapText="1"/>
    </xf>
    <xf numFmtId="0" fontId="33" fillId="3" borderId="160" xfId="7" applyFont="1" applyFill="1" applyBorder="1" applyAlignment="1">
      <alignment horizontal="left" wrapText="1"/>
    </xf>
    <xf numFmtId="0" fontId="34" fillId="3" borderId="159" xfId="7" applyFont="1" applyFill="1" applyBorder="1" applyAlignment="1">
      <alignment horizontal="center" vertical="center" wrapText="1"/>
    </xf>
    <xf numFmtId="0" fontId="34" fillId="3" borderId="142" xfId="7" applyFont="1" applyFill="1" applyBorder="1" applyAlignment="1">
      <alignment horizontal="center" vertical="center" wrapText="1"/>
    </xf>
    <xf numFmtId="0" fontId="34" fillId="3" borderId="206" xfId="7" applyFont="1" applyFill="1" applyBorder="1" applyAlignment="1">
      <alignment horizontal="center" vertical="center" wrapText="1"/>
    </xf>
    <xf numFmtId="0" fontId="43" fillId="3" borderId="0" xfId="7" applyFont="1" applyFill="1" applyBorder="1" applyAlignment="1">
      <alignment horizontal="center" vertical="center"/>
    </xf>
    <xf numFmtId="0" fontId="48" fillId="3" borderId="0" xfId="7" applyFont="1" applyFill="1" applyBorder="1" applyAlignment="1">
      <alignment horizontal="left" vertical="top"/>
    </xf>
    <xf numFmtId="0" fontId="25" fillId="0" borderId="0" xfId="8" applyAlignment="1">
      <alignment vertical="center"/>
    </xf>
    <xf numFmtId="0" fontId="25" fillId="0" borderId="0" xfId="8" applyAlignment="1">
      <alignment horizontal="right" vertical="center"/>
    </xf>
    <xf numFmtId="0" fontId="25" fillId="0" borderId="18" xfId="8" applyBorder="1" applyAlignment="1">
      <alignment vertical="center"/>
    </xf>
    <xf numFmtId="0" fontId="25" fillId="0" borderId="17" xfId="8" applyBorder="1" applyAlignment="1">
      <alignment vertical="center"/>
    </xf>
    <xf numFmtId="0" fontId="25" fillId="0" borderId="22" xfId="8" applyBorder="1" applyAlignment="1">
      <alignment vertical="center"/>
    </xf>
    <xf numFmtId="0" fontId="25" fillId="0" borderId="10" xfId="8" applyBorder="1" applyAlignment="1">
      <alignment vertical="center"/>
    </xf>
    <xf numFmtId="0" fontId="25" fillId="0" borderId="24" xfId="8" applyBorder="1" applyAlignment="1">
      <alignment horizontal="center" vertical="center"/>
    </xf>
    <xf numFmtId="0" fontId="25" fillId="0" borderId="29" xfId="8" applyBorder="1" applyAlignment="1">
      <alignment horizontal="center" vertical="center"/>
    </xf>
    <xf numFmtId="0" fontId="25" fillId="0" borderId="25" xfId="8" applyBorder="1" applyAlignment="1">
      <alignment horizontal="center" vertical="center"/>
    </xf>
    <xf numFmtId="0" fontId="25" fillId="0" borderId="23" xfId="8" applyBorder="1" applyAlignment="1">
      <alignment vertical="center"/>
    </xf>
    <xf numFmtId="0" fontId="25" fillId="0" borderId="24" xfId="8" applyBorder="1" applyAlignment="1">
      <alignment vertical="center"/>
    </xf>
    <xf numFmtId="0" fontId="25" fillId="0" borderId="29" xfId="8" applyBorder="1" applyAlignment="1">
      <alignment vertical="center"/>
    </xf>
    <xf numFmtId="0" fontId="25" fillId="0" borderId="25" xfId="8" applyBorder="1" applyAlignment="1">
      <alignment vertical="center"/>
    </xf>
    <xf numFmtId="0" fontId="25" fillId="0" borderId="15" xfId="8" applyBorder="1" applyAlignment="1">
      <alignment vertical="center"/>
    </xf>
    <xf numFmtId="0" fontId="25" fillId="0" borderId="32" xfId="8" applyBorder="1" applyAlignment="1">
      <alignment horizontal="center" vertical="center"/>
    </xf>
    <xf numFmtId="0" fontId="25" fillId="0" borderId="0" xfId="8" applyBorder="1" applyAlignment="1">
      <alignment horizontal="center" vertical="center"/>
    </xf>
    <xf numFmtId="0" fontId="25" fillId="0" borderId="9" xfId="8" applyBorder="1" applyAlignment="1">
      <alignment horizontal="center" vertical="center"/>
    </xf>
    <xf numFmtId="0" fontId="25" fillId="0" borderId="0" xfId="8" applyBorder="1" applyAlignment="1">
      <alignment vertical="center"/>
    </xf>
    <xf numFmtId="0" fontId="25" fillId="0" borderId="39" xfId="8" applyBorder="1" applyAlignment="1">
      <alignment vertical="center"/>
    </xf>
    <xf numFmtId="0" fontId="25" fillId="0" borderId="32" xfId="8" applyBorder="1" applyAlignment="1">
      <alignment vertical="center"/>
    </xf>
    <xf numFmtId="0" fontId="25" fillId="0" borderId="9" xfId="8" applyBorder="1" applyAlignment="1">
      <alignment vertical="center"/>
    </xf>
    <xf numFmtId="0" fontId="25" fillId="0" borderId="36" xfId="8" applyBorder="1" applyAlignment="1">
      <alignment horizontal="center" vertical="center"/>
    </xf>
    <xf numFmtId="0" fontId="25" fillId="0" borderId="35" xfId="8" applyBorder="1" applyAlignment="1">
      <alignment horizontal="center" vertical="center"/>
    </xf>
    <xf numFmtId="0" fontId="25" fillId="0" borderId="34" xfId="8" applyBorder="1" applyAlignment="1">
      <alignment horizontal="center" vertical="center"/>
    </xf>
    <xf numFmtId="0" fontId="25" fillId="0" borderId="40" xfId="8" applyBorder="1" applyAlignment="1">
      <alignment vertical="center"/>
    </xf>
    <xf numFmtId="0" fontId="25" fillId="0" borderId="36" xfId="8" applyBorder="1" applyAlignment="1">
      <alignment vertical="center"/>
    </xf>
    <xf numFmtId="0" fontId="25" fillId="0" borderId="35" xfId="8" applyBorder="1" applyAlignment="1">
      <alignment vertical="center"/>
    </xf>
    <xf numFmtId="0" fontId="25" fillId="0" borderId="34" xfId="8" applyBorder="1" applyAlignment="1">
      <alignment vertical="center"/>
    </xf>
    <xf numFmtId="0" fontId="25" fillId="0" borderId="32" xfId="8" applyBorder="1" applyAlignment="1">
      <alignment vertical="center"/>
    </xf>
    <xf numFmtId="0" fontId="25" fillId="0" borderId="39" xfId="8" applyBorder="1" applyAlignment="1">
      <alignment vertical="center"/>
    </xf>
    <xf numFmtId="0" fontId="25" fillId="0" borderId="12" xfId="8" applyBorder="1" applyAlignment="1">
      <alignment horizontal="center" vertical="center"/>
    </xf>
    <xf numFmtId="0" fontId="25" fillId="0" borderId="6" xfId="8" applyBorder="1" applyAlignment="1">
      <alignment vertical="center"/>
    </xf>
    <xf numFmtId="0" fontId="25" fillId="0" borderId="5" xfId="8" applyBorder="1" applyAlignment="1">
      <alignment vertical="center"/>
    </xf>
    <xf numFmtId="0" fontId="25" fillId="0" borderId="8" xfId="8" applyBorder="1" applyAlignment="1">
      <alignment vertical="center"/>
    </xf>
    <xf numFmtId="0" fontId="25" fillId="0" borderId="14" xfId="8" applyBorder="1" applyAlignment="1">
      <alignment horizontal="center" vertical="center"/>
    </xf>
    <xf numFmtId="0" fontId="25" fillId="0" borderId="65" xfId="8" applyBorder="1" applyAlignment="1">
      <alignment horizontal="center" vertical="center"/>
    </xf>
    <xf numFmtId="0" fontId="25" fillId="0" borderId="0" xfId="8" applyFont="1" applyAlignment="1">
      <alignment vertical="center"/>
    </xf>
    <xf numFmtId="0" fontId="49" fillId="0" borderId="0" xfId="2" applyFont="1" applyAlignment="1">
      <alignment vertical="center"/>
    </xf>
    <xf numFmtId="0" fontId="50" fillId="0" borderId="0" xfId="2" applyFont="1" applyAlignment="1">
      <alignment horizontal="left" vertical="center"/>
    </xf>
    <xf numFmtId="0" fontId="50" fillId="0" borderId="0" xfId="9" applyFont="1" applyAlignment="1">
      <alignment horizontal="left" vertical="center"/>
    </xf>
    <xf numFmtId="0" fontId="50" fillId="0" borderId="0" xfId="2" applyFont="1" applyAlignment="1">
      <alignment vertical="center"/>
    </xf>
    <xf numFmtId="0" fontId="52" fillId="0" borderId="0" xfId="2" applyFont="1" applyAlignment="1">
      <alignment horizontal="center" vertical="center"/>
    </xf>
    <xf numFmtId="0" fontId="49" fillId="0" borderId="0" xfId="2" applyFont="1" applyAlignment="1">
      <alignment horizontal="left" vertical="center"/>
    </xf>
    <xf numFmtId="0" fontId="52" fillId="0" borderId="0" xfId="2" applyFont="1" applyAlignment="1">
      <alignment vertical="center"/>
    </xf>
    <xf numFmtId="0" fontId="52" fillId="0" borderId="0" xfId="2" applyFont="1" applyAlignment="1">
      <alignment horizontal="right" vertical="center"/>
    </xf>
    <xf numFmtId="0" fontId="49" fillId="0" borderId="0" xfId="2" applyFont="1" applyAlignment="1">
      <alignment horizontal="right" vertical="center"/>
    </xf>
    <xf numFmtId="0" fontId="53" fillId="0" borderId="0" xfId="2" applyFont="1" applyAlignment="1">
      <alignment horizontal="center" vertical="center"/>
    </xf>
    <xf numFmtId="0" fontId="52" fillId="0" borderId="0" xfId="2" applyFont="1"/>
    <xf numFmtId="0" fontId="52" fillId="0" borderId="0" xfId="2" applyFont="1" applyAlignment="1">
      <alignment vertical="top" wrapText="1"/>
    </xf>
    <xf numFmtId="0" fontId="50" fillId="0" borderId="0" xfId="2" applyFont="1" applyAlignment="1">
      <alignment vertical="top" wrapText="1"/>
    </xf>
    <xf numFmtId="0" fontId="50" fillId="0" borderId="0" xfId="2" applyFont="1" applyAlignment="1">
      <alignment horizontal="justify" vertical="top" wrapText="1"/>
    </xf>
    <xf numFmtId="0" fontId="52" fillId="3" borderId="0" xfId="2" applyFont="1" applyFill="1" applyAlignment="1">
      <alignment vertical="center"/>
    </xf>
    <xf numFmtId="0" fontId="50" fillId="3" borderId="0" xfId="2" applyFont="1" applyFill="1" applyBorder="1" applyAlignment="1">
      <alignment horizontal="left" vertical="center" wrapText="1"/>
    </xf>
    <xf numFmtId="0" fontId="50" fillId="3" borderId="0" xfId="2" applyFont="1" applyFill="1" applyBorder="1" applyAlignment="1">
      <alignment horizontal="justify" vertical="center" wrapText="1"/>
    </xf>
    <xf numFmtId="0" fontId="54" fillId="3" borderId="0" xfId="2" applyFont="1" applyFill="1" applyBorder="1" applyAlignment="1">
      <alignment horizontal="left" vertical="center"/>
    </xf>
    <xf numFmtId="0" fontId="55" fillId="0" borderId="0" xfId="2" applyFont="1" applyBorder="1" applyAlignment="1">
      <alignment horizontal="left" vertical="center"/>
    </xf>
    <xf numFmtId="0" fontId="52" fillId="0" borderId="0" xfId="2" applyFont="1" applyAlignment="1">
      <alignment horizontal="justify" vertical="center" wrapText="1"/>
    </xf>
    <xf numFmtId="0" fontId="52" fillId="0" borderId="0" xfId="2" applyFont="1" applyAlignment="1">
      <alignment horizontal="center" vertical="center"/>
    </xf>
  </cellXfs>
  <cellStyles count="10">
    <cellStyle name="ハイパーリンク" xfId="9" builtinId="8"/>
    <cellStyle name="桁区切り" xfId="1" builtinId="6"/>
    <cellStyle name="標準" xfId="0" builtinId="0"/>
    <cellStyle name="標準 2" xfId="2"/>
    <cellStyle name="標準 2 2" xfId="3"/>
    <cellStyle name="標準 2 3 2" xfId="7"/>
    <cellStyle name="標準 4" xfId="8"/>
    <cellStyle name="標準_kyotaku_shinnsei" xfId="5"/>
    <cellStyle name="標準_第１号様式・付表" xfId="4"/>
    <cellStyle name="標準_付表　訪問介護　修正版_第一号様式 2" xfId="6"/>
  </cellStyles>
  <dxfs count="55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15</xdr:row>
          <xdr:rowOff>180975</xdr:rowOff>
        </xdr:from>
        <xdr:to>
          <xdr:col>12</xdr:col>
          <xdr:colOff>238125</xdr:colOff>
          <xdr:row>17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66675</xdr:colOff>
          <xdr:row>15</xdr:row>
          <xdr:rowOff>180975</xdr:rowOff>
        </xdr:from>
        <xdr:to>
          <xdr:col>14</xdr:col>
          <xdr:colOff>228600</xdr:colOff>
          <xdr:row>17</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xmlns=""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73"/>
  <sheetViews>
    <sheetView showGridLines="0" tabSelected="1" view="pageBreakPreview" zoomScaleNormal="100" zoomScaleSheetLayoutView="100" workbookViewId="0">
      <selection sqref="A1:I1"/>
    </sheetView>
  </sheetViews>
  <sheetFormatPr defaultRowHeight="13.5"/>
  <cols>
    <col min="1" max="16384" width="9" style="629"/>
  </cols>
  <sheetData>
    <row r="1" spans="1:9" ht="18.75" customHeight="1">
      <c r="A1" s="668" t="s">
        <v>262</v>
      </c>
      <c r="B1" s="668"/>
      <c r="C1" s="668"/>
      <c r="D1" s="668"/>
      <c r="E1" s="668"/>
      <c r="F1" s="668"/>
      <c r="G1" s="668"/>
      <c r="H1" s="668"/>
      <c r="I1" s="668"/>
    </row>
    <row r="2" spans="1:9" ht="15" customHeight="1">
      <c r="A2" s="667"/>
      <c r="B2" s="666"/>
      <c r="C2" s="666"/>
      <c r="D2" s="666"/>
      <c r="E2" s="666"/>
      <c r="F2" s="666"/>
      <c r="G2" s="666"/>
      <c r="H2" s="666"/>
      <c r="I2" s="666"/>
    </row>
    <row r="3" spans="1:9" ht="15" customHeight="1">
      <c r="A3" s="665" t="s">
        <v>261</v>
      </c>
      <c r="B3" s="665"/>
      <c r="C3" s="665"/>
      <c r="D3" s="665"/>
      <c r="E3" s="665"/>
      <c r="F3" s="665"/>
      <c r="G3" s="665"/>
      <c r="H3" s="665"/>
      <c r="I3" s="665"/>
    </row>
    <row r="4" spans="1:9" ht="15" customHeight="1">
      <c r="A4" s="665"/>
      <c r="B4" s="665"/>
      <c r="C4" s="665"/>
      <c r="D4" s="665"/>
      <c r="E4" s="665"/>
      <c r="F4" s="665"/>
      <c r="G4" s="665"/>
      <c r="H4" s="665"/>
      <c r="I4" s="665"/>
    </row>
    <row r="5" spans="1:9" ht="15" customHeight="1">
      <c r="A5" s="665"/>
      <c r="B5" s="665"/>
      <c r="C5" s="665"/>
      <c r="D5" s="665"/>
      <c r="E5" s="665"/>
      <c r="F5" s="665"/>
      <c r="G5" s="665"/>
      <c r="H5" s="665"/>
      <c r="I5" s="665"/>
    </row>
    <row r="6" spans="1:9" ht="15" customHeight="1">
      <c r="A6" s="664"/>
      <c r="B6" s="664"/>
      <c r="C6" s="664"/>
      <c r="D6" s="664"/>
      <c r="E6" s="664"/>
      <c r="F6" s="664"/>
      <c r="G6" s="664"/>
      <c r="H6" s="664"/>
      <c r="I6" s="664"/>
    </row>
    <row r="7" spans="1:9" ht="15" customHeight="1">
      <c r="A7" s="643" t="s">
        <v>260</v>
      </c>
    </row>
    <row r="8" spans="1:9" ht="15" customHeight="1">
      <c r="A8" s="641" t="s">
        <v>226</v>
      </c>
      <c r="B8" s="641"/>
      <c r="C8" s="641"/>
      <c r="D8" s="641" t="s">
        <v>225</v>
      </c>
      <c r="E8" s="641"/>
      <c r="F8" s="641"/>
      <c r="G8" s="641"/>
      <c r="H8" s="641" t="s">
        <v>224</v>
      </c>
      <c r="I8" s="641"/>
    </row>
    <row r="9" spans="1:9" ht="15" customHeight="1">
      <c r="A9" s="641"/>
      <c r="B9" s="641"/>
      <c r="C9" s="641"/>
      <c r="D9" s="642" t="s">
        <v>223</v>
      </c>
      <c r="E9" s="641" t="s">
        <v>222</v>
      </c>
      <c r="F9" s="641"/>
      <c r="G9" s="641"/>
      <c r="H9" s="641"/>
      <c r="I9" s="641"/>
    </row>
    <row r="10" spans="1:9" ht="15" customHeight="1">
      <c r="A10" s="634" t="s">
        <v>259</v>
      </c>
      <c r="B10" s="634"/>
      <c r="C10" s="634"/>
      <c r="D10" s="630" t="s">
        <v>239</v>
      </c>
      <c r="E10" s="645" t="s">
        <v>258</v>
      </c>
      <c r="F10" s="645"/>
      <c r="G10" s="645"/>
      <c r="H10" s="645" t="s">
        <v>257</v>
      </c>
      <c r="I10" s="645"/>
    </row>
    <row r="11" spans="1:9" ht="15" customHeight="1">
      <c r="A11" s="634"/>
      <c r="B11" s="634"/>
      <c r="C11" s="634"/>
      <c r="D11" s="630"/>
      <c r="E11" s="645"/>
      <c r="F11" s="645"/>
      <c r="G11" s="645"/>
      <c r="H11" s="645"/>
      <c r="I11" s="645"/>
    </row>
    <row r="12" spans="1:9" ht="15" customHeight="1">
      <c r="A12" s="634"/>
      <c r="B12" s="634"/>
      <c r="C12" s="634"/>
      <c r="D12" s="630"/>
      <c r="E12" s="645"/>
      <c r="F12" s="645"/>
      <c r="G12" s="645"/>
      <c r="H12" s="645"/>
      <c r="I12" s="645"/>
    </row>
    <row r="13" spans="1:9" ht="15" customHeight="1">
      <c r="A13" s="634"/>
      <c r="B13" s="634"/>
      <c r="C13" s="634"/>
      <c r="D13" s="630"/>
      <c r="E13" s="645"/>
      <c r="F13" s="645"/>
      <c r="G13" s="645"/>
      <c r="H13" s="645"/>
      <c r="I13" s="645"/>
    </row>
    <row r="14" spans="1:9" ht="15" customHeight="1">
      <c r="A14" s="634"/>
      <c r="B14" s="634"/>
      <c r="C14" s="634"/>
      <c r="D14" s="630"/>
      <c r="E14" s="645"/>
      <c r="F14" s="645"/>
      <c r="G14" s="645"/>
      <c r="H14" s="645"/>
      <c r="I14" s="645"/>
    </row>
    <row r="15" spans="1:9" ht="15" customHeight="1">
      <c r="A15" s="634" t="s">
        <v>256</v>
      </c>
      <c r="B15" s="634"/>
      <c r="C15" s="634"/>
      <c r="D15" s="630"/>
      <c r="E15" s="634" t="s">
        <v>255</v>
      </c>
      <c r="F15" s="634"/>
      <c r="G15" s="634"/>
      <c r="H15" s="630"/>
      <c r="I15" s="630"/>
    </row>
    <row r="16" spans="1:9" ht="15" customHeight="1">
      <c r="A16" s="634" t="s">
        <v>254</v>
      </c>
      <c r="B16" s="634"/>
      <c r="C16" s="634"/>
      <c r="D16" s="630"/>
      <c r="E16" s="634"/>
      <c r="F16" s="634"/>
      <c r="G16" s="634"/>
      <c r="H16" s="630"/>
      <c r="I16" s="630"/>
    </row>
    <row r="17" spans="1:9" ht="15" customHeight="1">
      <c r="A17" s="645" t="s">
        <v>253</v>
      </c>
      <c r="B17" s="645"/>
      <c r="C17" s="645"/>
      <c r="D17" s="630"/>
      <c r="E17" s="645" t="s">
        <v>252</v>
      </c>
      <c r="F17" s="645"/>
      <c r="G17" s="645"/>
      <c r="H17" s="658" t="s">
        <v>251</v>
      </c>
      <c r="I17" s="658"/>
    </row>
    <row r="18" spans="1:9" ht="15" customHeight="1">
      <c r="A18" s="645"/>
      <c r="B18" s="645"/>
      <c r="C18" s="645"/>
      <c r="D18" s="630"/>
      <c r="E18" s="645"/>
      <c r="F18" s="645"/>
      <c r="G18" s="645"/>
      <c r="H18" s="658"/>
      <c r="I18" s="658"/>
    </row>
    <row r="19" spans="1:9" ht="15" customHeight="1">
      <c r="A19" s="645"/>
      <c r="B19" s="645"/>
      <c r="C19" s="645"/>
      <c r="D19" s="630"/>
      <c r="E19" s="645"/>
      <c r="F19" s="645"/>
      <c r="G19" s="645"/>
      <c r="H19" s="658"/>
      <c r="I19" s="658"/>
    </row>
    <row r="20" spans="1:9" ht="15" customHeight="1">
      <c r="A20" s="645"/>
      <c r="B20" s="645"/>
      <c r="C20" s="645"/>
      <c r="D20" s="630"/>
      <c r="E20" s="645"/>
      <c r="F20" s="645"/>
      <c r="G20" s="645"/>
      <c r="H20" s="658"/>
      <c r="I20" s="658"/>
    </row>
    <row r="21" spans="1:9" ht="15" customHeight="1"/>
    <row r="22" spans="1:9" ht="15" customHeight="1">
      <c r="A22" s="643" t="s">
        <v>250</v>
      </c>
    </row>
    <row r="23" spans="1:9" ht="15" customHeight="1">
      <c r="A23" s="641" t="s">
        <v>226</v>
      </c>
      <c r="B23" s="641"/>
      <c r="C23" s="641"/>
      <c r="D23" s="641" t="s">
        <v>225</v>
      </c>
      <c r="E23" s="641"/>
      <c r="F23" s="641"/>
      <c r="G23" s="641"/>
      <c r="H23" s="641" t="s">
        <v>224</v>
      </c>
      <c r="I23" s="641"/>
    </row>
    <row r="24" spans="1:9" ht="15" customHeight="1">
      <c r="A24" s="641"/>
      <c r="B24" s="641"/>
      <c r="C24" s="641"/>
      <c r="D24" s="642" t="s">
        <v>223</v>
      </c>
      <c r="E24" s="641" t="s">
        <v>222</v>
      </c>
      <c r="F24" s="641"/>
      <c r="G24" s="641"/>
      <c r="H24" s="641"/>
      <c r="I24" s="641"/>
    </row>
    <row r="25" spans="1:9" ht="15" customHeight="1">
      <c r="A25" s="634" t="s">
        <v>249</v>
      </c>
      <c r="B25" s="634"/>
      <c r="C25" s="660"/>
      <c r="D25" s="630" t="s">
        <v>239</v>
      </c>
      <c r="E25" s="663" t="s">
        <v>248</v>
      </c>
      <c r="F25" s="645"/>
      <c r="G25" s="645"/>
      <c r="H25" s="658" t="s">
        <v>247</v>
      </c>
      <c r="I25" s="658"/>
    </row>
    <row r="26" spans="1:9" ht="15" customHeight="1">
      <c r="A26" s="634"/>
      <c r="B26" s="634"/>
      <c r="C26" s="660"/>
      <c r="D26" s="630"/>
      <c r="E26" s="663"/>
      <c r="F26" s="645"/>
      <c r="G26" s="645"/>
      <c r="H26" s="658"/>
      <c r="I26" s="658"/>
    </row>
    <row r="27" spans="1:9" ht="15" customHeight="1">
      <c r="A27" s="634"/>
      <c r="B27" s="634"/>
      <c r="C27" s="660"/>
      <c r="D27" s="630"/>
      <c r="E27" s="663"/>
      <c r="F27" s="645"/>
      <c r="G27" s="645"/>
      <c r="H27" s="658"/>
      <c r="I27" s="658"/>
    </row>
    <row r="28" spans="1:9" ht="15" customHeight="1">
      <c r="A28" s="634"/>
      <c r="B28" s="634"/>
      <c r="C28" s="660"/>
      <c r="D28" s="630"/>
      <c r="E28" s="663"/>
      <c r="F28" s="645"/>
      <c r="G28" s="645"/>
      <c r="H28" s="658"/>
      <c r="I28" s="658"/>
    </row>
    <row r="29" spans="1:9" ht="15" customHeight="1">
      <c r="A29" s="645" t="s">
        <v>246</v>
      </c>
      <c r="B29" s="645"/>
      <c r="C29" s="662"/>
      <c r="D29" s="630"/>
      <c r="E29" s="661"/>
      <c r="F29" s="634"/>
      <c r="G29" s="634"/>
      <c r="H29" s="658" t="s">
        <v>245</v>
      </c>
      <c r="I29" s="658"/>
    </row>
    <row r="30" spans="1:9" ht="15" customHeight="1">
      <c r="A30" s="645"/>
      <c r="B30" s="645"/>
      <c r="C30" s="662"/>
      <c r="D30" s="630"/>
      <c r="E30" s="661"/>
      <c r="F30" s="634"/>
      <c r="G30" s="634"/>
      <c r="H30" s="658"/>
      <c r="I30" s="658"/>
    </row>
    <row r="31" spans="1:9" ht="15" customHeight="1">
      <c r="A31" s="645"/>
      <c r="B31" s="645"/>
      <c r="C31" s="662"/>
      <c r="D31" s="630"/>
      <c r="E31" s="661"/>
      <c r="F31" s="634"/>
      <c r="G31" s="634"/>
      <c r="H31" s="658"/>
      <c r="I31" s="658"/>
    </row>
    <row r="32" spans="1:9" ht="15" customHeight="1">
      <c r="A32" s="634" t="s">
        <v>244</v>
      </c>
      <c r="B32" s="634"/>
      <c r="C32" s="660"/>
      <c r="D32" s="630"/>
      <c r="E32" s="634"/>
      <c r="F32" s="634"/>
      <c r="G32" s="634"/>
      <c r="H32" s="659" t="s">
        <v>243</v>
      </c>
      <c r="I32" s="658"/>
    </row>
    <row r="33" spans="1:9" ht="15" customHeight="1">
      <c r="A33" s="634"/>
      <c r="B33" s="634"/>
      <c r="C33" s="660"/>
      <c r="D33" s="630"/>
      <c r="E33" s="634"/>
      <c r="F33" s="634"/>
      <c r="G33" s="634"/>
      <c r="H33" s="659"/>
      <c r="I33" s="658"/>
    </row>
    <row r="34" spans="1:9" ht="15" customHeight="1">
      <c r="A34" s="634"/>
      <c r="B34" s="634"/>
      <c r="C34" s="660"/>
      <c r="D34" s="630"/>
      <c r="E34" s="634"/>
      <c r="F34" s="634"/>
      <c r="G34" s="634"/>
      <c r="H34" s="659"/>
      <c r="I34" s="658"/>
    </row>
    <row r="35" spans="1:9" ht="30" customHeight="1">
      <c r="A35" s="657" t="s">
        <v>242</v>
      </c>
      <c r="B35" s="657"/>
      <c r="C35" s="657"/>
      <c r="D35" s="657"/>
      <c r="E35" s="657"/>
      <c r="F35" s="657"/>
      <c r="G35" s="657"/>
      <c r="H35" s="657"/>
      <c r="I35" s="657"/>
    </row>
    <row r="36" spans="1:9" ht="15" customHeight="1"/>
    <row r="37" spans="1:9" ht="15" customHeight="1">
      <c r="A37" s="643" t="s">
        <v>241</v>
      </c>
    </row>
    <row r="38" spans="1:9" ht="15" customHeight="1">
      <c r="A38" s="641" t="s">
        <v>226</v>
      </c>
      <c r="B38" s="641"/>
      <c r="C38" s="641"/>
      <c r="D38" s="641" t="s">
        <v>225</v>
      </c>
      <c r="E38" s="641"/>
      <c r="F38" s="641"/>
      <c r="G38" s="641"/>
      <c r="H38" s="641" t="s">
        <v>224</v>
      </c>
      <c r="I38" s="641"/>
    </row>
    <row r="39" spans="1:9" ht="15" customHeight="1">
      <c r="A39" s="641"/>
      <c r="B39" s="641"/>
      <c r="C39" s="641"/>
      <c r="D39" s="642" t="s">
        <v>223</v>
      </c>
      <c r="E39" s="641" t="s">
        <v>222</v>
      </c>
      <c r="F39" s="641"/>
      <c r="G39" s="641"/>
      <c r="H39" s="641"/>
      <c r="I39" s="641"/>
    </row>
    <row r="40" spans="1:9" ht="15" customHeight="1">
      <c r="A40" s="645" t="s">
        <v>240</v>
      </c>
      <c r="B40" s="645"/>
      <c r="C40" s="645"/>
      <c r="D40" s="630" t="s">
        <v>239</v>
      </c>
      <c r="E40" s="634" t="s">
        <v>231</v>
      </c>
      <c r="F40" s="634"/>
      <c r="G40" s="634"/>
      <c r="H40" s="644"/>
      <c r="I40" s="644"/>
    </row>
    <row r="41" spans="1:9" ht="15" customHeight="1">
      <c r="A41" s="645"/>
      <c r="B41" s="645"/>
      <c r="C41" s="645"/>
      <c r="D41" s="630"/>
      <c r="E41" s="634"/>
      <c r="F41" s="634"/>
      <c r="G41" s="634"/>
      <c r="H41" s="644"/>
      <c r="I41" s="644"/>
    </row>
    <row r="42" spans="1:9" ht="15" customHeight="1">
      <c r="A42" s="645" t="s">
        <v>238</v>
      </c>
      <c r="B42" s="645"/>
      <c r="C42" s="645"/>
      <c r="D42" s="630"/>
      <c r="E42" s="645" t="s">
        <v>237</v>
      </c>
      <c r="F42" s="634"/>
      <c r="G42" s="634"/>
      <c r="H42" s="656" t="s">
        <v>236</v>
      </c>
      <c r="I42" s="656"/>
    </row>
    <row r="43" spans="1:9" ht="15" customHeight="1">
      <c r="A43" s="645"/>
      <c r="B43" s="645"/>
      <c r="C43" s="645"/>
      <c r="D43" s="630"/>
      <c r="E43" s="634"/>
      <c r="F43" s="634"/>
      <c r="G43" s="634"/>
      <c r="H43" s="656"/>
      <c r="I43" s="656"/>
    </row>
    <row r="44" spans="1:9" ht="15" customHeight="1">
      <c r="A44" s="645"/>
      <c r="B44" s="645"/>
      <c r="C44" s="645"/>
      <c r="D44" s="630"/>
      <c r="E44" s="634"/>
      <c r="F44" s="634"/>
      <c r="G44" s="634"/>
      <c r="H44" s="656"/>
      <c r="I44" s="656"/>
    </row>
    <row r="45" spans="1:9" ht="15" customHeight="1">
      <c r="A45" s="645"/>
      <c r="B45" s="645"/>
      <c r="C45" s="645"/>
      <c r="D45" s="630"/>
      <c r="E45" s="634"/>
      <c r="F45" s="634"/>
      <c r="G45" s="634"/>
      <c r="H45" s="656"/>
      <c r="I45" s="656"/>
    </row>
    <row r="46" spans="1:9" ht="15" customHeight="1">
      <c r="A46" s="645"/>
      <c r="B46" s="645"/>
      <c r="C46" s="645"/>
      <c r="D46" s="630"/>
      <c r="E46" s="634"/>
      <c r="F46" s="634"/>
      <c r="G46" s="634"/>
      <c r="H46" s="656"/>
      <c r="I46" s="656"/>
    </row>
    <row r="47" spans="1:9" ht="15" customHeight="1">
      <c r="A47" s="634" t="s">
        <v>235</v>
      </c>
      <c r="B47" s="634"/>
      <c r="C47" s="634"/>
      <c r="D47" s="630"/>
      <c r="E47" s="645" t="s">
        <v>233</v>
      </c>
      <c r="F47" s="634"/>
      <c r="G47" s="634"/>
      <c r="H47" s="656"/>
      <c r="I47" s="656"/>
    </row>
    <row r="48" spans="1:9" ht="15" customHeight="1">
      <c r="A48" s="634"/>
      <c r="B48" s="634"/>
      <c r="C48" s="634"/>
      <c r="D48" s="630"/>
      <c r="E48" s="634"/>
      <c r="F48" s="634"/>
      <c r="G48" s="634"/>
      <c r="H48" s="656"/>
      <c r="I48" s="656"/>
    </row>
    <row r="49" spans="1:9" ht="15" customHeight="1">
      <c r="A49" s="634"/>
      <c r="B49" s="634"/>
      <c r="C49" s="634"/>
      <c r="D49" s="630"/>
      <c r="E49" s="634"/>
      <c r="F49" s="634"/>
      <c r="G49" s="634"/>
      <c r="H49" s="656"/>
      <c r="I49" s="656"/>
    </row>
    <row r="50" spans="1:9" ht="15" customHeight="1">
      <c r="A50" s="634"/>
      <c r="B50" s="634"/>
      <c r="C50" s="634"/>
      <c r="D50" s="630"/>
      <c r="E50" s="634"/>
      <c r="F50" s="634"/>
      <c r="G50" s="634"/>
      <c r="H50" s="656"/>
      <c r="I50" s="656"/>
    </row>
    <row r="51" spans="1:9" ht="15" customHeight="1">
      <c r="A51" s="634"/>
      <c r="B51" s="634"/>
      <c r="C51" s="634"/>
      <c r="D51" s="630"/>
      <c r="E51" s="634"/>
      <c r="F51" s="634"/>
      <c r="G51" s="634"/>
      <c r="H51" s="656"/>
      <c r="I51" s="656"/>
    </row>
    <row r="52" spans="1:9" ht="15" customHeight="1">
      <c r="A52" s="634" t="s">
        <v>234</v>
      </c>
      <c r="B52" s="634"/>
      <c r="C52" s="634"/>
      <c r="D52" s="630"/>
      <c r="E52" s="645" t="s">
        <v>233</v>
      </c>
      <c r="F52" s="634"/>
      <c r="G52" s="634"/>
      <c r="H52" s="656"/>
      <c r="I52" s="656"/>
    </row>
    <row r="53" spans="1:9" ht="15" customHeight="1">
      <c r="A53" s="634"/>
      <c r="B53" s="634"/>
      <c r="C53" s="634"/>
      <c r="D53" s="630"/>
      <c r="E53" s="634"/>
      <c r="F53" s="634"/>
      <c r="G53" s="634"/>
      <c r="H53" s="656"/>
      <c r="I53" s="656"/>
    </row>
    <row r="54" spans="1:9" ht="15" customHeight="1">
      <c r="A54" s="634"/>
      <c r="B54" s="634"/>
      <c r="C54" s="634"/>
      <c r="D54" s="630"/>
      <c r="E54" s="634"/>
      <c r="F54" s="634"/>
      <c r="G54" s="634"/>
      <c r="H54" s="656"/>
      <c r="I54" s="656"/>
    </row>
    <row r="55" spans="1:9" ht="15" customHeight="1">
      <c r="A55" s="634"/>
      <c r="B55" s="634"/>
      <c r="C55" s="634"/>
      <c r="D55" s="630"/>
      <c r="E55" s="634"/>
      <c r="F55" s="634"/>
      <c r="G55" s="634"/>
      <c r="H55" s="656"/>
      <c r="I55" s="656"/>
    </row>
    <row r="56" spans="1:9" ht="15" customHeight="1">
      <c r="A56" s="634"/>
      <c r="B56" s="634"/>
      <c r="C56" s="634"/>
      <c r="D56" s="630"/>
      <c r="E56" s="634"/>
      <c r="F56" s="634"/>
      <c r="G56" s="634"/>
      <c r="H56" s="656"/>
      <c r="I56" s="656"/>
    </row>
    <row r="57" spans="1:9" ht="15" customHeight="1">
      <c r="A57" s="655" t="s">
        <v>232</v>
      </c>
      <c r="B57" s="654"/>
      <c r="C57" s="653"/>
      <c r="D57" s="630"/>
      <c r="E57" s="640" t="s">
        <v>231</v>
      </c>
      <c r="F57" s="654"/>
      <c r="G57" s="653"/>
      <c r="H57" s="652"/>
      <c r="I57" s="651"/>
    </row>
    <row r="58" spans="1:9" ht="15" customHeight="1">
      <c r="A58" s="650"/>
      <c r="B58" s="649"/>
      <c r="C58" s="648"/>
      <c r="D58" s="630"/>
      <c r="E58" s="650"/>
      <c r="F58" s="649"/>
      <c r="G58" s="648"/>
      <c r="H58" s="647"/>
      <c r="I58" s="646"/>
    </row>
    <row r="59" spans="1:9" ht="15" customHeight="1">
      <c r="A59" s="640" t="s">
        <v>230</v>
      </c>
      <c r="B59" s="639"/>
      <c r="C59" s="638"/>
      <c r="D59" s="630"/>
      <c r="E59" s="645" t="s">
        <v>228</v>
      </c>
      <c r="F59" s="634"/>
      <c r="G59" s="634"/>
      <c r="H59" s="644"/>
      <c r="I59" s="644"/>
    </row>
    <row r="60" spans="1:9" ht="15" customHeight="1">
      <c r="A60" s="633"/>
      <c r="B60" s="632"/>
      <c r="C60" s="631"/>
      <c r="D60" s="630"/>
      <c r="E60" s="634"/>
      <c r="F60" s="634"/>
      <c r="G60" s="634"/>
      <c r="H60" s="644"/>
      <c r="I60" s="644"/>
    </row>
    <row r="61" spans="1:9" ht="15" customHeight="1">
      <c r="A61" s="634" t="s">
        <v>229</v>
      </c>
      <c r="B61" s="634"/>
      <c r="C61" s="634"/>
      <c r="D61" s="630"/>
      <c r="E61" s="645" t="s">
        <v>228</v>
      </c>
      <c r="F61" s="634"/>
      <c r="G61" s="634"/>
      <c r="H61" s="644"/>
      <c r="I61" s="644"/>
    </row>
    <row r="62" spans="1:9" ht="15" customHeight="1">
      <c r="A62" s="634"/>
      <c r="B62" s="634"/>
      <c r="C62" s="634"/>
      <c r="D62" s="630"/>
      <c r="E62" s="634"/>
      <c r="F62" s="634"/>
      <c r="G62" s="634"/>
      <c r="H62" s="644"/>
      <c r="I62" s="644"/>
    </row>
    <row r="63" spans="1:9" ht="15" customHeight="1"/>
    <row r="64" spans="1:9" ht="15" customHeight="1"/>
    <row r="65" spans="1:9" ht="15" customHeight="1">
      <c r="A65" s="643" t="s">
        <v>227</v>
      </c>
    </row>
    <row r="66" spans="1:9" ht="15" customHeight="1">
      <c r="A66" s="641" t="s">
        <v>226</v>
      </c>
      <c r="B66" s="641"/>
      <c r="C66" s="641"/>
      <c r="D66" s="641" t="s">
        <v>225</v>
      </c>
      <c r="E66" s="641"/>
      <c r="F66" s="641"/>
      <c r="G66" s="641"/>
      <c r="H66" s="641" t="s">
        <v>224</v>
      </c>
      <c r="I66" s="641"/>
    </row>
    <row r="67" spans="1:9" ht="15" customHeight="1">
      <c r="A67" s="641"/>
      <c r="B67" s="641"/>
      <c r="C67" s="641"/>
      <c r="D67" s="642" t="s">
        <v>223</v>
      </c>
      <c r="E67" s="641" t="s">
        <v>222</v>
      </c>
      <c r="F67" s="641"/>
      <c r="G67" s="641"/>
      <c r="H67" s="641"/>
      <c r="I67" s="641"/>
    </row>
    <row r="68" spans="1:9" ht="15" customHeight="1">
      <c r="A68" s="634" t="s">
        <v>221</v>
      </c>
      <c r="B68" s="634"/>
      <c r="C68" s="634"/>
      <c r="D68" s="630" t="s">
        <v>220</v>
      </c>
      <c r="E68" s="640" t="s">
        <v>219</v>
      </c>
      <c r="F68" s="639"/>
      <c r="G68" s="638"/>
      <c r="H68" s="630"/>
      <c r="I68" s="630"/>
    </row>
    <row r="69" spans="1:9" ht="15" customHeight="1">
      <c r="A69" s="634"/>
      <c r="B69" s="634"/>
      <c r="C69" s="634"/>
      <c r="D69" s="630"/>
      <c r="E69" s="637"/>
      <c r="F69" s="636"/>
      <c r="G69" s="635"/>
      <c r="H69" s="630"/>
      <c r="I69" s="630"/>
    </row>
    <row r="70" spans="1:9" ht="15" customHeight="1">
      <c r="A70" s="634"/>
      <c r="B70" s="634"/>
      <c r="C70" s="634"/>
      <c r="D70" s="630"/>
      <c r="E70" s="637"/>
      <c r="F70" s="636"/>
      <c r="G70" s="635"/>
      <c r="H70" s="630"/>
      <c r="I70" s="630"/>
    </row>
    <row r="71" spans="1:9" ht="15" customHeight="1">
      <c r="A71" s="634" t="s">
        <v>218</v>
      </c>
      <c r="B71" s="634"/>
      <c r="C71" s="634"/>
      <c r="D71" s="630"/>
      <c r="E71" s="637"/>
      <c r="F71" s="636"/>
      <c r="G71" s="635"/>
      <c r="H71" s="630"/>
      <c r="I71" s="630"/>
    </row>
    <row r="72" spans="1:9" ht="15" customHeight="1">
      <c r="A72" s="634"/>
      <c r="B72" s="634"/>
      <c r="C72" s="634"/>
      <c r="D72" s="630"/>
      <c r="E72" s="637"/>
      <c r="F72" s="636"/>
      <c r="G72" s="635"/>
      <c r="H72" s="630"/>
      <c r="I72" s="630"/>
    </row>
    <row r="73" spans="1:9" ht="15" customHeight="1">
      <c r="A73" s="634"/>
      <c r="B73" s="634"/>
      <c r="C73" s="634"/>
      <c r="D73" s="630"/>
      <c r="E73" s="633"/>
      <c r="F73" s="632"/>
      <c r="G73" s="631"/>
      <c r="H73" s="630"/>
      <c r="I73" s="630"/>
    </row>
  </sheetData>
  <mergeCells count="67">
    <mergeCell ref="A59:C60"/>
    <mergeCell ref="D40:D62"/>
    <mergeCell ref="A42:C46"/>
    <mergeCell ref="A57:C58"/>
    <mergeCell ref="E57:G58"/>
    <mergeCell ref="H57:I58"/>
    <mergeCell ref="E47:G51"/>
    <mergeCell ref="A47:C51"/>
    <mergeCell ref="A40:C41"/>
    <mergeCell ref="A38:C39"/>
    <mergeCell ref="D38:G38"/>
    <mergeCell ref="E39:G39"/>
    <mergeCell ref="H61:I62"/>
    <mergeCell ref="H59:I60"/>
    <mergeCell ref="H68:I70"/>
    <mergeCell ref="A66:C67"/>
    <mergeCell ref="D66:G66"/>
    <mergeCell ref="H66:I67"/>
    <mergeCell ref="E67:G67"/>
    <mergeCell ref="A61:C62"/>
    <mergeCell ref="E59:G60"/>
    <mergeCell ref="E61:G62"/>
    <mergeCell ref="E42:G46"/>
    <mergeCell ref="H42:I56"/>
    <mergeCell ref="E40:G41"/>
    <mergeCell ref="E52:G56"/>
    <mergeCell ref="A52:C56"/>
    <mergeCell ref="H71:I73"/>
    <mergeCell ref="A68:C70"/>
    <mergeCell ref="A71:C73"/>
    <mergeCell ref="D68:D73"/>
    <mergeCell ref="E68:G73"/>
    <mergeCell ref="H16:I16"/>
    <mergeCell ref="H15:I15"/>
    <mergeCell ref="A10:C14"/>
    <mergeCell ref="E10:G14"/>
    <mergeCell ref="H10:I14"/>
    <mergeCell ref="H40:I41"/>
    <mergeCell ref="H38:I39"/>
    <mergeCell ref="A35:I35"/>
    <mergeCell ref="H17:I20"/>
    <mergeCell ref="E17:G20"/>
    <mergeCell ref="A3:I5"/>
    <mergeCell ref="A1:I1"/>
    <mergeCell ref="A16:C16"/>
    <mergeCell ref="A15:C15"/>
    <mergeCell ref="A8:C9"/>
    <mergeCell ref="D8:G8"/>
    <mergeCell ref="E9:G9"/>
    <mergeCell ref="H8:I9"/>
    <mergeCell ref="D25:D34"/>
    <mergeCell ref="A17:C20"/>
    <mergeCell ref="D10:D20"/>
    <mergeCell ref="A23:C24"/>
    <mergeCell ref="D23:G23"/>
    <mergeCell ref="E24:G24"/>
    <mergeCell ref="E15:G16"/>
    <mergeCell ref="H23:I24"/>
    <mergeCell ref="H32:I34"/>
    <mergeCell ref="E32:G34"/>
    <mergeCell ref="H25:I28"/>
    <mergeCell ref="E25:G28"/>
    <mergeCell ref="A25:C28"/>
    <mergeCell ref="H29:I31"/>
    <mergeCell ref="E29:G31"/>
    <mergeCell ref="A29:C31"/>
    <mergeCell ref="A32:C34"/>
  </mergeCells>
  <phoneticPr fontId="2"/>
  <printOptions horizontalCentered="1"/>
  <pageMargins left="0.70866141732283472" right="0.70866141732283472" top="0.74803149606299213" bottom="0.74803149606299213" header="0.31496062992125984" footer="0.31496062992125984"/>
  <pageSetup paperSize="9" scale="81" orientation="portrait" r:id="rId1"/>
  <rowBreaks count="1" manualBreakCount="1">
    <brk id="6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view="pageBreakPreview" zoomScaleNormal="100" zoomScaleSheetLayoutView="100" workbookViewId="0"/>
  </sheetViews>
  <sheetFormatPr defaultColWidth="6.625" defaultRowHeight="18.75"/>
  <cols>
    <col min="1" max="1" width="3.75" style="956" customWidth="1"/>
    <col min="2" max="2" width="2.5" style="956" customWidth="1"/>
    <col min="3" max="3" width="6.625" style="956" customWidth="1"/>
    <col min="4" max="4" width="10.875" style="956" customWidth="1"/>
    <col min="5" max="5" width="1" style="956" customWidth="1"/>
    <col min="6" max="6" width="6.5" style="956" customWidth="1"/>
    <col min="7" max="7" width="1.5" style="956" customWidth="1"/>
    <col min="8" max="8" width="6" style="956" customWidth="1"/>
    <col min="9" max="9" width="3.625" style="956" customWidth="1"/>
    <col min="10" max="10" width="7.75" style="956" customWidth="1"/>
    <col min="11" max="11" width="2.875" style="956" customWidth="1"/>
    <col min="12" max="12" width="7.375" style="956" customWidth="1"/>
    <col min="13" max="13" width="10.625" style="956" customWidth="1"/>
    <col min="14" max="16384" width="6.625" style="956"/>
  </cols>
  <sheetData>
    <row r="1" spans="1:13" ht="17.649999999999999" customHeight="1">
      <c r="A1" s="1013" t="s">
        <v>400</v>
      </c>
    </row>
    <row r="2" spans="1:13" ht="17.649999999999999" customHeight="1">
      <c r="A2" s="1013"/>
    </row>
    <row r="3" spans="1:13" ht="22.5" customHeight="1" thickBot="1">
      <c r="A3" s="1012" t="s">
        <v>399</v>
      </c>
      <c r="B3" s="1012"/>
      <c r="C3" s="1012"/>
      <c r="D3" s="1012"/>
      <c r="E3" s="1012"/>
      <c r="F3" s="1012"/>
      <c r="G3" s="1012"/>
      <c r="H3" s="1012"/>
      <c r="I3" s="1012"/>
      <c r="J3" s="1012"/>
      <c r="K3" s="1012"/>
      <c r="L3" s="1012"/>
      <c r="M3" s="1012"/>
    </row>
    <row r="4" spans="1:13" ht="22.5" customHeight="1">
      <c r="A4" s="1011" t="s">
        <v>398</v>
      </c>
      <c r="B4" s="1010"/>
      <c r="C4" s="1010"/>
      <c r="D4" s="1010"/>
      <c r="E4" s="1009"/>
      <c r="F4" s="1008"/>
      <c r="G4" s="1007"/>
      <c r="H4" s="1007"/>
      <c r="I4" s="1007"/>
      <c r="J4" s="1007"/>
      <c r="K4" s="1007"/>
      <c r="L4" s="1007"/>
      <c r="M4" s="1006"/>
    </row>
    <row r="5" spans="1:13" ht="21.4" customHeight="1">
      <c r="A5" s="1005" t="s">
        <v>397</v>
      </c>
      <c r="B5" s="1004"/>
      <c r="C5" s="1003"/>
      <c r="D5" s="1002"/>
      <c r="E5" s="1002"/>
      <c r="F5" s="1002"/>
      <c r="G5" s="1002"/>
      <c r="H5" s="1001" t="s">
        <v>378</v>
      </c>
      <c r="I5" s="1000"/>
      <c r="J5" s="999" t="s">
        <v>396</v>
      </c>
      <c r="K5" s="998"/>
      <c r="L5" s="998"/>
      <c r="M5" s="997"/>
    </row>
    <row r="6" spans="1:13" ht="27.6" customHeight="1">
      <c r="A6" s="996" t="s">
        <v>395</v>
      </c>
      <c r="B6" s="992"/>
      <c r="C6" s="995"/>
      <c r="D6" s="994"/>
      <c r="E6" s="994"/>
      <c r="F6" s="994"/>
      <c r="G6" s="994"/>
      <c r="H6" s="993"/>
      <c r="I6" s="992"/>
      <c r="J6" s="991"/>
      <c r="K6" s="990"/>
      <c r="L6" s="990"/>
      <c r="M6" s="989"/>
    </row>
    <row r="7" spans="1:13" ht="16.149999999999999" customHeight="1">
      <c r="A7" s="988" t="s">
        <v>394</v>
      </c>
      <c r="B7" s="984"/>
      <c r="C7" s="984"/>
      <c r="D7" s="984"/>
      <c r="E7" s="984"/>
      <c r="F7" s="984"/>
      <c r="G7" s="984"/>
      <c r="H7" s="984"/>
      <c r="I7" s="984"/>
      <c r="J7" s="984"/>
      <c r="K7" s="984"/>
      <c r="L7" s="984"/>
      <c r="M7" s="981"/>
    </row>
    <row r="8" spans="1:13" ht="16.149999999999999" customHeight="1">
      <c r="A8" s="987" t="s">
        <v>393</v>
      </c>
      <c r="B8" s="986"/>
      <c r="C8" s="986"/>
      <c r="D8" s="985"/>
      <c r="E8" s="982" t="s">
        <v>392</v>
      </c>
      <c r="F8" s="984"/>
      <c r="G8" s="984"/>
      <c r="H8" s="984"/>
      <c r="I8" s="984"/>
      <c r="J8" s="984"/>
      <c r="K8" s="983"/>
      <c r="L8" s="982" t="s">
        <v>391</v>
      </c>
      <c r="M8" s="981"/>
    </row>
    <row r="9" spans="1:13" ht="18.75" customHeight="1">
      <c r="A9" s="980"/>
      <c r="B9" s="979"/>
      <c r="C9" s="979"/>
      <c r="D9" s="978"/>
      <c r="E9" s="977"/>
      <c r="F9" s="979"/>
      <c r="G9" s="979"/>
      <c r="H9" s="979"/>
      <c r="I9" s="979"/>
      <c r="J9" s="979"/>
      <c r="K9" s="978"/>
      <c r="L9" s="977"/>
      <c r="M9" s="976"/>
    </row>
    <row r="10" spans="1:13" ht="18.75" customHeight="1">
      <c r="A10" s="975"/>
      <c r="B10" s="974"/>
      <c r="C10" s="974"/>
      <c r="D10" s="973"/>
      <c r="E10" s="972"/>
      <c r="F10" s="974"/>
      <c r="G10" s="974"/>
      <c r="H10" s="974"/>
      <c r="I10" s="974"/>
      <c r="J10" s="974"/>
      <c r="K10" s="973"/>
      <c r="L10" s="972"/>
      <c r="M10" s="971"/>
    </row>
    <row r="11" spans="1:13" ht="18.75" customHeight="1">
      <c r="A11" s="975"/>
      <c r="B11" s="974"/>
      <c r="C11" s="974"/>
      <c r="D11" s="973"/>
      <c r="E11" s="972"/>
      <c r="F11" s="974"/>
      <c r="G11" s="974"/>
      <c r="H11" s="974"/>
      <c r="I11" s="974"/>
      <c r="J11" s="974"/>
      <c r="K11" s="973"/>
      <c r="L11" s="972"/>
      <c r="M11" s="971"/>
    </row>
    <row r="12" spans="1:13" ht="18.75" customHeight="1">
      <c r="A12" s="975"/>
      <c r="B12" s="974"/>
      <c r="C12" s="974"/>
      <c r="D12" s="973"/>
      <c r="E12" s="972"/>
      <c r="F12" s="974"/>
      <c r="G12" s="974"/>
      <c r="H12" s="974"/>
      <c r="I12" s="974"/>
      <c r="J12" s="974"/>
      <c r="K12" s="973"/>
      <c r="L12" s="972"/>
      <c r="M12" s="971"/>
    </row>
    <row r="13" spans="1:13" ht="18.75" customHeight="1">
      <c r="A13" s="975"/>
      <c r="B13" s="974"/>
      <c r="C13" s="974"/>
      <c r="D13" s="973"/>
      <c r="E13" s="972"/>
      <c r="F13" s="974"/>
      <c r="G13" s="974"/>
      <c r="H13" s="974"/>
      <c r="I13" s="974"/>
      <c r="J13" s="974"/>
      <c r="K13" s="973"/>
      <c r="L13" s="972"/>
      <c r="M13" s="971"/>
    </row>
    <row r="14" spans="1:13" ht="18.75" customHeight="1">
      <c r="A14" s="975"/>
      <c r="B14" s="974"/>
      <c r="C14" s="974"/>
      <c r="D14" s="973"/>
      <c r="E14" s="972"/>
      <c r="F14" s="974"/>
      <c r="G14" s="974"/>
      <c r="H14" s="974"/>
      <c r="I14" s="974"/>
      <c r="J14" s="974"/>
      <c r="K14" s="973"/>
      <c r="L14" s="972"/>
      <c r="M14" s="971"/>
    </row>
    <row r="15" spans="1:13" ht="18.75" customHeight="1">
      <c r="A15" s="975"/>
      <c r="B15" s="974"/>
      <c r="C15" s="974"/>
      <c r="D15" s="973"/>
      <c r="E15" s="972"/>
      <c r="F15" s="974"/>
      <c r="G15" s="974"/>
      <c r="H15" s="974"/>
      <c r="I15" s="974"/>
      <c r="J15" s="974"/>
      <c r="K15" s="973"/>
      <c r="L15" s="972"/>
      <c r="M15" s="971"/>
    </row>
    <row r="16" spans="1:13" ht="18.75" customHeight="1">
      <c r="A16" s="975"/>
      <c r="B16" s="974"/>
      <c r="C16" s="974"/>
      <c r="D16" s="973"/>
      <c r="E16" s="972"/>
      <c r="F16" s="974"/>
      <c r="G16" s="974"/>
      <c r="H16" s="974"/>
      <c r="I16" s="974"/>
      <c r="J16" s="974"/>
      <c r="K16" s="973"/>
      <c r="L16" s="972"/>
      <c r="M16" s="971"/>
    </row>
    <row r="17" spans="1:13" ht="18.75" customHeight="1">
      <c r="A17" s="975"/>
      <c r="B17" s="974"/>
      <c r="C17" s="974"/>
      <c r="D17" s="973"/>
      <c r="E17" s="972"/>
      <c r="F17" s="974"/>
      <c r="G17" s="974"/>
      <c r="H17" s="974"/>
      <c r="I17" s="974"/>
      <c r="J17" s="974"/>
      <c r="K17" s="973"/>
      <c r="L17" s="972"/>
      <c r="M17" s="971"/>
    </row>
    <row r="18" spans="1:13" ht="18.75" customHeight="1">
      <c r="A18" s="975"/>
      <c r="B18" s="974"/>
      <c r="C18" s="974"/>
      <c r="D18" s="973"/>
      <c r="E18" s="972"/>
      <c r="F18" s="974"/>
      <c r="G18" s="974"/>
      <c r="H18" s="974"/>
      <c r="I18" s="974"/>
      <c r="J18" s="974"/>
      <c r="K18" s="973"/>
      <c r="L18" s="972"/>
      <c r="M18" s="971"/>
    </row>
    <row r="19" spans="1:13" ht="18.75" customHeight="1">
      <c r="A19" s="975"/>
      <c r="B19" s="974"/>
      <c r="C19" s="974"/>
      <c r="D19" s="973"/>
      <c r="E19" s="972"/>
      <c r="F19" s="974"/>
      <c r="G19" s="974"/>
      <c r="H19" s="974"/>
      <c r="I19" s="974"/>
      <c r="J19" s="974"/>
      <c r="K19" s="973"/>
      <c r="L19" s="972"/>
      <c r="M19" s="971"/>
    </row>
    <row r="20" spans="1:13" ht="18.75" customHeight="1">
      <c r="A20" s="975"/>
      <c r="B20" s="974"/>
      <c r="C20" s="974"/>
      <c r="D20" s="973"/>
      <c r="E20" s="972"/>
      <c r="F20" s="974"/>
      <c r="G20" s="974"/>
      <c r="H20" s="974"/>
      <c r="I20" s="974"/>
      <c r="J20" s="974"/>
      <c r="K20" s="973"/>
      <c r="L20" s="972"/>
      <c r="M20" s="971"/>
    </row>
    <row r="21" spans="1:13" ht="18.75" customHeight="1">
      <c r="A21" s="975"/>
      <c r="B21" s="974"/>
      <c r="C21" s="974"/>
      <c r="D21" s="973"/>
      <c r="E21" s="972"/>
      <c r="F21" s="974"/>
      <c r="G21" s="974"/>
      <c r="H21" s="974"/>
      <c r="I21" s="974"/>
      <c r="J21" s="974"/>
      <c r="K21" s="973"/>
      <c r="L21" s="972"/>
      <c r="M21" s="971"/>
    </row>
    <row r="22" spans="1:13" ht="18.75" customHeight="1">
      <c r="A22" s="970"/>
      <c r="B22" s="969"/>
      <c r="C22" s="969"/>
      <c r="D22" s="968"/>
      <c r="E22" s="967"/>
      <c r="F22" s="969"/>
      <c r="G22" s="969"/>
      <c r="H22" s="969"/>
      <c r="I22" s="969"/>
      <c r="J22" s="969"/>
      <c r="K22" s="968"/>
      <c r="L22" s="967"/>
      <c r="M22" s="966"/>
    </row>
    <row r="23" spans="1:13" ht="36" customHeight="1" thickBot="1">
      <c r="A23" s="965" t="s">
        <v>390</v>
      </c>
      <c r="B23" s="964"/>
      <c r="C23" s="964"/>
      <c r="D23" s="964"/>
      <c r="E23" s="964"/>
      <c r="F23" s="964"/>
      <c r="G23" s="964"/>
      <c r="H23" s="964"/>
      <c r="I23" s="964"/>
      <c r="J23" s="964"/>
      <c r="K23" s="964"/>
      <c r="L23" s="964"/>
      <c r="M23" s="963"/>
    </row>
    <row r="24" spans="1:13">
      <c r="A24" s="962"/>
      <c r="B24" s="962"/>
      <c r="C24" s="962"/>
      <c r="D24" s="962"/>
      <c r="E24" s="962"/>
      <c r="F24" s="962"/>
      <c r="G24" s="962"/>
      <c r="H24" s="962"/>
      <c r="I24" s="962"/>
      <c r="J24" s="962"/>
      <c r="K24" s="962"/>
      <c r="L24" s="962"/>
      <c r="M24" s="962"/>
    </row>
    <row r="25" spans="1:13" ht="16.899999999999999" customHeight="1">
      <c r="A25" s="961" t="s">
        <v>224</v>
      </c>
      <c r="C25" s="957"/>
      <c r="D25" s="957"/>
      <c r="E25" s="957"/>
      <c r="F25" s="957"/>
      <c r="G25" s="957"/>
      <c r="H25" s="957"/>
      <c r="I25" s="957"/>
      <c r="J25" s="957"/>
      <c r="K25" s="957"/>
      <c r="L25" s="957"/>
      <c r="M25" s="957"/>
    </row>
    <row r="26" spans="1:13" ht="16.899999999999999" customHeight="1">
      <c r="A26" s="960" t="s">
        <v>389</v>
      </c>
      <c r="B26" s="960"/>
      <c r="C26" s="960"/>
      <c r="D26" s="960"/>
      <c r="E26" s="960"/>
      <c r="F26" s="960"/>
      <c r="G26" s="960"/>
      <c r="H26" s="960"/>
      <c r="I26" s="960"/>
      <c r="J26" s="960"/>
      <c r="K26" s="960"/>
      <c r="L26" s="960"/>
      <c r="M26" s="960"/>
    </row>
    <row r="27" spans="1:13" ht="16.899999999999999" customHeight="1">
      <c r="A27" s="959"/>
      <c r="B27" s="957"/>
      <c r="C27" s="957"/>
      <c r="D27" s="957"/>
      <c r="E27" s="957"/>
      <c r="F27" s="957"/>
      <c r="G27" s="957"/>
      <c r="H27" s="957"/>
      <c r="I27" s="957"/>
      <c r="J27" s="957"/>
      <c r="K27" s="957"/>
      <c r="L27" s="957"/>
      <c r="M27" s="957"/>
    </row>
    <row r="28" spans="1:13">
      <c r="A28" s="958"/>
      <c r="B28" s="957"/>
      <c r="C28" s="957"/>
      <c r="D28" s="957"/>
      <c r="E28" s="957"/>
      <c r="F28" s="957"/>
      <c r="G28" s="957"/>
      <c r="H28" s="957"/>
      <c r="I28" s="957"/>
      <c r="J28" s="957"/>
      <c r="K28" s="957"/>
      <c r="L28" s="957"/>
      <c r="M28" s="957"/>
    </row>
  </sheetData>
  <mergeCells count="57">
    <mergeCell ref="A8:D8"/>
    <mergeCell ref="A7:M7"/>
    <mergeCell ref="L8:M8"/>
    <mergeCell ref="E8:K8"/>
    <mergeCell ref="A4:E4"/>
    <mergeCell ref="F4:M4"/>
    <mergeCell ref="A5:B5"/>
    <mergeCell ref="H5:I6"/>
    <mergeCell ref="A6:B6"/>
    <mergeCell ref="A9:D9"/>
    <mergeCell ref="E9:K9"/>
    <mergeCell ref="L9:M9"/>
    <mergeCell ref="A10:D10"/>
    <mergeCell ref="E10:K10"/>
    <mergeCell ref="L10:M10"/>
    <mergeCell ref="A11:D11"/>
    <mergeCell ref="E11:K11"/>
    <mergeCell ref="L11:M11"/>
    <mergeCell ref="A12:D12"/>
    <mergeCell ref="E12:K12"/>
    <mergeCell ref="L12:M12"/>
    <mergeCell ref="A26:M26"/>
    <mergeCell ref="A3:M3"/>
    <mergeCell ref="J5:M6"/>
    <mergeCell ref="C6:G6"/>
    <mergeCell ref="C5:G5"/>
    <mergeCell ref="A22:D22"/>
    <mergeCell ref="E13:K13"/>
    <mergeCell ref="L13:M13"/>
    <mergeCell ref="L16:M16"/>
    <mergeCell ref="A17:D17"/>
    <mergeCell ref="A14:D14"/>
    <mergeCell ref="E14:K14"/>
    <mergeCell ref="L14:M14"/>
    <mergeCell ref="A13:D13"/>
    <mergeCell ref="A15:D15"/>
    <mergeCell ref="E15:K15"/>
    <mergeCell ref="L15:M15"/>
    <mergeCell ref="E17:K17"/>
    <mergeCell ref="L17:M17"/>
    <mergeCell ref="A16:D16"/>
    <mergeCell ref="A23:M23"/>
    <mergeCell ref="A21:D21"/>
    <mergeCell ref="E21:K21"/>
    <mergeCell ref="L21:M21"/>
    <mergeCell ref="E22:K22"/>
    <mergeCell ref="L22:M22"/>
    <mergeCell ref="E16:K16"/>
    <mergeCell ref="A20:D20"/>
    <mergeCell ref="E20:K20"/>
    <mergeCell ref="L20:M20"/>
    <mergeCell ref="A18:D18"/>
    <mergeCell ref="E18:K18"/>
    <mergeCell ref="L18:M18"/>
    <mergeCell ref="A19:D19"/>
    <mergeCell ref="E19:K19"/>
    <mergeCell ref="L19:M19"/>
  </mergeCells>
  <phoneticPr fontId="2"/>
  <printOptions horizontalCentered="1"/>
  <pageMargins left="0.70866141732283461" right="0.59055118110236215"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heetViews>
  <sheetFormatPr defaultRowHeight="13.5"/>
  <cols>
    <col min="1" max="2" width="9" style="1014"/>
    <col min="3" max="3" width="13" style="1014" customWidth="1"/>
    <col min="4" max="4" width="15.625" style="1014" customWidth="1"/>
    <col min="5" max="8" width="10.625" style="1014" customWidth="1"/>
    <col min="9" max="9" width="9" style="1014"/>
    <col min="10" max="12" width="5.625" style="1014" customWidth="1"/>
    <col min="13" max="16384" width="9" style="1014"/>
  </cols>
  <sheetData>
    <row r="1" spans="2:13">
      <c r="B1" s="1050" t="s">
        <v>421</v>
      </c>
    </row>
    <row r="2" spans="2:13">
      <c r="B2" s="1014" t="s">
        <v>309</v>
      </c>
    </row>
    <row r="3" spans="2:13" ht="25.5" customHeight="1">
      <c r="C3" s="1049" t="s">
        <v>420</v>
      </c>
      <c r="D3" s="1048"/>
      <c r="E3" s="1044"/>
      <c r="F3" s="1044"/>
      <c r="G3" s="1044"/>
      <c r="H3" s="1044"/>
    </row>
    <row r="4" spans="2:13" ht="14.25" thickBot="1"/>
    <row r="5" spans="2:13" ht="28.5" customHeight="1">
      <c r="B5" s="1047"/>
      <c r="C5" s="1046"/>
      <c r="D5" s="1046"/>
      <c r="E5" s="1046"/>
      <c r="F5" s="1046"/>
      <c r="G5" s="1046"/>
      <c r="H5" s="1046"/>
      <c r="I5" s="1046"/>
      <c r="J5" s="1046"/>
      <c r="K5" s="1046"/>
      <c r="L5" s="1046"/>
      <c r="M5" s="1045"/>
    </row>
    <row r="6" spans="2:13" ht="22.5" customHeight="1">
      <c r="B6" s="1027"/>
      <c r="C6" s="1038"/>
      <c r="D6" s="1041"/>
      <c r="E6" s="1038"/>
      <c r="F6" s="1040"/>
      <c r="G6" s="1037"/>
      <c r="H6" s="1035"/>
      <c r="I6" s="1044" t="s">
        <v>419</v>
      </c>
      <c r="J6" s="1044"/>
      <c r="K6" s="1044"/>
      <c r="L6" s="1044"/>
      <c r="M6" s="1019"/>
    </row>
    <row r="7" spans="2:13" ht="22.5" customHeight="1">
      <c r="B7" s="1027"/>
      <c r="C7" s="1032"/>
      <c r="D7" s="1034" t="s">
        <v>418</v>
      </c>
      <c r="E7" s="1032" t="s">
        <v>417</v>
      </c>
      <c r="F7" s="1031" t="s">
        <v>416</v>
      </c>
      <c r="G7" s="1043" t="s">
        <v>415</v>
      </c>
      <c r="H7" s="1042"/>
      <c r="I7" s="1031"/>
      <c r="J7" s="1031"/>
      <c r="K7" s="1031"/>
      <c r="L7" s="1039"/>
      <c r="M7" s="1019"/>
    </row>
    <row r="8" spans="2:13" ht="22.5" customHeight="1">
      <c r="B8" s="1027"/>
      <c r="C8" s="1032"/>
      <c r="D8" s="1034" t="s">
        <v>414</v>
      </c>
      <c r="E8" s="1032" t="s">
        <v>405</v>
      </c>
      <c r="F8" s="1031" t="s">
        <v>413</v>
      </c>
      <c r="G8" s="1043" t="s">
        <v>412</v>
      </c>
      <c r="H8" s="1042"/>
      <c r="I8" s="1031"/>
      <c r="J8" s="1031"/>
      <c r="K8" s="1031"/>
      <c r="L8" s="1033"/>
      <c r="M8" s="1019"/>
    </row>
    <row r="9" spans="2:13" ht="22.5" customHeight="1">
      <c r="B9" s="1027"/>
      <c r="C9" s="1032"/>
      <c r="D9" s="1026"/>
      <c r="E9" s="1023"/>
      <c r="F9" s="1025"/>
      <c r="G9" s="1022"/>
      <c r="H9" s="1020"/>
      <c r="I9" s="1031"/>
      <c r="J9" s="1031"/>
      <c r="K9" s="1031" t="s">
        <v>411</v>
      </c>
      <c r="L9" s="1031"/>
      <c r="M9" s="1019"/>
    </row>
    <row r="10" spans="2:13" ht="22.5" customHeight="1">
      <c r="B10" s="1027"/>
      <c r="C10" s="1034"/>
      <c r="D10" s="1033"/>
      <c r="E10" s="1031"/>
      <c r="F10" s="1031"/>
      <c r="G10" s="1031"/>
      <c r="H10" s="1031"/>
      <c r="I10" s="1031"/>
      <c r="J10" s="1031"/>
      <c r="K10" s="1031"/>
      <c r="L10" s="1033"/>
      <c r="M10" s="1019"/>
    </row>
    <row r="11" spans="2:13" ht="22.5" customHeight="1">
      <c r="B11" s="1027"/>
      <c r="C11" s="1034" t="s">
        <v>410</v>
      </c>
      <c r="D11" s="1033"/>
      <c r="E11" s="1031"/>
      <c r="F11" s="1031"/>
      <c r="G11" s="1031"/>
      <c r="H11" s="1031"/>
      <c r="I11" s="1031"/>
      <c r="J11" s="1031"/>
      <c r="K11" s="1031"/>
      <c r="L11" s="1024"/>
      <c r="M11" s="1019"/>
    </row>
    <row r="12" spans="2:13" ht="22.5" customHeight="1">
      <c r="B12" s="1027"/>
      <c r="C12" s="1034" t="s">
        <v>409</v>
      </c>
      <c r="D12" s="1033"/>
      <c r="E12" s="1041"/>
      <c r="F12" s="1040"/>
      <c r="G12" s="1039"/>
      <c r="H12" s="1038"/>
      <c r="I12" s="1031"/>
      <c r="J12" s="1037"/>
      <c r="K12" s="1036"/>
      <c r="L12" s="1035"/>
      <c r="M12" s="1019"/>
    </row>
    <row r="13" spans="2:13" ht="22.5" customHeight="1">
      <c r="B13" s="1027"/>
      <c r="C13" s="1034"/>
      <c r="D13" s="1033"/>
      <c r="E13" s="1034"/>
      <c r="F13" s="1031" t="s">
        <v>408</v>
      </c>
      <c r="G13" s="1033"/>
      <c r="H13" s="1032" t="s">
        <v>407</v>
      </c>
      <c r="I13" s="1031"/>
      <c r="J13" s="1030" t="s">
        <v>406</v>
      </c>
      <c r="K13" s="1029"/>
      <c r="L13" s="1028"/>
      <c r="M13" s="1019"/>
    </row>
    <row r="14" spans="2:13" ht="22.5" customHeight="1">
      <c r="B14" s="1027"/>
      <c r="C14" s="1034"/>
      <c r="D14" s="1033"/>
      <c r="E14" s="1034"/>
      <c r="F14" s="1031"/>
      <c r="G14" s="1033"/>
      <c r="H14" s="1032" t="s">
        <v>405</v>
      </c>
      <c r="I14" s="1031"/>
      <c r="J14" s="1030"/>
      <c r="K14" s="1029"/>
      <c r="L14" s="1028"/>
      <c r="M14" s="1019"/>
    </row>
    <row r="15" spans="2:13" ht="22.5" customHeight="1">
      <c r="B15" s="1027"/>
      <c r="C15" s="1026"/>
      <c r="D15" s="1024"/>
      <c r="E15" s="1026"/>
      <c r="F15" s="1025"/>
      <c r="G15" s="1024"/>
      <c r="H15" s="1023"/>
      <c r="I15" s="1023"/>
      <c r="J15" s="1022"/>
      <c r="K15" s="1021"/>
      <c r="L15" s="1020"/>
      <c r="M15" s="1019"/>
    </row>
    <row r="16" spans="2:13" ht="71.25" customHeight="1" thickBot="1">
      <c r="B16" s="1018"/>
      <c r="C16" s="1017"/>
      <c r="D16" s="1017"/>
      <c r="E16" s="1017"/>
      <c r="F16" s="1017"/>
      <c r="G16" s="1017"/>
      <c r="H16" s="1017"/>
      <c r="I16" s="1017"/>
      <c r="J16" s="1017"/>
      <c r="K16" s="1017"/>
      <c r="L16" s="1017"/>
      <c r="M16" s="1016"/>
    </row>
    <row r="17" spans="2:3" ht="22.5" customHeight="1">
      <c r="B17" s="1015" t="s">
        <v>404</v>
      </c>
      <c r="C17" s="1014" t="s">
        <v>403</v>
      </c>
    </row>
    <row r="18" spans="2:3" ht="22.5" customHeight="1">
      <c r="B18" s="1014">
        <v>2</v>
      </c>
      <c r="C18" s="1014" t="s">
        <v>402</v>
      </c>
    </row>
    <row r="19" spans="2:3" ht="22.5" customHeight="1">
      <c r="B19" s="1014">
        <v>3</v>
      </c>
      <c r="C19" s="1014" t="s">
        <v>401</v>
      </c>
    </row>
  </sheetData>
  <mergeCells count="11">
    <mergeCell ref="G7:H7"/>
    <mergeCell ref="G8:H8"/>
    <mergeCell ref="G9:H9"/>
    <mergeCell ref="J15:L15"/>
    <mergeCell ref="C3:D3"/>
    <mergeCell ref="E3:H3"/>
    <mergeCell ref="I6:L6"/>
    <mergeCell ref="J12:L12"/>
    <mergeCell ref="J13:L13"/>
    <mergeCell ref="J14:L14"/>
    <mergeCell ref="G6:H6"/>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showGridLines="0" view="pageBreakPreview" zoomScaleNormal="100" zoomScaleSheetLayoutView="100" workbookViewId="0">
      <selection activeCell="A32" sqref="A32:J32"/>
    </sheetView>
  </sheetViews>
  <sheetFormatPr defaultRowHeight="14.25"/>
  <cols>
    <col min="1" max="1" width="9" style="1051"/>
    <col min="2" max="2" width="9" style="1051" customWidth="1"/>
    <col min="3" max="8" width="9" style="1051"/>
    <col min="9" max="9" width="11.75" style="1051" customWidth="1"/>
    <col min="10" max="10" width="6.625" style="1051" customWidth="1"/>
    <col min="11" max="16384" width="9" style="1051"/>
  </cols>
  <sheetData>
    <row r="1" spans="1:9">
      <c r="A1" s="1057" t="s">
        <v>512</v>
      </c>
    </row>
    <row r="3" spans="1:9">
      <c r="A3" s="1060" t="s">
        <v>511</v>
      </c>
      <c r="B3" s="1060"/>
      <c r="C3" s="1060"/>
      <c r="D3" s="1060"/>
      <c r="E3" s="1060"/>
      <c r="F3" s="1060"/>
      <c r="G3" s="1060"/>
      <c r="H3" s="1060"/>
      <c r="I3" s="1060"/>
    </row>
    <row r="5" spans="1:9">
      <c r="A5" s="1058" t="s">
        <v>510</v>
      </c>
      <c r="B5" s="1058"/>
      <c r="C5" s="1058"/>
      <c r="D5" s="1058"/>
      <c r="E5" s="1058"/>
      <c r="F5" s="1058"/>
      <c r="G5" s="1058"/>
      <c r="H5" s="1058"/>
    </row>
    <row r="6" spans="1:9" ht="14.65" customHeight="1">
      <c r="A6" s="1055" t="s">
        <v>301</v>
      </c>
      <c r="B6" s="1055"/>
      <c r="C6" s="1055"/>
      <c r="D6" s="1059"/>
      <c r="E6" s="1059"/>
      <c r="F6" s="1059"/>
      <c r="G6" s="1059"/>
      <c r="H6" s="1059"/>
    </row>
    <row r="7" spans="1:9" ht="14.65" customHeight="1">
      <c r="A7" s="1055" t="s">
        <v>509</v>
      </c>
      <c r="B7" s="1055"/>
      <c r="C7" s="1055"/>
    </row>
    <row r="8" spans="1:9">
      <c r="E8" s="1057" t="s">
        <v>508</v>
      </c>
    </row>
    <row r="9" spans="1:9" ht="26.25" customHeight="1">
      <c r="A9" s="1058" t="s">
        <v>507</v>
      </c>
      <c r="B9" s="1058"/>
      <c r="C9" s="1058"/>
      <c r="D9" s="1058"/>
      <c r="E9" s="1056"/>
      <c r="F9" s="1056"/>
      <c r="G9" s="1056"/>
      <c r="H9" s="1056"/>
    </row>
    <row r="10" spans="1:9">
      <c r="A10" s="1057"/>
      <c r="B10" s="1057"/>
      <c r="C10" s="1057"/>
      <c r="E10" s="1057" t="s">
        <v>506</v>
      </c>
    </row>
    <row r="11" spans="1:9" ht="26.25" customHeight="1">
      <c r="E11" s="1056"/>
      <c r="F11" s="1056"/>
      <c r="G11" s="1056"/>
      <c r="H11" s="1056"/>
    </row>
    <row r="13" spans="1:9">
      <c r="A13" s="1055" t="s">
        <v>505</v>
      </c>
      <c r="B13" s="1055"/>
      <c r="C13" s="1055"/>
      <c r="D13" s="1055"/>
      <c r="E13" s="1055"/>
      <c r="F13" s="1055"/>
      <c r="G13" s="1055"/>
      <c r="H13" s="1055"/>
    </row>
    <row r="15" spans="1:9">
      <c r="A15" s="1055" t="s">
        <v>504</v>
      </c>
      <c r="B15" s="1055"/>
      <c r="C15" s="1055"/>
      <c r="D15" s="1055"/>
      <c r="E15" s="1055"/>
      <c r="F15" s="1055"/>
      <c r="G15" s="1055"/>
      <c r="H15" s="1055"/>
      <c r="I15" s="1055"/>
    </row>
    <row r="17" spans="1:10">
      <c r="A17" s="1054" t="s">
        <v>503</v>
      </c>
    </row>
    <row r="18" spans="1:10">
      <c r="A18" s="1052" t="s">
        <v>502</v>
      </c>
      <c r="B18" s="1052"/>
      <c r="C18" s="1052"/>
      <c r="D18" s="1052"/>
      <c r="E18" s="1052"/>
      <c r="F18" s="1052"/>
      <c r="G18" s="1052"/>
      <c r="H18" s="1052"/>
      <c r="I18" s="1052"/>
      <c r="J18" s="1052"/>
    </row>
    <row r="19" spans="1:10">
      <c r="A19" s="1052" t="s">
        <v>501</v>
      </c>
      <c r="B19" s="1052"/>
      <c r="C19" s="1052"/>
      <c r="D19" s="1052"/>
      <c r="E19" s="1052"/>
      <c r="F19" s="1052"/>
      <c r="G19" s="1052"/>
      <c r="H19" s="1052"/>
      <c r="I19" s="1052"/>
      <c r="J19" s="1052"/>
    </row>
    <row r="20" spans="1:10">
      <c r="A20" s="1052" t="s">
        <v>500</v>
      </c>
      <c r="B20" s="1052"/>
      <c r="C20" s="1052"/>
      <c r="D20" s="1052"/>
      <c r="E20" s="1052"/>
      <c r="F20" s="1052"/>
      <c r="G20" s="1052"/>
      <c r="H20" s="1052"/>
      <c r="I20" s="1052"/>
      <c r="J20" s="1052"/>
    </row>
    <row r="21" spans="1:10">
      <c r="A21" s="1052" t="s">
        <v>499</v>
      </c>
      <c r="B21" s="1052"/>
      <c r="C21" s="1052"/>
      <c r="D21" s="1052"/>
      <c r="E21" s="1052"/>
      <c r="F21" s="1052"/>
      <c r="G21" s="1052"/>
      <c r="H21" s="1052"/>
      <c r="I21" s="1052"/>
      <c r="J21" s="1052"/>
    </row>
    <row r="22" spans="1:10">
      <c r="A22" s="1052" t="s">
        <v>498</v>
      </c>
      <c r="B22" s="1052"/>
      <c r="C22" s="1052"/>
      <c r="D22" s="1052"/>
      <c r="E22" s="1052"/>
      <c r="F22" s="1052"/>
      <c r="G22" s="1052"/>
      <c r="H22" s="1052"/>
      <c r="I22" s="1052"/>
      <c r="J22" s="1052"/>
    </row>
    <row r="23" spans="1:10">
      <c r="A23" s="1052" t="s">
        <v>497</v>
      </c>
      <c r="B23" s="1052"/>
      <c r="C23" s="1052"/>
      <c r="D23" s="1052"/>
      <c r="E23" s="1052"/>
      <c r="F23" s="1052"/>
      <c r="G23" s="1052"/>
      <c r="H23" s="1052"/>
      <c r="I23" s="1052"/>
      <c r="J23" s="1052"/>
    </row>
    <row r="24" spans="1:10">
      <c r="A24" s="1054" t="s">
        <v>496</v>
      </c>
      <c r="B24" s="1054"/>
      <c r="C24" s="1054"/>
      <c r="D24" s="1054"/>
      <c r="E24" s="1054"/>
      <c r="F24" s="1054"/>
      <c r="G24" s="1054"/>
      <c r="H24" s="1054"/>
      <c r="I24" s="1054"/>
      <c r="J24" s="1054"/>
    </row>
    <row r="25" spans="1:10">
      <c r="A25" s="1052" t="s">
        <v>495</v>
      </c>
      <c r="B25" s="1052"/>
      <c r="C25" s="1052"/>
      <c r="D25" s="1052"/>
      <c r="E25" s="1052"/>
      <c r="F25" s="1052"/>
      <c r="G25" s="1052"/>
      <c r="H25" s="1052"/>
      <c r="I25" s="1052"/>
      <c r="J25" s="1052"/>
    </row>
    <row r="26" spans="1:10">
      <c r="A26" s="1052" t="s">
        <v>494</v>
      </c>
      <c r="B26" s="1052"/>
      <c r="C26" s="1052"/>
      <c r="D26" s="1052"/>
      <c r="E26" s="1052"/>
      <c r="F26" s="1052"/>
      <c r="G26" s="1052"/>
      <c r="H26" s="1052"/>
      <c r="I26" s="1052"/>
      <c r="J26" s="1052"/>
    </row>
    <row r="27" spans="1:10">
      <c r="A27" s="1052" t="s">
        <v>493</v>
      </c>
      <c r="B27" s="1052"/>
      <c r="C27" s="1052"/>
      <c r="D27" s="1052"/>
      <c r="E27" s="1052"/>
      <c r="F27" s="1052"/>
      <c r="G27" s="1052"/>
      <c r="H27" s="1052"/>
      <c r="I27" s="1052"/>
      <c r="J27" s="1052"/>
    </row>
    <row r="28" spans="1:10">
      <c r="A28" s="1052" t="s">
        <v>492</v>
      </c>
      <c r="B28" s="1052"/>
      <c r="C28" s="1052"/>
      <c r="D28" s="1052"/>
      <c r="E28" s="1052"/>
      <c r="F28" s="1052"/>
      <c r="G28" s="1052"/>
      <c r="H28" s="1052"/>
      <c r="I28" s="1052"/>
      <c r="J28" s="1052"/>
    </row>
    <row r="29" spans="1:10">
      <c r="A29" s="1052" t="s">
        <v>491</v>
      </c>
      <c r="B29" s="1052"/>
      <c r="C29" s="1052"/>
      <c r="D29" s="1052"/>
      <c r="E29" s="1052"/>
      <c r="F29" s="1052"/>
      <c r="G29" s="1052"/>
      <c r="H29" s="1052"/>
      <c r="I29" s="1052"/>
      <c r="J29" s="1052"/>
    </row>
    <row r="30" spans="1:10">
      <c r="A30" s="1052" t="s">
        <v>490</v>
      </c>
      <c r="B30" s="1052"/>
      <c r="C30" s="1052"/>
      <c r="D30" s="1052"/>
      <c r="E30" s="1052"/>
      <c r="F30" s="1052"/>
      <c r="G30" s="1052"/>
      <c r="H30" s="1052"/>
      <c r="I30" s="1052"/>
      <c r="J30" s="1052"/>
    </row>
    <row r="31" spans="1:10">
      <c r="A31" s="1052" t="s">
        <v>489</v>
      </c>
      <c r="B31" s="1052"/>
      <c r="C31" s="1052"/>
      <c r="D31" s="1052"/>
      <c r="E31" s="1052"/>
      <c r="F31" s="1052"/>
      <c r="G31" s="1052"/>
      <c r="H31" s="1052"/>
      <c r="I31" s="1052"/>
      <c r="J31" s="1052"/>
    </row>
    <row r="32" spans="1:10">
      <c r="A32" s="1052" t="s">
        <v>488</v>
      </c>
      <c r="B32" s="1052"/>
      <c r="C32" s="1052"/>
      <c r="D32" s="1052"/>
      <c r="E32" s="1052"/>
      <c r="F32" s="1052"/>
      <c r="G32" s="1052"/>
      <c r="H32" s="1052"/>
      <c r="I32" s="1052"/>
      <c r="J32" s="1052"/>
    </row>
    <row r="33" spans="1:10">
      <c r="A33" s="1052" t="s">
        <v>487</v>
      </c>
      <c r="B33" s="1052"/>
      <c r="C33" s="1052"/>
      <c r="D33" s="1052"/>
      <c r="E33" s="1052"/>
      <c r="F33" s="1052"/>
      <c r="G33" s="1052"/>
      <c r="H33" s="1052"/>
      <c r="I33" s="1052"/>
      <c r="J33" s="1052"/>
    </row>
    <row r="34" spans="1:10">
      <c r="A34" s="1052" t="s">
        <v>486</v>
      </c>
      <c r="B34" s="1052"/>
      <c r="C34" s="1052"/>
      <c r="D34" s="1052"/>
      <c r="E34" s="1052"/>
      <c r="F34" s="1052"/>
      <c r="G34" s="1052"/>
      <c r="H34" s="1052"/>
      <c r="I34" s="1052"/>
      <c r="J34" s="1052"/>
    </row>
    <row r="35" spans="1:10">
      <c r="A35" s="1052" t="s">
        <v>485</v>
      </c>
      <c r="B35" s="1052"/>
      <c r="C35" s="1052"/>
      <c r="D35" s="1052"/>
      <c r="E35" s="1052"/>
      <c r="F35" s="1052"/>
      <c r="G35" s="1052"/>
      <c r="H35" s="1052"/>
      <c r="I35" s="1052"/>
      <c r="J35" s="1052"/>
    </row>
    <row r="36" spans="1:10">
      <c r="A36" s="1052" t="s">
        <v>484</v>
      </c>
      <c r="B36" s="1052"/>
      <c r="C36" s="1052"/>
      <c r="D36" s="1052"/>
      <c r="E36" s="1052"/>
      <c r="F36" s="1052"/>
      <c r="G36" s="1052"/>
      <c r="H36" s="1052"/>
      <c r="I36" s="1052"/>
      <c r="J36" s="1052"/>
    </row>
    <row r="37" spans="1:10">
      <c r="A37" s="1052" t="s">
        <v>483</v>
      </c>
      <c r="B37" s="1052"/>
      <c r="C37" s="1052"/>
      <c r="D37" s="1052"/>
      <c r="E37" s="1052"/>
      <c r="F37" s="1052"/>
      <c r="G37" s="1052"/>
      <c r="H37" s="1052"/>
      <c r="I37" s="1052"/>
      <c r="J37" s="1052"/>
    </row>
    <row r="38" spans="1:10">
      <c r="A38" s="1052" t="s">
        <v>482</v>
      </c>
      <c r="B38" s="1052"/>
      <c r="C38" s="1052"/>
      <c r="D38" s="1052"/>
      <c r="E38" s="1052"/>
      <c r="F38" s="1052"/>
      <c r="G38" s="1052"/>
      <c r="H38" s="1052"/>
      <c r="I38" s="1052"/>
      <c r="J38" s="1052"/>
    </row>
    <row r="39" spans="1:10">
      <c r="A39" s="1052" t="s">
        <v>481</v>
      </c>
      <c r="B39" s="1052"/>
      <c r="C39" s="1052"/>
      <c r="D39" s="1052"/>
      <c r="E39" s="1052"/>
      <c r="F39" s="1052"/>
      <c r="G39" s="1052"/>
      <c r="H39" s="1052"/>
      <c r="I39" s="1052"/>
      <c r="J39" s="1052"/>
    </row>
    <row r="40" spans="1:10">
      <c r="A40" s="1052" t="s">
        <v>480</v>
      </c>
      <c r="B40" s="1052"/>
      <c r="C40" s="1052"/>
      <c r="D40" s="1052"/>
      <c r="E40" s="1052"/>
      <c r="F40" s="1052"/>
      <c r="G40" s="1052"/>
      <c r="H40" s="1052"/>
      <c r="I40" s="1052"/>
      <c r="J40" s="1052"/>
    </row>
    <row r="41" spans="1:10">
      <c r="A41" s="1052" t="s">
        <v>479</v>
      </c>
      <c r="B41" s="1052"/>
      <c r="C41" s="1052"/>
      <c r="D41" s="1052"/>
      <c r="E41" s="1052"/>
      <c r="F41" s="1052"/>
      <c r="G41" s="1052"/>
      <c r="H41" s="1052"/>
      <c r="I41" s="1052"/>
      <c r="J41" s="1052"/>
    </row>
    <row r="42" spans="1:10">
      <c r="A42" s="1052" t="s">
        <v>478</v>
      </c>
      <c r="B42" s="1052"/>
      <c r="C42" s="1052"/>
      <c r="D42" s="1052"/>
      <c r="E42" s="1052"/>
      <c r="F42" s="1052"/>
      <c r="G42" s="1052"/>
      <c r="H42" s="1052"/>
      <c r="I42" s="1052"/>
      <c r="J42" s="1052"/>
    </row>
    <row r="43" spans="1:10">
      <c r="A43" s="1052" t="s">
        <v>477</v>
      </c>
      <c r="B43" s="1052"/>
      <c r="C43" s="1052"/>
      <c r="D43" s="1052"/>
      <c r="E43" s="1052"/>
      <c r="F43" s="1052"/>
      <c r="G43" s="1052"/>
      <c r="H43" s="1052"/>
      <c r="I43" s="1052"/>
      <c r="J43" s="1052"/>
    </row>
    <row r="44" spans="1:10">
      <c r="A44" s="1052" t="s">
        <v>476</v>
      </c>
      <c r="B44" s="1052"/>
      <c r="C44" s="1052"/>
      <c r="D44" s="1052"/>
      <c r="E44" s="1052"/>
      <c r="F44" s="1052"/>
      <c r="G44" s="1052"/>
      <c r="H44" s="1052"/>
      <c r="I44" s="1052"/>
      <c r="J44" s="1052"/>
    </row>
    <row r="45" spans="1:10">
      <c r="A45" s="1052" t="s">
        <v>475</v>
      </c>
      <c r="B45" s="1052"/>
      <c r="C45" s="1052"/>
      <c r="D45" s="1052"/>
      <c r="E45" s="1052"/>
      <c r="F45" s="1052"/>
      <c r="G45" s="1052"/>
      <c r="H45" s="1052"/>
      <c r="I45" s="1052"/>
      <c r="J45" s="1052"/>
    </row>
    <row r="46" spans="1:10">
      <c r="A46" s="1052" t="s">
        <v>454</v>
      </c>
      <c r="B46" s="1052"/>
      <c r="C46" s="1052"/>
      <c r="D46" s="1052"/>
      <c r="E46" s="1052"/>
      <c r="F46" s="1052"/>
      <c r="G46" s="1052"/>
      <c r="H46" s="1052"/>
      <c r="I46" s="1052"/>
      <c r="J46" s="1052"/>
    </row>
    <row r="47" spans="1:10">
      <c r="A47" s="1052" t="s">
        <v>453</v>
      </c>
      <c r="B47" s="1052"/>
      <c r="C47" s="1052"/>
      <c r="D47" s="1052"/>
      <c r="E47" s="1052"/>
      <c r="F47" s="1052"/>
      <c r="G47" s="1052"/>
      <c r="H47" s="1052"/>
      <c r="I47" s="1052"/>
      <c r="J47" s="1052"/>
    </row>
    <row r="48" spans="1:10">
      <c r="A48" s="1052" t="s">
        <v>474</v>
      </c>
      <c r="B48" s="1052"/>
      <c r="C48" s="1052"/>
      <c r="D48" s="1052"/>
      <c r="E48" s="1052"/>
      <c r="F48" s="1052"/>
      <c r="G48" s="1052"/>
      <c r="H48" s="1052"/>
      <c r="I48" s="1052"/>
      <c r="J48" s="1052"/>
    </row>
    <row r="49" spans="1:10">
      <c r="A49" s="1052" t="s">
        <v>473</v>
      </c>
      <c r="B49" s="1052"/>
      <c r="C49" s="1052"/>
      <c r="D49" s="1052"/>
      <c r="E49" s="1052"/>
      <c r="F49" s="1052"/>
      <c r="G49" s="1052"/>
      <c r="H49" s="1052"/>
      <c r="I49" s="1052"/>
      <c r="J49" s="1052"/>
    </row>
    <row r="50" spans="1:10">
      <c r="A50" s="1052" t="s">
        <v>472</v>
      </c>
      <c r="B50" s="1052"/>
      <c r="C50" s="1052"/>
      <c r="D50" s="1052"/>
      <c r="E50" s="1052"/>
      <c r="F50" s="1052"/>
      <c r="G50" s="1052"/>
      <c r="H50" s="1052"/>
      <c r="I50" s="1052"/>
      <c r="J50" s="1052"/>
    </row>
    <row r="51" spans="1:10">
      <c r="A51" s="1052" t="s">
        <v>471</v>
      </c>
      <c r="B51" s="1052"/>
      <c r="C51" s="1052"/>
      <c r="D51" s="1052"/>
      <c r="E51" s="1052"/>
      <c r="F51" s="1052"/>
      <c r="G51" s="1052"/>
      <c r="H51" s="1052"/>
      <c r="I51" s="1052"/>
      <c r="J51" s="1052"/>
    </row>
    <row r="52" spans="1:10">
      <c r="A52" s="1052" t="s">
        <v>470</v>
      </c>
      <c r="B52" s="1052"/>
      <c r="C52" s="1052"/>
      <c r="D52" s="1052"/>
      <c r="E52" s="1052"/>
      <c r="F52" s="1052"/>
      <c r="G52" s="1052"/>
      <c r="H52" s="1052"/>
      <c r="I52" s="1052"/>
      <c r="J52" s="1052"/>
    </row>
    <row r="53" spans="1:10">
      <c r="A53" s="1052" t="s">
        <v>469</v>
      </c>
      <c r="B53" s="1052"/>
      <c r="C53" s="1052"/>
      <c r="D53" s="1052"/>
      <c r="E53" s="1052"/>
      <c r="F53" s="1052"/>
      <c r="G53" s="1052"/>
      <c r="H53" s="1052"/>
      <c r="I53" s="1052"/>
      <c r="J53" s="1052"/>
    </row>
    <row r="54" spans="1:10">
      <c r="A54" s="1052" t="s">
        <v>468</v>
      </c>
      <c r="B54" s="1052"/>
      <c r="C54" s="1052"/>
      <c r="D54" s="1052"/>
      <c r="E54" s="1052"/>
      <c r="F54" s="1052"/>
      <c r="G54" s="1052"/>
      <c r="H54" s="1052"/>
      <c r="I54" s="1052"/>
      <c r="J54" s="1052"/>
    </row>
    <row r="55" spans="1:10">
      <c r="A55" s="1052" t="s">
        <v>467</v>
      </c>
      <c r="B55" s="1052"/>
      <c r="C55" s="1052"/>
      <c r="D55" s="1052"/>
      <c r="E55" s="1052"/>
      <c r="F55" s="1052"/>
      <c r="G55" s="1052"/>
      <c r="H55" s="1052"/>
      <c r="I55" s="1052"/>
      <c r="J55" s="1052"/>
    </row>
    <row r="56" spans="1:10">
      <c r="A56" s="1052" t="s">
        <v>466</v>
      </c>
      <c r="B56" s="1052"/>
      <c r="C56" s="1052"/>
      <c r="D56" s="1052"/>
      <c r="E56" s="1052"/>
      <c r="F56" s="1052"/>
      <c r="G56" s="1052"/>
      <c r="H56" s="1052"/>
      <c r="I56" s="1052"/>
      <c r="J56" s="1052"/>
    </row>
    <row r="57" spans="1:10">
      <c r="A57" s="1052" t="s">
        <v>465</v>
      </c>
      <c r="B57" s="1052"/>
      <c r="C57" s="1052"/>
      <c r="D57" s="1052"/>
      <c r="E57" s="1052"/>
      <c r="F57" s="1052"/>
      <c r="G57" s="1052"/>
      <c r="H57" s="1052"/>
      <c r="I57" s="1052"/>
      <c r="J57" s="1052"/>
    </row>
    <row r="58" spans="1:10">
      <c r="A58" s="1052" t="s">
        <v>464</v>
      </c>
      <c r="B58" s="1052"/>
      <c r="C58" s="1052"/>
      <c r="D58" s="1052"/>
      <c r="E58" s="1052"/>
      <c r="F58" s="1052"/>
      <c r="G58" s="1052"/>
      <c r="H58" s="1052"/>
      <c r="I58" s="1052"/>
      <c r="J58" s="1052"/>
    </row>
    <row r="59" spans="1:10">
      <c r="A59" s="1052" t="s">
        <v>463</v>
      </c>
      <c r="B59" s="1052"/>
      <c r="C59" s="1052"/>
      <c r="D59" s="1052"/>
      <c r="E59" s="1052"/>
      <c r="F59" s="1052"/>
      <c r="G59" s="1052"/>
      <c r="H59" s="1052"/>
      <c r="I59" s="1052"/>
      <c r="J59" s="1052"/>
    </row>
    <row r="60" spans="1:10">
      <c r="A60" s="1052" t="s">
        <v>462</v>
      </c>
      <c r="B60" s="1052"/>
      <c r="C60" s="1052"/>
      <c r="D60" s="1052"/>
      <c r="E60" s="1052"/>
      <c r="F60" s="1052"/>
      <c r="G60" s="1052"/>
      <c r="H60" s="1052"/>
      <c r="I60" s="1052"/>
      <c r="J60" s="1052"/>
    </row>
    <row r="61" spans="1:10">
      <c r="A61" s="1052" t="s">
        <v>461</v>
      </c>
      <c r="B61" s="1052"/>
      <c r="C61" s="1052"/>
      <c r="D61" s="1052"/>
      <c r="E61" s="1052"/>
      <c r="F61" s="1052"/>
      <c r="G61" s="1052"/>
      <c r="H61" s="1052"/>
      <c r="I61" s="1052"/>
      <c r="J61" s="1052"/>
    </row>
    <row r="62" spans="1:10">
      <c r="A62" s="1052" t="s">
        <v>460</v>
      </c>
      <c r="B62" s="1052"/>
      <c r="C62" s="1052"/>
      <c r="D62" s="1052"/>
      <c r="E62" s="1052"/>
      <c r="F62" s="1052"/>
      <c r="G62" s="1052"/>
      <c r="H62" s="1052"/>
      <c r="I62" s="1052"/>
      <c r="J62" s="1052"/>
    </row>
    <row r="63" spans="1:10">
      <c r="A63" s="1052" t="s">
        <v>459</v>
      </c>
      <c r="B63" s="1052"/>
      <c r="C63" s="1052"/>
      <c r="D63" s="1052"/>
      <c r="E63" s="1052"/>
      <c r="F63" s="1052"/>
      <c r="G63" s="1052"/>
      <c r="H63" s="1052"/>
      <c r="I63" s="1052"/>
      <c r="J63" s="1052"/>
    </row>
    <row r="64" spans="1:10">
      <c r="A64" s="1052" t="s">
        <v>458</v>
      </c>
      <c r="B64" s="1052"/>
      <c r="C64" s="1052"/>
      <c r="D64" s="1052"/>
      <c r="E64" s="1052"/>
      <c r="F64" s="1052"/>
      <c r="G64" s="1052"/>
      <c r="H64" s="1052"/>
      <c r="I64" s="1052"/>
      <c r="J64" s="1052"/>
    </row>
    <row r="65" spans="1:10">
      <c r="A65" s="1052" t="s">
        <v>457</v>
      </c>
      <c r="B65" s="1052"/>
      <c r="C65" s="1052"/>
      <c r="D65" s="1052"/>
      <c r="E65" s="1052"/>
      <c r="F65" s="1052"/>
      <c r="G65" s="1052"/>
      <c r="H65" s="1052"/>
      <c r="I65" s="1052"/>
      <c r="J65" s="1052"/>
    </row>
    <row r="66" spans="1:10">
      <c r="A66" s="1052" t="s">
        <v>456</v>
      </c>
      <c r="B66" s="1052"/>
      <c r="C66" s="1052"/>
      <c r="D66" s="1052"/>
      <c r="E66" s="1052"/>
      <c r="F66" s="1052"/>
      <c r="G66" s="1052"/>
      <c r="H66" s="1052"/>
      <c r="I66" s="1052"/>
      <c r="J66" s="1052"/>
    </row>
    <row r="67" spans="1:10">
      <c r="A67" s="1052" t="s">
        <v>455</v>
      </c>
      <c r="B67" s="1052"/>
      <c r="C67" s="1052"/>
      <c r="D67" s="1052"/>
      <c r="E67" s="1052"/>
      <c r="F67" s="1052"/>
      <c r="G67" s="1052"/>
      <c r="H67" s="1052"/>
      <c r="I67" s="1052"/>
      <c r="J67" s="1052"/>
    </row>
    <row r="68" spans="1:10">
      <c r="A68" s="1052" t="s">
        <v>454</v>
      </c>
      <c r="B68" s="1052"/>
      <c r="C68" s="1052"/>
      <c r="D68" s="1052"/>
      <c r="E68" s="1052"/>
      <c r="F68" s="1052"/>
      <c r="G68" s="1052"/>
      <c r="H68" s="1052"/>
      <c r="I68" s="1052"/>
      <c r="J68" s="1052"/>
    </row>
    <row r="69" spans="1:10">
      <c r="A69" s="1052" t="s">
        <v>453</v>
      </c>
      <c r="B69" s="1052"/>
      <c r="C69" s="1052"/>
      <c r="D69" s="1052"/>
      <c r="E69" s="1052"/>
      <c r="F69" s="1052"/>
      <c r="G69" s="1052"/>
      <c r="H69" s="1052"/>
      <c r="I69" s="1052"/>
      <c r="J69" s="1052"/>
    </row>
    <row r="70" spans="1:10">
      <c r="A70" s="1052" t="s">
        <v>452</v>
      </c>
      <c r="B70" s="1052"/>
      <c r="C70" s="1052"/>
      <c r="D70" s="1052"/>
      <c r="E70" s="1052"/>
      <c r="F70" s="1052"/>
      <c r="G70" s="1052"/>
      <c r="H70" s="1052"/>
      <c r="I70" s="1052"/>
      <c r="J70" s="1052"/>
    </row>
    <row r="71" spans="1:10">
      <c r="A71" s="1052" t="s">
        <v>451</v>
      </c>
      <c r="B71" s="1052"/>
      <c r="C71" s="1052"/>
      <c r="D71" s="1052"/>
      <c r="E71" s="1052"/>
      <c r="F71" s="1052"/>
      <c r="G71" s="1052"/>
      <c r="H71" s="1052"/>
      <c r="I71" s="1052"/>
      <c r="J71" s="1052"/>
    </row>
    <row r="72" spans="1:10">
      <c r="A72" s="1052" t="s">
        <v>450</v>
      </c>
      <c r="B72" s="1052"/>
      <c r="C72" s="1052"/>
      <c r="D72" s="1052"/>
      <c r="E72" s="1052"/>
      <c r="F72" s="1052"/>
      <c r="G72" s="1052"/>
      <c r="H72" s="1052"/>
      <c r="I72" s="1052"/>
      <c r="J72" s="1052"/>
    </row>
    <row r="73" spans="1:10">
      <c r="A73" s="1053" t="s">
        <v>449</v>
      </c>
      <c r="B73" s="1053"/>
      <c r="C73" s="1053"/>
      <c r="D73" s="1053"/>
      <c r="E73" s="1053"/>
      <c r="F73" s="1053"/>
      <c r="G73" s="1053"/>
      <c r="H73" s="1053"/>
      <c r="I73" s="1053"/>
      <c r="J73" s="1053"/>
    </row>
    <row r="74" spans="1:10">
      <c r="A74" s="1052" t="s">
        <v>448</v>
      </c>
      <c r="B74" s="1052"/>
      <c r="C74" s="1052"/>
      <c r="D74" s="1052"/>
      <c r="E74" s="1052"/>
      <c r="F74" s="1052"/>
      <c r="G74" s="1052"/>
      <c r="H74" s="1052"/>
      <c r="I74" s="1052"/>
      <c r="J74" s="1052"/>
    </row>
    <row r="75" spans="1:10">
      <c r="A75" s="1052" t="s">
        <v>447</v>
      </c>
      <c r="B75" s="1052"/>
      <c r="C75" s="1052"/>
      <c r="D75" s="1052"/>
      <c r="E75" s="1052"/>
      <c r="F75" s="1052"/>
      <c r="G75" s="1052"/>
      <c r="H75" s="1052"/>
      <c r="I75" s="1052"/>
      <c r="J75" s="1052"/>
    </row>
    <row r="76" spans="1:10">
      <c r="A76" s="1052" t="s">
        <v>446</v>
      </c>
      <c r="B76" s="1052"/>
      <c r="C76" s="1052"/>
      <c r="D76" s="1052"/>
      <c r="E76" s="1052"/>
      <c r="F76" s="1052"/>
      <c r="G76" s="1052"/>
      <c r="H76" s="1052"/>
      <c r="I76" s="1052"/>
      <c r="J76" s="1052"/>
    </row>
    <row r="77" spans="1:10">
      <c r="A77" s="1052" t="s">
        <v>445</v>
      </c>
      <c r="B77" s="1052"/>
      <c r="C77" s="1052"/>
      <c r="D77" s="1052"/>
      <c r="E77" s="1052"/>
      <c r="F77" s="1052"/>
      <c r="G77" s="1052"/>
      <c r="H77" s="1052"/>
      <c r="I77" s="1052"/>
      <c r="J77" s="1052"/>
    </row>
    <row r="78" spans="1:10">
      <c r="A78" s="1052" t="s">
        <v>444</v>
      </c>
      <c r="B78" s="1052"/>
      <c r="C78" s="1052"/>
      <c r="D78" s="1052"/>
      <c r="E78" s="1052"/>
      <c r="F78" s="1052"/>
      <c r="G78" s="1052"/>
      <c r="H78" s="1052"/>
      <c r="I78" s="1052"/>
      <c r="J78" s="1052"/>
    </row>
    <row r="79" spans="1:10">
      <c r="A79" s="1052" t="s">
        <v>443</v>
      </c>
      <c r="B79" s="1052"/>
      <c r="C79" s="1052"/>
      <c r="D79" s="1052"/>
      <c r="E79" s="1052"/>
      <c r="F79" s="1052"/>
      <c r="G79" s="1052"/>
      <c r="H79" s="1052"/>
      <c r="I79" s="1052"/>
      <c r="J79" s="1052"/>
    </row>
    <row r="80" spans="1:10">
      <c r="A80" s="1052" t="s">
        <v>442</v>
      </c>
      <c r="B80" s="1052"/>
      <c r="C80" s="1052"/>
      <c r="D80" s="1052"/>
      <c r="E80" s="1052"/>
      <c r="F80" s="1052"/>
      <c r="G80" s="1052"/>
      <c r="H80" s="1052"/>
      <c r="I80" s="1052"/>
      <c r="J80" s="1052"/>
    </row>
    <row r="81" spans="1:10">
      <c r="A81" s="1052" t="s">
        <v>441</v>
      </c>
      <c r="B81" s="1052"/>
      <c r="C81" s="1052"/>
      <c r="D81" s="1052"/>
      <c r="E81" s="1052"/>
      <c r="F81" s="1052"/>
      <c r="G81" s="1052"/>
      <c r="H81" s="1052"/>
      <c r="I81" s="1052"/>
      <c r="J81" s="1052"/>
    </row>
    <row r="82" spans="1:10">
      <c r="A82" s="1052" t="s">
        <v>440</v>
      </c>
      <c r="B82" s="1052"/>
      <c r="C82" s="1052"/>
      <c r="D82" s="1052"/>
      <c r="E82" s="1052"/>
      <c r="F82" s="1052"/>
      <c r="G82" s="1052"/>
      <c r="H82" s="1052"/>
      <c r="I82" s="1052"/>
      <c r="J82" s="1052"/>
    </row>
    <row r="83" spans="1:10">
      <c r="A83" s="1052" t="s">
        <v>439</v>
      </c>
      <c r="B83" s="1052"/>
      <c r="C83" s="1052"/>
      <c r="D83" s="1052"/>
      <c r="E83" s="1052"/>
      <c r="F83" s="1052"/>
      <c r="G83" s="1052"/>
      <c r="H83" s="1052"/>
      <c r="I83" s="1052"/>
      <c r="J83" s="1052"/>
    </row>
    <row r="84" spans="1:10">
      <c r="A84" s="1052" t="s">
        <v>438</v>
      </c>
      <c r="B84" s="1052"/>
      <c r="C84" s="1052"/>
      <c r="D84" s="1052"/>
      <c r="E84" s="1052"/>
      <c r="F84" s="1052"/>
      <c r="G84" s="1052"/>
      <c r="H84" s="1052"/>
      <c r="I84" s="1052"/>
      <c r="J84" s="1052"/>
    </row>
    <row r="85" spans="1:10">
      <c r="A85" s="1052" t="s">
        <v>437</v>
      </c>
      <c r="B85" s="1052"/>
      <c r="C85" s="1052"/>
      <c r="D85" s="1052"/>
      <c r="E85" s="1052"/>
      <c r="F85" s="1052"/>
      <c r="G85" s="1052"/>
      <c r="H85" s="1052"/>
      <c r="I85" s="1052"/>
      <c r="J85" s="1052"/>
    </row>
    <row r="86" spans="1:10">
      <c r="A86" s="1052" t="s">
        <v>436</v>
      </c>
      <c r="B86" s="1052"/>
      <c r="C86" s="1052"/>
      <c r="D86" s="1052"/>
      <c r="E86" s="1052"/>
      <c r="F86" s="1052"/>
      <c r="G86" s="1052"/>
      <c r="H86" s="1052"/>
      <c r="I86" s="1052"/>
      <c r="J86" s="1052"/>
    </row>
    <row r="87" spans="1:10">
      <c r="A87" s="1052" t="s">
        <v>429</v>
      </c>
      <c r="B87" s="1052"/>
      <c r="C87" s="1052"/>
      <c r="D87" s="1052"/>
      <c r="E87" s="1052"/>
      <c r="F87" s="1052"/>
      <c r="G87" s="1052"/>
      <c r="H87" s="1052"/>
      <c r="I87" s="1052"/>
      <c r="J87" s="1052"/>
    </row>
    <row r="88" spans="1:10">
      <c r="A88" s="1052" t="s">
        <v>435</v>
      </c>
      <c r="B88" s="1052"/>
      <c r="C88" s="1052"/>
      <c r="D88" s="1052"/>
      <c r="E88" s="1052"/>
      <c r="F88" s="1052"/>
      <c r="G88" s="1052"/>
      <c r="H88" s="1052"/>
      <c r="I88" s="1052"/>
      <c r="J88" s="1052"/>
    </row>
    <row r="89" spans="1:10">
      <c r="A89" s="1052" t="s">
        <v>434</v>
      </c>
      <c r="B89" s="1052"/>
      <c r="C89" s="1052"/>
      <c r="D89" s="1052"/>
      <c r="E89" s="1052"/>
      <c r="F89" s="1052"/>
      <c r="G89" s="1052"/>
      <c r="H89" s="1052"/>
      <c r="I89" s="1052"/>
      <c r="J89" s="1052"/>
    </row>
    <row r="90" spans="1:10">
      <c r="A90" s="1052" t="s">
        <v>433</v>
      </c>
      <c r="B90" s="1052"/>
      <c r="C90" s="1052"/>
      <c r="D90" s="1052"/>
      <c r="E90" s="1052"/>
      <c r="F90" s="1052"/>
      <c r="G90" s="1052"/>
      <c r="H90" s="1052"/>
      <c r="I90" s="1052"/>
      <c r="J90" s="1052"/>
    </row>
    <row r="91" spans="1:10">
      <c r="A91" s="1052" t="s">
        <v>432</v>
      </c>
      <c r="B91" s="1052"/>
      <c r="C91" s="1052"/>
      <c r="D91" s="1052"/>
      <c r="E91" s="1052"/>
      <c r="F91" s="1052"/>
      <c r="G91" s="1052"/>
      <c r="H91" s="1052"/>
      <c r="I91" s="1052"/>
      <c r="J91" s="1052"/>
    </row>
    <row r="92" spans="1:10">
      <c r="A92" s="1052" t="s">
        <v>431</v>
      </c>
      <c r="B92" s="1052"/>
      <c r="C92" s="1052"/>
      <c r="D92" s="1052"/>
      <c r="E92" s="1052"/>
      <c r="F92" s="1052"/>
      <c r="G92" s="1052"/>
      <c r="H92" s="1052"/>
      <c r="I92" s="1052"/>
      <c r="J92" s="1052"/>
    </row>
    <row r="93" spans="1:10">
      <c r="A93" s="1052" t="s">
        <v>430</v>
      </c>
      <c r="B93" s="1052"/>
      <c r="C93" s="1052"/>
      <c r="D93" s="1052"/>
      <c r="E93" s="1052"/>
      <c r="F93" s="1052"/>
      <c r="G93" s="1052"/>
      <c r="H93" s="1052"/>
      <c r="I93" s="1052"/>
      <c r="J93" s="1052"/>
    </row>
    <row r="94" spans="1:10">
      <c r="A94" s="1052" t="s">
        <v>429</v>
      </c>
      <c r="B94" s="1052"/>
      <c r="C94" s="1052"/>
      <c r="D94" s="1052"/>
      <c r="E94" s="1052"/>
      <c r="F94" s="1052"/>
      <c r="G94" s="1052"/>
      <c r="H94" s="1052"/>
      <c r="I94" s="1052"/>
      <c r="J94" s="1052"/>
    </row>
    <row r="95" spans="1:10">
      <c r="A95" s="1052" t="s">
        <v>428</v>
      </c>
      <c r="B95" s="1052"/>
      <c r="C95" s="1052"/>
      <c r="D95" s="1052"/>
      <c r="E95" s="1052"/>
      <c r="F95" s="1052"/>
      <c r="G95" s="1052"/>
      <c r="H95" s="1052"/>
      <c r="I95" s="1052"/>
      <c r="J95" s="1052"/>
    </row>
    <row r="96" spans="1:10">
      <c r="A96" s="1052" t="s">
        <v>427</v>
      </c>
      <c r="B96" s="1052"/>
      <c r="C96" s="1052"/>
      <c r="D96" s="1052"/>
      <c r="E96" s="1052"/>
      <c r="F96" s="1052"/>
      <c r="G96" s="1052"/>
      <c r="H96" s="1052"/>
      <c r="I96" s="1052"/>
      <c r="J96" s="1052"/>
    </row>
    <row r="97" spans="1:10">
      <c r="A97" s="1052" t="s">
        <v>426</v>
      </c>
      <c r="B97" s="1052"/>
      <c r="C97" s="1052"/>
      <c r="D97" s="1052"/>
      <c r="E97" s="1052"/>
      <c r="F97" s="1052"/>
      <c r="G97" s="1052"/>
      <c r="H97" s="1052"/>
      <c r="I97" s="1052"/>
      <c r="J97" s="1052"/>
    </row>
    <row r="98" spans="1:10">
      <c r="A98" s="1052" t="s">
        <v>425</v>
      </c>
      <c r="B98" s="1052"/>
      <c r="C98" s="1052"/>
      <c r="D98" s="1052"/>
      <c r="E98" s="1052"/>
      <c r="F98" s="1052"/>
      <c r="G98" s="1052"/>
      <c r="H98" s="1052"/>
      <c r="I98" s="1052"/>
      <c r="J98" s="1052"/>
    </row>
    <row r="99" spans="1:10">
      <c r="A99" s="1052" t="s">
        <v>424</v>
      </c>
      <c r="B99" s="1052"/>
      <c r="C99" s="1052"/>
      <c r="D99" s="1052"/>
      <c r="E99" s="1052"/>
      <c r="F99" s="1052"/>
      <c r="G99" s="1052"/>
      <c r="H99" s="1052"/>
      <c r="I99" s="1052"/>
      <c r="J99" s="1052"/>
    </row>
    <row r="100" spans="1:10">
      <c r="A100" s="1052" t="s">
        <v>423</v>
      </c>
      <c r="B100" s="1052"/>
      <c r="C100" s="1052"/>
      <c r="D100" s="1052"/>
      <c r="E100" s="1052"/>
      <c r="F100" s="1052"/>
      <c r="G100" s="1052"/>
      <c r="H100" s="1052"/>
      <c r="I100" s="1052"/>
      <c r="J100" s="1052"/>
    </row>
    <row r="101" spans="1:10">
      <c r="A101" s="1052" t="s">
        <v>422</v>
      </c>
      <c r="B101" s="1052"/>
      <c r="C101" s="1052"/>
      <c r="D101" s="1052"/>
      <c r="E101" s="1052"/>
      <c r="F101" s="1052"/>
      <c r="G101" s="1052"/>
      <c r="H101" s="1052"/>
      <c r="I101" s="1052"/>
      <c r="J101" s="1052"/>
    </row>
  </sheetData>
  <mergeCells count="92">
    <mergeCell ref="A93:J93"/>
    <mergeCell ref="A94:J94"/>
    <mergeCell ref="A90:J90"/>
    <mergeCell ref="A91:J91"/>
    <mergeCell ref="A85:J85"/>
    <mergeCell ref="A86:J86"/>
    <mergeCell ref="A87:J87"/>
    <mergeCell ref="A81:J81"/>
    <mergeCell ref="A101:J101"/>
    <mergeCell ref="A99:J99"/>
    <mergeCell ref="A100:J100"/>
    <mergeCell ref="A83:J83"/>
    <mergeCell ref="A96:J96"/>
    <mergeCell ref="A95:J95"/>
    <mergeCell ref="A97:J97"/>
    <mergeCell ref="A98:J98"/>
    <mergeCell ref="A84:J84"/>
    <mergeCell ref="A75:J75"/>
    <mergeCell ref="A78:J78"/>
    <mergeCell ref="A79:J79"/>
    <mergeCell ref="A88:J88"/>
    <mergeCell ref="A89:J89"/>
    <mergeCell ref="A92:J92"/>
    <mergeCell ref="A82:J82"/>
    <mergeCell ref="A76:J76"/>
    <mergeCell ref="A77:J77"/>
    <mergeCell ref="A80:J80"/>
    <mergeCell ref="A70:J70"/>
    <mergeCell ref="A71:J71"/>
    <mergeCell ref="A67:J67"/>
    <mergeCell ref="A66:J66"/>
    <mergeCell ref="A62:J62"/>
    <mergeCell ref="A74:J74"/>
    <mergeCell ref="A58:J58"/>
    <mergeCell ref="A57:J57"/>
    <mergeCell ref="A60:J60"/>
    <mergeCell ref="A73:J73"/>
    <mergeCell ref="A72:J72"/>
    <mergeCell ref="A68:J68"/>
    <mergeCell ref="A69:J69"/>
    <mergeCell ref="A63:J63"/>
    <mergeCell ref="A64:J64"/>
    <mergeCell ref="A65:J65"/>
    <mergeCell ref="A45:J45"/>
    <mergeCell ref="A46:J46"/>
    <mergeCell ref="A47:J47"/>
    <mergeCell ref="A48:J48"/>
    <mergeCell ref="A55:J55"/>
    <mergeCell ref="A56:J56"/>
    <mergeCell ref="A44:J44"/>
    <mergeCell ref="A43:J43"/>
    <mergeCell ref="A61:J61"/>
    <mergeCell ref="A59:J59"/>
    <mergeCell ref="A50:J50"/>
    <mergeCell ref="A51:J51"/>
    <mergeCell ref="A52:J52"/>
    <mergeCell ref="A53:J53"/>
    <mergeCell ref="A54:J54"/>
    <mergeCell ref="A49:J49"/>
    <mergeCell ref="A40:J40"/>
    <mergeCell ref="A41:J41"/>
    <mergeCell ref="A35:J35"/>
    <mergeCell ref="A36:J36"/>
    <mergeCell ref="A37:J37"/>
    <mergeCell ref="A38:J38"/>
    <mergeCell ref="A39:J39"/>
    <mergeCell ref="A9:D9"/>
    <mergeCell ref="E9:H9"/>
    <mergeCell ref="E11:H11"/>
    <mergeCell ref="A32:J32"/>
    <mergeCell ref="A33:J33"/>
    <mergeCell ref="A34:J34"/>
    <mergeCell ref="A28:J28"/>
    <mergeCell ref="A30:J30"/>
    <mergeCell ref="A31:J31"/>
    <mergeCell ref="A5:H5"/>
    <mergeCell ref="A15:I15"/>
    <mergeCell ref="A13:H13"/>
    <mergeCell ref="A22:J22"/>
    <mergeCell ref="A19:J19"/>
    <mergeCell ref="A20:J20"/>
    <mergeCell ref="A18:J18"/>
    <mergeCell ref="A3:I3"/>
    <mergeCell ref="A7:C7"/>
    <mergeCell ref="A6:C6"/>
    <mergeCell ref="A42:J42"/>
    <mergeCell ref="A21:J21"/>
    <mergeCell ref="A23:J23"/>
    <mergeCell ref="A25:J25"/>
    <mergeCell ref="A26:J26"/>
    <mergeCell ref="A29:J29"/>
    <mergeCell ref="A27:J27"/>
  </mergeCells>
  <phoneticPr fontId="2"/>
  <printOptions horizontalCentered="1"/>
  <pageMargins left="1.1023622047244095" right="0.31496062992125984" top="0.74803149606299213" bottom="0.74803149606299213" header="0.31496062992125984" footer="0.31496062992125984"/>
  <pageSetup paperSize="9" scale="91" orientation="portrait" r:id="rId1"/>
  <rowBreaks count="1" manualBreakCount="1">
    <brk id="55"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view="pageBreakPreview" zoomScaleNormal="100" zoomScaleSheetLayoutView="100" workbookViewId="0">
      <selection activeCell="A29" sqref="A29:I36"/>
    </sheetView>
  </sheetViews>
  <sheetFormatPr defaultRowHeight="13.5"/>
  <cols>
    <col min="1" max="16384" width="9" style="1061"/>
  </cols>
  <sheetData>
    <row r="1" spans="1:9">
      <c r="A1" s="1061" t="s">
        <v>526</v>
      </c>
    </row>
    <row r="3" spans="1:9">
      <c r="A3" s="1055" t="s">
        <v>525</v>
      </c>
      <c r="B3" s="1055"/>
      <c r="C3" s="1055"/>
      <c r="D3" s="1055"/>
      <c r="E3" s="1055"/>
      <c r="F3" s="1055"/>
      <c r="G3" s="1055"/>
      <c r="H3" s="1055"/>
      <c r="I3" s="1055"/>
    </row>
    <row r="4" spans="1:9">
      <c r="A4" s="1071"/>
      <c r="B4" s="1071"/>
      <c r="C4" s="1071"/>
      <c r="D4" s="1071"/>
      <c r="E4" s="1071"/>
      <c r="F4" s="1071"/>
      <c r="G4" s="1071"/>
      <c r="H4" s="1071"/>
      <c r="I4" s="1071"/>
    </row>
    <row r="6" spans="1:9">
      <c r="A6" s="1070" t="s">
        <v>524</v>
      </c>
      <c r="B6" s="1070"/>
      <c r="C6" s="1070"/>
      <c r="D6" s="1070"/>
      <c r="E6" s="1070"/>
      <c r="F6" s="1070"/>
      <c r="G6" s="1070"/>
      <c r="H6" s="1070"/>
      <c r="I6" s="1070"/>
    </row>
    <row r="7" spans="1:9">
      <c r="A7" s="1070"/>
      <c r="B7" s="1070"/>
      <c r="C7" s="1070"/>
      <c r="D7" s="1070"/>
      <c r="E7" s="1070"/>
      <c r="F7" s="1070"/>
      <c r="G7" s="1070"/>
      <c r="H7" s="1070"/>
      <c r="I7" s="1070"/>
    </row>
    <row r="8" spans="1:9">
      <c r="A8" s="1070"/>
      <c r="B8" s="1070"/>
      <c r="C8" s="1070"/>
      <c r="D8" s="1070"/>
      <c r="E8" s="1070"/>
      <c r="F8" s="1070"/>
      <c r="G8" s="1070"/>
      <c r="H8" s="1070"/>
      <c r="I8" s="1070"/>
    </row>
    <row r="11" spans="1:9">
      <c r="A11" s="1058" t="s">
        <v>523</v>
      </c>
      <c r="B11" s="1058"/>
      <c r="C11" s="1058"/>
      <c r="D11" s="1058"/>
      <c r="E11" s="1058"/>
      <c r="F11" s="1058"/>
      <c r="G11" s="1058"/>
      <c r="H11" s="1058"/>
      <c r="I11" s="1058"/>
    </row>
    <row r="14" spans="1:9">
      <c r="C14" s="1061" t="s">
        <v>522</v>
      </c>
    </row>
    <row r="15" spans="1:9" ht="26.25" customHeight="1">
      <c r="C15" s="1056" t="s">
        <v>520</v>
      </c>
      <c r="D15" s="1056"/>
      <c r="E15" s="1056"/>
      <c r="F15" s="1056"/>
      <c r="G15" s="1056"/>
    </row>
    <row r="16" spans="1:9">
      <c r="C16" s="1061" t="s">
        <v>521</v>
      </c>
    </row>
    <row r="17" spans="1:10" ht="26.25" customHeight="1">
      <c r="C17" s="1056" t="s">
        <v>520</v>
      </c>
      <c r="D17" s="1056"/>
      <c r="E17" s="1056"/>
      <c r="F17" s="1056"/>
      <c r="G17" s="1056"/>
    </row>
    <row r="18" spans="1:10">
      <c r="C18" s="1061" t="s">
        <v>519</v>
      </c>
    </row>
    <row r="19" spans="1:10" ht="26.25" customHeight="1">
      <c r="C19" s="1056" t="s">
        <v>518</v>
      </c>
      <c r="D19" s="1056"/>
      <c r="E19" s="1056"/>
      <c r="F19" s="1056"/>
      <c r="G19" s="1056"/>
    </row>
    <row r="21" spans="1:10">
      <c r="A21" s="1069" t="s">
        <v>517</v>
      </c>
      <c r="B21" s="1069"/>
      <c r="C21" s="1069"/>
      <c r="D21" s="1069"/>
      <c r="E21" s="1069"/>
      <c r="F21" s="1069"/>
      <c r="G21" s="1069"/>
      <c r="H21" s="1069"/>
      <c r="I21" s="1069"/>
    </row>
    <row r="22" spans="1:10" s="1065" customFormat="1">
      <c r="A22" s="1068" t="s">
        <v>516</v>
      </c>
      <c r="B22" s="1068"/>
      <c r="C22" s="1068"/>
      <c r="D22" s="1068"/>
      <c r="E22" s="1068"/>
      <c r="F22" s="1068"/>
      <c r="G22" s="1068"/>
      <c r="H22" s="1068"/>
      <c r="I22" s="1068"/>
    </row>
    <row r="23" spans="1:10" s="1065" customFormat="1" ht="13.5" customHeight="1">
      <c r="A23" s="1067" t="s">
        <v>515</v>
      </c>
      <c r="B23" s="1067"/>
      <c r="C23" s="1067"/>
      <c r="D23" s="1067"/>
      <c r="E23" s="1067"/>
      <c r="F23" s="1067"/>
      <c r="G23" s="1067"/>
      <c r="H23" s="1067"/>
      <c r="I23" s="1067"/>
    </row>
    <row r="24" spans="1:10" s="1065" customFormat="1">
      <c r="A24" s="1067"/>
      <c r="B24" s="1067"/>
      <c r="C24" s="1067"/>
      <c r="D24" s="1067"/>
      <c r="E24" s="1067"/>
      <c r="F24" s="1067"/>
      <c r="G24" s="1067"/>
      <c r="H24" s="1067"/>
      <c r="I24" s="1067"/>
    </row>
    <row r="25" spans="1:10" s="1065" customFormat="1">
      <c r="A25" s="1067"/>
      <c r="B25" s="1067"/>
      <c r="C25" s="1067"/>
      <c r="D25" s="1067"/>
      <c r="E25" s="1067"/>
      <c r="F25" s="1067"/>
      <c r="G25" s="1067"/>
      <c r="H25" s="1067"/>
      <c r="I25" s="1067"/>
    </row>
    <row r="26" spans="1:10" s="1065" customFormat="1">
      <c r="A26" s="1067"/>
      <c r="B26" s="1067"/>
      <c r="C26" s="1067"/>
      <c r="D26" s="1067"/>
      <c r="E26" s="1067"/>
      <c r="F26" s="1067"/>
      <c r="G26" s="1067"/>
      <c r="H26" s="1067"/>
      <c r="I26" s="1067"/>
    </row>
    <row r="27" spans="1:10" s="1065" customFormat="1">
      <c r="A27" s="1066"/>
      <c r="B27" s="1066"/>
      <c r="C27" s="1066"/>
      <c r="D27" s="1066"/>
      <c r="E27" s="1066"/>
      <c r="F27" s="1066"/>
      <c r="G27" s="1066"/>
      <c r="H27" s="1066"/>
      <c r="I27" s="1066"/>
    </row>
    <row r="28" spans="1:10" s="1065" customFormat="1">
      <c r="A28" s="1066" t="s">
        <v>514</v>
      </c>
      <c r="B28" s="1066"/>
      <c r="C28" s="1066"/>
      <c r="D28" s="1066"/>
      <c r="E28" s="1066"/>
      <c r="F28" s="1066"/>
      <c r="G28" s="1066"/>
      <c r="H28" s="1066"/>
      <c r="I28" s="1066"/>
    </row>
    <row r="29" spans="1:10" ht="13.5" customHeight="1">
      <c r="A29" s="1064" t="s">
        <v>513</v>
      </c>
      <c r="B29" s="1064"/>
      <c r="C29" s="1064"/>
      <c r="D29" s="1064"/>
      <c r="E29" s="1064"/>
      <c r="F29" s="1064"/>
      <c r="G29" s="1064"/>
      <c r="H29" s="1064"/>
      <c r="I29" s="1064"/>
      <c r="J29" s="1057"/>
    </row>
    <row r="30" spans="1:10">
      <c r="A30" s="1064"/>
      <c r="B30" s="1064"/>
      <c r="C30" s="1064"/>
      <c r="D30" s="1064"/>
      <c r="E30" s="1064"/>
      <c r="F30" s="1064"/>
      <c r="G30" s="1064"/>
      <c r="H30" s="1064"/>
      <c r="I30" s="1064"/>
      <c r="J30" s="1057"/>
    </row>
    <row r="31" spans="1:10">
      <c r="A31" s="1064"/>
      <c r="B31" s="1064"/>
      <c r="C31" s="1064"/>
      <c r="D31" s="1064"/>
      <c r="E31" s="1064"/>
      <c r="F31" s="1064"/>
      <c r="G31" s="1064"/>
      <c r="H31" s="1064"/>
      <c r="I31" s="1064"/>
      <c r="J31" s="1057"/>
    </row>
    <row r="32" spans="1:10">
      <c r="A32" s="1064"/>
      <c r="B32" s="1064"/>
      <c r="C32" s="1064"/>
      <c r="D32" s="1064"/>
      <c r="E32" s="1064"/>
      <c r="F32" s="1064"/>
      <c r="G32" s="1064"/>
      <c r="H32" s="1064"/>
      <c r="I32" s="1064"/>
      <c r="J32" s="1057"/>
    </row>
    <row r="33" spans="1:10">
      <c r="A33" s="1064"/>
      <c r="B33" s="1064"/>
      <c r="C33" s="1064"/>
      <c r="D33" s="1064"/>
      <c r="E33" s="1064"/>
      <c r="F33" s="1064"/>
      <c r="G33" s="1064"/>
      <c r="H33" s="1064"/>
      <c r="I33" s="1064"/>
      <c r="J33" s="1057"/>
    </row>
    <row r="34" spans="1:10">
      <c r="A34" s="1064"/>
      <c r="B34" s="1064"/>
      <c r="C34" s="1064"/>
      <c r="D34" s="1064"/>
      <c r="E34" s="1064"/>
      <c r="F34" s="1064"/>
      <c r="G34" s="1064"/>
      <c r="H34" s="1064"/>
      <c r="I34" s="1064"/>
      <c r="J34" s="1057"/>
    </row>
    <row r="35" spans="1:10">
      <c r="A35" s="1064"/>
      <c r="B35" s="1064"/>
      <c r="C35" s="1064"/>
      <c r="D35" s="1064"/>
      <c r="E35" s="1064"/>
      <c r="F35" s="1064"/>
      <c r="G35" s="1064"/>
      <c r="H35" s="1064"/>
      <c r="I35" s="1064"/>
      <c r="J35" s="1057"/>
    </row>
    <row r="36" spans="1:10">
      <c r="A36" s="1064"/>
      <c r="B36" s="1064"/>
      <c r="C36" s="1064"/>
      <c r="D36" s="1064"/>
      <c r="E36" s="1064"/>
      <c r="F36" s="1064"/>
      <c r="G36" s="1064"/>
      <c r="H36" s="1064"/>
      <c r="I36" s="1064"/>
      <c r="J36" s="1057"/>
    </row>
    <row r="37" spans="1:10">
      <c r="A37" s="1063"/>
      <c r="B37" s="1063"/>
      <c r="C37" s="1063"/>
      <c r="D37" s="1063"/>
      <c r="E37" s="1063"/>
      <c r="F37" s="1063"/>
      <c r="G37" s="1063"/>
      <c r="H37" s="1063"/>
      <c r="I37" s="1063"/>
      <c r="J37" s="1057"/>
    </row>
    <row r="38" spans="1:10">
      <c r="A38" s="1063"/>
      <c r="B38" s="1063"/>
      <c r="C38" s="1063"/>
      <c r="D38" s="1063"/>
      <c r="E38" s="1063"/>
      <c r="F38" s="1063"/>
      <c r="G38" s="1063"/>
      <c r="H38" s="1063"/>
      <c r="I38" s="1063"/>
    </row>
    <row r="39" spans="1:10">
      <c r="A39" s="1063"/>
      <c r="B39" s="1063"/>
      <c r="C39" s="1063"/>
      <c r="D39" s="1063"/>
      <c r="E39" s="1063"/>
      <c r="F39" s="1063"/>
      <c r="G39" s="1063"/>
      <c r="H39" s="1063"/>
      <c r="I39" s="1063"/>
    </row>
    <row r="40" spans="1:10">
      <c r="A40" s="1062"/>
      <c r="B40" s="1062"/>
      <c r="C40" s="1062"/>
      <c r="D40" s="1062"/>
      <c r="E40" s="1062"/>
      <c r="F40" s="1062"/>
      <c r="G40" s="1062"/>
      <c r="H40" s="1062"/>
      <c r="I40" s="1062"/>
    </row>
    <row r="41" spans="1:10">
      <c r="A41" s="1062"/>
      <c r="B41" s="1062"/>
      <c r="C41" s="1062"/>
      <c r="D41" s="1062"/>
      <c r="E41" s="1062"/>
      <c r="F41" s="1062"/>
      <c r="G41" s="1062"/>
      <c r="H41" s="1062"/>
      <c r="I41" s="1062"/>
    </row>
  </sheetData>
  <mergeCells count="11">
    <mergeCell ref="A3:I3"/>
    <mergeCell ref="A11:I11"/>
    <mergeCell ref="A6:I8"/>
    <mergeCell ref="C15:G15"/>
    <mergeCell ref="C17:G17"/>
    <mergeCell ref="A27:I27"/>
    <mergeCell ref="A23:I26"/>
    <mergeCell ref="A29:I36"/>
    <mergeCell ref="C19:G19"/>
    <mergeCell ref="A21:I21"/>
    <mergeCell ref="A28:I28"/>
  </mergeCells>
  <phoneticPr fontId="2"/>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1"/>
  <sheetViews>
    <sheetView showGridLines="0" view="pageBreakPreview" zoomScaleNormal="100" zoomScaleSheetLayoutView="100" workbookViewId="0"/>
  </sheetViews>
  <sheetFormatPr defaultColWidth="2.625" defaultRowHeight="20.100000000000001" customHeight="1"/>
  <cols>
    <col min="1" max="18" width="2.875" style="669" customWidth="1"/>
    <col min="19" max="35" width="2.625" style="669" customWidth="1"/>
    <col min="36" max="37" width="2.875" style="669" customWidth="1"/>
    <col min="38" max="16384" width="2.625" style="669"/>
  </cols>
  <sheetData>
    <row r="1" spans="1:73" ht="14.25" customHeight="1">
      <c r="A1" s="769" t="s">
        <v>306</v>
      </c>
      <c r="B1" s="758"/>
      <c r="C1" s="758"/>
      <c r="D1" s="758"/>
      <c r="E1" s="758"/>
      <c r="F1" s="758"/>
      <c r="G1" s="758"/>
      <c r="H1" s="758"/>
      <c r="I1" s="758"/>
      <c r="J1" s="758"/>
      <c r="K1" s="758"/>
      <c r="L1" s="758"/>
      <c r="M1" s="758"/>
      <c r="N1" s="758"/>
      <c r="O1" s="768"/>
      <c r="P1" s="758"/>
      <c r="Q1" s="758"/>
      <c r="R1" s="758"/>
      <c r="S1" s="758"/>
      <c r="T1" s="758"/>
      <c r="U1" s="758"/>
      <c r="V1" s="758"/>
      <c r="W1" s="758"/>
      <c r="X1" s="757"/>
      <c r="Y1" s="757"/>
      <c r="Z1" s="757"/>
      <c r="AA1" s="757"/>
      <c r="AB1" s="757"/>
      <c r="AC1" s="757"/>
      <c r="AD1" s="757"/>
      <c r="AE1" s="757"/>
      <c r="AF1" s="757"/>
      <c r="AG1" s="758"/>
      <c r="AH1" s="758"/>
      <c r="AI1" s="758"/>
      <c r="AN1" s="670"/>
      <c r="AO1" s="670"/>
      <c r="AP1" s="670"/>
      <c r="AQ1" s="670"/>
      <c r="AR1" s="670"/>
      <c r="AS1" s="670"/>
      <c r="AT1" s="670"/>
      <c r="AU1" s="670"/>
      <c r="AV1" s="670"/>
      <c r="AW1" s="670"/>
      <c r="AX1" s="670"/>
      <c r="AY1" s="670"/>
      <c r="AZ1" s="670"/>
      <c r="BA1" s="670"/>
      <c r="BB1" s="670"/>
      <c r="BC1" s="670"/>
      <c r="BD1" s="670"/>
      <c r="BE1" s="670"/>
      <c r="BF1" s="670"/>
      <c r="BG1" s="670"/>
      <c r="BH1" s="670"/>
      <c r="BI1" s="670"/>
      <c r="BJ1" s="757"/>
      <c r="BK1" s="757"/>
      <c r="BL1" s="757"/>
      <c r="BM1" s="757"/>
      <c r="BN1" s="757"/>
      <c r="BO1" s="757"/>
      <c r="BP1" s="757"/>
      <c r="BQ1" s="757"/>
      <c r="BR1" s="757"/>
      <c r="BS1" s="670"/>
      <c r="BT1" s="670"/>
      <c r="BU1" s="670"/>
    </row>
    <row r="2" spans="1:73" ht="14.25" customHeight="1">
      <c r="A2" s="758"/>
      <c r="B2" s="758"/>
      <c r="C2" s="758"/>
      <c r="D2" s="758"/>
      <c r="E2" s="758"/>
      <c r="F2" s="758"/>
      <c r="G2" s="758"/>
      <c r="H2" s="758"/>
      <c r="I2" s="758"/>
      <c r="J2" s="758"/>
      <c r="K2" s="758"/>
      <c r="L2" s="758"/>
      <c r="M2" s="758"/>
      <c r="N2" s="758"/>
      <c r="O2" s="758"/>
      <c r="P2" s="758"/>
      <c r="Q2" s="758"/>
      <c r="R2" s="758"/>
      <c r="S2" s="758"/>
      <c r="T2" s="758"/>
      <c r="U2" s="758"/>
      <c r="V2" s="758"/>
      <c r="W2" s="758"/>
      <c r="X2" s="757"/>
      <c r="Y2" s="757"/>
      <c r="Z2" s="757"/>
      <c r="AA2" s="757"/>
      <c r="AB2" s="757"/>
      <c r="AC2" s="757"/>
      <c r="AD2" s="757"/>
      <c r="AE2" s="757"/>
      <c r="AF2" s="757"/>
      <c r="AG2" s="758"/>
      <c r="AH2" s="758"/>
      <c r="AI2" s="758"/>
      <c r="AN2" s="670"/>
      <c r="AO2" s="670"/>
      <c r="AP2" s="670"/>
      <c r="AQ2" s="670"/>
      <c r="AR2" s="670"/>
      <c r="AS2" s="670"/>
      <c r="AT2" s="670"/>
      <c r="AU2" s="670"/>
      <c r="AV2" s="670"/>
      <c r="AW2" s="670"/>
      <c r="AX2" s="670"/>
      <c r="AY2" s="670"/>
      <c r="AZ2" s="670"/>
      <c r="BA2" s="670"/>
      <c r="BB2" s="670"/>
      <c r="BC2" s="670"/>
      <c r="BD2" s="670"/>
      <c r="BE2" s="670"/>
      <c r="BF2" s="670"/>
      <c r="BG2" s="670"/>
      <c r="BH2" s="670"/>
      <c r="BI2" s="670"/>
      <c r="BJ2" s="757"/>
      <c r="BK2" s="757"/>
      <c r="BL2" s="757"/>
      <c r="BM2" s="757"/>
      <c r="BN2" s="757"/>
      <c r="BO2" s="757"/>
      <c r="BP2" s="757"/>
      <c r="BQ2" s="757"/>
      <c r="BR2" s="757"/>
      <c r="BS2" s="670"/>
      <c r="BT2" s="670"/>
      <c r="BU2" s="670"/>
    </row>
    <row r="3" spans="1:73" ht="14.25" customHeight="1">
      <c r="A3" s="758"/>
      <c r="B3" s="758"/>
      <c r="C3" s="758"/>
      <c r="D3" s="758"/>
      <c r="E3" s="758"/>
      <c r="F3" s="758"/>
      <c r="G3" s="758"/>
      <c r="H3" s="758"/>
      <c r="I3" s="758"/>
      <c r="J3" s="758"/>
      <c r="K3" s="758"/>
      <c r="L3" s="758"/>
      <c r="M3" s="758"/>
      <c r="N3" s="758"/>
      <c r="O3" s="758"/>
      <c r="P3" s="758"/>
      <c r="Q3" s="758"/>
      <c r="R3" s="758"/>
      <c r="S3" s="758"/>
      <c r="T3" s="758"/>
      <c r="U3" s="758"/>
      <c r="V3" s="758"/>
      <c r="W3" s="756"/>
      <c r="X3" s="756"/>
      <c r="Y3" s="756"/>
      <c r="Z3" s="756"/>
      <c r="AA3" s="756"/>
      <c r="AB3" s="756"/>
      <c r="AC3" s="756"/>
      <c r="AD3" s="756"/>
      <c r="AE3" s="756"/>
      <c r="AF3" s="756"/>
      <c r="AG3" s="756"/>
      <c r="AH3" s="756"/>
      <c r="AI3" s="756"/>
      <c r="AJ3" s="756"/>
      <c r="AK3" s="756"/>
      <c r="AN3" s="670"/>
      <c r="AO3" s="670"/>
      <c r="AP3" s="670"/>
      <c r="AQ3" s="670"/>
      <c r="AR3" s="670"/>
      <c r="AS3" s="670"/>
      <c r="AT3" s="670"/>
      <c r="AU3" s="670"/>
      <c r="AV3" s="670"/>
      <c r="AW3" s="670"/>
      <c r="AX3" s="670"/>
      <c r="AY3" s="670"/>
      <c r="AZ3" s="670"/>
      <c r="BA3" s="670"/>
      <c r="BB3" s="670"/>
      <c r="BC3" s="670"/>
      <c r="BD3" s="670"/>
      <c r="BE3" s="670"/>
      <c r="BF3" s="670"/>
      <c r="BG3" s="670"/>
      <c r="BH3" s="670"/>
      <c r="BI3" s="728"/>
      <c r="BJ3" s="728"/>
      <c r="BK3" s="728"/>
      <c r="BM3" s="756"/>
      <c r="BN3" s="756"/>
      <c r="BO3" s="756"/>
      <c r="BP3" s="756"/>
      <c r="BQ3" s="756"/>
      <c r="BR3" s="756"/>
      <c r="BS3" s="756"/>
      <c r="BT3" s="756"/>
      <c r="BU3" s="756"/>
    </row>
    <row r="4" spans="1:73" ht="14.25" customHeight="1">
      <c r="A4" s="758"/>
      <c r="B4" s="758"/>
      <c r="C4" s="758"/>
      <c r="D4" s="758"/>
      <c r="E4" s="758"/>
      <c r="F4" s="758"/>
      <c r="H4" s="758"/>
      <c r="I4" s="758"/>
      <c r="M4" s="758"/>
      <c r="N4" s="758"/>
      <c r="O4" s="758" t="s">
        <v>305</v>
      </c>
      <c r="P4" s="758"/>
      <c r="Q4" s="758"/>
      <c r="R4" s="758"/>
      <c r="S4" s="758"/>
      <c r="T4" s="758"/>
      <c r="U4" s="758"/>
      <c r="V4" s="758"/>
      <c r="W4" s="756"/>
      <c r="X4" s="756"/>
      <c r="Y4" s="756"/>
      <c r="Z4" s="756"/>
      <c r="AA4" s="756"/>
      <c r="AB4" s="756"/>
      <c r="AC4" s="756"/>
      <c r="AD4" s="756"/>
      <c r="AE4" s="756"/>
      <c r="AF4" s="756"/>
      <c r="AG4" s="756"/>
      <c r="AH4" s="756"/>
      <c r="AI4" s="756"/>
      <c r="AJ4" s="756"/>
      <c r="AK4" s="756"/>
      <c r="AN4" s="670"/>
      <c r="AO4" s="670"/>
      <c r="AP4" s="670"/>
      <c r="AQ4" s="670"/>
      <c r="AR4" s="670"/>
      <c r="AS4" s="670"/>
      <c r="AT4" s="670"/>
      <c r="AU4" s="670"/>
      <c r="AV4" s="670"/>
      <c r="AW4" s="670"/>
      <c r="AX4" s="670"/>
      <c r="AY4" s="670"/>
      <c r="AZ4" s="670"/>
      <c r="BA4" s="670"/>
      <c r="BB4" s="670"/>
      <c r="BC4" s="670"/>
      <c r="BD4" s="670"/>
      <c r="BE4" s="670"/>
      <c r="BF4" s="670"/>
      <c r="BG4" s="670"/>
      <c r="BH4" s="670"/>
      <c r="BI4" s="728"/>
      <c r="BJ4" s="728"/>
      <c r="BK4" s="728"/>
      <c r="BM4" s="756"/>
      <c r="BN4" s="756"/>
      <c r="BO4" s="756"/>
      <c r="BP4" s="756"/>
      <c r="BQ4" s="756"/>
      <c r="BR4" s="756"/>
      <c r="BS4" s="756"/>
      <c r="BT4" s="756"/>
      <c r="BU4" s="756"/>
    </row>
    <row r="5" spans="1:73" ht="14.25" customHeight="1">
      <c r="A5" s="758"/>
      <c r="B5" s="758"/>
      <c r="C5" s="758"/>
      <c r="D5" s="758"/>
      <c r="E5" s="758"/>
      <c r="F5" s="758"/>
      <c r="G5" s="758"/>
      <c r="H5" s="758"/>
      <c r="I5" s="758"/>
      <c r="J5" s="758"/>
      <c r="K5" s="758"/>
      <c r="L5" s="758"/>
      <c r="M5" s="758"/>
      <c r="N5" s="758"/>
      <c r="O5" s="758"/>
      <c r="P5" s="758"/>
      <c r="Q5" s="758"/>
      <c r="R5" s="758"/>
      <c r="S5" s="758"/>
      <c r="T5" s="758"/>
      <c r="U5" s="758"/>
      <c r="V5" s="758"/>
      <c r="W5" s="758"/>
      <c r="X5" s="758"/>
      <c r="Y5" s="758"/>
      <c r="Z5" s="758"/>
      <c r="AA5" s="758"/>
      <c r="AB5" s="758"/>
      <c r="AC5" s="758"/>
      <c r="AD5" s="758"/>
      <c r="AE5" s="758"/>
      <c r="AF5" s="758"/>
      <c r="AG5" s="758"/>
      <c r="AH5" s="758"/>
      <c r="AI5" s="758"/>
      <c r="AN5" s="670"/>
      <c r="AO5" s="670"/>
      <c r="AP5" s="670"/>
      <c r="AQ5" s="670"/>
      <c r="AR5" s="670"/>
      <c r="AS5" s="670"/>
      <c r="AT5" s="670"/>
      <c r="AU5" s="670"/>
      <c r="AV5" s="670"/>
      <c r="AW5" s="670"/>
      <c r="AX5" s="670"/>
      <c r="AY5" s="670"/>
      <c r="AZ5" s="670"/>
      <c r="BA5" s="670"/>
      <c r="BB5" s="670"/>
      <c r="BC5" s="670"/>
      <c r="BD5" s="670"/>
      <c r="BE5" s="670"/>
      <c r="BF5" s="670"/>
      <c r="BG5" s="670"/>
      <c r="BH5" s="670"/>
      <c r="BI5" s="670"/>
      <c r="BJ5" s="670"/>
      <c r="BK5" s="670"/>
      <c r="BL5" s="670"/>
      <c r="BM5" s="670"/>
      <c r="BN5" s="757"/>
      <c r="BO5" s="757"/>
      <c r="BP5" s="757"/>
      <c r="BQ5" s="757"/>
      <c r="BR5" s="757"/>
      <c r="BS5" s="757"/>
      <c r="BT5" s="757"/>
      <c r="BU5" s="757"/>
    </row>
    <row r="6" spans="1:73" ht="14.25" customHeight="1">
      <c r="A6" s="758"/>
      <c r="B6" s="758"/>
      <c r="C6" s="758"/>
      <c r="D6" s="758"/>
      <c r="E6" s="758"/>
      <c r="F6" s="757"/>
      <c r="G6" s="757"/>
      <c r="H6" s="757"/>
      <c r="I6" s="757"/>
      <c r="J6" s="757"/>
      <c r="K6" s="757"/>
      <c r="L6" s="757"/>
      <c r="M6" s="757"/>
      <c r="N6" s="757"/>
      <c r="O6" s="757"/>
      <c r="P6" s="757"/>
      <c r="Q6" s="757"/>
      <c r="R6" s="757"/>
      <c r="S6" s="757"/>
      <c r="T6" s="758"/>
      <c r="U6" s="758"/>
      <c r="V6" s="758"/>
      <c r="W6" s="758"/>
      <c r="X6" s="758"/>
      <c r="Y6" s="758"/>
      <c r="Z6" s="758"/>
      <c r="AA6" s="758"/>
      <c r="AB6" s="758"/>
      <c r="AC6" s="758"/>
      <c r="AD6" s="758"/>
      <c r="AE6" s="758"/>
      <c r="AF6" s="758"/>
      <c r="AG6" s="758"/>
      <c r="AH6" s="758"/>
      <c r="AI6" s="758"/>
      <c r="AN6" s="670"/>
      <c r="AO6" s="670"/>
      <c r="AP6" s="670"/>
      <c r="AQ6" s="670"/>
      <c r="AR6" s="670"/>
      <c r="AS6" s="670"/>
      <c r="AT6" s="670"/>
      <c r="AU6" s="670"/>
      <c r="AV6" s="670"/>
      <c r="AW6" s="670"/>
      <c r="AX6" s="670"/>
      <c r="AY6" s="670"/>
      <c r="AZ6" s="670"/>
      <c r="BA6" s="670"/>
      <c r="BB6" s="670"/>
      <c r="BC6" s="670"/>
      <c r="BD6" s="670"/>
      <c r="BE6" s="670"/>
      <c r="BF6" s="670"/>
      <c r="BG6" s="670"/>
      <c r="BH6" s="670"/>
      <c r="BI6" s="670"/>
      <c r="BJ6" s="670"/>
      <c r="BK6" s="670"/>
      <c r="BL6" s="670"/>
      <c r="BM6" s="670"/>
      <c r="BN6" s="757"/>
      <c r="BO6" s="757"/>
      <c r="BP6" s="757"/>
      <c r="BQ6" s="757"/>
      <c r="BR6" s="757"/>
      <c r="BS6" s="757"/>
      <c r="BT6" s="757"/>
      <c r="BU6" s="757"/>
    </row>
    <row r="7" spans="1:73" ht="14.25" customHeight="1">
      <c r="A7" s="758"/>
      <c r="B7" s="757"/>
      <c r="C7" s="757"/>
      <c r="D7" s="758"/>
      <c r="E7" s="757"/>
      <c r="F7" s="757"/>
      <c r="G7" s="757"/>
      <c r="H7" s="757"/>
      <c r="I7" s="757"/>
      <c r="J7" s="757"/>
      <c r="K7" s="757"/>
      <c r="L7" s="757"/>
      <c r="M7" s="758"/>
      <c r="N7" s="758"/>
      <c r="O7" s="758"/>
      <c r="P7" s="758"/>
      <c r="Q7" s="758"/>
      <c r="R7" s="758"/>
      <c r="S7" s="758"/>
      <c r="T7" s="758"/>
      <c r="U7" s="758"/>
      <c r="V7" s="758"/>
      <c r="W7" s="758"/>
      <c r="X7" s="758"/>
      <c r="Y7" s="758"/>
      <c r="Z7" s="767"/>
      <c r="AA7" s="767"/>
      <c r="AB7" s="767"/>
      <c r="AC7" s="766" t="s">
        <v>304</v>
      </c>
      <c r="AD7" s="767"/>
      <c r="AE7" s="767"/>
      <c r="AF7" s="766" t="s">
        <v>303</v>
      </c>
      <c r="AG7" s="767"/>
      <c r="AH7" s="767"/>
      <c r="AI7" s="766" t="s">
        <v>302</v>
      </c>
      <c r="AN7" s="670"/>
      <c r="AO7" s="670"/>
      <c r="AP7" s="670"/>
      <c r="AQ7" s="670"/>
      <c r="AR7" s="670"/>
      <c r="AS7" s="670"/>
      <c r="AT7" s="670"/>
      <c r="AU7" s="670"/>
      <c r="AV7" s="670"/>
      <c r="AW7" s="670"/>
      <c r="AX7" s="670"/>
      <c r="AY7" s="670"/>
      <c r="AZ7" s="670"/>
      <c r="BA7" s="670"/>
      <c r="BB7" s="670"/>
      <c r="BC7" s="670"/>
      <c r="BD7" s="670"/>
      <c r="BE7" s="670"/>
      <c r="BF7" s="670"/>
      <c r="BG7" s="670"/>
      <c r="BH7" s="670"/>
      <c r="BI7" s="670"/>
      <c r="BJ7" s="670"/>
      <c r="BK7" s="670"/>
      <c r="BL7" s="670"/>
      <c r="BM7" s="670"/>
      <c r="BN7" s="757"/>
      <c r="BO7" s="757"/>
      <c r="BP7" s="757"/>
      <c r="BQ7" s="757"/>
      <c r="BR7" s="757"/>
      <c r="BS7" s="757"/>
      <c r="BT7" s="757"/>
      <c r="BU7" s="757"/>
    </row>
    <row r="8" spans="1:73" ht="14.25" customHeight="1">
      <c r="A8" s="758"/>
      <c r="B8" s="757"/>
      <c r="C8" s="757"/>
      <c r="D8" s="757"/>
      <c r="E8" s="757"/>
      <c r="F8" s="757"/>
      <c r="G8" s="757" t="s">
        <v>301</v>
      </c>
      <c r="H8" s="757"/>
      <c r="I8" s="757"/>
      <c r="J8" s="757"/>
      <c r="K8" s="757"/>
      <c r="L8" s="757"/>
      <c r="M8" s="758"/>
      <c r="N8" s="758"/>
      <c r="O8" s="758"/>
      <c r="P8" s="758"/>
      <c r="Q8" s="758"/>
      <c r="R8" s="758"/>
      <c r="S8" s="758"/>
      <c r="T8" s="758"/>
      <c r="U8" s="758"/>
      <c r="V8" s="758"/>
      <c r="W8" s="758"/>
      <c r="X8" s="758"/>
      <c r="Y8" s="758"/>
      <c r="Z8" s="758"/>
      <c r="AA8" s="758"/>
      <c r="AB8" s="758"/>
      <c r="AC8" s="758"/>
      <c r="AD8" s="758"/>
      <c r="AE8" s="758"/>
      <c r="AF8" s="758"/>
      <c r="AG8" s="758"/>
      <c r="AH8" s="758"/>
      <c r="AI8" s="758"/>
      <c r="AN8" s="670"/>
      <c r="AO8" s="670"/>
      <c r="AP8" s="670"/>
      <c r="AQ8" s="670"/>
      <c r="AR8" s="670"/>
      <c r="AS8" s="670"/>
      <c r="AT8" s="670"/>
      <c r="AU8" s="670"/>
      <c r="AV8" s="670"/>
      <c r="AW8" s="670"/>
      <c r="AX8" s="670"/>
      <c r="AY8" s="670"/>
      <c r="AZ8" s="670"/>
      <c r="BA8" s="670"/>
      <c r="BB8" s="670"/>
      <c r="BC8" s="670"/>
      <c r="BD8" s="670"/>
      <c r="BE8" s="670"/>
      <c r="BF8" s="670"/>
      <c r="BG8" s="670"/>
      <c r="BH8" s="670"/>
      <c r="BI8" s="670"/>
      <c r="BJ8" s="670"/>
      <c r="BK8" s="670"/>
      <c r="BL8" s="670"/>
      <c r="BM8" s="670"/>
      <c r="BN8" s="757"/>
      <c r="BO8" s="757"/>
      <c r="BP8" s="757"/>
      <c r="BQ8" s="757"/>
      <c r="BR8" s="757"/>
      <c r="BS8" s="757"/>
      <c r="BT8" s="757"/>
      <c r="BU8" s="757"/>
    </row>
    <row r="9" spans="1:73" ht="18" customHeight="1">
      <c r="A9" s="765"/>
      <c r="B9" s="765"/>
      <c r="C9" s="765"/>
      <c r="D9" s="765"/>
      <c r="E9" s="758"/>
      <c r="F9" s="764"/>
      <c r="G9" s="757"/>
      <c r="H9" s="757"/>
      <c r="I9" s="763" t="s">
        <v>300</v>
      </c>
      <c r="J9" s="762"/>
      <c r="K9" s="757"/>
      <c r="L9" s="757"/>
      <c r="M9" s="758"/>
      <c r="N9" s="758"/>
      <c r="O9" s="758"/>
      <c r="P9" s="758"/>
      <c r="Q9" s="758"/>
      <c r="R9" s="760" t="s">
        <v>293</v>
      </c>
      <c r="S9" s="760"/>
      <c r="T9" s="760"/>
      <c r="U9" s="760"/>
      <c r="V9" s="759"/>
      <c r="W9" s="759"/>
      <c r="X9" s="759"/>
      <c r="Y9" s="759"/>
      <c r="Z9" s="759"/>
      <c r="AA9" s="759"/>
      <c r="AB9" s="759"/>
      <c r="AC9" s="759"/>
      <c r="AD9" s="759"/>
      <c r="AE9" s="759"/>
      <c r="AF9" s="759"/>
      <c r="AG9" s="759"/>
      <c r="AH9" s="759"/>
      <c r="AI9" s="759"/>
      <c r="AN9" s="670"/>
      <c r="AO9" s="670"/>
      <c r="AP9" s="670"/>
      <c r="AQ9" s="670"/>
      <c r="AR9" s="670"/>
      <c r="AS9" s="670"/>
      <c r="AT9" s="670"/>
      <c r="AU9" s="670"/>
      <c r="AV9" s="670"/>
      <c r="AW9" s="670"/>
      <c r="AX9" s="670"/>
      <c r="AY9" s="670"/>
      <c r="AZ9" s="670"/>
      <c r="BA9" s="670"/>
      <c r="BB9" s="670"/>
      <c r="BC9" s="670"/>
      <c r="BD9" s="670"/>
      <c r="BE9" s="670"/>
      <c r="BF9" s="670"/>
      <c r="BG9" s="670"/>
      <c r="BH9" s="670"/>
      <c r="BI9" s="670"/>
      <c r="BJ9" s="670"/>
      <c r="BK9" s="670"/>
      <c r="BL9" s="670"/>
      <c r="BM9" s="670"/>
      <c r="BN9" s="757"/>
      <c r="BO9" s="757"/>
      <c r="BP9" s="757"/>
      <c r="BQ9" s="757"/>
      <c r="BR9" s="757"/>
      <c r="BS9" s="757"/>
      <c r="BT9" s="757"/>
      <c r="BU9" s="757"/>
    </row>
    <row r="10" spans="1:73" ht="18" customHeight="1">
      <c r="A10" s="758"/>
      <c r="B10" s="757"/>
      <c r="C10" s="757"/>
      <c r="D10" s="757"/>
      <c r="E10" s="757"/>
      <c r="F10" s="757"/>
      <c r="G10" s="757"/>
      <c r="H10" s="757"/>
      <c r="I10" s="757"/>
      <c r="J10" s="757"/>
      <c r="K10" s="757"/>
      <c r="L10" s="757"/>
      <c r="M10" s="758"/>
      <c r="N10" s="758"/>
      <c r="P10" s="758"/>
      <c r="Q10" s="758"/>
      <c r="R10" s="760"/>
      <c r="S10" s="760"/>
      <c r="T10" s="760"/>
      <c r="U10" s="760"/>
      <c r="V10" s="759"/>
      <c r="W10" s="759"/>
      <c r="X10" s="759"/>
      <c r="Y10" s="759"/>
      <c r="Z10" s="759"/>
      <c r="AA10" s="759"/>
      <c r="AB10" s="759"/>
      <c r="AC10" s="759"/>
      <c r="AD10" s="759"/>
      <c r="AE10" s="759"/>
      <c r="AF10" s="759"/>
      <c r="AG10" s="759"/>
      <c r="AH10" s="759"/>
      <c r="AI10" s="759"/>
      <c r="AN10" s="670"/>
      <c r="AO10" s="670"/>
      <c r="AP10" s="670"/>
      <c r="AQ10" s="670"/>
      <c r="AR10" s="670"/>
      <c r="AS10" s="670"/>
      <c r="AT10" s="670"/>
      <c r="AU10" s="670"/>
      <c r="AV10" s="670"/>
      <c r="AW10" s="670"/>
      <c r="AX10" s="670"/>
      <c r="AY10" s="670"/>
      <c r="AZ10" s="670"/>
      <c r="BA10" s="670"/>
      <c r="BB10" s="670"/>
      <c r="BC10" s="670"/>
      <c r="BD10" s="670"/>
      <c r="BE10" s="670"/>
      <c r="BF10" s="670"/>
      <c r="BG10" s="670"/>
      <c r="BH10" s="670"/>
      <c r="BI10" s="670"/>
      <c r="BJ10" s="670"/>
      <c r="BK10" s="670"/>
      <c r="BL10" s="670"/>
      <c r="BM10" s="670"/>
      <c r="BN10" s="757"/>
      <c r="BO10" s="757"/>
      <c r="BP10" s="757"/>
      <c r="BQ10" s="757"/>
      <c r="BR10" s="757"/>
      <c r="BS10" s="757"/>
      <c r="BT10" s="757"/>
      <c r="BU10" s="757"/>
    </row>
    <row r="11" spans="1:73" ht="18" customHeight="1">
      <c r="A11" s="758"/>
      <c r="B11" s="757"/>
      <c r="C11" s="757"/>
      <c r="D11" s="757"/>
      <c r="E11" s="757"/>
      <c r="F11" s="757"/>
      <c r="G11" s="757"/>
      <c r="H11" s="757"/>
      <c r="I11" s="757"/>
      <c r="J11" s="757"/>
      <c r="K11" s="757"/>
      <c r="L11" s="757"/>
      <c r="M11" s="758"/>
      <c r="N11" s="761" t="s">
        <v>299</v>
      </c>
      <c r="O11" s="758"/>
      <c r="P11" s="758"/>
      <c r="Q11" s="758"/>
      <c r="R11" s="760" t="s">
        <v>294</v>
      </c>
      <c r="S11" s="760"/>
      <c r="T11" s="760"/>
      <c r="U11" s="760"/>
      <c r="V11" s="759"/>
      <c r="W11" s="759"/>
      <c r="X11" s="759"/>
      <c r="Y11" s="759"/>
      <c r="Z11" s="759"/>
      <c r="AA11" s="759"/>
      <c r="AB11" s="759"/>
      <c r="AC11" s="759"/>
      <c r="AD11" s="759"/>
      <c r="AE11" s="759"/>
      <c r="AF11" s="759"/>
      <c r="AG11" s="759"/>
      <c r="AH11" s="759"/>
      <c r="AI11" s="759"/>
      <c r="AN11" s="670"/>
      <c r="AO11" s="670"/>
      <c r="AP11" s="670"/>
      <c r="AQ11" s="670"/>
      <c r="AR11" s="670"/>
      <c r="AS11" s="670"/>
      <c r="AT11" s="670"/>
      <c r="AU11" s="670"/>
      <c r="AV11" s="670"/>
      <c r="AW11" s="670"/>
      <c r="AX11" s="670"/>
      <c r="AY11" s="670"/>
      <c r="AZ11" s="670"/>
      <c r="BA11" s="670"/>
      <c r="BB11" s="670"/>
      <c r="BC11" s="670"/>
      <c r="BD11" s="670"/>
      <c r="BE11" s="670"/>
      <c r="BF11" s="670"/>
      <c r="BG11" s="670"/>
      <c r="BH11" s="670"/>
      <c r="BI11" s="670"/>
      <c r="BJ11" s="670"/>
      <c r="BK11" s="670"/>
      <c r="BL11" s="670"/>
      <c r="BM11" s="670"/>
      <c r="BN11" s="757"/>
      <c r="BO11" s="757"/>
      <c r="BP11" s="757"/>
      <c r="BQ11" s="757"/>
      <c r="BR11" s="757"/>
      <c r="BS11" s="757"/>
      <c r="BT11" s="757"/>
      <c r="BU11" s="757"/>
    </row>
    <row r="12" spans="1:73" ht="18" customHeight="1">
      <c r="A12" s="758"/>
      <c r="B12" s="757"/>
      <c r="C12" s="757"/>
      <c r="D12" s="757"/>
      <c r="E12" s="757"/>
      <c r="F12" s="757"/>
      <c r="G12" s="757"/>
      <c r="H12" s="757"/>
      <c r="I12" s="757"/>
      <c r="J12" s="757"/>
      <c r="K12" s="757"/>
      <c r="L12" s="757"/>
      <c r="M12" s="758"/>
      <c r="N12" s="758"/>
      <c r="O12" s="758"/>
      <c r="P12" s="758"/>
      <c r="Q12" s="758"/>
      <c r="R12" s="760"/>
      <c r="S12" s="760"/>
      <c r="T12" s="760"/>
      <c r="U12" s="760"/>
      <c r="V12" s="759"/>
      <c r="W12" s="759"/>
      <c r="X12" s="759"/>
      <c r="Y12" s="759"/>
      <c r="Z12" s="759"/>
      <c r="AA12" s="759"/>
      <c r="AB12" s="759"/>
      <c r="AC12" s="759"/>
      <c r="AD12" s="759"/>
      <c r="AE12" s="759"/>
      <c r="AF12" s="759"/>
      <c r="AG12" s="759"/>
      <c r="AH12" s="759"/>
      <c r="AI12" s="759"/>
      <c r="AN12" s="670"/>
      <c r="AO12" s="670"/>
      <c r="AP12" s="670"/>
      <c r="AQ12" s="670"/>
      <c r="AR12" s="670"/>
      <c r="AS12" s="670"/>
      <c r="AT12" s="670"/>
      <c r="AU12" s="670"/>
      <c r="AV12" s="670"/>
      <c r="AW12" s="670"/>
      <c r="AX12" s="670"/>
      <c r="AY12" s="670"/>
      <c r="AZ12" s="670"/>
      <c r="BA12" s="670"/>
      <c r="BB12" s="670"/>
      <c r="BC12" s="670"/>
      <c r="BD12" s="670"/>
      <c r="BE12" s="670"/>
      <c r="BF12" s="670"/>
      <c r="BG12" s="670"/>
      <c r="BH12" s="670"/>
      <c r="BI12" s="670"/>
      <c r="BJ12" s="670"/>
      <c r="BK12" s="670"/>
      <c r="BL12" s="670"/>
      <c r="BM12" s="670"/>
      <c r="BN12" s="757"/>
      <c r="BO12" s="757"/>
      <c r="BP12" s="757"/>
      <c r="BQ12" s="757"/>
      <c r="BR12" s="757"/>
      <c r="BS12" s="757"/>
      <c r="BT12" s="757"/>
      <c r="BU12" s="757"/>
    </row>
    <row r="13" spans="1:73" ht="18" customHeight="1">
      <c r="A13" s="758"/>
      <c r="B13" s="757"/>
      <c r="C13" s="757"/>
      <c r="D13" s="757"/>
      <c r="E13" s="757"/>
      <c r="F13" s="757"/>
      <c r="G13" s="757"/>
      <c r="H13" s="757"/>
      <c r="I13" s="757"/>
      <c r="J13" s="757"/>
      <c r="K13" s="757"/>
      <c r="L13" s="757"/>
      <c r="M13" s="758"/>
      <c r="N13" s="758"/>
      <c r="O13" s="758"/>
      <c r="P13" s="758"/>
      <c r="Q13" s="758"/>
      <c r="R13" s="760" t="s">
        <v>298</v>
      </c>
      <c r="S13" s="760"/>
      <c r="T13" s="760"/>
      <c r="U13" s="760"/>
      <c r="V13" s="760"/>
      <c r="W13" s="760"/>
      <c r="X13" s="760"/>
      <c r="Y13" s="759"/>
      <c r="Z13" s="759"/>
      <c r="AA13" s="759"/>
      <c r="AB13" s="759"/>
      <c r="AC13" s="759"/>
      <c r="AD13" s="759"/>
      <c r="AE13" s="759"/>
      <c r="AF13" s="759"/>
      <c r="AG13" s="759"/>
      <c r="AH13" s="759"/>
      <c r="AI13" s="759"/>
      <c r="AN13" s="670"/>
      <c r="AO13" s="670"/>
      <c r="AP13" s="670"/>
      <c r="AQ13" s="670"/>
      <c r="AR13" s="670"/>
      <c r="AS13" s="670"/>
      <c r="AT13" s="670"/>
      <c r="AU13" s="670"/>
      <c r="AV13" s="670"/>
      <c r="AW13" s="670"/>
      <c r="AX13" s="670"/>
      <c r="AY13" s="670"/>
      <c r="AZ13" s="670"/>
      <c r="BA13" s="670"/>
      <c r="BB13" s="670"/>
      <c r="BC13" s="670"/>
      <c r="BD13" s="670"/>
      <c r="BE13" s="670"/>
      <c r="BF13" s="670"/>
      <c r="BG13" s="670"/>
      <c r="BH13" s="670"/>
      <c r="BI13" s="670"/>
      <c r="BJ13" s="670"/>
      <c r="BK13" s="670"/>
      <c r="BL13" s="670"/>
      <c r="BM13" s="670"/>
      <c r="BN13" s="757"/>
      <c r="BO13" s="757"/>
      <c r="BP13" s="757"/>
      <c r="BQ13" s="757"/>
      <c r="BR13" s="757"/>
      <c r="BS13" s="757"/>
      <c r="BT13" s="757"/>
      <c r="BU13" s="757"/>
    </row>
    <row r="14" spans="1:73" ht="18" customHeight="1">
      <c r="A14" s="758"/>
      <c r="B14" s="757"/>
      <c r="C14" s="757"/>
      <c r="D14" s="757"/>
      <c r="E14" s="757"/>
      <c r="F14" s="757"/>
      <c r="G14" s="757"/>
      <c r="H14" s="757"/>
      <c r="I14" s="757"/>
      <c r="J14" s="757"/>
      <c r="K14" s="757"/>
      <c r="L14" s="757"/>
      <c r="M14" s="758"/>
      <c r="N14" s="758"/>
      <c r="O14" s="758"/>
      <c r="P14" s="758"/>
      <c r="Q14" s="758"/>
      <c r="R14" s="760"/>
      <c r="S14" s="760"/>
      <c r="T14" s="760"/>
      <c r="U14" s="760"/>
      <c r="V14" s="760"/>
      <c r="W14" s="760"/>
      <c r="X14" s="760"/>
      <c r="Y14" s="759"/>
      <c r="Z14" s="759"/>
      <c r="AA14" s="759"/>
      <c r="AB14" s="759"/>
      <c r="AC14" s="759"/>
      <c r="AD14" s="759"/>
      <c r="AE14" s="759"/>
      <c r="AF14" s="759"/>
      <c r="AG14" s="759"/>
      <c r="AH14" s="759"/>
      <c r="AI14" s="759"/>
      <c r="AN14" s="670"/>
      <c r="AO14" s="670"/>
      <c r="AP14" s="670"/>
      <c r="AQ14" s="670"/>
      <c r="AR14" s="670"/>
      <c r="AS14" s="670"/>
      <c r="AT14" s="670"/>
      <c r="AU14" s="670"/>
      <c r="AV14" s="670"/>
      <c r="AW14" s="670"/>
      <c r="AX14" s="670"/>
      <c r="AY14" s="670"/>
      <c r="AZ14" s="670"/>
      <c r="BA14" s="670"/>
      <c r="BB14" s="670"/>
      <c r="BC14" s="670"/>
      <c r="BD14" s="670"/>
      <c r="BE14" s="670"/>
      <c r="BF14" s="670"/>
      <c r="BG14" s="670"/>
      <c r="BH14" s="670"/>
      <c r="BI14" s="670"/>
      <c r="BJ14" s="670"/>
      <c r="BK14" s="670"/>
      <c r="BL14" s="670"/>
      <c r="BM14" s="670"/>
      <c r="BN14" s="757"/>
      <c r="BO14" s="757"/>
      <c r="BP14" s="757"/>
      <c r="BQ14" s="757"/>
      <c r="BR14" s="757"/>
      <c r="BS14" s="757"/>
      <c r="BT14" s="757"/>
      <c r="BU14" s="757"/>
    </row>
    <row r="15" spans="1:73" ht="14.25" customHeight="1">
      <c r="A15" s="758"/>
      <c r="B15" s="757"/>
      <c r="C15" s="757"/>
      <c r="D15" s="757"/>
      <c r="E15" s="757"/>
      <c r="F15" s="757"/>
      <c r="G15" s="757"/>
      <c r="H15" s="757"/>
      <c r="I15" s="757"/>
      <c r="J15" s="757"/>
      <c r="K15" s="757"/>
      <c r="L15" s="757"/>
      <c r="M15" s="758"/>
      <c r="N15" s="758"/>
      <c r="O15" s="758"/>
      <c r="P15" s="758"/>
      <c r="Q15" s="758"/>
      <c r="R15" s="758"/>
      <c r="S15" s="758"/>
      <c r="T15" s="758"/>
      <c r="U15" s="758"/>
      <c r="V15" s="758"/>
      <c r="W15" s="758"/>
      <c r="X15" s="758"/>
      <c r="Y15" s="758"/>
      <c r="Z15" s="758"/>
      <c r="AA15" s="758"/>
      <c r="AB15" s="758"/>
      <c r="AC15" s="758"/>
      <c r="AD15" s="758"/>
      <c r="AE15" s="758"/>
      <c r="AF15" s="758"/>
      <c r="AG15" s="758"/>
      <c r="AH15" s="758"/>
      <c r="AI15" s="758"/>
      <c r="AN15" s="670"/>
      <c r="AO15" s="670"/>
      <c r="AP15" s="670"/>
      <c r="AQ15" s="670"/>
      <c r="AR15" s="670"/>
      <c r="AS15" s="670"/>
      <c r="AT15" s="670"/>
      <c r="AU15" s="670"/>
      <c r="AV15" s="670"/>
      <c r="AW15" s="670"/>
      <c r="AX15" s="670"/>
      <c r="AY15" s="670"/>
      <c r="AZ15" s="670"/>
      <c r="BA15" s="670"/>
      <c r="BB15" s="670"/>
      <c r="BC15" s="670"/>
      <c r="BD15" s="670"/>
      <c r="BE15" s="670"/>
      <c r="BF15" s="670"/>
      <c r="BG15" s="670"/>
      <c r="BH15" s="670"/>
      <c r="BI15" s="670"/>
      <c r="BJ15" s="670"/>
      <c r="BK15" s="670"/>
      <c r="BL15" s="670"/>
      <c r="BM15" s="670"/>
      <c r="BN15" s="757"/>
      <c r="BO15" s="757"/>
      <c r="BP15" s="757"/>
      <c r="BQ15" s="757"/>
      <c r="BR15" s="757"/>
      <c r="BS15" s="757"/>
      <c r="BT15" s="757"/>
      <c r="BU15" s="757"/>
    </row>
    <row r="16" spans="1:73" ht="14.25" customHeight="1">
      <c r="B16" s="758"/>
      <c r="C16" s="758"/>
      <c r="D16" s="758" t="s">
        <v>297</v>
      </c>
      <c r="E16" s="758"/>
      <c r="F16" s="758"/>
      <c r="G16" s="758"/>
      <c r="H16" s="758"/>
      <c r="I16" s="758"/>
      <c r="J16" s="758"/>
      <c r="K16" s="758"/>
      <c r="L16" s="758"/>
      <c r="M16" s="758"/>
      <c r="N16" s="758"/>
      <c r="O16" s="758"/>
      <c r="P16" s="758"/>
      <c r="Q16" s="758"/>
      <c r="R16" s="758"/>
      <c r="S16" s="758"/>
      <c r="T16" s="758"/>
      <c r="U16" s="758"/>
      <c r="V16" s="758"/>
      <c r="W16" s="758"/>
      <c r="X16" s="758"/>
      <c r="Y16" s="758"/>
      <c r="Z16" s="758"/>
      <c r="AA16" s="758"/>
      <c r="AB16" s="758"/>
      <c r="AC16" s="758"/>
      <c r="AD16" s="758"/>
      <c r="AE16" s="758"/>
      <c r="AF16" s="758"/>
      <c r="AG16" s="758"/>
      <c r="AH16" s="758"/>
      <c r="AI16" s="758"/>
      <c r="AN16" s="670"/>
      <c r="AO16" s="670"/>
      <c r="AP16" s="670"/>
      <c r="AQ16" s="670"/>
      <c r="AR16" s="670"/>
      <c r="AS16" s="670"/>
      <c r="AT16" s="670"/>
      <c r="AU16" s="670"/>
      <c r="AV16" s="670"/>
      <c r="AW16" s="670"/>
      <c r="AX16" s="670"/>
      <c r="AY16" s="670"/>
      <c r="AZ16" s="670"/>
      <c r="BA16" s="670"/>
      <c r="BB16" s="670"/>
      <c r="BC16" s="670"/>
      <c r="BD16" s="670"/>
      <c r="BE16" s="670"/>
      <c r="BF16" s="670"/>
      <c r="BG16" s="670"/>
      <c r="BH16" s="670"/>
      <c r="BI16" s="670"/>
      <c r="BJ16" s="670"/>
      <c r="BK16" s="670"/>
      <c r="BL16" s="670"/>
      <c r="BM16" s="670"/>
      <c r="BN16" s="757"/>
      <c r="BO16" s="757"/>
      <c r="BP16" s="757"/>
      <c r="BQ16" s="757"/>
      <c r="BR16" s="757"/>
      <c r="BS16" s="757"/>
      <c r="BT16" s="757"/>
      <c r="BU16" s="757"/>
    </row>
    <row r="17" spans="1:73" ht="14.25" customHeight="1">
      <c r="B17" s="758"/>
      <c r="C17" s="758"/>
      <c r="D17" s="758"/>
      <c r="E17" s="758"/>
      <c r="F17" s="758"/>
      <c r="G17" s="758"/>
      <c r="H17" s="758"/>
      <c r="I17" s="758"/>
      <c r="J17" s="758"/>
      <c r="K17" s="758"/>
      <c r="L17" s="758"/>
      <c r="M17" s="758"/>
      <c r="N17" s="758"/>
      <c r="O17" s="758"/>
      <c r="P17" s="758"/>
      <c r="Q17" s="758"/>
      <c r="R17" s="758"/>
      <c r="S17" s="758"/>
      <c r="T17" s="758"/>
      <c r="U17" s="758"/>
      <c r="V17" s="758"/>
      <c r="W17" s="758"/>
      <c r="X17" s="758"/>
      <c r="Y17" s="758"/>
      <c r="Z17" s="758"/>
      <c r="AA17" s="758"/>
      <c r="AB17" s="758"/>
      <c r="AC17" s="758"/>
      <c r="AD17" s="758"/>
      <c r="AE17" s="758"/>
      <c r="AF17" s="758"/>
      <c r="AG17" s="758"/>
      <c r="AH17" s="758"/>
      <c r="AI17" s="758"/>
      <c r="AN17" s="670"/>
      <c r="AO17" s="670"/>
      <c r="AP17" s="670"/>
      <c r="AQ17" s="670"/>
      <c r="AR17" s="670"/>
      <c r="AS17" s="670"/>
      <c r="AT17" s="670"/>
      <c r="AU17" s="670"/>
      <c r="AV17" s="670"/>
      <c r="AW17" s="670"/>
      <c r="AX17" s="670"/>
      <c r="AY17" s="670"/>
      <c r="AZ17" s="670"/>
      <c r="BA17" s="670"/>
      <c r="BB17" s="670"/>
      <c r="BC17" s="670"/>
      <c r="BD17" s="670"/>
      <c r="BE17" s="670"/>
      <c r="BF17" s="670"/>
      <c r="BG17" s="670"/>
      <c r="BH17" s="670"/>
      <c r="BI17" s="670"/>
      <c r="BJ17" s="670"/>
      <c r="BK17" s="670"/>
      <c r="BL17" s="670"/>
      <c r="BM17" s="670"/>
      <c r="BN17" s="757"/>
      <c r="BO17" s="757"/>
      <c r="BP17" s="757"/>
      <c r="BQ17" s="757"/>
      <c r="BR17" s="757"/>
      <c r="BS17" s="757"/>
      <c r="BT17" s="757"/>
      <c r="BU17" s="757"/>
    </row>
    <row r="18" spans="1:73" s="670" customFormat="1" ht="19.7" customHeight="1">
      <c r="A18" s="757"/>
      <c r="B18" s="757"/>
      <c r="C18" s="757"/>
      <c r="D18" s="757"/>
      <c r="E18" s="757"/>
      <c r="F18" s="757"/>
      <c r="G18" s="757"/>
      <c r="H18" s="756"/>
      <c r="I18" s="756"/>
      <c r="J18" s="756"/>
      <c r="K18" s="756"/>
      <c r="L18" s="756"/>
      <c r="M18" s="756"/>
      <c r="N18" s="756"/>
      <c r="O18" s="756"/>
      <c r="P18" s="756"/>
      <c r="Q18" s="756"/>
      <c r="R18" s="756"/>
      <c r="S18" s="755" t="s">
        <v>296</v>
      </c>
      <c r="T18" s="754"/>
      <c r="U18" s="754"/>
      <c r="V18" s="754"/>
      <c r="W18" s="754"/>
      <c r="X18" s="754"/>
      <c r="Y18" s="753"/>
      <c r="Z18" s="752"/>
      <c r="AA18" s="749"/>
      <c r="AB18" s="751"/>
      <c r="AC18" s="750"/>
      <c r="AD18" s="749"/>
      <c r="AE18" s="749"/>
      <c r="AF18" s="749"/>
      <c r="AG18" s="749"/>
      <c r="AH18" s="749"/>
      <c r="AI18" s="748"/>
      <c r="AJ18" s="728"/>
      <c r="AK18" s="728"/>
      <c r="AN18" s="672"/>
      <c r="AO18" s="672"/>
      <c r="AP18" s="672"/>
      <c r="AQ18" s="672"/>
      <c r="AR18" s="672"/>
      <c r="AS18" s="672"/>
      <c r="AT18" s="672"/>
      <c r="AU18" s="728"/>
      <c r="AV18" s="728"/>
      <c r="AW18" s="728"/>
      <c r="AX18" s="728"/>
      <c r="AY18" s="728"/>
      <c r="AZ18" s="728"/>
      <c r="BA18" s="728"/>
      <c r="BB18" s="728"/>
      <c r="BC18" s="728"/>
      <c r="BD18" s="728"/>
      <c r="BE18" s="728"/>
      <c r="BF18" s="728"/>
      <c r="BG18" s="728"/>
      <c r="BH18" s="728"/>
      <c r="BI18" s="728"/>
      <c r="BJ18" s="728"/>
      <c r="BK18" s="728"/>
      <c r="BL18" s="728"/>
      <c r="BM18" s="728"/>
      <c r="BN18" s="728"/>
      <c r="BO18" s="728"/>
      <c r="BP18" s="728"/>
      <c r="BQ18" s="728"/>
      <c r="BR18" s="728"/>
      <c r="BS18" s="728"/>
      <c r="BT18" s="728"/>
      <c r="BU18" s="728"/>
    </row>
    <row r="19" spans="1:73" s="670" customFormat="1" ht="14.25" customHeight="1">
      <c r="A19" s="698" t="s">
        <v>295</v>
      </c>
      <c r="B19" s="747"/>
      <c r="C19" s="747"/>
      <c r="D19" s="747"/>
      <c r="E19" s="747"/>
      <c r="F19" s="747"/>
      <c r="G19" s="747"/>
      <c r="H19" s="747"/>
      <c r="I19" s="747"/>
      <c r="J19" s="747"/>
      <c r="K19" s="747"/>
      <c r="L19" s="747"/>
      <c r="M19" s="747"/>
      <c r="N19" s="747"/>
      <c r="O19" s="747"/>
      <c r="P19" s="747"/>
      <c r="Q19" s="747"/>
      <c r="R19" s="697"/>
      <c r="S19" s="746" t="s">
        <v>294</v>
      </c>
      <c r="T19" s="745"/>
      <c r="U19" s="744"/>
      <c r="V19" s="744"/>
      <c r="W19" s="744"/>
      <c r="X19" s="744"/>
      <c r="Y19" s="744"/>
      <c r="Z19" s="744"/>
      <c r="AA19" s="744"/>
      <c r="AB19" s="744"/>
      <c r="AC19" s="744"/>
      <c r="AD19" s="744"/>
      <c r="AE19" s="744"/>
      <c r="AF19" s="744"/>
      <c r="AG19" s="744"/>
      <c r="AH19" s="744"/>
      <c r="AI19" s="743"/>
      <c r="AJ19" s="728"/>
      <c r="AK19" s="728"/>
      <c r="AN19" s="672"/>
      <c r="AO19" s="672"/>
      <c r="AP19" s="672"/>
      <c r="AQ19" s="672"/>
      <c r="AR19" s="672"/>
      <c r="AS19" s="672"/>
      <c r="AT19" s="672"/>
      <c r="AU19" s="728"/>
      <c r="AV19" s="728"/>
      <c r="AW19" s="728"/>
      <c r="AX19" s="728"/>
      <c r="AY19" s="738"/>
      <c r="AZ19" s="738"/>
      <c r="BA19" s="728"/>
      <c r="BB19" s="728"/>
      <c r="BC19" s="728"/>
      <c r="BD19" s="728"/>
      <c r="BE19" s="672"/>
      <c r="BF19" s="738"/>
      <c r="BG19" s="728"/>
      <c r="BI19" s="728"/>
      <c r="BK19" s="728"/>
      <c r="BL19" s="728"/>
      <c r="BM19" s="728"/>
      <c r="BN19" s="728"/>
      <c r="BP19" s="728"/>
      <c r="BQ19" s="728"/>
      <c r="BR19" s="728"/>
      <c r="BS19" s="728"/>
      <c r="BT19" s="728"/>
      <c r="BU19" s="728"/>
    </row>
    <row r="20" spans="1:73" s="670" customFormat="1" ht="14.25" customHeight="1">
      <c r="A20" s="734"/>
      <c r="B20" s="733"/>
      <c r="C20" s="733"/>
      <c r="D20" s="733"/>
      <c r="E20" s="733"/>
      <c r="F20" s="733"/>
      <c r="G20" s="733"/>
      <c r="H20" s="733"/>
      <c r="I20" s="733"/>
      <c r="J20" s="733"/>
      <c r="K20" s="733"/>
      <c r="L20" s="733"/>
      <c r="M20" s="733"/>
      <c r="N20" s="733"/>
      <c r="O20" s="733"/>
      <c r="P20" s="733"/>
      <c r="Q20" s="733"/>
      <c r="R20" s="732"/>
      <c r="S20" s="742"/>
      <c r="T20" s="741"/>
      <c r="U20" s="740"/>
      <c r="V20" s="740"/>
      <c r="W20" s="740"/>
      <c r="X20" s="740"/>
      <c r="Y20" s="740"/>
      <c r="Z20" s="740"/>
      <c r="AA20" s="740"/>
      <c r="AB20" s="740"/>
      <c r="AC20" s="740"/>
      <c r="AD20" s="740"/>
      <c r="AE20" s="740"/>
      <c r="AF20" s="740"/>
      <c r="AG20" s="740"/>
      <c r="AH20" s="740"/>
      <c r="AI20" s="739"/>
      <c r="AJ20" s="728"/>
      <c r="AK20" s="728"/>
      <c r="AN20" s="672"/>
      <c r="AO20" s="672"/>
      <c r="AP20" s="672"/>
      <c r="AQ20" s="672"/>
      <c r="AR20" s="672"/>
      <c r="AS20" s="672"/>
      <c r="AT20" s="672"/>
      <c r="AU20" s="728"/>
      <c r="AV20" s="728"/>
      <c r="AW20" s="728"/>
      <c r="AX20" s="728"/>
      <c r="AY20" s="738"/>
      <c r="AZ20" s="738"/>
      <c r="BA20" s="728"/>
      <c r="BB20" s="728"/>
      <c r="BC20" s="728"/>
      <c r="BD20" s="728"/>
      <c r="BE20" s="738"/>
      <c r="BF20" s="738"/>
      <c r="BG20" s="728"/>
      <c r="BI20" s="728"/>
      <c r="BK20" s="728"/>
      <c r="BL20" s="728"/>
      <c r="BM20" s="728"/>
      <c r="BN20" s="728"/>
      <c r="BO20" s="728"/>
      <c r="BP20" s="728"/>
      <c r="BQ20" s="728"/>
      <c r="BR20" s="728"/>
      <c r="BS20" s="728"/>
      <c r="BT20" s="728"/>
      <c r="BU20" s="728"/>
    </row>
    <row r="21" spans="1:73" s="670" customFormat="1" ht="14.25" customHeight="1">
      <c r="A21" s="734"/>
      <c r="B21" s="733"/>
      <c r="C21" s="733"/>
      <c r="D21" s="733"/>
      <c r="E21" s="733"/>
      <c r="F21" s="733"/>
      <c r="G21" s="733"/>
      <c r="H21" s="733"/>
      <c r="I21" s="733"/>
      <c r="J21" s="733"/>
      <c r="K21" s="733"/>
      <c r="L21" s="733"/>
      <c r="M21" s="733"/>
      <c r="N21" s="733"/>
      <c r="O21" s="733"/>
      <c r="P21" s="733"/>
      <c r="Q21" s="733"/>
      <c r="R21" s="732"/>
      <c r="S21" s="737" t="s">
        <v>293</v>
      </c>
      <c r="T21" s="736"/>
      <c r="U21" s="736"/>
      <c r="V21" s="736"/>
      <c r="W21" s="736"/>
      <c r="X21" s="736"/>
      <c r="Y21" s="736"/>
      <c r="Z21" s="736"/>
      <c r="AA21" s="736"/>
      <c r="AB21" s="736"/>
      <c r="AC21" s="736"/>
      <c r="AD21" s="736"/>
      <c r="AE21" s="736"/>
      <c r="AF21" s="736"/>
      <c r="AG21" s="736"/>
      <c r="AH21" s="736"/>
      <c r="AI21" s="735"/>
      <c r="AJ21" s="728"/>
      <c r="AK21" s="728"/>
      <c r="AN21" s="672"/>
      <c r="AU21" s="728"/>
      <c r="AV21" s="728"/>
      <c r="AW21" s="728"/>
      <c r="AX21" s="728"/>
      <c r="AY21" s="728"/>
      <c r="AZ21" s="728"/>
      <c r="BA21" s="728"/>
      <c r="BB21" s="728"/>
      <c r="BC21" s="728"/>
      <c r="BD21" s="728"/>
      <c r="BE21" s="728"/>
      <c r="BF21" s="728"/>
      <c r="BG21" s="728"/>
      <c r="BH21" s="728"/>
      <c r="BI21" s="728"/>
      <c r="BJ21" s="728"/>
      <c r="BK21" s="728"/>
      <c r="BL21" s="728"/>
      <c r="BM21" s="728"/>
      <c r="BN21" s="728"/>
      <c r="BO21" s="728"/>
      <c r="BP21" s="728"/>
      <c r="BQ21" s="728"/>
      <c r="BR21" s="728"/>
      <c r="BS21" s="728"/>
      <c r="BT21" s="728"/>
      <c r="BU21" s="728"/>
    </row>
    <row r="22" spans="1:73" s="670" customFormat="1" ht="14.25" customHeight="1">
      <c r="A22" s="734"/>
      <c r="B22" s="733"/>
      <c r="C22" s="733"/>
      <c r="D22" s="733"/>
      <c r="E22" s="733"/>
      <c r="F22" s="733"/>
      <c r="G22" s="733"/>
      <c r="H22" s="733"/>
      <c r="I22" s="733"/>
      <c r="J22" s="733"/>
      <c r="K22" s="733"/>
      <c r="L22" s="733"/>
      <c r="M22" s="733"/>
      <c r="N22" s="733"/>
      <c r="O22" s="733"/>
      <c r="P22" s="733"/>
      <c r="Q22" s="733"/>
      <c r="R22" s="732"/>
      <c r="S22" s="731"/>
      <c r="T22" s="730"/>
      <c r="U22" s="730"/>
      <c r="V22" s="730"/>
      <c r="W22" s="730"/>
      <c r="X22" s="730"/>
      <c r="Y22" s="730"/>
      <c r="Z22" s="730"/>
      <c r="AA22" s="730"/>
      <c r="AB22" s="730"/>
      <c r="AC22" s="730"/>
      <c r="AD22" s="730"/>
      <c r="AE22" s="730"/>
      <c r="AF22" s="730"/>
      <c r="AG22" s="730"/>
      <c r="AH22" s="730"/>
      <c r="AI22" s="729"/>
      <c r="AJ22" s="728"/>
      <c r="AK22" s="728"/>
      <c r="AN22" s="672"/>
      <c r="AU22" s="728"/>
      <c r="AV22" s="728"/>
      <c r="AW22" s="728"/>
      <c r="AX22" s="728"/>
      <c r="AY22" s="728"/>
      <c r="AZ22" s="728"/>
      <c r="BA22" s="728"/>
      <c r="BB22" s="728"/>
      <c r="BC22" s="728"/>
      <c r="BD22" s="728"/>
      <c r="BE22" s="728"/>
      <c r="BF22" s="728"/>
      <c r="BG22" s="728"/>
      <c r="BH22" s="728"/>
      <c r="BI22" s="728"/>
      <c r="BJ22" s="728"/>
      <c r="BK22" s="728"/>
      <c r="BL22" s="728"/>
      <c r="BM22" s="728"/>
      <c r="BN22" s="728"/>
      <c r="BO22" s="728"/>
      <c r="BP22" s="728"/>
      <c r="BQ22" s="728"/>
      <c r="BR22" s="728"/>
      <c r="BS22" s="728"/>
      <c r="BT22" s="728"/>
      <c r="BU22" s="728"/>
    </row>
    <row r="23" spans="1:73" s="670" customFormat="1" ht="14.25" customHeight="1">
      <c r="A23" s="703"/>
      <c r="B23" s="727"/>
      <c r="C23" s="727"/>
      <c r="D23" s="727"/>
      <c r="E23" s="727"/>
      <c r="F23" s="727"/>
      <c r="G23" s="727"/>
      <c r="H23" s="727"/>
      <c r="I23" s="727"/>
      <c r="J23" s="727"/>
      <c r="K23" s="727"/>
      <c r="L23" s="727"/>
      <c r="M23" s="727"/>
      <c r="N23" s="727"/>
      <c r="O23" s="727"/>
      <c r="P23" s="727"/>
      <c r="Q23" s="727"/>
      <c r="R23" s="702"/>
      <c r="S23" s="726"/>
      <c r="T23" s="725"/>
      <c r="U23" s="725"/>
      <c r="V23" s="725"/>
      <c r="W23" s="725"/>
      <c r="X23" s="725"/>
      <c r="Y23" s="725"/>
      <c r="Z23" s="725"/>
      <c r="AA23" s="725"/>
      <c r="AB23" s="725"/>
      <c r="AC23" s="725"/>
      <c r="AD23" s="725"/>
      <c r="AE23" s="725"/>
      <c r="AF23" s="725"/>
      <c r="AG23" s="725"/>
      <c r="AH23" s="725"/>
      <c r="AI23" s="724"/>
      <c r="AN23" s="672"/>
      <c r="AO23" s="672"/>
    </row>
    <row r="24" spans="1:73" s="670" customFormat="1" ht="22.7" customHeight="1">
      <c r="A24" s="690" t="s">
        <v>292</v>
      </c>
      <c r="B24" s="719"/>
      <c r="C24" s="719"/>
      <c r="D24" s="719"/>
      <c r="E24" s="719"/>
      <c r="F24" s="719"/>
      <c r="G24" s="719"/>
      <c r="H24" s="719"/>
      <c r="I24" s="719"/>
      <c r="J24" s="719"/>
      <c r="K24" s="719"/>
      <c r="L24" s="719"/>
      <c r="M24" s="719"/>
      <c r="N24" s="719"/>
      <c r="O24" s="719"/>
      <c r="P24" s="719"/>
      <c r="Q24" s="719"/>
      <c r="R24" s="689"/>
      <c r="S24" s="723"/>
      <c r="T24" s="722"/>
      <c r="U24" s="722"/>
      <c r="V24" s="722"/>
      <c r="W24" s="722"/>
      <c r="X24" s="722"/>
      <c r="Y24" s="722"/>
      <c r="Z24" s="722"/>
      <c r="AA24" s="722"/>
      <c r="AB24" s="722"/>
      <c r="AC24" s="722"/>
      <c r="AD24" s="722"/>
      <c r="AE24" s="722"/>
      <c r="AF24" s="722"/>
      <c r="AG24" s="722"/>
      <c r="AH24" s="722"/>
      <c r="AI24" s="721"/>
      <c r="AN24" s="672"/>
      <c r="AO24" s="672"/>
    </row>
    <row r="25" spans="1:73" s="670" customFormat="1" ht="14.25" customHeight="1">
      <c r="A25" s="690" t="s">
        <v>291</v>
      </c>
      <c r="B25" s="719"/>
      <c r="C25" s="719"/>
      <c r="D25" s="719"/>
      <c r="E25" s="719"/>
      <c r="F25" s="719"/>
      <c r="G25" s="719"/>
      <c r="H25" s="719"/>
      <c r="I25" s="719"/>
      <c r="J25" s="719"/>
      <c r="K25" s="719"/>
      <c r="L25" s="719"/>
      <c r="M25" s="719"/>
      <c r="N25" s="719"/>
      <c r="O25" s="719"/>
      <c r="P25" s="719"/>
      <c r="Q25" s="719"/>
      <c r="R25" s="689"/>
      <c r="S25" s="690"/>
      <c r="T25" s="719"/>
      <c r="U25" s="719"/>
      <c r="V25" s="719"/>
      <c r="W25" s="719"/>
      <c r="X25" s="720" t="s">
        <v>290</v>
      </c>
      <c r="Y25" s="719"/>
      <c r="Z25" s="719"/>
      <c r="AA25" s="719"/>
      <c r="AB25" s="720" t="s">
        <v>289</v>
      </c>
      <c r="AC25" s="719"/>
      <c r="AD25" s="719"/>
      <c r="AE25" s="719"/>
      <c r="AF25" s="720" t="s">
        <v>288</v>
      </c>
      <c r="AG25" s="719"/>
      <c r="AH25" s="719"/>
      <c r="AI25" s="689"/>
      <c r="AN25" s="672"/>
      <c r="AO25" s="672"/>
    </row>
    <row r="26" spans="1:73" s="670" customFormat="1" ht="14.25" customHeight="1">
      <c r="A26" s="690" t="s">
        <v>287</v>
      </c>
      <c r="B26" s="719"/>
      <c r="C26" s="719"/>
      <c r="D26" s="719"/>
      <c r="E26" s="719"/>
      <c r="F26" s="719"/>
      <c r="G26" s="719"/>
      <c r="H26" s="719"/>
      <c r="I26" s="719"/>
      <c r="J26" s="719"/>
      <c r="K26" s="719"/>
      <c r="L26" s="719"/>
      <c r="M26" s="719"/>
      <c r="N26" s="719"/>
      <c r="O26" s="719"/>
      <c r="P26" s="719"/>
      <c r="Q26" s="719"/>
      <c r="R26" s="689"/>
      <c r="S26" s="690" t="s">
        <v>286</v>
      </c>
      <c r="T26" s="719"/>
      <c r="U26" s="719"/>
      <c r="V26" s="719"/>
      <c r="W26" s="719"/>
      <c r="X26" s="719"/>
      <c r="Y26" s="719"/>
      <c r="Z26" s="719"/>
      <c r="AA26" s="719"/>
      <c r="AB26" s="719"/>
      <c r="AC26" s="719"/>
      <c r="AD26" s="719"/>
      <c r="AE26" s="719"/>
      <c r="AF26" s="719"/>
      <c r="AG26" s="719"/>
      <c r="AH26" s="719"/>
      <c r="AI26" s="689"/>
      <c r="AN26" s="672"/>
      <c r="AO26" s="672"/>
    </row>
    <row r="27" spans="1:73" s="670" customFormat="1" ht="18.75" customHeight="1">
      <c r="A27" s="698"/>
      <c r="B27" s="697"/>
      <c r="C27" s="696" t="s">
        <v>285</v>
      </c>
      <c r="D27" s="679"/>
      <c r="E27" s="679"/>
      <c r="F27" s="679"/>
      <c r="G27" s="679"/>
      <c r="H27" s="679"/>
      <c r="I27" s="679"/>
      <c r="J27" s="679"/>
      <c r="K27" s="679"/>
      <c r="L27" s="679"/>
      <c r="M27" s="679"/>
      <c r="N27" s="679"/>
      <c r="O27" s="671"/>
      <c r="P27" s="695"/>
      <c r="Q27" s="695"/>
      <c r="R27" s="694"/>
      <c r="S27" s="711" t="s">
        <v>284</v>
      </c>
      <c r="T27" s="718"/>
      <c r="U27" s="718"/>
      <c r="V27" s="718"/>
      <c r="W27" s="718"/>
      <c r="X27" s="718"/>
      <c r="Y27" s="718"/>
      <c r="Z27" s="718"/>
      <c r="AA27" s="718"/>
      <c r="AB27" s="718"/>
      <c r="AC27" s="718"/>
      <c r="AD27" s="718"/>
      <c r="AE27" s="718"/>
      <c r="AF27" s="718"/>
      <c r="AG27" s="718"/>
      <c r="AH27" s="718"/>
      <c r="AI27" s="717"/>
      <c r="AN27" s="672"/>
      <c r="AO27" s="672"/>
    </row>
    <row r="28" spans="1:73" s="670" customFormat="1" ht="18.75" customHeight="1">
      <c r="A28" s="698"/>
      <c r="B28" s="697"/>
      <c r="C28" s="688" t="s">
        <v>283</v>
      </c>
      <c r="D28" s="687"/>
      <c r="E28" s="687"/>
      <c r="F28" s="687"/>
      <c r="G28" s="687"/>
      <c r="H28" s="687"/>
      <c r="I28" s="687"/>
      <c r="J28" s="687"/>
      <c r="K28" s="687"/>
      <c r="L28" s="687"/>
      <c r="M28" s="687"/>
      <c r="N28" s="687"/>
      <c r="O28" s="687"/>
      <c r="P28" s="687"/>
      <c r="Q28" s="695"/>
      <c r="R28" s="694"/>
      <c r="S28" s="713"/>
      <c r="T28" s="677"/>
      <c r="U28" s="677"/>
      <c r="V28" s="677"/>
      <c r="W28" s="677"/>
      <c r="X28" s="677"/>
      <c r="Y28" s="677"/>
      <c r="Z28" s="677"/>
      <c r="AA28" s="677"/>
      <c r="AB28" s="677"/>
      <c r="AC28" s="677"/>
      <c r="AD28" s="677"/>
      <c r="AE28" s="677"/>
      <c r="AF28" s="677"/>
      <c r="AG28" s="677"/>
      <c r="AH28" s="677"/>
      <c r="AI28" s="712"/>
      <c r="AN28" s="672"/>
      <c r="AO28" s="672"/>
    </row>
    <row r="29" spans="1:73" s="670" customFormat="1" ht="18.75" customHeight="1">
      <c r="A29" s="698"/>
      <c r="B29" s="697"/>
      <c r="C29" s="688" t="s">
        <v>282</v>
      </c>
      <c r="D29" s="687"/>
      <c r="E29" s="687"/>
      <c r="F29" s="687"/>
      <c r="G29" s="687"/>
      <c r="H29" s="687"/>
      <c r="I29" s="687"/>
      <c r="J29" s="687"/>
      <c r="K29" s="687"/>
      <c r="L29" s="687"/>
      <c r="M29" s="687"/>
      <c r="N29" s="687"/>
      <c r="O29" s="687"/>
      <c r="P29" s="687"/>
      <c r="Q29" s="687"/>
      <c r="R29" s="686"/>
      <c r="S29" s="713"/>
      <c r="T29" s="677"/>
      <c r="U29" s="677"/>
      <c r="V29" s="677"/>
      <c r="W29" s="677"/>
      <c r="X29" s="677"/>
      <c r="Y29" s="677"/>
      <c r="Z29" s="677"/>
      <c r="AA29" s="677"/>
      <c r="AB29" s="677"/>
      <c r="AC29" s="677"/>
      <c r="AD29" s="677"/>
      <c r="AE29" s="677"/>
      <c r="AF29" s="677"/>
      <c r="AG29" s="677"/>
      <c r="AH29" s="677"/>
      <c r="AI29" s="712"/>
      <c r="AN29" s="672"/>
      <c r="AO29" s="672"/>
    </row>
    <row r="30" spans="1:73" s="670" customFormat="1" ht="18.75" customHeight="1">
      <c r="A30" s="698"/>
      <c r="B30" s="697"/>
      <c r="C30" s="696" t="s">
        <v>281</v>
      </c>
      <c r="D30" s="679"/>
      <c r="E30" s="679"/>
      <c r="F30" s="679"/>
      <c r="G30" s="679"/>
      <c r="H30" s="679"/>
      <c r="I30" s="679"/>
      <c r="J30" s="679"/>
      <c r="K30" s="679"/>
      <c r="L30" s="679"/>
      <c r="M30" s="679"/>
      <c r="N30" s="679"/>
      <c r="O30" s="679"/>
      <c r="P30" s="679"/>
      <c r="Q30" s="695"/>
      <c r="R30" s="694"/>
      <c r="S30" s="713"/>
      <c r="T30" s="677"/>
      <c r="U30" s="677"/>
      <c r="V30" s="677"/>
      <c r="W30" s="677"/>
      <c r="X30" s="677"/>
      <c r="Y30" s="677"/>
      <c r="Z30" s="677"/>
      <c r="AA30" s="677"/>
      <c r="AB30" s="677"/>
      <c r="AC30" s="677"/>
      <c r="AD30" s="677"/>
      <c r="AE30" s="677"/>
      <c r="AF30" s="677"/>
      <c r="AG30" s="677"/>
      <c r="AH30" s="677"/>
      <c r="AI30" s="712"/>
      <c r="AN30" s="672"/>
      <c r="AO30" s="672"/>
    </row>
    <row r="31" spans="1:73" s="670" customFormat="1" ht="18.75" customHeight="1">
      <c r="A31" s="698"/>
      <c r="B31" s="697"/>
      <c r="C31" s="716" t="s">
        <v>280</v>
      </c>
      <c r="D31" s="687"/>
      <c r="E31" s="687"/>
      <c r="F31" s="687"/>
      <c r="G31" s="687"/>
      <c r="H31" s="687"/>
      <c r="I31" s="715"/>
      <c r="J31" s="687"/>
      <c r="K31" s="687"/>
      <c r="L31" s="687"/>
      <c r="M31" s="687"/>
      <c r="N31" s="687"/>
      <c r="O31" s="687"/>
      <c r="P31" s="687"/>
      <c r="Q31" s="695"/>
      <c r="R31" s="694"/>
      <c r="S31" s="713"/>
      <c r="T31" s="677"/>
      <c r="U31" s="677"/>
      <c r="V31" s="677"/>
      <c r="W31" s="677"/>
      <c r="X31" s="677"/>
      <c r="Y31" s="677"/>
      <c r="Z31" s="677"/>
      <c r="AA31" s="677"/>
      <c r="AB31" s="677"/>
      <c r="AC31" s="677"/>
      <c r="AD31" s="677"/>
      <c r="AE31" s="677"/>
      <c r="AF31" s="677"/>
      <c r="AG31" s="677"/>
      <c r="AH31" s="677"/>
      <c r="AI31" s="712"/>
      <c r="AN31" s="672"/>
      <c r="AO31" s="672"/>
    </row>
    <row r="32" spans="1:73" s="670" customFormat="1" ht="18.75" customHeight="1">
      <c r="A32" s="698"/>
      <c r="B32" s="697"/>
      <c r="C32" s="716" t="s">
        <v>279</v>
      </c>
      <c r="D32" s="687"/>
      <c r="E32" s="687"/>
      <c r="F32" s="687"/>
      <c r="G32" s="687"/>
      <c r="H32" s="687"/>
      <c r="I32" s="715"/>
      <c r="J32" s="687"/>
      <c r="K32" s="687"/>
      <c r="L32" s="687"/>
      <c r="M32" s="687"/>
      <c r="N32" s="687"/>
      <c r="O32" s="687"/>
      <c r="P32" s="687"/>
      <c r="Q32" s="695"/>
      <c r="R32" s="694"/>
      <c r="S32" s="713"/>
      <c r="T32" s="677"/>
      <c r="U32" s="677"/>
      <c r="V32" s="677"/>
      <c r="W32" s="677"/>
      <c r="X32" s="677"/>
      <c r="Y32" s="677"/>
      <c r="Z32" s="677"/>
      <c r="AA32" s="677"/>
      <c r="AB32" s="677"/>
      <c r="AC32" s="677"/>
      <c r="AD32" s="677"/>
      <c r="AE32" s="677"/>
      <c r="AF32" s="677"/>
      <c r="AG32" s="677"/>
      <c r="AH32" s="677"/>
      <c r="AI32" s="712"/>
      <c r="AN32" s="672"/>
      <c r="AO32" s="672"/>
    </row>
    <row r="33" spans="1:41" s="670" customFormat="1" ht="18.75" customHeight="1">
      <c r="A33" s="698"/>
      <c r="B33" s="697"/>
      <c r="C33" s="696" t="s">
        <v>278</v>
      </c>
      <c r="D33" s="679"/>
      <c r="E33" s="679"/>
      <c r="F33" s="679"/>
      <c r="G33" s="679"/>
      <c r="H33" s="679"/>
      <c r="I33" s="679"/>
      <c r="J33" s="679"/>
      <c r="K33" s="679"/>
      <c r="L33" s="679"/>
      <c r="M33" s="679"/>
      <c r="N33" s="679"/>
      <c r="O33" s="679"/>
      <c r="P33" s="679"/>
      <c r="Q33" s="695"/>
      <c r="R33" s="694"/>
      <c r="S33" s="713"/>
      <c r="T33" s="677"/>
      <c r="U33" s="677"/>
      <c r="V33" s="677"/>
      <c r="W33" s="677"/>
      <c r="X33" s="677"/>
      <c r="Y33" s="677"/>
      <c r="Z33" s="677"/>
      <c r="AA33" s="677"/>
      <c r="AB33" s="677"/>
      <c r="AC33" s="677"/>
      <c r="AD33" s="677"/>
      <c r="AE33" s="677"/>
      <c r="AF33" s="677"/>
      <c r="AG33" s="677"/>
      <c r="AH33" s="677"/>
      <c r="AI33" s="712"/>
      <c r="AN33" s="672"/>
      <c r="AO33" s="672"/>
    </row>
    <row r="34" spans="1:41" s="670" customFormat="1" ht="15.6" customHeight="1">
      <c r="A34" s="703"/>
      <c r="B34" s="702"/>
      <c r="C34" s="696" t="s">
        <v>277</v>
      </c>
      <c r="D34" s="679"/>
      <c r="E34" s="679"/>
      <c r="F34" s="679"/>
      <c r="G34" s="679"/>
      <c r="H34" s="679"/>
      <c r="I34" s="679"/>
      <c r="J34" s="679"/>
      <c r="K34" s="679"/>
      <c r="L34" s="679"/>
      <c r="M34" s="679"/>
      <c r="N34" s="679"/>
      <c r="O34" s="679"/>
      <c r="P34" s="679"/>
      <c r="Q34" s="679"/>
      <c r="R34" s="714"/>
      <c r="S34" s="713"/>
      <c r="T34" s="677"/>
      <c r="U34" s="677"/>
      <c r="V34" s="677"/>
      <c r="W34" s="677"/>
      <c r="X34" s="677"/>
      <c r="Y34" s="677"/>
      <c r="Z34" s="677"/>
      <c r="AA34" s="677"/>
      <c r="AB34" s="677"/>
      <c r="AC34" s="677"/>
      <c r="AD34" s="677"/>
      <c r="AE34" s="677"/>
      <c r="AF34" s="677"/>
      <c r="AG34" s="677"/>
      <c r="AH34" s="677"/>
      <c r="AI34" s="712"/>
      <c r="AN34" s="672"/>
      <c r="AO34" s="672"/>
    </row>
    <row r="35" spans="1:41" s="670" customFormat="1" ht="18.75" customHeight="1">
      <c r="A35" s="698"/>
      <c r="B35" s="697"/>
      <c r="C35" s="688" t="s">
        <v>276</v>
      </c>
      <c r="D35" s="687"/>
      <c r="E35" s="687"/>
      <c r="F35" s="687"/>
      <c r="G35" s="687"/>
      <c r="H35" s="687"/>
      <c r="I35" s="687"/>
      <c r="J35" s="687"/>
      <c r="K35" s="687"/>
      <c r="L35" s="687"/>
      <c r="M35" s="687"/>
      <c r="N35" s="687"/>
      <c r="O35" s="687"/>
      <c r="P35" s="687"/>
      <c r="Q35" s="687"/>
      <c r="R35" s="686"/>
      <c r="S35" s="713"/>
      <c r="T35" s="677"/>
      <c r="U35" s="677"/>
      <c r="V35" s="677"/>
      <c r="W35" s="677"/>
      <c r="X35" s="677"/>
      <c r="Y35" s="677"/>
      <c r="Z35" s="677"/>
      <c r="AA35" s="677"/>
      <c r="AB35" s="677"/>
      <c r="AC35" s="677"/>
      <c r="AD35" s="677"/>
      <c r="AE35" s="677"/>
      <c r="AF35" s="677"/>
      <c r="AG35" s="677"/>
      <c r="AH35" s="677"/>
      <c r="AI35" s="712"/>
      <c r="AN35" s="672"/>
      <c r="AO35" s="672"/>
    </row>
    <row r="36" spans="1:41" s="670" customFormat="1" ht="18.75" customHeight="1">
      <c r="A36" s="698"/>
      <c r="B36" s="697"/>
      <c r="C36" s="688" t="s">
        <v>275</v>
      </c>
      <c r="D36" s="687"/>
      <c r="E36" s="687"/>
      <c r="F36" s="687"/>
      <c r="G36" s="687"/>
      <c r="H36" s="687"/>
      <c r="I36" s="687"/>
      <c r="J36" s="687"/>
      <c r="K36" s="687"/>
      <c r="L36" s="687"/>
      <c r="M36" s="687"/>
      <c r="N36" s="687"/>
      <c r="O36" s="687"/>
      <c r="P36" s="687"/>
      <c r="Q36" s="695"/>
      <c r="R36" s="694"/>
      <c r="S36" s="713"/>
      <c r="T36" s="677"/>
      <c r="U36" s="677"/>
      <c r="V36" s="677"/>
      <c r="W36" s="677"/>
      <c r="X36" s="677"/>
      <c r="Y36" s="677"/>
      <c r="Z36" s="677"/>
      <c r="AA36" s="677"/>
      <c r="AB36" s="677"/>
      <c r="AC36" s="677"/>
      <c r="AD36" s="677"/>
      <c r="AE36" s="677"/>
      <c r="AF36" s="677"/>
      <c r="AG36" s="677"/>
      <c r="AH36" s="677"/>
      <c r="AI36" s="712"/>
      <c r="AN36" s="672"/>
      <c r="AO36" s="672"/>
    </row>
    <row r="37" spans="1:41" s="670" customFormat="1" ht="18.75" customHeight="1">
      <c r="A37" s="698"/>
      <c r="B37" s="697"/>
      <c r="C37" s="688" t="s">
        <v>274</v>
      </c>
      <c r="D37" s="687"/>
      <c r="E37" s="687"/>
      <c r="F37" s="687"/>
      <c r="G37" s="687"/>
      <c r="H37" s="687"/>
      <c r="I37" s="687"/>
      <c r="J37" s="687"/>
      <c r="K37" s="687"/>
      <c r="L37" s="687"/>
      <c r="M37" s="687"/>
      <c r="N37" s="687"/>
      <c r="O37" s="687"/>
      <c r="P37" s="687"/>
      <c r="Q37" s="687"/>
      <c r="R37" s="686"/>
      <c r="S37" s="711" t="s">
        <v>273</v>
      </c>
      <c r="T37" s="710"/>
      <c r="U37" s="710"/>
      <c r="V37" s="710"/>
      <c r="W37" s="710"/>
      <c r="X37" s="710"/>
      <c r="Y37" s="710"/>
      <c r="Z37" s="710"/>
      <c r="AA37" s="710"/>
      <c r="AB37" s="710"/>
      <c r="AC37" s="710"/>
      <c r="AD37" s="710"/>
      <c r="AE37" s="710"/>
      <c r="AF37" s="710"/>
      <c r="AG37" s="710"/>
      <c r="AH37" s="710"/>
      <c r="AI37" s="709"/>
      <c r="AN37" s="672"/>
      <c r="AO37" s="672"/>
    </row>
    <row r="38" spans="1:41" s="670" customFormat="1" ht="18.75" customHeight="1">
      <c r="A38" s="698"/>
      <c r="B38" s="697"/>
      <c r="C38" s="701" t="s">
        <v>272</v>
      </c>
      <c r="D38" s="700"/>
      <c r="E38" s="700"/>
      <c r="F38" s="700"/>
      <c r="G38" s="700"/>
      <c r="H38" s="700"/>
      <c r="I38" s="700"/>
      <c r="J38" s="700"/>
      <c r="K38" s="700"/>
      <c r="L38" s="700"/>
      <c r="M38" s="700"/>
      <c r="N38" s="700"/>
      <c r="O38" s="700"/>
      <c r="P38" s="700"/>
      <c r="Q38" s="700"/>
      <c r="R38" s="699"/>
      <c r="S38" s="693"/>
      <c r="T38" s="692"/>
      <c r="U38" s="692"/>
      <c r="V38" s="692"/>
      <c r="W38" s="692"/>
      <c r="X38" s="692"/>
      <c r="Y38" s="692"/>
      <c r="Z38" s="692"/>
      <c r="AA38" s="692"/>
      <c r="AB38" s="692"/>
      <c r="AC38" s="692"/>
      <c r="AD38" s="692"/>
      <c r="AE38" s="692"/>
      <c r="AF38" s="692"/>
      <c r="AG38" s="692"/>
      <c r="AH38" s="692"/>
      <c r="AI38" s="691"/>
      <c r="AN38" s="672"/>
      <c r="AO38" s="672"/>
    </row>
    <row r="39" spans="1:41" s="670" customFormat="1" ht="18.75" customHeight="1">
      <c r="A39" s="698"/>
      <c r="B39" s="697"/>
      <c r="C39" s="688" t="s">
        <v>271</v>
      </c>
      <c r="D39" s="687"/>
      <c r="E39" s="687"/>
      <c r="F39" s="687"/>
      <c r="G39" s="687"/>
      <c r="H39" s="687"/>
      <c r="I39" s="687"/>
      <c r="J39" s="687"/>
      <c r="K39" s="687"/>
      <c r="L39" s="687"/>
      <c r="M39" s="687"/>
      <c r="N39" s="687"/>
      <c r="O39" s="687"/>
      <c r="P39" s="687"/>
      <c r="Q39" s="687"/>
      <c r="R39" s="686"/>
      <c r="S39" s="693"/>
      <c r="T39" s="692"/>
      <c r="U39" s="692"/>
      <c r="V39" s="692"/>
      <c r="W39" s="692"/>
      <c r="X39" s="692"/>
      <c r="Y39" s="692"/>
      <c r="Z39" s="692"/>
      <c r="AA39" s="692"/>
      <c r="AB39" s="692"/>
      <c r="AC39" s="692"/>
      <c r="AD39" s="692"/>
      <c r="AE39" s="692"/>
      <c r="AF39" s="692"/>
      <c r="AG39" s="692"/>
      <c r="AH39" s="692"/>
      <c r="AI39" s="691"/>
      <c r="AN39" s="672"/>
      <c r="AO39" s="672"/>
    </row>
    <row r="40" spans="1:41" s="670" customFormat="1" ht="18.75" customHeight="1">
      <c r="A40" s="708"/>
      <c r="B40" s="707"/>
      <c r="C40" s="706" t="s">
        <v>270</v>
      </c>
      <c r="D40" s="705"/>
      <c r="E40" s="705"/>
      <c r="F40" s="705"/>
      <c r="G40" s="705"/>
      <c r="H40" s="705"/>
      <c r="I40" s="705"/>
      <c r="J40" s="705"/>
      <c r="K40" s="705"/>
      <c r="L40" s="705"/>
      <c r="M40" s="705"/>
      <c r="N40" s="705"/>
      <c r="O40" s="705"/>
      <c r="P40" s="705"/>
      <c r="Q40" s="671"/>
      <c r="R40" s="704"/>
      <c r="S40" s="693"/>
      <c r="T40" s="692"/>
      <c r="U40" s="692"/>
      <c r="V40" s="692"/>
      <c r="W40" s="692"/>
      <c r="X40" s="692"/>
      <c r="Y40" s="692"/>
      <c r="Z40" s="692"/>
      <c r="AA40" s="692"/>
      <c r="AB40" s="692"/>
      <c r="AC40" s="692"/>
      <c r="AD40" s="692"/>
      <c r="AE40" s="692"/>
      <c r="AF40" s="692"/>
      <c r="AG40" s="692"/>
      <c r="AH40" s="692"/>
      <c r="AI40" s="691"/>
      <c r="AN40" s="672"/>
      <c r="AO40" s="672"/>
    </row>
    <row r="41" spans="1:41" s="670" customFormat="1" ht="18.75" customHeight="1">
      <c r="A41" s="698"/>
      <c r="B41" s="697"/>
      <c r="C41" s="696" t="s">
        <v>269</v>
      </c>
      <c r="D41" s="679"/>
      <c r="E41" s="679"/>
      <c r="F41" s="679"/>
      <c r="G41" s="679"/>
      <c r="H41" s="679"/>
      <c r="I41" s="679"/>
      <c r="J41" s="679"/>
      <c r="K41" s="679"/>
      <c r="L41" s="679"/>
      <c r="M41" s="679"/>
      <c r="N41" s="679"/>
      <c r="O41" s="679"/>
      <c r="P41" s="679"/>
      <c r="Q41" s="695"/>
      <c r="R41" s="694"/>
      <c r="S41" s="693"/>
      <c r="T41" s="692"/>
      <c r="U41" s="692"/>
      <c r="V41" s="692"/>
      <c r="W41" s="692"/>
      <c r="X41" s="692"/>
      <c r="Y41" s="692"/>
      <c r="Z41" s="692"/>
      <c r="AA41" s="692"/>
      <c r="AB41" s="692"/>
      <c r="AC41" s="692"/>
      <c r="AD41" s="692"/>
      <c r="AE41" s="692"/>
      <c r="AF41" s="692"/>
      <c r="AG41" s="692"/>
      <c r="AH41" s="692"/>
      <c r="AI41" s="691"/>
      <c r="AN41" s="672"/>
      <c r="AO41" s="672"/>
    </row>
    <row r="42" spans="1:41" s="670" customFormat="1" ht="18.75" customHeight="1">
      <c r="A42" s="703"/>
      <c r="B42" s="702"/>
      <c r="C42" s="701" t="s">
        <v>268</v>
      </c>
      <c r="D42" s="700"/>
      <c r="E42" s="700"/>
      <c r="F42" s="700"/>
      <c r="G42" s="700"/>
      <c r="H42" s="700"/>
      <c r="I42" s="700"/>
      <c r="J42" s="700"/>
      <c r="K42" s="700"/>
      <c r="L42" s="700"/>
      <c r="M42" s="700"/>
      <c r="N42" s="700"/>
      <c r="O42" s="700"/>
      <c r="P42" s="700"/>
      <c r="Q42" s="700"/>
      <c r="R42" s="699"/>
      <c r="S42" s="693"/>
      <c r="T42" s="692"/>
      <c r="U42" s="692"/>
      <c r="V42" s="692"/>
      <c r="W42" s="692"/>
      <c r="X42" s="692"/>
      <c r="Y42" s="692"/>
      <c r="Z42" s="692"/>
      <c r="AA42" s="692"/>
      <c r="AB42" s="692"/>
      <c r="AC42" s="692"/>
      <c r="AD42" s="692"/>
      <c r="AE42" s="692"/>
      <c r="AF42" s="692"/>
      <c r="AG42" s="692"/>
      <c r="AH42" s="692"/>
      <c r="AI42" s="691"/>
      <c r="AN42" s="672"/>
      <c r="AO42" s="672"/>
    </row>
    <row r="43" spans="1:41" s="670" customFormat="1" ht="18.75" customHeight="1">
      <c r="A43" s="698"/>
      <c r="B43" s="697"/>
      <c r="C43" s="696" t="s">
        <v>267</v>
      </c>
      <c r="D43" s="679"/>
      <c r="E43" s="679"/>
      <c r="F43" s="679"/>
      <c r="G43" s="679"/>
      <c r="H43" s="679"/>
      <c r="I43" s="679"/>
      <c r="J43" s="679"/>
      <c r="K43" s="679"/>
      <c r="L43" s="679"/>
      <c r="M43" s="679"/>
      <c r="N43" s="679"/>
      <c r="O43" s="679"/>
      <c r="P43" s="679"/>
      <c r="Q43" s="695"/>
      <c r="R43" s="694"/>
      <c r="S43" s="693"/>
      <c r="T43" s="692"/>
      <c r="U43" s="692"/>
      <c r="V43" s="692"/>
      <c r="W43" s="692"/>
      <c r="X43" s="692"/>
      <c r="Y43" s="692"/>
      <c r="Z43" s="692"/>
      <c r="AA43" s="692"/>
      <c r="AB43" s="692"/>
      <c r="AC43" s="692"/>
      <c r="AD43" s="692"/>
      <c r="AE43" s="692"/>
      <c r="AF43" s="692"/>
      <c r="AG43" s="692"/>
      <c r="AH43" s="692"/>
      <c r="AI43" s="691"/>
      <c r="AN43" s="672"/>
      <c r="AO43" s="672"/>
    </row>
    <row r="44" spans="1:41" s="670" customFormat="1" ht="18.75" customHeight="1">
      <c r="A44" s="698"/>
      <c r="B44" s="697"/>
      <c r="C44" s="688" t="s">
        <v>266</v>
      </c>
      <c r="D44" s="687"/>
      <c r="E44" s="687"/>
      <c r="F44" s="687"/>
      <c r="G44" s="687"/>
      <c r="H44" s="687"/>
      <c r="I44" s="687"/>
      <c r="J44" s="687"/>
      <c r="K44" s="687"/>
      <c r="L44" s="687"/>
      <c r="M44" s="687"/>
      <c r="N44" s="687"/>
      <c r="O44" s="687"/>
      <c r="P44" s="687"/>
      <c r="Q44" s="687"/>
      <c r="R44" s="686"/>
      <c r="S44" s="693"/>
      <c r="T44" s="692"/>
      <c r="U44" s="692"/>
      <c r="V44" s="692"/>
      <c r="W44" s="692"/>
      <c r="X44" s="692"/>
      <c r="Y44" s="692"/>
      <c r="Z44" s="692"/>
      <c r="AA44" s="692"/>
      <c r="AB44" s="692"/>
      <c r="AC44" s="692"/>
      <c r="AD44" s="692"/>
      <c r="AE44" s="692"/>
      <c r="AF44" s="692"/>
      <c r="AG44" s="692"/>
      <c r="AH44" s="692"/>
      <c r="AI44" s="691"/>
      <c r="AN44" s="672"/>
      <c r="AO44" s="672"/>
    </row>
    <row r="45" spans="1:41" s="670" customFormat="1" ht="18.75" customHeight="1">
      <c r="A45" s="698"/>
      <c r="B45" s="697"/>
      <c r="C45" s="696" t="s">
        <v>265</v>
      </c>
      <c r="D45" s="679"/>
      <c r="E45" s="679"/>
      <c r="F45" s="679"/>
      <c r="G45" s="679"/>
      <c r="H45" s="679"/>
      <c r="I45" s="679"/>
      <c r="J45" s="679"/>
      <c r="K45" s="679"/>
      <c r="L45" s="679"/>
      <c r="M45" s="679"/>
      <c r="N45" s="679"/>
      <c r="O45" s="679"/>
      <c r="P45" s="679"/>
      <c r="Q45" s="695"/>
      <c r="R45" s="694"/>
      <c r="S45" s="693"/>
      <c r="T45" s="692"/>
      <c r="U45" s="692"/>
      <c r="V45" s="692"/>
      <c r="W45" s="692"/>
      <c r="X45" s="692"/>
      <c r="Y45" s="692"/>
      <c r="Z45" s="692"/>
      <c r="AA45" s="692"/>
      <c r="AB45" s="692"/>
      <c r="AC45" s="692"/>
      <c r="AD45" s="692"/>
      <c r="AE45" s="692"/>
      <c r="AF45" s="692"/>
      <c r="AG45" s="692"/>
      <c r="AH45" s="692"/>
      <c r="AI45" s="691"/>
      <c r="AN45" s="672"/>
      <c r="AO45" s="672"/>
    </row>
    <row r="46" spans="1:41" s="670" customFormat="1" ht="18.75" customHeight="1">
      <c r="A46" s="690"/>
      <c r="B46" s="689"/>
      <c r="C46" s="688" t="s">
        <v>264</v>
      </c>
      <c r="D46" s="687"/>
      <c r="E46" s="687"/>
      <c r="F46" s="687"/>
      <c r="G46" s="687"/>
      <c r="H46" s="687"/>
      <c r="I46" s="687"/>
      <c r="J46" s="687"/>
      <c r="K46" s="687"/>
      <c r="L46" s="687"/>
      <c r="M46" s="687"/>
      <c r="N46" s="687"/>
      <c r="O46" s="687"/>
      <c r="P46" s="687"/>
      <c r="Q46" s="687"/>
      <c r="R46" s="686"/>
      <c r="S46" s="685"/>
      <c r="T46" s="684"/>
      <c r="U46" s="684"/>
      <c r="V46" s="684"/>
      <c r="W46" s="684"/>
      <c r="X46" s="684"/>
      <c r="Y46" s="684"/>
      <c r="Z46" s="684"/>
      <c r="AA46" s="684"/>
      <c r="AB46" s="684"/>
      <c r="AC46" s="684"/>
      <c r="AD46" s="684"/>
      <c r="AE46" s="684"/>
      <c r="AF46" s="684"/>
      <c r="AG46" s="684"/>
      <c r="AH46" s="684"/>
      <c r="AI46" s="683"/>
      <c r="AN46" s="672"/>
      <c r="AO46" s="672"/>
    </row>
    <row r="47" spans="1:41" s="670" customFormat="1" ht="14.25" customHeight="1">
      <c r="A47" s="682" t="s">
        <v>224</v>
      </c>
      <c r="B47" s="679"/>
      <c r="C47" s="681" t="s">
        <v>263</v>
      </c>
      <c r="D47" s="681"/>
      <c r="E47" s="681"/>
      <c r="F47" s="681"/>
      <c r="G47" s="681"/>
      <c r="H47" s="681"/>
      <c r="I47" s="681"/>
      <c r="J47" s="681"/>
      <c r="K47" s="681"/>
      <c r="L47" s="681"/>
      <c r="M47" s="681"/>
      <c r="N47" s="681"/>
      <c r="O47" s="681"/>
      <c r="P47" s="681"/>
      <c r="Q47" s="681"/>
      <c r="R47" s="681"/>
      <c r="S47" s="681"/>
      <c r="T47" s="681"/>
      <c r="U47" s="681"/>
      <c r="V47" s="681"/>
      <c r="W47" s="681"/>
      <c r="X47" s="681"/>
      <c r="Y47" s="681"/>
      <c r="Z47" s="681"/>
      <c r="AA47" s="681"/>
      <c r="AB47" s="681"/>
      <c r="AC47" s="681"/>
      <c r="AD47" s="681"/>
      <c r="AE47" s="681"/>
      <c r="AF47" s="681"/>
      <c r="AG47" s="681"/>
      <c r="AH47" s="681"/>
      <c r="AI47" s="681"/>
      <c r="AN47" s="672"/>
      <c r="AO47" s="672"/>
    </row>
    <row r="48" spans="1:41" s="670" customFormat="1" ht="14.25" customHeight="1">
      <c r="A48" s="680"/>
      <c r="B48" s="679"/>
      <c r="C48" s="677"/>
      <c r="D48" s="677"/>
      <c r="E48" s="677"/>
      <c r="F48" s="677"/>
      <c r="G48" s="677"/>
      <c r="H48" s="677"/>
      <c r="I48" s="677"/>
      <c r="J48" s="677"/>
      <c r="K48" s="677"/>
      <c r="L48" s="677"/>
      <c r="M48" s="677"/>
      <c r="N48" s="677"/>
      <c r="O48" s="677"/>
      <c r="P48" s="677"/>
      <c r="Q48" s="677"/>
      <c r="R48" s="677"/>
      <c r="S48" s="677"/>
      <c r="T48" s="677"/>
      <c r="U48" s="677"/>
      <c r="V48" s="677"/>
      <c r="W48" s="677"/>
      <c r="X48" s="677"/>
      <c r="Y48" s="677"/>
      <c r="Z48" s="677"/>
      <c r="AA48" s="677"/>
      <c r="AB48" s="677"/>
      <c r="AC48" s="677"/>
      <c r="AD48" s="677"/>
      <c r="AE48" s="677"/>
      <c r="AF48" s="677"/>
      <c r="AG48" s="677"/>
      <c r="AH48" s="677"/>
      <c r="AI48" s="677"/>
      <c r="AN48" s="672"/>
      <c r="AO48" s="672"/>
    </row>
    <row r="49" spans="1:73" s="670" customFormat="1" ht="14.25" customHeight="1">
      <c r="A49" s="679"/>
      <c r="B49" s="679"/>
      <c r="C49" s="677"/>
      <c r="D49" s="677"/>
      <c r="E49" s="677"/>
      <c r="F49" s="677"/>
      <c r="G49" s="677"/>
      <c r="H49" s="677"/>
      <c r="I49" s="677"/>
      <c r="J49" s="677"/>
      <c r="K49" s="677"/>
      <c r="L49" s="677"/>
      <c r="M49" s="677"/>
      <c r="N49" s="677"/>
      <c r="O49" s="677"/>
      <c r="P49" s="677"/>
      <c r="Q49" s="677"/>
      <c r="R49" s="677"/>
      <c r="S49" s="677"/>
      <c r="T49" s="677"/>
      <c r="U49" s="677"/>
      <c r="V49" s="677"/>
      <c r="W49" s="677"/>
      <c r="X49" s="677"/>
      <c r="Y49" s="677"/>
      <c r="Z49" s="677"/>
      <c r="AA49" s="677"/>
      <c r="AB49" s="677"/>
      <c r="AC49" s="677"/>
      <c r="AD49" s="677"/>
      <c r="AE49" s="677"/>
      <c r="AF49" s="677"/>
      <c r="AG49" s="677"/>
      <c r="AH49" s="677"/>
      <c r="AI49" s="677"/>
      <c r="AN49" s="672"/>
      <c r="AO49" s="672"/>
    </row>
    <row r="50" spans="1:73" s="670" customFormat="1" ht="14.25" customHeight="1">
      <c r="A50" s="679"/>
      <c r="B50" s="679"/>
      <c r="C50" s="677"/>
      <c r="D50" s="677"/>
      <c r="E50" s="677"/>
      <c r="F50" s="677"/>
      <c r="G50" s="677"/>
      <c r="H50" s="677"/>
      <c r="I50" s="677"/>
      <c r="J50" s="677"/>
      <c r="K50" s="677"/>
      <c r="L50" s="677"/>
      <c r="M50" s="677"/>
      <c r="N50" s="677"/>
      <c r="O50" s="677"/>
      <c r="P50" s="677"/>
      <c r="Q50" s="677"/>
      <c r="R50" s="677"/>
      <c r="S50" s="677"/>
      <c r="T50" s="677"/>
      <c r="U50" s="677"/>
      <c r="V50" s="677"/>
      <c r="W50" s="677"/>
      <c r="X50" s="677"/>
      <c r="Y50" s="677"/>
      <c r="Z50" s="677"/>
      <c r="AA50" s="677"/>
      <c r="AB50" s="677"/>
      <c r="AC50" s="677"/>
      <c r="AD50" s="677"/>
      <c r="AE50" s="677"/>
      <c r="AF50" s="677"/>
      <c r="AG50" s="677"/>
      <c r="AH50" s="677"/>
      <c r="AI50" s="677"/>
      <c r="AN50" s="672"/>
      <c r="AO50" s="672"/>
    </row>
    <row r="51" spans="1:73" s="670" customFormat="1" ht="14.25" customHeight="1">
      <c r="A51" s="679"/>
      <c r="B51" s="678"/>
      <c r="C51" s="677"/>
      <c r="D51" s="677"/>
      <c r="E51" s="677"/>
      <c r="F51" s="677"/>
      <c r="G51" s="677"/>
      <c r="H51" s="677"/>
      <c r="I51" s="677"/>
      <c r="J51" s="677"/>
      <c r="K51" s="677"/>
      <c r="L51" s="677"/>
      <c r="M51" s="677"/>
      <c r="N51" s="677"/>
      <c r="O51" s="677"/>
      <c r="P51" s="677"/>
      <c r="Q51" s="677"/>
      <c r="R51" s="677"/>
      <c r="S51" s="677"/>
      <c r="T51" s="677"/>
      <c r="U51" s="677"/>
      <c r="V51" s="677"/>
      <c r="W51" s="677"/>
      <c r="X51" s="677"/>
      <c r="Y51" s="677"/>
      <c r="Z51" s="677"/>
      <c r="AA51" s="677"/>
      <c r="AB51" s="677"/>
      <c r="AC51" s="677"/>
      <c r="AD51" s="677"/>
      <c r="AE51" s="677"/>
      <c r="AF51" s="677"/>
      <c r="AG51" s="677"/>
      <c r="AH51" s="677"/>
      <c r="AI51" s="677"/>
      <c r="AN51" s="672"/>
      <c r="AO51" s="672"/>
      <c r="AQ51" s="676"/>
      <c r="AR51" s="676"/>
      <c r="AS51" s="676"/>
      <c r="AT51" s="676"/>
      <c r="AU51" s="676"/>
      <c r="AV51" s="676"/>
      <c r="AW51" s="676"/>
      <c r="AX51" s="676"/>
      <c r="AY51" s="676"/>
      <c r="AZ51" s="676"/>
      <c r="BA51" s="676"/>
      <c r="BB51" s="676"/>
      <c r="BC51" s="676"/>
    </row>
    <row r="52" spans="1:73" s="670" customFormat="1" ht="14.25" customHeight="1">
      <c r="A52" s="675"/>
      <c r="B52" s="671"/>
      <c r="C52" s="674"/>
      <c r="D52" s="674"/>
      <c r="E52" s="674"/>
      <c r="F52" s="674"/>
      <c r="G52" s="674"/>
      <c r="H52" s="674"/>
      <c r="I52" s="674"/>
      <c r="J52" s="674"/>
      <c r="K52" s="674"/>
      <c r="L52" s="674"/>
      <c r="M52" s="674"/>
      <c r="N52" s="674"/>
      <c r="O52" s="674"/>
      <c r="P52" s="674"/>
      <c r="Q52" s="674"/>
      <c r="R52" s="674"/>
      <c r="S52" s="674"/>
      <c r="T52" s="674"/>
      <c r="U52" s="674"/>
      <c r="V52" s="674"/>
      <c r="W52" s="674"/>
      <c r="X52" s="674"/>
      <c r="Y52" s="674"/>
      <c r="Z52" s="674"/>
      <c r="AA52" s="674"/>
      <c r="AB52" s="674"/>
      <c r="AC52" s="674"/>
      <c r="AD52" s="674"/>
      <c r="AE52" s="674"/>
      <c r="AF52" s="674"/>
      <c r="AG52" s="674"/>
      <c r="AH52" s="674"/>
      <c r="AI52" s="674"/>
      <c r="AO52" s="673"/>
      <c r="AP52" s="673"/>
      <c r="AQ52" s="673"/>
      <c r="AR52" s="673"/>
      <c r="AS52" s="673"/>
      <c r="AT52" s="673"/>
      <c r="AU52" s="672"/>
      <c r="AV52" s="672"/>
    </row>
    <row r="53" spans="1:73" s="670" customFormat="1" ht="14.25" customHeight="1">
      <c r="A53" s="671"/>
      <c r="B53" s="671"/>
      <c r="C53" s="671"/>
      <c r="D53" s="671"/>
      <c r="E53" s="671"/>
      <c r="F53" s="671"/>
      <c r="G53" s="671"/>
      <c r="H53" s="671"/>
      <c r="I53" s="671"/>
      <c r="J53" s="671"/>
      <c r="K53" s="671"/>
      <c r="L53" s="671"/>
      <c r="M53" s="671"/>
      <c r="N53" s="671"/>
      <c r="O53" s="671"/>
      <c r="P53" s="671"/>
      <c r="Q53" s="671"/>
      <c r="R53" s="671"/>
      <c r="S53" s="671"/>
      <c r="T53" s="671"/>
      <c r="U53" s="671"/>
      <c r="V53" s="671"/>
      <c r="W53" s="671"/>
      <c r="X53" s="671"/>
      <c r="Y53" s="671"/>
      <c r="Z53" s="671"/>
      <c r="AA53" s="671"/>
      <c r="AB53" s="671"/>
      <c r="AC53" s="671"/>
      <c r="AD53" s="671"/>
      <c r="AE53" s="671"/>
      <c r="AF53" s="671"/>
      <c r="AG53" s="671"/>
      <c r="AH53" s="671"/>
      <c r="AI53" s="671"/>
    </row>
    <row r="54" spans="1:73" ht="14.25" customHeight="1">
      <c r="A54" s="670"/>
      <c r="B54" s="670"/>
      <c r="C54" s="670"/>
      <c r="D54" s="670"/>
      <c r="E54" s="670"/>
      <c r="F54" s="670"/>
      <c r="G54" s="670"/>
      <c r="H54" s="670"/>
      <c r="I54" s="670"/>
      <c r="J54" s="670"/>
      <c r="K54" s="670"/>
      <c r="L54" s="670"/>
      <c r="M54" s="670"/>
      <c r="N54" s="670"/>
      <c r="O54" s="670"/>
      <c r="P54" s="670"/>
      <c r="Q54" s="670"/>
      <c r="R54" s="670"/>
      <c r="S54" s="670"/>
      <c r="T54" s="670"/>
      <c r="U54" s="670"/>
      <c r="V54" s="670"/>
      <c r="W54" s="670"/>
      <c r="X54" s="670"/>
      <c r="Y54" s="670"/>
      <c r="Z54" s="670"/>
      <c r="AA54" s="670"/>
      <c r="AB54" s="670"/>
      <c r="AC54" s="670"/>
      <c r="AD54" s="670"/>
      <c r="AE54" s="670"/>
      <c r="AF54" s="670"/>
      <c r="AG54" s="670"/>
      <c r="AH54" s="670"/>
      <c r="AI54" s="670"/>
      <c r="AJ54" s="670"/>
      <c r="AK54" s="670"/>
      <c r="AN54" s="670"/>
      <c r="AO54" s="670"/>
      <c r="AP54" s="670"/>
      <c r="AQ54" s="670"/>
      <c r="AR54" s="670"/>
      <c r="AS54" s="670"/>
      <c r="AT54" s="670"/>
      <c r="AU54" s="670"/>
      <c r="AV54" s="670"/>
      <c r="AW54" s="670"/>
      <c r="AX54" s="670"/>
      <c r="AY54" s="670"/>
      <c r="AZ54" s="670"/>
      <c r="BA54" s="670"/>
      <c r="BB54" s="670"/>
      <c r="BC54" s="670"/>
      <c r="BD54" s="670"/>
      <c r="BE54" s="670"/>
      <c r="BF54" s="670"/>
      <c r="BG54" s="670"/>
      <c r="BH54" s="670"/>
      <c r="BI54" s="670"/>
      <c r="BJ54" s="670"/>
      <c r="BK54" s="670"/>
      <c r="BL54" s="670"/>
      <c r="BM54" s="670"/>
      <c r="BN54" s="670"/>
      <c r="BO54" s="670"/>
      <c r="BP54" s="670"/>
      <c r="BQ54" s="670"/>
      <c r="BR54" s="670"/>
      <c r="BS54" s="670"/>
      <c r="BT54" s="670"/>
      <c r="BU54" s="670"/>
    </row>
    <row r="55" spans="1:73" ht="14.25" customHeight="1">
      <c r="A55" s="670"/>
      <c r="B55" s="670"/>
      <c r="C55" s="670"/>
      <c r="D55" s="670"/>
      <c r="E55" s="670"/>
      <c r="F55" s="670"/>
      <c r="G55" s="670"/>
      <c r="H55" s="670"/>
      <c r="I55" s="670"/>
      <c r="J55" s="670"/>
      <c r="K55" s="670"/>
      <c r="L55" s="670"/>
      <c r="M55" s="670"/>
      <c r="N55" s="670"/>
      <c r="O55" s="670"/>
      <c r="P55" s="670"/>
      <c r="Q55" s="670"/>
      <c r="R55" s="670"/>
      <c r="S55" s="670"/>
      <c r="T55" s="670"/>
      <c r="U55" s="670"/>
      <c r="V55" s="670"/>
      <c r="W55" s="670"/>
      <c r="X55" s="670"/>
      <c r="Y55" s="670"/>
      <c r="Z55" s="670"/>
      <c r="AA55" s="670"/>
      <c r="AB55" s="670"/>
      <c r="AC55" s="670"/>
      <c r="AD55" s="670"/>
      <c r="AE55" s="670"/>
      <c r="AF55" s="670"/>
      <c r="AG55" s="670"/>
      <c r="AH55" s="670"/>
      <c r="AI55" s="670"/>
    </row>
    <row r="56" spans="1:73" ht="20.100000000000001" customHeight="1">
      <c r="A56" s="670"/>
      <c r="B56" s="670"/>
      <c r="C56" s="670"/>
      <c r="D56" s="670"/>
      <c r="E56" s="670"/>
      <c r="F56" s="670"/>
      <c r="G56" s="670"/>
      <c r="H56" s="670"/>
      <c r="I56" s="670"/>
      <c r="J56" s="670"/>
      <c r="K56" s="670"/>
      <c r="L56" s="670"/>
      <c r="M56" s="670"/>
      <c r="N56" s="670"/>
      <c r="O56" s="670"/>
      <c r="P56" s="670"/>
      <c r="Q56" s="670"/>
      <c r="R56" s="670"/>
      <c r="S56" s="670"/>
      <c r="T56" s="670"/>
      <c r="U56" s="670"/>
      <c r="V56" s="670"/>
      <c r="W56" s="670"/>
      <c r="X56" s="670"/>
      <c r="Y56" s="670"/>
      <c r="Z56" s="670"/>
      <c r="AA56" s="670"/>
      <c r="AB56" s="670"/>
      <c r="AC56" s="670"/>
      <c r="AD56" s="670"/>
      <c r="AE56" s="670"/>
      <c r="AF56" s="670"/>
      <c r="AG56" s="670"/>
      <c r="AH56" s="670"/>
      <c r="AI56" s="670"/>
    </row>
    <row r="57" spans="1:73" ht="20.100000000000001" customHeight="1">
      <c r="A57" s="670"/>
      <c r="B57" s="670"/>
      <c r="C57" s="670"/>
      <c r="D57" s="670"/>
      <c r="E57" s="670"/>
      <c r="F57" s="670"/>
      <c r="G57" s="670"/>
      <c r="H57" s="670"/>
      <c r="I57" s="670"/>
      <c r="J57" s="670"/>
      <c r="K57" s="670"/>
      <c r="L57" s="670"/>
      <c r="M57" s="670"/>
      <c r="N57" s="670"/>
      <c r="O57" s="670"/>
      <c r="P57" s="670"/>
      <c r="Q57" s="670"/>
      <c r="R57" s="670"/>
      <c r="S57" s="670"/>
      <c r="T57" s="670"/>
      <c r="U57" s="670"/>
      <c r="V57" s="670"/>
      <c r="W57" s="670"/>
      <c r="X57" s="670"/>
      <c r="Y57" s="670"/>
      <c r="Z57" s="670"/>
      <c r="AA57" s="670"/>
      <c r="AB57" s="670"/>
      <c r="AC57" s="670"/>
      <c r="AD57" s="670"/>
      <c r="AE57" s="670"/>
      <c r="AF57" s="670"/>
      <c r="AG57" s="670"/>
      <c r="AH57" s="670"/>
      <c r="AI57" s="670"/>
    </row>
    <row r="58" spans="1:73" ht="20.100000000000001" customHeight="1">
      <c r="A58" s="670"/>
      <c r="B58" s="670"/>
      <c r="C58" s="670"/>
      <c r="D58" s="670"/>
      <c r="E58" s="670"/>
      <c r="F58" s="670"/>
      <c r="G58" s="670"/>
      <c r="H58" s="670"/>
      <c r="I58" s="670"/>
      <c r="J58" s="670"/>
      <c r="K58" s="670"/>
      <c r="L58" s="670"/>
      <c r="M58" s="670"/>
      <c r="N58" s="670"/>
      <c r="O58" s="670"/>
      <c r="P58" s="670"/>
      <c r="Q58" s="670"/>
      <c r="R58" s="670"/>
      <c r="S58" s="670"/>
      <c r="T58" s="670"/>
      <c r="U58" s="670"/>
      <c r="V58" s="670"/>
      <c r="W58" s="670"/>
      <c r="X58" s="670"/>
      <c r="Y58" s="670"/>
      <c r="Z58" s="670"/>
      <c r="AA58" s="670"/>
      <c r="AB58" s="670"/>
      <c r="AC58" s="670"/>
      <c r="AD58" s="670"/>
      <c r="AE58" s="670"/>
      <c r="AF58" s="670"/>
      <c r="AG58" s="670"/>
      <c r="AH58" s="670"/>
      <c r="AI58" s="670"/>
    </row>
    <row r="59" spans="1:73" ht="20.100000000000001" customHeight="1">
      <c r="A59" s="670"/>
      <c r="B59" s="670"/>
      <c r="C59" s="670"/>
      <c r="D59" s="670"/>
      <c r="E59" s="670"/>
      <c r="F59" s="670"/>
      <c r="G59" s="670"/>
      <c r="H59" s="670"/>
      <c r="I59" s="670"/>
      <c r="J59" s="670"/>
      <c r="K59" s="670"/>
      <c r="L59" s="670"/>
      <c r="M59" s="670"/>
      <c r="N59" s="670"/>
      <c r="O59" s="670"/>
      <c r="P59" s="670"/>
      <c r="Q59" s="670"/>
      <c r="R59" s="670"/>
      <c r="S59" s="670"/>
      <c r="T59" s="670"/>
      <c r="U59" s="670"/>
      <c r="V59" s="670"/>
      <c r="W59" s="670"/>
      <c r="X59" s="670"/>
      <c r="Y59" s="670"/>
      <c r="Z59" s="670"/>
      <c r="AA59" s="670"/>
      <c r="AB59" s="670"/>
      <c r="AC59" s="670"/>
      <c r="AD59" s="670"/>
      <c r="AE59" s="670"/>
      <c r="AF59" s="670"/>
      <c r="AG59" s="670"/>
      <c r="AH59" s="670"/>
      <c r="AI59" s="670"/>
    </row>
    <row r="60" spans="1:73" ht="20.100000000000001" customHeight="1">
      <c r="A60" s="670"/>
      <c r="B60" s="670"/>
      <c r="C60" s="670"/>
      <c r="D60" s="670"/>
      <c r="E60" s="670"/>
      <c r="F60" s="670"/>
      <c r="G60" s="670"/>
      <c r="H60" s="670"/>
      <c r="I60" s="670"/>
      <c r="J60" s="670"/>
      <c r="K60" s="670"/>
      <c r="L60" s="670"/>
      <c r="M60" s="670"/>
      <c r="N60" s="670"/>
      <c r="O60" s="670"/>
      <c r="P60" s="670"/>
      <c r="Q60" s="670"/>
      <c r="R60" s="670"/>
      <c r="S60" s="670"/>
      <c r="T60" s="670"/>
      <c r="U60" s="670"/>
      <c r="V60" s="670"/>
      <c r="W60" s="670"/>
      <c r="X60" s="670"/>
      <c r="Y60" s="670"/>
      <c r="Z60" s="670"/>
      <c r="AA60" s="670"/>
      <c r="AB60" s="670"/>
      <c r="AC60" s="670"/>
      <c r="AD60" s="670"/>
      <c r="AE60" s="670"/>
      <c r="AF60" s="670"/>
      <c r="AG60" s="670"/>
      <c r="AH60" s="670"/>
      <c r="AI60" s="670"/>
    </row>
    <row r="61" spans="1:73" ht="20.100000000000001" customHeight="1">
      <c r="A61" s="670"/>
      <c r="B61" s="670"/>
      <c r="C61" s="670"/>
      <c r="D61" s="670"/>
      <c r="E61" s="670"/>
      <c r="F61" s="670"/>
      <c r="G61" s="670"/>
      <c r="H61" s="670"/>
      <c r="I61" s="670"/>
      <c r="J61" s="670"/>
      <c r="K61" s="670"/>
      <c r="L61" s="670"/>
      <c r="M61" s="670"/>
      <c r="N61" s="670"/>
      <c r="O61" s="670"/>
      <c r="P61" s="670"/>
      <c r="Q61" s="670"/>
      <c r="R61" s="670"/>
      <c r="S61" s="670"/>
      <c r="T61" s="670"/>
      <c r="U61" s="670"/>
      <c r="V61" s="670"/>
      <c r="W61" s="670"/>
      <c r="X61" s="670"/>
      <c r="Y61" s="670"/>
      <c r="Z61" s="670"/>
      <c r="AA61" s="670"/>
      <c r="AB61" s="670"/>
      <c r="AC61" s="670"/>
      <c r="AD61" s="670"/>
      <c r="AE61" s="670"/>
      <c r="AF61" s="670"/>
      <c r="AG61" s="670"/>
      <c r="AH61" s="670"/>
      <c r="AI61" s="670"/>
    </row>
  </sheetData>
  <mergeCells count="47">
    <mergeCell ref="A44:B44"/>
    <mergeCell ref="A39:B39"/>
    <mergeCell ref="A31:B31"/>
    <mergeCell ref="S26:AI26"/>
    <mergeCell ref="A29:B29"/>
    <mergeCell ref="A40:B40"/>
    <mergeCell ref="A45:B45"/>
    <mergeCell ref="A38:B38"/>
    <mergeCell ref="S28:AI36"/>
    <mergeCell ref="S38:AI46"/>
    <mergeCell ref="A46:B46"/>
    <mergeCell ref="A41:B42"/>
    <mergeCell ref="A43:B43"/>
    <mergeCell ref="A25:R25"/>
    <mergeCell ref="A19:R23"/>
    <mergeCell ref="A24:R24"/>
    <mergeCell ref="A27:B27"/>
    <mergeCell ref="A28:B28"/>
    <mergeCell ref="A35:B35"/>
    <mergeCell ref="A32:B32"/>
    <mergeCell ref="A33:B34"/>
    <mergeCell ref="A36:B36"/>
    <mergeCell ref="A37:B37"/>
    <mergeCell ref="A30:B30"/>
    <mergeCell ref="A26:R26"/>
    <mergeCell ref="AD7:AE7"/>
    <mergeCell ref="AG7:AH7"/>
    <mergeCell ref="V9:AI10"/>
    <mergeCell ref="Z7:AB7"/>
    <mergeCell ref="R9:U10"/>
    <mergeCell ref="A9:D9"/>
    <mergeCell ref="S22:AI23"/>
    <mergeCell ref="S24:AI24"/>
    <mergeCell ref="S25:W25"/>
    <mergeCell ref="Y25:AA25"/>
    <mergeCell ref="AC25:AE25"/>
    <mergeCell ref="AG25:AI25"/>
    <mergeCell ref="C47:AI51"/>
    <mergeCell ref="V11:AI12"/>
    <mergeCell ref="S19:T20"/>
    <mergeCell ref="U19:AI20"/>
    <mergeCell ref="S21:U21"/>
    <mergeCell ref="V21:AI21"/>
    <mergeCell ref="S18:Y18"/>
    <mergeCell ref="R11:U12"/>
    <mergeCell ref="R13:X14"/>
    <mergeCell ref="Y13:AI14"/>
  </mergeCells>
  <phoneticPr fontId="2"/>
  <dataValidations count="1">
    <dataValidation type="list" allowBlank="1" showInputMessage="1" showErrorMessage="1" sqref="A27:B46">
      <formula1>"○"</formula1>
    </dataValidation>
  </dataValidations>
  <printOptions horizontalCentered="1"/>
  <pageMargins left="0.7" right="0.7" top="0.75" bottom="0.75" header="0.3" footer="0.3"/>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10"/>
  <sheetViews>
    <sheetView view="pageBreakPreview" zoomScaleNormal="80" zoomScaleSheetLayoutView="100" workbookViewId="0">
      <selection sqref="A1:T1"/>
    </sheetView>
  </sheetViews>
  <sheetFormatPr defaultColWidth="6.625" defaultRowHeight="16.5"/>
  <cols>
    <col min="1" max="1" width="4.25" style="770" customWidth="1"/>
    <col min="2" max="2" width="5.5" style="770" customWidth="1"/>
    <col min="3" max="3" width="4.5" style="770" customWidth="1"/>
    <col min="4" max="4" width="4.625" style="770" customWidth="1"/>
    <col min="5" max="7" width="5.5" style="770" customWidth="1"/>
    <col min="8" max="20" width="5" style="770" customWidth="1"/>
    <col min="21" max="16384" width="6.625" style="770"/>
  </cols>
  <sheetData>
    <row r="1" spans="1:33" ht="36.75" customHeight="1" thickBot="1">
      <c r="A1" s="955" t="s">
        <v>388</v>
      </c>
      <c r="B1" s="955"/>
      <c r="C1" s="955"/>
      <c r="D1" s="955"/>
      <c r="E1" s="955"/>
      <c r="F1" s="955"/>
      <c r="G1" s="955"/>
      <c r="H1" s="955"/>
      <c r="I1" s="955"/>
      <c r="J1" s="955"/>
      <c r="K1" s="955"/>
      <c r="L1" s="955"/>
      <c r="M1" s="955"/>
      <c r="N1" s="955"/>
      <c r="O1" s="955"/>
      <c r="P1" s="955"/>
      <c r="Q1" s="955"/>
      <c r="R1" s="955"/>
      <c r="S1" s="955"/>
      <c r="T1" s="955"/>
    </row>
    <row r="2" spans="1:33" s="773" customFormat="1" ht="15" customHeight="1">
      <c r="A2" s="892" t="s">
        <v>356</v>
      </c>
      <c r="B2" s="891" t="s">
        <v>355</v>
      </c>
      <c r="C2" s="890"/>
      <c r="D2" s="889"/>
      <c r="E2" s="954"/>
      <c r="F2" s="888"/>
      <c r="G2" s="888"/>
      <c r="H2" s="888"/>
      <c r="I2" s="888"/>
      <c r="J2" s="888"/>
      <c r="K2" s="888"/>
      <c r="L2" s="888"/>
      <c r="M2" s="888"/>
      <c r="N2" s="888"/>
      <c r="O2" s="888"/>
      <c r="P2" s="888"/>
      <c r="Q2" s="888"/>
      <c r="R2" s="888"/>
      <c r="S2" s="888"/>
      <c r="T2" s="953"/>
    </row>
    <row r="3" spans="1:33" s="773" customFormat="1" ht="30" customHeight="1">
      <c r="A3" s="861"/>
      <c r="B3" s="859" t="s">
        <v>354</v>
      </c>
      <c r="C3" s="886"/>
      <c r="D3" s="858"/>
      <c r="E3" s="952"/>
      <c r="F3" s="885"/>
      <c r="G3" s="885"/>
      <c r="H3" s="885"/>
      <c r="I3" s="885"/>
      <c r="J3" s="885"/>
      <c r="K3" s="885"/>
      <c r="L3" s="885"/>
      <c r="M3" s="885"/>
      <c r="N3" s="885"/>
      <c r="O3" s="885"/>
      <c r="P3" s="885"/>
      <c r="Q3" s="885"/>
      <c r="R3" s="885"/>
      <c r="S3" s="885"/>
      <c r="T3" s="951"/>
    </row>
    <row r="4" spans="1:33" s="773" customFormat="1" ht="15" customHeight="1">
      <c r="A4" s="861"/>
      <c r="B4" s="868" t="s">
        <v>353</v>
      </c>
      <c r="C4" s="839"/>
      <c r="D4" s="838"/>
      <c r="E4" s="868" t="s">
        <v>352</v>
      </c>
      <c r="F4" s="839"/>
      <c r="G4" s="883"/>
      <c r="H4" s="882" t="s">
        <v>351</v>
      </c>
      <c r="I4" s="883"/>
      <c r="J4" s="882" t="s">
        <v>387</v>
      </c>
      <c r="K4" s="839"/>
      <c r="L4" s="839"/>
      <c r="M4" s="839"/>
      <c r="N4" s="839"/>
      <c r="O4" s="839"/>
      <c r="P4" s="839"/>
      <c r="Q4" s="839"/>
      <c r="R4" s="839"/>
      <c r="S4" s="839"/>
      <c r="T4" s="950"/>
      <c r="U4" s="773" t="s">
        <v>335</v>
      </c>
    </row>
    <row r="5" spans="1:33" s="773" customFormat="1" ht="15" customHeight="1">
      <c r="A5" s="861"/>
      <c r="B5" s="880"/>
      <c r="C5" s="833"/>
      <c r="D5" s="832"/>
      <c r="E5" s="879"/>
      <c r="F5" s="877"/>
      <c r="G5" s="877"/>
      <c r="H5" s="878" t="s">
        <v>349</v>
      </c>
      <c r="I5" s="877"/>
      <c r="J5" s="877"/>
      <c r="K5" s="877"/>
      <c r="L5" s="877"/>
      <c r="M5" s="877"/>
      <c r="N5" s="878" t="s">
        <v>348</v>
      </c>
      <c r="O5" s="877"/>
      <c r="P5" s="877"/>
      <c r="Q5" s="877"/>
      <c r="R5" s="877"/>
      <c r="S5" s="877"/>
      <c r="T5" s="876"/>
      <c r="U5" s="949"/>
      <c r="V5" s="949"/>
      <c r="W5" s="949"/>
      <c r="X5" s="949"/>
      <c r="Y5" s="949"/>
      <c r="Z5" s="949"/>
      <c r="AA5" s="949"/>
      <c r="AB5" s="949"/>
      <c r="AC5" s="949"/>
      <c r="AD5" s="949"/>
      <c r="AE5" s="948"/>
    </row>
    <row r="6" spans="1:33" s="773" customFormat="1" ht="15" customHeight="1">
      <c r="A6" s="861"/>
      <c r="B6" s="880"/>
      <c r="C6" s="833"/>
      <c r="D6" s="832"/>
      <c r="E6" s="879"/>
      <c r="F6" s="877"/>
      <c r="G6" s="877"/>
      <c r="H6" s="878" t="s">
        <v>347</v>
      </c>
      <c r="I6" s="877"/>
      <c r="J6" s="877"/>
      <c r="K6" s="877"/>
      <c r="L6" s="877"/>
      <c r="M6" s="877"/>
      <c r="N6" s="878" t="s">
        <v>346</v>
      </c>
      <c r="O6" s="877"/>
      <c r="P6" s="877"/>
      <c r="Q6" s="877"/>
      <c r="R6" s="877"/>
      <c r="S6" s="877"/>
      <c r="T6" s="876"/>
      <c r="U6" s="949"/>
      <c r="V6" s="949"/>
      <c r="W6" s="949"/>
      <c r="X6" s="949"/>
      <c r="Y6" s="949"/>
      <c r="Z6" s="949"/>
      <c r="AA6" s="949"/>
      <c r="AB6" s="949"/>
      <c r="AC6" s="949"/>
      <c r="AD6" s="949"/>
      <c r="AE6" s="948"/>
    </row>
    <row r="7" spans="1:33" s="773" customFormat="1" ht="18.95" customHeight="1">
      <c r="A7" s="861"/>
      <c r="B7" s="875"/>
      <c r="C7" s="874"/>
      <c r="D7" s="873"/>
      <c r="E7" s="947"/>
      <c r="F7" s="870"/>
      <c r="G7" s="871"/>
      <c r="H7" s="871"/>
      <c r="I7" s="871"/>
      <c r="J7" s="871"/>
      <c r="K7" s="871"/>
      <c r="L7" s="871"/>
      <c r="M7" s="871"/>
      <c r="N7" s="871"/>
      <c r="O7" s="871"/>
      <c r="P7" s="871"/>
      <c r="Q7" s="870"/>
      <c r="R7" s="870"/>
      <c r="S7" s="870"/>
      <c r="T7" s="946"/>
    </row>
    <row r="8" spans="1:33" s="773" customFormat="1" ht="15" customHeight="1">
      <c r="A8" s="861"/>
      <c r="B8" s="868" t="s">
        <v>345</v>
      </c>
      <c r="C8" s="839"/>
      <c r="D8" s="838"/>
      <c r="E8" s="859" t="s">
        <v>344</v>
      </c>
      <c r="F8" s="858"/>
      <c r="G8" s="867"/>
      <c r="H8" s="863"/>
      <c r="I8" s="863"/>
      <c r="J8" s="863"/>
      <c r="K8" s="863"/>
      <c r="L8" s="866" t="s">
        <v>343</v>
      </c>
      <c r="M8" s="797"/>
      <c r="N8" s="865"/>
      <c r="O8" s="806" t="s">
        <v>386</v>
      </c>
      <c r="P8" s="805"/>
      <c r="Q8" s="864"/>
      <c r="R8" s="863"/>
      <c r="S8" s="863"/>
      <c r="T8" s="945"/>
      <c r="U8" s="773" t="s">
        <v>308</v>
      </c>
    </row>
    <row r="9" spans="1:33" s="773" customFormat="1" ht="15" customHeight="1">
      <c r="A9" s="944"/>
      <c r="B9" s="875"/>
      <c r="C9" s="874"/>
      <c r="D9" s="873"/>
      <c r="E9" s="859" t="s">
        <v>385</v>
      </c>
      <c r="F9" s="858"/>
      <c r="G9" s="857"/>
      <c r="H9" s="856"/>
      <c r="I9" s="856"/>
      <c r="J9" s="856"/>
      <c r="K9" s="856"/>
      <c r="L9" s="856"/>
      <c r="M9" s="856"/>
      <c r="N9" s="856"/>
      <c r="O9" s="856"/>
      <c r="P9" s="856"/>
      <c r="Q9" s="856"/>
      <c r="R9" s="856"/>
      <c r="S9" s="856"/>
      <c r="T9" s="943"/>
    </row>
    <row r="10" spans="1:33" s="773" customFormat="1" ht="15" customHeight="1">
      <c r="A10" s="942" t="s">
        <v>384</v>
      </c>
      <c r="B10" s="859" t="s">
        <v>355</v>
      </c>
      <c r="C10" s="886"/>
      <c r="D10" s="858"/>
      <c r="E10" s="885"/>
      <c r="F10" s="885"/>
      <c r="G10" s="885"/>
      <c r="H10" s="885"/>
      <c r="I10" s="885"/>
      <c r="J10" s="935"/>
      <c r="K10" s="868" t="s">
        <v>383</v>
      </c>
      <c r="L10" s="839"/>
      <c r="M10" s="907"/>
      <c r="N10" s="941" t="s">
        <v>382</v>
      </c>
      <c r="O10" s="941"/>
      <c r="P10" s="940"/>
      <c r="Q10" s="939" t="s">
        <v>381</v>
      </c>
      <c r="R10" s="938"/>
      <c r="S10" s="937" t="s">
        <v>380</v>
      </c>
      <c r="T10" s="936"/>
    </row>
    <row r="11" spans="1:33" s="773" customFormat="1" ht="15" customHeight="1">
      <c r="A11" s="861"/>
      <c r="B11" s="859" t="s">
        <v>379</v>
      </c>
      <c r="C11" s="886"/>
      <c r="D11" s="858"/>
      <c r="E11" s="885"/>
      <c r="F11" s="885"/>
      <c r="G11" s="885"/>
      <c r="H11" s="885"/>
      <c r="I11" s="885"/>
      <c r="J11" s="935"/>
      <c r="K11" s="880"/>
      <c r="L11" s="833"/>
      <c r="M11" s="811"/>
      <c r="N11" s="871"/>
      <c r="O11" s="871"/>
      <c r="P11" s="871"/>
      <c r="Q11" s="871"/>
      <c r="R11" s="871"/>
      <c r="S11" s="871"/>
      <c r="T11" s="934"/>
    </row>
    <row r="12" spans="1:33" s="773" customFormat="1" ht="15" customHeight="1">
      <c r="A12" s="861"/>
      <c r="B12" s="929" t="s">
        <v>378</v>
      </c>
      <c r="C12" s="928"/>
      <c r="D12" s="933"/>
      <c r="E12" s="932"/>
      <c r="F12" s="932"/>
      <c r="G12" s="932"/>
      <c r="H12" s="932"/>
      <c r="I12" s="932"/>
      <c r="J12" s="931"/>
      <c r="K12" s="875"/>
      <c r="L12" s="874"/>
      <c r="M12" s="930"/>
      <c r="N12" s="870"/>
      <c r="O12" s="870"/>
      <c r="P12" s="870"/>
      <c r="Q12" s="870"/>
      <c r="R12" s="870"/>
      <c r="S12" s="870"/>
      <c r="T12" s="869"/>
    </row>
    <row r="13" spans="1:33" s="773" customFormat="1" ht="15" customHeight="1">
      <c r="A13" s="861"/>
      <c r="B13" s="929" t="s">
        <v>377</v>
      </c>
      <c r="C13" s="928"/>
      <c r="D13" s="928"/>
      <c r="E13" s="928"/>
      <c r="F13" s="928"/>
      <c r="G13" s="928"/>
      <c r="H13" s="928"/>
      <c r="I13" s="928"/>
      <c r="J13" s="928"/>
      <c r="K13" s="923"/>
      <c r="L13" s="885"/>
      <c r="M13" s="885"/>
      <c r="N13" s="885"/>
      <c r="O13" s="885"/>
      <c r="P13" s="926"/>
      <c r="Q13" s="926"/>
      <c r="R13" s="885"/>
      <c r="S13" s="885"/>
      <c r="T13" s="884"/>
    </row>
    <row r="14" spans="1:33" s="773" customFormat="1" ht="15" customHeight="1">
      <c r="A14" s="861"/>
      <c r="B14" s="927" t="s">
        <v>376</v>
      </c>
      <c r="C14" s="926"/>
      <c r="D14" s="926"/>
      <c r="E14" s="926"/>
      <c r="F14" s="926"/>
      <c r="G14" s="926"/>
      <c r="H14" s="925" t="s">
        <v>375</v>
      </c>
      <c r="I14" s="886"/>
      <c r="J14" s="924"/>
      <c r="K14" s="923"/>
      <c r="L14" s="885"/>
      <c r="M14" s="885"/>
      <c r="N14" s="885"/>
      <c r="O14" s="922"/>
      <c r="P14" s="921" t="s">
        <v>374</v>
      </c>
      <c r="Q14" s="921"/>
      <c r="R14" s="864"/>
      <c r="S14" s="863"/>
      <c r="T14" s="862"/>
    </row>
    <row r="15" spans="1:33" s="773" customFormat="1" ht="15" customHeight="1">
      <c r="A15" s="861"/>
      <c r="B15" s="872"/>
      <c r="C15" s="871"/>
      <c r="D15" s="871"/>
      <c r="E15" s="871"/>
      <c r="F15" s="871"/>
      <c r="G15" s="871"/>
      <c r="H15" s="840" t="s">
        <v>373</v>
      </c>
      <c r="I15" s="839"/>
      <c r="J15" s="907"/>
      <c r="K15" s="920"/>
      <c r="L15" s="918"/>
      <c r="M15" s="918"/>
      <c r="N15" s="918"/>
      <c r="O15" s="918"/>
      <c r="P15" s="919"/>
      <c r="Q15" s="919"/>
      <c r="R15" s="918"/>
      <c r="S15" s="918"/>
      <c r="T15" s="917"/>
      <c r="AD15" s="845"/>
      <c r="AE15" s="845"/>
      <c r="AF15" s="845"/>
      <c r="AG15" s="845"/>
    </row>
    <row r="16" spans="1:33" s="773" customFormat="1" ht="15" customHeight="1">
      <c r="A16" s="861"/>
      <c r="B16" s="872"/>
      <c r="C16" s="871"/>
      <c r="D16" s="871"/>
      <c r="E16" s="871"/>
      <c r="F16" s="871"/>
      <c r="G16" s="871"/>
      <c r="H16" s="812"/>
      <c r="I16" s="833"/>
      <c r="J16" s="811"/>
      <c r="K16" s="916"/>
      <c r="L16" s="915"/>
      <c r="M16" s="915"/>
      <c r="N16" s="915"/>
      <c r="O16" s="915"/>
      <c r="P16" s="915"/>
      <c r="Q16" s="915"/>
      <c r="R16" s="915"/>
      <c r="S16" s="915"/>
      <c r="T16" s="914"/>
    </row>
    <row r="17" spans="1:33" s="845" customFormat="1" ht="15" customHeight="1" thickBot="1">
      <c r="A17" s="851" t="s">
        <v>372</v>
      </c>
      <c r="B17" s="848"/>
      <c r="C17" s="848"/>
      <c r="D17" s="848"/>
      <c r="E17" s="848"/>
      <c r="F17" s="848"/>
      <c r="G17" s="848"/>
      <c r="H17" s="848"/>
      <c r="I17" s="848"/>
      <c r="J17" s="850"/>
      <c r="K17" s="913"/>
      <c r="L17" s="913"/>
      <c r="M17" s="913"/>
      <c r="N17" s="913"/>
      <c r="O17" s="913"/>
      <c r="P17" s="913"/>
      <c r="Q17" s="913"/>
      <c r="R17" s="913"/>
      <c r="S17" s="913"/>
      <c r="T17" s="912"/>
    </row>
    <row r="18" spans="1:33" s="773" customFormat="1" ht="15" customHeight="1">
      <c r="A18" s="854" t="s">
        <v>331</v>
      </c>
      <c r="B18" s="853"/>
      <c r="C18" s="853"/>
      <c r="D18" s="853"/>
      <c r="E18" s="853"/>
      <c r="F18" s="853"/>
      <c r="G18" s="853"/>
      <c r="H18" s="853"/>
      <c r="I18" s="853"/>
      <c r="J18" s="853"/>
      <c r="K18" s="853"/>
      <c r="L18" s="853"/>
      <c r="M18" s="853"/>
      <c r="N18" s="853"/>
      <c r="O18" s="853"/>
      <c r="P18" s="853"/>
      <c r="Q18" s="853"/>
      <c r="R18" s="853"/>
      <c r="S18" s="853"/>
      <c r="T18" s="852"/>
    </row>
    <row r="19" spans="1:33" s="845" customFormat="1" ht="15" customHeight="1" thickBot="1">
      <c r="A19" s="851" t="s">
        <v>340</v>
      </c>
      <c r="B19" s="848"/>
      <c r="C19" s="848"/>
      <c r="D19" s="848"/>
      <c r="E19" s="848"/>
      <c r="F19" s="848"/>
      <c r="G19" s="848"/>
      <c r="H19" s="850"/>
      <c r="I19" s="849"/>
      <c r="J19" s="848"/>
      <c r="K19" s="847" t="s">
        <v>339</v>
      </c>
      <c r="L19" s="844" t="s">
        <v>338</v>
      </c>
      <c r="M19" s="786"/>
      <c r="N19" s="786"/>
      <c r="O19" s="786"/>
      <c r="P19" s="786"/>
      <c r="Q19" s="790"/>
      <c r="R19" s="844"/>
      <c r="S19" s="786"/>
      <c r="T19" s="846" t="s">
        <v>337</v>
      </c>
      <c r="AD19" s="773"/>
      <c r="AE19" s="773"/>
      <c r="AF19" s="773"/>
      <c r="AG19" s="773"/>
    </row>
    <row r="20" spans="1:33" s="773" customFormat="1" ht="15" customHeight="1">
      <c r="A20" s="908" t="s">
        <v>371</v>
      </c>
      <c r="B20" s="842" t="s">
        <v>368</v>
      </c>
      <c r="C20" s="842"/>
      <c r="D20" s="842"/>
      <c r="E20" s="842"/>
      <c r="F20" s="842"/>
      <c r="G20" s="842"/>
      <c r="H20" s="842"/>
      <c r="I20" s="842"/>
      <c r="J20" s="842"/>
      <c r="K20" s="842"/>
      <c r="L20" s="842"/>
      <c r="M20" s="842"/>
      <c r="N20" s="842"/>
      <c r="O20" s="842"/>
      <c r="P20" s="842"/>
      <c r="Q20" s="842"/>
      <c r="R20" s="842"/>
      <c r="S20" s="842"/>
      <c r="T20" s="841"/>
    </row>
    <row r="21" spans="1:33" s="773" customFormat="1" ht="15" customHeight="1">
      <c r="A21" s="897"/>
      <c r="B21" s="840" t="s">
        <v>367</v>
      </c>
      <c r="C21" s="839"/>
      <c r="D21" s="838"/>
      <c r="E21" s="868" t="s">
        <v>366</v>
      </c>
      <c r="F21" s="839"/>
      <c r="G21" s="839"/>
      <c r="H21" s="907"/>
      <c r="I21" s="840" t="s">
        <v>365</v>
      </c>
      <c r="J21" s="839"/>
      <c r="K21" s="839"/>
      <c r="L21" s="838"/>
      <c r="M21" s="859" t="s">
        <v>364</v>
      </c>
      <c r="N21" s="886"/>
      <c r="O21" s="886"/>
      <c r="P21" s="858"/>
      <c r="Q21" s="859" t="s">
        <v>363</v>
      </c>
      <c r="R21" s="886"/>
      <c r="S21" s="886"/>
      <c r="T21" s="906"/>
    </row>
    <row r="22" spans="1:33" s="773" customFormat="1" ht="15" customHeight="1">
      <c r="A22" s="897"/>
      <c r="B22" s="812"/>
      <c r="C22" s="833"/>
      <c r="D22" s="832"/>
      <c r="E22" s="901" t="s">
        <v>362</v>
      </c>
      <c r="F22" s="902"/>
      <c r="G22" s="901" t="s">
        <v>361</v>
      </c>
      <c r="H22" s="902"/>
      <c r="I22" s="901" t="s">
        <v>362</v>
      </c>
      <c r="J22" s="902"/>
      <c r="K22" s="901" t="s">
        <v>361</v>
      </c>
      <c r="L22" s="902"/>
      <c r="M22" s="901" t="s">
        <v>362</v>
      </c>
      <c r="N22" s="902"/>
      <c r="O22" s="901" t="s">
        <v>361</v>
      </c>
      <c r="P22" s="902"/>
      <c r="Q22" s="903" t="s">
        <v>362</v>
      </c>
      <c r="R22" s="902"/>
      <c r="S22" s="901" t="s">
        <v>361</v>
      </c>
      <c r="T22" s="900"/>
    </row>
    <row r="23" spans="1:33" s="773" customFormat="1" ht="15" customHeight="1">
      <c r="A23" s="897"/>
      <c r="B23" s="905"/>
      <c r="C23" s="859" t="s">
        <v>360</v>
      </c>
      <c r="D23" s="858"/>
      <c r="E23" s="901"/>
      <c r="F23" s="902"/>
      <c r="G23" s="901"/>
      <c r="H23" s="902"/>
      <c r="I23" s="901"/>
      <c r="J23" s="902"/>
      <c r="K23" s="901"/>
      <c r="L23" s="902"/>
      <c r="M23" s="901"/>
      <c r="N23" s="902"/>
      <c r="O23" s="901"/>
      <c r="P23" s="902"/>
      <c r="Q23" s="903"/>
      <c r="R23" s="902"/>
      <c r="S23" s="901"/>
      <c r="T23" s="900"/>
    </row>
    <row r="24" spans="1:33" s="773" customFormat="1" ht="15" customHeight="1">
      <c r="A24" s="897"/>
      <c r="B24" s="904"/>
      <c r="C24" s="859" t="s">
        <v>359</v>
      </c>
      <c r="D24" s="858"/>
      <c r="E24" s="901"/>
      <c r="F24" s="902"/>
      <c r="G24" s="901"/>
      <c r="H24" s="902"/>
      <c r="I24" s="901"/>
      <c r="J24" s="902"/>
      <c r="K24" s="901"/>
      <c r="L24" s="902"/>
      <c r="M24" s="901"/>
      <c r="N24" s="902"/>
      <c r="O24" s="901"/>
      <c r="P24" s="902"/>
      <c r="Q24" s="903"/>
      <c r="R24" s="902"/>
      <c r="S24" s="901"/>
      <c r="T24" s="900"/>
    </row>
    <row r="25" spans="1:33" s="773" customFormat="1" ht="15" customHeight="1">
      <c r="A25" s="897"/>
      <c r="B25" s="909" t="s">
        <v>331</v>
      </c>
      <c r="C25" s="899"/>
      <c r="D25" s="899"/>
      <c r="E25" s="899"/>
      <c r="F25" s="899"/>
      <c r="G25" s="899"/>
      <c r="H25" s="899"/>
      <c r="I25" s="899"/>
      <c r="J25" s="899"/>
      <c r="K25" s="899"/>
      <c r="L25" s="899"/>
      <c r="M25" s="899"/>
      <c r="N25" s="899"/>
      <c r="O25" s="899"/>
      <c r="P25" s="899"/>
      <c r="Q25" s="899"/>
      <c r="R25" s="899"/>
      <c r="S25" s="899"/>
      <c r="T25" s="898"/>
    </row>
    <row r="26" spans="1:33" s="782" customFormat="1" ht="16.350000000000001" customHeight="1">
      <c r="A26" s="897"/>
      <c r="B26" s="840" t="s">
        <v>330</v>
      </c>
      <c r="C26" s="839"/>
      <c r="D26" s="838"/>
      <c r="E26" s="837" t="s">
        <v>329</v>
      </c>
      <c r="F26" s="836"/>
      <c r="G26" s="835" t="s">
        <v>328</v>
      </c>
      <c r="H26" s="836"/>
      <c r="I26" s="835" t="s">
        <v>327</v>
      </c>
      <c r="J26" s="836"/>
      <c r="K26" s="835" t="s">
        <v>326</v>
      </c>
      <c r="L26" s="836"/>
      <c r="M26" s="835" t="s">
        <v>325</v>
      </c>
      <c r="N26" s="836"/>
      <c r="O26" s="835" t="s">
        <v>324</v>
      </c>
      <c r="P26" s="836"/>
      <c r="Q26" s="835" t="s">
        <v>323</v>
      </c>
      <c r="R26" s="836"/>
      <c r="S26" s="835" t="s">
        <v>322</v>
      </c>
      <c r="T26" s="834"/>
    </row>
    <row r="27" spans="1:33" s="782" customFormat="1" ht="15.6" customHeight="1">
      <c r="A27" s="897"/>
      <c r="B27" s="812"/>
      <c r="C27" s="833"/>
      <c r="D27" s="832"/>
      <c r="E27" s="831"/>
      <c r="F27" s="830"/>
      <c r="G27" s="831"/>
      <c r="H27" s="830"/>
      <c r="I27" s="831"/>
      <c r="J27" s="830"/>
      <c r="K27" s="831"/>
      <c r="L27" s="830"/>
      <c r="M27" s="831"/>
      <c r="N27" s="830"/>
      <c r="O27" s="831"/>
      <c r="P27" s="830"/>
      <c r="Q27" s="831"/>
      <c r="R27" s="830"/>
      <c r="S27" s="829"/>
      <c r="T27" s="828"/>
    </row>
    <row r="28" spans="1:33" s="782" customFormat="1" ht="15.6" customHeight="1">
      <c r="A28" s="897"/>
      <c r="B28" s="808"/>
      <c r="C28" s="827"/>
      <c r="D28" s="826"/>
      <c r="E28" s="825" t="s">
        <v>321</v>
      </c>
      <c r="F28" s="824"/>
      <c r="G28" s="824"/>
      <c r="H28" s="823"/>
      <c r="I28" s="822"/>
      <c r="J28" s="821"/>
      <c r="K28" s="821"/>
      <c r="L28" s="821"/>
      <c r="M28" s="821"/>
      <c r="N28" s="821"/>
      <c r="O28" s="821"/>
      <c r="P28" s="821"/>
      <c r="Q28" s="821"/>
      <c r="R28" s="821"/>
      <c r="S28" s="821"/>
      <c r="T28" s="820"/>
    </row>
    <row r="29" spans="1:33" s="782" customFormat="1" ht="15.95" customHeight="1">
      <c r="A29" s="897"/>
      <c r="B29" s="819" t="s">
        <v>320</v>
      </c>
      <c r="C29" s="818"/>
      <c r="D29" s="818"/>
      <c r="E29" s="817"/>
      <c r="F29" s="817"/>
      <c r="G29" s="817"/>
      <c r="H29" s="816"/>
      <c r="I29" s="799"/>
      <c r="J29" s="797"/>
      <c r="K29" s="803" t="s">
        <v>313</v>
      </c>
      <c r="L29" s="797"/>
      <c r="M29" s="797"/>
      <c r="N29" s="804" t="s">
        <v>314</v>
      </c>
      <c r="O29" s="797"/>
      <c r="P29" s="797"/>
      <c r="Q29" s="803" t="s">
        <v>313</v>
      </c>
      <c r="R29" s="795"/>
      <c r="S29" s="795"/>
      <c r="T29" s="794"/>
    </row>
    <row r="30" spans="1:33" s="782" customFormat="1" ht="15.95" customHeight="1">
      <c r="A30" s="897"/>
      <c r="B30" s="814"/>
      <c r="C30" s="813"/>
      <c r="D30" s="813"/>
      <c r="E30" s="792" t="s">
        <v>319</v>
      </c>
      <c r="F30" s="815"/>
      <c r="G30" s="806" t="s">
        <v>318</v>
      </c>
      <c r="H30" s="805"/>
      <c r="I30" s="799"/>
      <c r="J30" s="797"/>
      <c r="K30" s="803" t="s">
        <v>313</v>
      </c>
      <c r="L30" s="797"/>
      <c r="M30" s="797"/>
      <c r="N30" s="804" t="s">
        <v>314</v>
      </c>
      <c r="O30" s="797"/>
      <c r="P30" s="797"/>
      <c r="Q30" s="803" t="s">
        <v>313</v>
      </c>
      <c r="R30" s="795"/>
      <c r="S30" s="795"/>
      <c r="T30" s="794"/>
    </row>
    <row r="31" spans="1:33" s="782" customFormat="1" ht="15.95" customHeight="1">
      <c r="A31" s="897"/>
      <c r="B31" s="814"/>
      <c r="C31" s="813"/>
      <c r="D31" s="813"/>
      <c r="E31" s="812"/>
      <c r="F31" s="811"/>
      <c r="G31" s="806" t="s">
        <v>317</v>
      </c>
      <c r="H31" s="805"/>
      <c r="I31" s="799"/>
      <c r="J31" s="797"/>
      <c r="K31" s="803" t="s">
        <v>313</v>
      </c>
      <c r="L31" s="797"/>
      <c r="M31" s="797"/>
      <c r="N31" s="804" t="s">
        <v>314</v>
      </c>
      <c r="O31" s="797"/>
      <c r="P31" s="797"/>
      <c r="Q31" s="803" t="s">
        <v>313</v>
      </c>
      <c r="R31" s="795"/>
      <c r="S31" s="795"/>
      <c r="T31" s="794"/>
    </row>
    <row r="32" spans="1:33" s="782" customFormat="1" ht="15.95" customHeight="1">
      <c r="A32" s="897"/>
      <c r="B32" s="810"/>
      <c r="C32" s="809"/>
      <c r="D32" s="809"/>
      <c r="E32" s="808"/>
      <c r="F32" s="807"/>
      <c r="G32" s="806" t="s">
        <v>316</v>
      </c>
      <c r="H32" s="805"/>
      <c r="I32" s="799"/>
      <c r="J32" s="797"/>
      <c r="K32" s="803" t="s">
        <v>313</v>
      </c>
      <c r="L32" s="797"/>
      <c r="M32" s="797"/>
      <c r="N32" s="804" t="s">
        <v>314</v>
      </c>
      <c r="O32" s="797"/>
      <c r="P32" s="797"/>
      <c r="Q32" s="803" t="s">
        <v>313</v>
      </c>
      <c r="R32" s="795"/>
      <c r="S32" s="795"/>
      <c r="T32" s="794"/>
    </row>
    <row r="33" spans="1:20" s="782" customFormat="1" ht="16.350000000000001" customHeight="1">
      <c r="A33" s="897"/>
      <c r="B33" s="802" t="s">
        <v>315</v>
      </c>
      <c r="C33" s="801"/>
      <c r="D33" s="801"/>
      <c r="E33" s="801"/>
      <c r="F33" s="801"/>
      <c r="G33" s="801"/>
      <c r="H33" s="800"/>
      <c r="I33" s="799"/>
      <c r="J33" s="797"/>
      <c r="K33" s="796" t="s">
        <v>313</v>
      </c>
      <c r="L33" s="797"/>
      <c r="M33" s="797"/>
      <c r="N33" s="798" t="s">
        <v>314</v>
      </c>
      <c r="O33" s="797"/>
      <c r="P33" s="797"/>
      <c r="Q33" s="796" t="s">
        <v>313</v>
      </c>
      <c r="R33" s="795"/>
      <c r="S33" s="795"/>
      <c r="T33" s="794"/>
    </row>
    <row r="34" spans="1:20" s="782" customFormat="1" ht="16.350000000000001" customHeight="1" thickBot="1">
      <c r="A34" s="911"/>
      <c r="B34" s="844" t="s">
        <v>312</v>
      </c>
      <c r="C34" s="786"/>
      <c r="D34" s="786"/>
      <c r="E34" s="786"/>
      <c r="F34" s="786"/>
      <c r="G34" s="786"/>
      <c r="H34" s="790"/>
      <c r="I34" s="789"/>
      <c r="J34" s="788"/>
      <c r="K34" s="788"/>
      <c r="L34" s="784" t="s">
        <v>311</v>
      </c>
      <c r="M34" s="784"/>
      <c r="N34" s="787"/>
      <c r="O34" s="786"/>
      <c r="P34" s="786"/>
      <c r="Q34" s="785"/>
      <c r="R34" s="784"/>
      <c r="S34" s="784"/>
      <c r="T34" s="783"/>
    </row>
    <row r="35" spans="1:20" s="773" customFormat="1" ht="15" customHeight="1">
      <c r="A35" s="908" t="s">
        <v>370</v>
      </c>
      <c r="B35" s="910" t="s">
        <v>368</v>
      </c>
      <c r="C35" s="842"/>
      <c r="D35" s="842"/>
      <c r="E35" s="842"/>
      <c r="F35" s="842"/>
      <c r="G35" s="842"/>
      <c r="H35" s="842"/>
      <c r="I35" s="842"/>
      <c r="J35" s="842"/>
      <c r="K35" s="842"/>
      <c r="L35" s="842"/>
      <c r="M35" s="842"/>
      <c r="N35" s="842"/>
      <c r="O35" s="842"/>
      <c r="P35" s="842"/>
      <c r="Q35" s="842"/>
      <c r="R35" s="842"/>
      <c r="S35" s="842"/>
      <c r="T35" s="841"/>
    </row>
    <row r="36" spans="1:20" s="773" customFormat="1" ht="15" customHeight="1">
      <c r="A36" s="897"/>
      <c r="B36" s="840" t="s">
        <v>367</v>
      </c>
      <c r="C36" s="839"/>
      <c r="D36" s="838"/>
      <c r="E36" s="868" t="s">
        <v>366</v>
      </c>
      <c r="F36" s="839"/>
      <c r="G36" s="839"/>
      <c r="H36" s="907"/>
      <c r="I36" s="840" t="s">
        <v>365</v>
      </c>
      <c r="J36" s="839"/>
      <c r="K36" s="839"/>
      <c r="L36" s="838"/>
      <c r="M36" s="859" t="s">
        <v>364</v>
      </c>
      <c r="N36" s="886"/>
      <c r="O36" s="886"/>
      <c r="P36" s="858"/>
      <c r="Q36" s="859" t="s">
        <v>363</v>
      </c>
      <c r="R36" s="886"/>
      <c r="S36" s="886"/>
      <c r="T36" s="906"/>
    </row>
    <row r="37" spans="1:20" s="773" customFormat="1" ht="15" customHeight="1">
      <c r="A37" s="897"/>
      <c r="B37" s="812"/>
      <c r="C37" s="833"/>
      <c r="D37" s="832"/>
      <c r="E37" s="901" t="s">
        <v>362</v>
      </c>
      <c r="F37" s="902"/>
      <c r="G37" s="901" t="s">
        <v>361</v>
      </c>
      <c r="H37" s="902"/>
      <c r="I37" s="901" t="s">
        <v>362</v>
      </c>
      <c r="J37" s="902"/>
      <c r="K37" s="901" t="s">
        <v>361</v>
      </c>
      <c r="L37" s="902"/>
      <c r="M37" s="901" t="s">
        <v>362</v>
      </c>
      <c r="N37" s="902"/>
      <c r="O37" s="901" t="s">
        <v>361</v>
      </c>
      <c r="P37" s="902"/>
      <c r="Q37" s="903" t="s">
        <v>362</v>
      </c>
      <c r="R37" s="902"/>
      <c r="S37" s="901" t="s">
        <v>361</v>
      </c>
      <c r="T37" s="900"/>
    </row>
    <row r="38" spans="1:20" s="773" customFormat="1" ht="15" customHeight="1">
      <c r="A38" s="897"/>
      <c r="B38" s="905"/>
      <c r="C38" s="859" t="s">
        <v>360</v>
      </c>
      <c r="D38" s="858"/>
      <c r="E38" s="901"/>
      <c r="F38" s="902"/>
      <c r="G38" s="901"/>
      <c r="H38" s="902"/>
      <c r="I38" s="901"/>
      <c r="J38" s="902"/>
      <c r="K38" s="901"/>
      <c r="L38" s="902"/>
      <c r="M38" s="901"/>
      <c r="N38" s="902"/>
      <c r="O38" s="901"/>
      <c r="P38" s="902"/>
      <c r="Q38" s="903"/>
      <c r="R38" s="902"/>
      <c r="S38" s="901"/>
      <c r="T38" s="900"/>
    </row>
    <row r="39" spans="1:20" s="773" customFormat="1" ht="15" customHeight="1">
      <c r="A39" s="897"/>
      <c r="B39" s="904"/>
      <c r="C39" s="859" t="s">
        <v>359</v>
      </c>
      <c r="D39" s="858"/>
      <c r="E39" s="901"/>
      <c r="F39" s="902"/>
      <c r="G39" s="901"/>
      <c r="H39" s="902"/>
      <c r="I39" s="901"/>
      <c r="J39" s="902"/>
      <c r="K39" s="901"/>
      <c r="L39" s="902"/>
      <c r="M39" s="901"/>
      <c r="N39" s="902"/>
      <c r="O39" s="901"/>
      <c r="P39" s="902"/>
      <c r="Q39" s="903"/>
      <c r="R39" s="902"/>
      <c r="S39" s="901"/>
      <c r="T39" s="900"/>
    </row>
    <row r="40" spans="1:20" s="773" customFormat="1" ht="15" customHeight="1">
      <c r="A40" s="897"/>
      <c r="B40" s="909" t="s">
        <v>331</v>
      </c>
      <c r="C40" s="899"/>
      <c r="D40" s="899"/>
      <c r="E40" s="899"/>
      <c r="F40" s="899"/>
      <c r="G40" s="899"/>
      <c r="H40" s="899"/>
      <c r="I40" s="899"/>
      <c r="J40" s="899"/>
      <c r="K40" s="899"/>
      <c r="L40" s="899"/>
      <c r="M40" s="899"/>
      <c r="N40" s="899"/>
      <c r="O40" s="899"/>
      <c r="P40" s="899"/>
      <c r="Q40" s="899"/>
      <c r="R40" s="899"/>
      <c r="S40" s="899"/>
      <c r="T40" s="898"/>
    </row>
    <row r="41" spans="1:20" s="782" customFormat="1" ht="16.350000000000001" customHeight="1">
      <c r="A41" s="897"/>
      <c r="B41" s="840" t="s">
        <v>330</v>
      </c>
      <c r="C41" s="839"/>
      <c r="D41" s="838"/>
      <c r="E41" s="837" t="s">
        <v>329</v>
      </c>
      <c r="F41" s="836"/>
      <c r="G41" s="835" t="s">
        <v>328</v>
      </c>
      <c r="H41" s="836"/>
      <c r="I41" s="835" t="s">
        <v>327</v>
      </c>
      <c r="J41" s="836"/>
      <c r="K41" s="835" t="s">
        <v>326</v>
      </c>
      <c r="L41" s="836"/>
      <c r="M41" s="835" t="s">
        <v>325</v>
      </c>
      <c r="N41" s="836"/>
      <c r="O41" s="835" t="s">
        <v>324</v>
      </c>
      <c r="P41" s="836"/>
      <c r="Q41" s="835" t="s">
        <v>323</v>
      </c>
      <c r="R41" s="836"/>
      <c r="S41" s="835" t="s">
        <v>322</v>
      </c>
      <c r="T41" s="834"/>
    </row>
    <row r="42" spans="1:20" s="782" customFormat="1" ht="15.6" customHeight="1">
      <c r="A42" s="897"/>
      <c r="B42" s="812"/>
      <c r="C42" s="833"/>
      <c r="D42" s="832"/>
      <c r="E42" s="831"/>
      <c r="F42" s="830"/>
      <c r="G42" s="831"/>
      <c r="H42" s="830"/>
      <c r="I42" s="831"/>
      <c r="J42" s="830"/>
      <c r="K42" s="831"/>
      <c r="L42" s="830"/>
      <c r="M42" s="831"/>
      <c r="N42" s="830"/>
      <c r="O42" s="831"/>
      <c r="P42" s="830"/>
      <c r="Q42" s="831"/>
      <c r="R42" s="830"/>
      <c r="S42" s="829"/>
      <c r="T42" s="828"/>
    </row>
    <row r="43" spans="1:20" s="782" customFormat="1" ht="15.6" customHeight="1">
      <c r="A43" s="897"/>
      <c r="B43" s="808"/>
      <c r="C43" s="827"/>
      <c r="D43" s="826"/>
      <c r="E43" s="825" t="s">
        <v>321</v>
      </c>
      <c r="F43" s="824"/>
      <c r="G43" s="824"/>
      <c r="H43" s="823"/>
      <c r="I43" s="822"/>
      <c r="J43" s="821"/>
      <c r="K43" s="821"/>
      <c r="L43" s="821"/>
      <c r="M43" s="821"/>
      <c r="N43" s="821"/>
      <c r="O43" s="821"/>
      <c r="P43" s="821"/>
      <c r="Q43" s="821"/>
      <c r="R43" s="821"/>
      <c r="S43" s="821"/>
      <c r="T43" s="820"/>
    </row>
    <row r="44" spans="1:20" s="782" customFormat="1" ht="15.95" customHeight="1">
      <c r="A44" s="897"/>
      <c r="B44" s="819" t="s">
        <v>320</v>
      </c>
      <c r="C44" s="818"/>
      <c r="D44" s="818"/>
      <c r="E44" s="817"/>
      <c r="F44" s="817"/>
      <c r="G44" s="817"/>
      <c r="H44" s="816"/>
      <c r="I44" s="799"/>
      <c r="J44" s="797"/>
      <c r="K44" s="803" t="s">
        <v>313</v>
      </c>
      <c r="L44" s="797"/>
      <c r="M44" s="797"/>
      <c r="N44" s="804" t="s">
        <v>314</v>
      </c>
      <c r="O44" s="797"/>
      <c r="P44" s="797"/>
      <c r="Q44" s="803" t="s">
        <v>313</v>
      </c>
      <c r="R44" s="795"/>
      <c r="S44" s="795"/>
      <c r="T44" s="794"/>
    </row>
    <row r="45" spans="1:20" s="782" customFormat="1" ht="15.95" customHeight="1">
      <c r="A45" s="897"/>
      <c r="B45" s="814"/>
      <c r="C45" s="813"/>
      <c r="D45" s="813"/>
      <c r="E45" s="792" t="s">
        <v>319</v>
      </c>
      <c r="F45" s="815"/>
      <c r="G45" s="806" t="s">
        <v>318</v>
      </c>
      <c r="H45" s="805"/>
      <c r="I45" s="799"/>
      <c r="J45" s="797"/>
      <c r="K45" s="803" t="s">
        <v>313</v>
      </c>
      <c r="L45" s="797"/>
      <c r="M45" s="797"/>
      <c r="N45" s="804" t="s">
        <v>314</v>
      </c>
      <c r="O45" s="797"/>
      <c r="P45" s="797"/>
      <c r="Q45" s="803" t="s">
        <v>313</v>
      </c>
      <c r="R45" s="795"/>
      <c r="S45" s="795"/>
      <c r="T45" s="794"/>
    </row>
    <row r="46" spans="1:20" s="782" customFormat="1" ht="15.95" customHeight="1">
      <c r="A46" s="897"/>
      <c r="B46" s="814"/>
      <c r="C46" s="813"/>
      <c r="D46" s="813"/>
      <c r="E46" s="812"/>
      <c r="F46" s="811"/>
      <c r="G46" s="806" t="s">
        <v>317</v>
      </c>
      <c r="H46" s="805"/>
      <c r="I46" s="799"/>
      <c r="J46" s="797"/>
      <c r="K46" s="803" t="s">
        <v>313</v>
      </c>
      <c r="L46" s="797"/>
      <c r="M46" s="797"/>
      <c r="N46" s="804" t="s">
        <v>314</v>
      </c>
      <c r="O46" s="797"/>
      <c r="P46" s="797"/>
      <c r="Q46" s="803" t="s">
        <v>313</v>
      </c>
      <c r="R46" s="795"/>
      <c r="S46" s="795"/>
      <c r="T46" s="794"/>
    </row>
    <row r="47" spans="1:20" s="782" customFormat="1" ht="15.95" customHeight="1">
      <c r="A47" s="897"/>
      <c r="B47" s="810"/>
      <c r="C47" s="809"/>
      <c r="D47" s="809"/>
      <c r="E47" s="808"/>
      <c r="F47" s="807"/>
      <c r="G47" s="806" t="s">
        <v>316</v>
      </c>
      <c r="H47" s="805"/>
      <c r="I47" s="799"/>
      <c r="J47" s="797"/>
      <c r="K47" s="803" t="s">
        <v>313</v>
      </c>
      <c r="L47" s="797"/>
      <c r="M47" s="797"/>
      <c r="N47" s="804" t="s">
        <v>314</v>
      </c>
      <c r="O47" s="797"/>
      <c r="P47" s="797"/>
      <c r="Q47" s="803" t="s">
        <v>313</v>
      </c>
      <c r="R47" s="795"/>
      <c r="S47" s="795"/>
      <c r="T47" s="794"/>
    </row>
    <row r="48" spans="1:20" s="782" customFormat="1" ht="16.350000000000001" customHeight="1">
      <c r="A48" s="897"/>
      <c r="B48" s="802" t="s">
        <v>315</v>
      </c>
      <c r="C48" s="801"/>
      <c r="D48" s="801"/>
      <c r="E48" s="801"/>
      <c r="F48" s="801"/>
      <c r="G48" s="801"/>
      <c r="H48" s="800"/>
      <c r="I48" s="799"/>
      <c r="J48" s="797"/>
      <c r="K48" s="796" t="s">
        <v>313</v>
      </c>
      <c r="L48" s="797"/>
      <c r="M48" s="797"/>
      <c r="N48" s="798" t="s">
        <v>314</v>
      </c>
      <c r="O48" s="797"/>
      <c r="P48" s="797"/>
      <c r="Q48" s="796" t="s">
        <v>313</v>
      </c>
      <c r="R48" s="795"/>
      <c r="S48" s="795"/>
      <c r="T48" s="794"/>
    </row>
    <row r="49" spans="1:20" s="782" customFormat="1" ht="16.350000000000001" customHeight="1" thickBot="1">
      <c r="A49" s="897"/>
      <c r="B49" s="844" t="s">
        <v>312</v>
      </c>
      <c r="C49" s="786"/>
      <c r="D49" s="786"/>
      <c r="E49" s="786"/>
      <c r="F49" s="786"/>
      <c r="G49" s="786"/>
      <c r="H49" s="790"/>
      <c r="I49" s="789"/>
      <c r="J49" s="788"/>
      <c r="K49" s="788"/>
      <c r="L49" s="784" t="s">
        <v>311</v>
      </c>
      <c r="M49" s="784"/>
      <c r="N49" s="787"/>
      <c r="O49" s="786"/>
      <c r="P49" s="786"/>
      <c r="Q49" s="785"/>
      <c r="R49" s="784"/>
      <c r="S49" s="784"/>
      <c r="T49" s="783"/>
    </row>
    <row r="50" spans="1:20" s="773" customFormat="1" ht="15" customHeight="1">
      <c r="A50" s="908" t="s">
        <v>369</v>
      </c>
      <c r="B50" s="842" t="s">
        <v>368</v>
      </c>
      <c r="C50" s="842"/>
      <c r="D50" s="842"/>
      <c r="E50" s="842"/>
      <c r="F50" s="842"/>
      <c r="G50" s="842"/>
      <c r="H50" s="842"/>
      <c r="I50" s="842"/>
      <c r="J50" s="842"/>
      <c r="K50" s="842"/>
      <c r="L50" s="842"/>
      <c r="M50" s="842"/>
      <c r="N50" s="842"/>
      <c r="O50" s="842"/>
      <c r="P50" s="842"/>
      <c r="Q50" s="842"/>
      <c r="R50" s="842"/>
      <c r="S50" s="842"/>
      <c r="T50" s="841"/>
    </row>
    <row r="51" spans="1:20" s="773" customFormat="1" ht="15" customHeight="1">
      <c r="A51" s="897"/>
      <c r="B51" s="840" t="s">
        <v>367</v>
      </c>
      <c r="C51" s="839"/>
      <c r="D51" s="838"/>
      <c r="E51" s="868" t="s">
        <v>366</v>
      </c>
      <c r="F51" s="839"/>
      <c r="G51" s="839"/>
      <c r="H51" s="907"/>
      <c r="I51" s="840" t="s">
        <v>365</v>
      </c>
      <c r="J51" s="839"/>
      <c r="K51" s="839"/>
      <c r="L51" s="838"/>
      <c r="M51" s="859" t="s">
        <v>364</v>
      </c>
      <c r="N51" s="886"/>
      <c r="O51" s="886"/>
      <c r="P51" s="858"/>
      <c r="Q51" s="859" t="s">
        <v>363</v>
      </c>
      <c r="R51" s="886"/>
      <c r="S51" s="886"/>
      <c r="T51" s="906"/>
    </row>
    <row r="52" spans="1:20" s="773" customFormat="1" ht="15" customHeight="1">
      <c r="A52" s="897"/>
      <c r="B52" s="812"/>
      <c r="C52" s="833"/>
      <c r="D52" s="832"/>
      <c r="E52" s="901" t="s">
        <v>362</v>
      </c>
      <c r="F52" s="902"/>
      <c r="G52" s="901" t="s">
        <v>361</v>
      </c>
      <c r="H52" s="902"/>
      <c r="I52" s="901" t="s">
        <v>362</v>
      </c>
      <c r="J52" s="902"/>
      <c r="K52" s="901" t="s">
        <v>361</v>
      </c>
      <c r="L52" s="902"/>
      <c r="M52" s="901" t="s">
        <v>362</v>
      </c>
      <c r="N52" s="902"/>
      <c r="O52" s="901" t="s">
        <v>361</v>
      </c>
      <c r="P52" s="902"/>
      <c r="Q52" s="903" t="s">
        <v>362</v>
      </c>
      <c r="R52" s="902"/>
      <c r="S52" s="901" t="s">
        <v>361</v>
      </c>
      <c r="T52" s="900"/>
    </row>
    <row r="53" spans="1:20" s="773" customFormat="1" ht="15" customHeight="1">
      <c r="A53" s="897"/>
      <c r="B53" s="905"/>
      <c r="C53" s="859" t="s">
        <v>360</v>
      </c>
      <c r="D53" s="858"/>
      <c r="E53" s="901"/>
      <c r="F53" s="902"/>
      <c r="G53" s="901"/>
      <c r="H53" s="902"/>
      <c r="I53" s="901"/>
      <c r="J53" s="902"/>
      <c r="K53" s="901"/>
      <c r="L53" s="902"/>
      <c r="M53" s="901"/>
      <c r="N53" s="902"/>
      <c r="O53" s="901"/>
      <c r="P53" s="902"/>
      <c r="Q53" s="903"/>
      <c r="R53" s="902"/>
      <c r="S53" s="901"/>
      <c r="T53" s="900"/>
    </row>
    <row r="54" spans="1:20" s="773" customFormat="1" ht="15" customHeight="1">
      <c r="A54" s="897"/>
      <c r="B54" s="904"/>
      <c r="C54" s="859" t="s">
        <v>359</v>
      </c>
      <c r="D54" s="858"/>
      <c r="E54" s="901"/>
      <c r="F54" s="902"/>
      <c r="G54" s="901"/>
      <c r="H54" s="902"/>
      <c r="I54" s="901"/>
      <c r="J54" s="902"/>
      <c r="K54" s="901"/>
      <c r="L54" s="902"/>
      <c r="M54" s="901"/>
      <c r="N54" s="902"/>
      <c r="O54" s="901"/>
      <c r="P54" s="902"/>
      <c r="Q54" s="903"/>
      <c r="R54" s="902"/>
      <c r="S54" s="901"/>
      <c r="T54" s="900"/>
    </row>
    <row r="55" spans="1:20" s="773" customFormat="1" ht="15" customHeight="1">
      <c r="A55" s="897"/>
      <c r="B55" s="899" t="s">
        <v>331</v>
      </c>
      <c r="C55" s="899"/>
      <c r="D55" s="899"/>
      <c r="E55" s="899"/>
      <c r="F55" s="899"/>
      <c r="G55" s="899"/>
      <c r="H55" s="899"/>
      <c r="I55" s="899"/>
      <c r="J55" s="899"/>
      <c r="K55" s="899"/>
      <c r="L55" s="899"/>
      <c r="M55" s="899"/>
      <c r="N55" s="899"/>
      <c r="O55" s="899"/>
      <c r="P55" s="899"/>
      <c r="Q55" s="899"/>
      <c r="R55" s="899"/>
      <c r="S55" s="899"/>
      <c r="T55" s="898"/>
    </row>
    <row r="56" spans="1:20" s="782" customFormat="1" ht="16.350000000000001" customHeight="1">
      <c r="A56" s="897"/>
      <c r="B56" s="840" t="s">
        <v>330</v>
      </c>
      <c r="C56" s="839"/>
      <c r="D56" s="838"/>
      <c r="E56" s="837" t="s">
        <v>329</v>
      </c>
      <c r="F56" s="836"/>
      <c r="G56" s="835" t="s">
        <v>328</v>
      </c>
      <c r="H56" s="836"/>
      <c r="I56" s="835" t="s">
        <v>327</v>
      </c>
      <c r="J56" s="836"/>
      <c r="K56" s="835" t="s">
        <v>326</v>
      </c>
      <c r="L56" s="836"/>
      <c r="M56" s="835" t="s">
        <v>325</v>
      </c>
      <c r="N56" s="836"/>
      <c r="O56" s="835" t="s">
        <v>324</v>
      </c>
      <c r="P56" s="836"/>
      <c r="Q56" s="835" t="s">
        <v>323</v>
      </c>
      <c r="R56" s="836"/>
      <c r="S56" s="835" t="s">
        <v>322</v>
      </c>
      <c r="T56" s="834"/>
    </row>
    <row r="57" spans="1:20" s="782" customFormat="1" ht="15.6" customHeight="1">
      <c r="A57" s="897"/>
      <c r="B57" s="812"/>
      <c r="C57" s="833"/>
      <c r="D57" s="832"/>
      <c r="E57" s="831"/>
      <c r="F57" s="830"/>
      <c r="G57" s="831"/>
      <c r="H57" s="830"/>
      <c r="I57" s="831"/>
      <c r="J57" s="830"/>
      <c r="K57" s="831"/>
      <c r="L57" s="830"/>
      <c r="M57" s="831"/>
      <c r="N57" s="830"/>
      <c r="O57" s="831"/>
      <c r="P57" s="830"/>
      <c r="Q57" s="831"/>
      <c r="R57" s="830"/>
      <c r="S57" s="829"/>
      <c r="T57" s="828"/>
    </row>
    <row r="58" spans="1:20" s="782" customFormat="1" ht="15.6" customHeight="1">
      <c r="A58" s="897"/>
      <c r="B58" s="808"/>
      <c r="C58" s="827"/>
      <c r="D58" s="826"/>
      <c r="E58" s="825" t="s">
        <v>321</v>
      </c>
      <c r="F58" s="824"/>
      <c r="G58" s="824"/>
      <c r="H58" s="823"/>
      <c r="I58" s="822"/>
      <c r="J58" s="821"/>
      <c r="K58" s="821"/>
      <c r="L58" s="821"/>
      <c r="M58" s="821"/>
      <c r="N58" s="821"/>
      <c r="O58" s="821"/>
      <c r="P58" s="821"/>
      <c r="Q58" s="821"/>
      <c r="R58" s="821"/>
      <c r="S58" s="821"/>
      <c r="T58" s="820"/>
    </row>
    <row r="59" spans="1:20" s="782" customFormat="1" ht="15.95" customHeight="1">
      <c r="A59" s="897"/>
      <c r="B59" s="819" t="s">
        <v>320</v>
      </c>
      <c r="C59" s="818"/>
      <c r="D59" s="818"/>
      <c r="E59" s="817"/>
      <c r="F59" s="817"/>
      <c r="G59" s="817"/>
      <c r="H59" s="816"/>
      <c r="I59" s="799"/>
      <c r="J59" s="797"/>
      <c r="K59" s="803" t="s">
        <v>313</v>
      </c>
      <c r="L59" s="797"/>
      <c r="M59" s="797"/>
      <c r="N59" s="804" t="s">
        <v>314</v>
      </c>
      <c r="O59" s="797"/>
      <c r="P59" s="797"/>
      <c r="Q59" s="803" t="s">
        <v>313</v>
      </c>
      <c r="R59" s="795"/>
      <c r="S59" s="795"/>
      <c r="T59" s="794"/>
    </row>
    <row r="60" spans="1:20" s="782" customFormat="1" ht="15.95" customHeight="1">
      <c r="A60" s="897"/>
      <c r="B60" s="814"/>
      <c r="C60" s="813"/>
      <c r="D60" s="813"/>
      <c r="E60" s="792" t="s">
        <v>319</v>
      </c>
      <c r="F60" s="815"/>
      <c r="G60" s="806" t="s">
        <v>318</v>
      </c>
      <c r="H60" s="805"/>
      <c r="I60" s="799"/>
      <c r="J60" s="797"/>
      <c r="K60" s="803" t="s">
        <v>313</v>
      </c>
      <c r="L60" s="797"/>
      <c r="M60" s="797"/>
      <c r="N60" s="804" t="s">
        <v>314</v>
      </c>
      <c r="O60" s="797"/>
      <c r="P60" s="797"/>
      <c r="Q60" s="803" t="s">
        <v>313</v>
      </c>
      <c r="R60" s="795"/>
      <c r="S60" s="795"/>
      <c r="T60" s="794"/>
    </row>
    <row r="61" spans="1:20" s="782" customFormat="1" ht="15.95" customHeight="1">
      <c r="A61" s="897"/>
      <c r="B61" s="814"/>
      <c r="C61" s="813"/>
      <c r="D61" s="813"/>
      <c r="E61" s="812"/>
      <c r="F61" s="811"/>
      <c r="G61" s="806" t="s">
        <v>317</v>
      </c>
      <c r="H61" s="805"/>
      <c r="I61" s="799"/>
      <c r="J61" s="797"/>
      <c r="K61" s="803" t="s">
        <v>313</v>
      </c>
      <c r="L61" s="797"/>
      <c r="M61" s="797"/>
      <c r="N61" s="804" t="s">
        <v>334</v>
      </c>
      <c r="O61" s="797"/>
      <c r="P61" s="797"/>
      <c r="Q61" s="803" t="s">
        <v>313</v>
      </c>
      <c r="R61" s="795"/>
      <c r="S61" s="795"/>
      <c r="T61" s="794"/>
    </row>
    <row r="62" spans="1:20" s="782" customFormat="1" ht="15.95" customHeight="1">
      <c r="A62" s="897"/>
      <c r="B62" s="810"/>
      <c r="C62" s="809"/>
      <c r="D62" s="809"/>
      <c r="E62" s="808"/>
      <c r="F62" s="807"/>
      <c r="G62" s="806" t="s">
        <v>316</v>
      </c>
      <c r="H62" s="805"/>
      <c r="I62" s="799"/>
      <c r="J62" s="797"/>
      <c r="K62" s="803" t="s">
        <v>313</v>
      </c>
      <c r="L62" s="797"/>
      <c r="M62" s="797"/>
      <c r="N62" s="804" t="s">
        <v>314</v>
      </c>
      <c r="O62" s="797"/>
      <c r="P62" s="797"/>
      <c r="Q62" s="803" t="s">
        <v>313</v>
      </c>
      <c r="R62" s="795"/>
      <c r="S62" s="795"/>
      <c r="T62" s="794"/>
    </row>
    <row r="63" spans="1:20" s="782" customFormat="1" ht="16.350000000000001" customHeight="1">
      <c r="A63" s="897"/>
      <c r="B63" s="802" t="s">
        <v>315</v>
      </c>
      <c r="C63" s="801"/>
      <c r="D63" s="801"/>
      <c r="E63" s="801"/>
      <c r="F63" s="801"/>
      <c r="G63" s="801"/>
      <c r="H63" s="800"/>
      <c r="I63" s="799"/>
      <c r="J63" s="797"/>
      <c r="K63" s="796" t="s">
        <v>313</v>
      </c>
      <c r="L63" s="797"/>
      <c r="M63" s="797"/>
      <c r="N63" s="798" t="s">
        <v>314</v>
      </c>
      <c r="O63" s="797"/>
      <c r="P63" s="797"/>
      <c r="Q63" s="796" t="s">
        <v>313</v>
      </c>
      <c r="R63" s="795"/>
      <c r="S63" s="795"/>
      <c r="T63" s="794"/>
    </row>
    <row r="64" spans="1:20" s="782" customFormat="1" ht="16.350000000000001" customHeight="1" thickBot="1">
      <c r="A64" s="897"/>
      <c r="B64" s="844" t="s">
        <v>312</v>
      </c>
      <c r="C64" s="786"/>
      <c r="D64" s="786"/>
      <c r="E64" s="786"/>
      <c r="F64" s="786"/>
      <c r="G64" s="786"/>
      <c r="H64" s="790"/>
      <c r="I64" s="789"/>
      <c r="J64" s="788"/>
      <c r="K64" s="788"/>
      <c r="L64" s="784" t="s">
        <v>311</v>
      </c>
      <c r="M64" s="784"/>
      <c r="N64" s="787"/>
      <c r="O64" s="786"/>
      <c r="P64" s="786"/>
      <c r="Q64" s="785"/>
      <c r="R64" s="784"/>
      <c r="S64" s="784"/>
      <c r="T64" s="783"/>
    </row>
    <row r="65" spans="1:20" s="773" customFormat="1" ht="15" customHeight="1" thickBot="1">
      <c r="A65" s="781" t="s">
        <v>310</v>
      </c>
      <c r="B65" s="780"/>
      <c r="C65" s="780"/>
      <c r="D65" s="779"/>
      <c r="E65" s="896" t="s">
        <v>358</v>
      </c>
      <c r="F65" s="895"/>
      <c r="G65" s="895"/>
      <c r="H65" s="895"/>
      <c r="I65" s="895"/>
      <c r="J65" s="895"/>
      <c r="K65" s="895"/>
      <c r="L65" s="895"/>
      <c r="M65" s="895"/>
      <c r="N65" s="895"/>
      <c r="O65" s="895"/>
      <c r="P65" s="895"/>
      <c r="Q65" s="895"/>
      <c r="R65" s="895"/>
      <c r="S65" s="895"/>
      <c r="T65" s="894"/>
    </row>
    <row r="66" spans="1:20" s="773" customFormat="1" ht="25.5" customHeight="1">
      <c r="A66" s="775"/>
      <c r="B66" s="775"/>
      <c r="C66" s="775"/>
      <c r="D66" s="775"/>
      <c r="E66" s="775"/>
      <c r="F66" s="775"/>
      <c r="G66" s="774"/>
      <c r="H66" s="774"/>
      <c r="I66" s="774"/>
      <c r="J66" s="774"/>
      <c r="K66" s="774"/>
      <c r="L66" s="774"/>
      <c r="M66" s="774"/>
      <c r="N66" s="774"/>
      <c r="O66" s="774"/>
      <c r="P66" s="774"/>
      <c r="Q66" s="774"/>
      <c r="R66" s="774" t="s">
        <v>335</v>
      </c>
      <c r="S66" s="774"/>
      <c r="T66" s="774"/>
    </row>
    <row r="67" spans="1:20" s="773" customFormat="1" ht="29.1" customHeight="1" thickBot="1">
      <c r="A67" s="893" t="s">
        <v>357</v>
      </c>
      <c r="B67" s="893"/>
      <c r="C67" s="893"/>
      <c r="D67" s="893"/>
      <c r="E67" s="893"/>
      <c r="F67" s="893"/>
      <c r="G67" s="893"/>
      <c r="H67" s="893"/>
      <c r="I67" s="893"/>
      <c r="J67" s="893"/>
      <c r="K67" s="893"/>
      <c r="L67" s="893"/>
      <c r="M67" s="893"/>
      <c r="N67" s="893"/>
      <c r="O67" s="893"/>
      <c r="P67" s="893"/>
      <c r="Q67" s="893"/>
      <c r="R67" s="893"/>
      <c r="S67" s="893"/>
      <c r="T67" s="893"/>
    </row>
    <row r="68" spans="1:20" s="773" customFormat="1" ht="15" customHeight="1">
      <c r="A68" s="892" t="s">
        <v>356</v>
      </c>
      <c r="B68" s="891" t="s">
        <v>355</v>
      </c>
      <c r="C68" s="890"/>
      <c r="D68" s="889"/>
      <c r="E68" s="888"/>
      <c r="F68" s="888"/>
      <c r="G68" s="888"/>
      <c r="H68" s="888"/>
      <c r="I68" s="888"/>
      <c r="J68" s="888"/>
      <c r="K68" s="888"/>
      <c r="L68" s="888"/>
      <c r="M68" s="888"/>
      <c r="N68" s="888"/>
      <c r="O68" s="888"/>
      <c r="P68" s="888"/>
      <c r="Q68" s="888"/>
      <c r="R68" s="888"/>
      <c r="S68" s="888"/>
      <c r="T68" s="887"/>
    </row>
    <row r="69" spans="1:20" s="773" customFormat="1" ht="15" customHeight="1">
      <c r="A69" s="861"/>
      <c r="B69" s="859" t="s">
        <v>354</v>
      </c>
      <c r="C69" s="886"/>
      <c r="D69" s="858"/>
      <c r="E69" s="885"/>
      <c r="F69" s="885"/>
      <c r="G69" s="885"/>
      <c r="H69" s="885"/>
      <c r="I69" s="885"/>
      <c r="J69" s="885"/>
      <c r="K69" s="885"/>
      <c r="L69" s="885"/>
      <c r="M69" s="885"/>
      <c r="N69" s="885"/>
      <c r="O69" s="885"/>
      <c r="P69" s="885"/>
      <c r="Q69" s="885"/>
      <c r="R69" s="885"/>
      <c r="S69" s="885"/>
      <c r="T69" s="884"/>
    </row>
    <row r="70" spans="1:20" s="773" customFormat="1" ht="15" customHeight="1">
      <c r="A70" s="861"/>
      <c r="B70" s="868" t="s">
        <v>353</v>
      </c>
      <c r="C70" s="839"/>
      <c r="D70" s="838"/>
      <c r="E70" s="868" t="s">
        <v>352</v>
      </c>
      <c r="F70" s="839"/>
      <c r="G70" s="883"/>
      <c r="H70" s="882" t="s">
        <v>351</v>
      </c>
      <c r="I70" s="883"/>
      <c r="J70" s="882" t="s">
        <v>350</v>
      </c>
      <c r="K70" s="839"/>
      <c r="L70" s="839"/>
      <c r="M70" s="839"/>
      <c r="N70" s="839"/>
      <c r="O70" s="839"/>
      <c r="P70" s="839"/>
      <c r="Q70" s="839"/>
      <c r="R70" s="839"/>
      <c r="S70" s="839"/>
      <c r="T70" s="881"/>
    </row>
    <row r="71" spans="1:20" s="773" customFormat="1" ht="15" customHeight="1">
      <c r="A71" s="861"/>
      <c r="B71" s="880"/>
      <c r="C71" s="833"/>
      <c r="D71" s="832"/>
      <c r="E71" s="879"/>
      <c r="F71" s="877"/>
      <c r="G71" s="877"/>
      <c r="H71" s="878" t="s">
        <v>349</v>
      </c>
      <c r="I71" s="877"/>
      <c r="J71" s="877"/>
      <c r="K71" s="877"/>
      <c r="L71" s="877"/>
      <c r="M71" s="877"/>
      <c r="N71" s="878" t="s">
        <v>348</v>
      </c>
      <c r="O71" s="877"/>
      <c r="P71" s="877"/>
      <c r="Q71" s="877"/>
      <c r="R71" s="877"/>
      <c r="S71" s="877"/>
      <c r="T71" s="876"/>
    </row>
    <row r="72" spans="1:20" s="773" customFormat="1" ht="15" customHeight="1">
      <c r="A72" s="861"/>
      <c r="B72" s="880"/>
      <c r="C72" s="833"/>
      <c r="D72" s="832"/>
      <c r="E72" s="879"/>
      <c r="F72" s="877"/>
      <c r="G72" s="877"/>
      <c r="H72" s="878" t="s">
        <v>347</v>
      </c>
      <c r="I72" s="877"/>
      <c r="J72" s="877"/>
      <c r="K72" s="877"/>
      <c r="L72" s="877"/>
      <c r="M72" s="877"/>
      <c r="N72" s="878" t="s">
        <v>346</v>
      </c>
      <c r="O72" s="877"/>
      <c r="P72" s="877"/>
      <c r="Q72" s="877"/>
      <c r="R72" s="877"/>
      <c r="S72" s="877"/>
      <c r="T72" s="876"/>
    </row>
    <row r="73" spans="1:20" s="773" customFormat="1" ht="18.95" customHeight="1">
      <c r="A73" s="861"/>
      <c r="B73" s="875"/>
      <c r="C73" s="874"/>
      <c r="D73" s="873"/>
      <c r="E73" s="872"/>
      <c r="F73" s="871"/>
      <c r="G73" s="871"/>
      <c r="H73" s="871"/>
      <c r="I73" s="871"/>
      <c r="J73" s="871"/>
      <c r="K73" s="871"/>
      <c r="L73" s="871"/>
      <c r="M73" s="871"/>
      <c r="N73" s="871"/>
      <c r="O73" s="871"/>
      <c r="P73" s="871"/>
      <c r="Q73" s="870"/>
      <c r="R73" s="870"/>
      <c r="S73" s="870"/>
      <c r="T73" s="869"/>
    </row>
    <row r="74" spans="1:20" s="773" customFormat="1" ht="15" customHeight="1">
      <c r="A74" s="861"/>
      <c r="B74" s="868" t="s">
        <v>345</v>
      </c>
      <c r="C74" s="839"/>
      <c r="D74" s="838"/>
      <c r="E74" s="859" t="s">
        <v>344</v>
      </c>
      <c r="F74" s="858"/>
      <c r="G74" s="867"/>
      <c r="H74" s="863"/>
      <c r="I74" s="863"/>
      <c r="J74" s="863"/>
      <c r="K74" s="863"/>
      <c r="L74" s="866" t="s">
        <v>343</v>
      </c>
      <c r="M74" s="797"/>
      <c r="N74" s="865"/>
      <c r="O74" s="806" t="s">
        <v>342</v>
      </c>
      <c r="P74" s="805"/>
      <c r="Q74" s="864"/>
      <c r="R74" s="863"/>
      <c r="S74" s="863"/>
      <c r="T74" s="862"/>
    </row>
    <row r="75" spans="1:20" s="773" customFormat="1" ht="15" customHeight="1">
      <c r="A75" s="861"/>
      <c r="B75" s="860"/>
      <c r="C75" s="827"/>
      <c r="D75" s="826"/>
      <c r="E75" s="859" t="s">
        <v>341</v>
      </c>
      <c r="F75" s="858"/>
      <c r="G75" s="857"/>
      <c r="H75" s="856"/>
      <c r="I75" s="856"/>
      <c r="J75" s="856"/>
      <c r="K75" s="856"/>
      <c r="L75" s="856"/>
      <c r="M75" s="856"/>
      <c r="N75" s="856"/>
      <c r="O75" s="856"/>
      <c r="P75" s="856"/>
      <c r="Q75" s="856"/>
      <c r="R75" s="856"/>
      <c r="S75" s="856"/>
      <c r="T75" s="855"/>
    </row>
    <row r="76" spans="1:20" s="773" customFormat="1" ht="15" customHeight="1">
      <c r="A76" s="854" t="s">
        <v>331</v>
      </c>
      <c r="B76" s="853"/>
      <c r="C76" s="853"/>
      <c r="D76" s="853"/>
      <c r="E76" s="853"/>
      <c r="F76" s="853"/>
      <c r="G76" s="853"/>
      <c r="H76" s="853"/>
      <c r="I76" s="853"/>
      <c r="J76" s="853"/>
      <c r="K76" s="853"/>
      <c r="L76" s="853"/>
      <c r="M76" s="853"/>
      <c r="N76" s="853"/>
      <c r="O76" s="853"/>
      <c r="P76" s="853"/>
      <c r="Q76" s="853"/>
      <c r="R76" s="853"/>
      <c r="S76" s="853"/>
      <c r="T76" s="852"/>
    </row>
    <row r="77" spans="1:20" s="845" customFormat="1" ht="15" customHeight="1" thickBot="1">
      <c r="A77" s="851" t="s">
        <v>340</v>
      </c>
      <c r="B77" s="848"/>
      <c r="C77" s="848"/>
      <c r="D77" s="848"/>
      <c r="E77" s="848"/>
      <c r="F77" s="848"/>
      <c r="G77" s="848"/>
      <c r="H77" s="850"/>
      <c r="I77" s="849"/>
      <c r="J77" s="848"/>
      <c r="K77" s="847" t="s">
        <v>339</v>
      </c>
      <c r="L77" s="844" t="s">
        <v>338</v>
      </c>
      <c r="M77" s="786"/>
      <c r="N77" s="786"/>
      <c r="O77" s="786"/>
      <c r="P77" s="786"/>
      <c r="Q77" s="790"/>
      <c r="R77" s="844"/>
      <c r="S77" s="786"/>
      <c r="T77" s="846" t="s">
        <v>337</v>
      </c>
    </row>
    <row r="78" spans="1:20" s="773" customFormat="1" ht="15" customHeight="1">
      <c r="A78" s="843" t="s">
        <v>336</v>
      </c>
      <c r="B78" s="842" t="s">
        <v>331</v>
      </c>
      <c r="C78" s="842"/>
      <c r="D78" s="842"/>
      <c r="E78" s="842"/>
      <c r="F78" s="842"/>
      <c r="G78" s="842"/>
      <c r="H78" s="842"/>
      <c r="I78" s="842"/>
      <c r="J78" s="842"/>
      <c r="K78" s="842"/>
      <c r="L78" s="842"/>
      <c r="M78" s="842"/>
      <c r="N78" s="842"/>
      <c r="O78" s="842"/>
      <c r="P78" s="842"/>
      <c r="Q78" s="842"/>
      <c r="R78" s="842"/>
      <c r="S78" s="842"/>
      <c r="T78" s="841"/>
    </row>
    <row r="79" spans="1:20" s="782" customFormat="1" ht="16.350000000000001" customHeight="1">
      <c r="A79" s="793"/>
      <c r="B79" s="840" t="s">
        <v>330</v>
      </c>
      <c r="C79" s="839"/>
      <c r="D79" s="838"/>
      <c r="E79" s="837" t="s">
        <v>329</v>
      </c>
      <c r="F79" s="836"/>
      <c r="G79" s="835" t="s">
        <v>328</v>
      </c>
      <c r="H79" s="836"/>
      <c r="I79" s="835" t="s">
        <v>327</v>
      </c>
      <c r="J79" s="836"/>
      <c r="K79" s="835" t="s">
        <v>326</v>
      </c>
      <c r="L79" s="836"/>
      <c r="M79" s="835" t="s">
        <v>325</v>
      </c>
      <c r="N79" s="836"/>
      <c r="O79" s="835" t="s">
        <v>324</v>
      </c>
      <c r="P79" s="836"/>
      <c r="Q79" s="835" t="s">
        <v>323</v>
      </c>
      <c r="R79" s="836"/>
      <c r="S79" s="835" t="s">
        <v>322</v>
      </c>
      <c r="T79" s="834"/>
    </row>
    <row r="80" spans="1:20" s="782" customFormat="1" ht="15.6" customHeight="1">
      <c r="A80" s="793"/>
      <c r="B80" s="812"/>
      <c r="C80" s="833"/>
      <c r="D80" s="832"/>
      <c r="E80" s="831"/>
      <c r="F80" s="830"/>
      <c r="G80" s="831"/>
      <c r="H80" s="830"/>
      <c r="I80" s="831"/>
      <c r="J80" s="830"/>
      <c r="K80" s="831"/>
      <c r="L80" s="830"/>
      <c r="M80" s="831"/>
      <c r="N80" s="830"/>
      <c r="O80" s="831"/>
      <c r="P80" s="830"/>
      <c r="Q80" s="831"/>
      <c r="R80" s="830"/>
      <c r="S80" s="829"/>
      <c r="T80" s="828"/>
    </row>
    <row r="81" spans="1:21" s="782" customFormat="1" ht="15.6" customHeight="1">
      <c r="A81" s="793"/>
      <c r="B81" s="808"/>
      <c r="C81" s="827"/>
      <c r="D81" s="826"/>
      <c r="E81" s="825" t="s">
        <v>321</v>
      </c>
      <c r="F81" s="824"/>
      <c r="G81" s="824"/>
      <c r="H81" s="823"/>
      <c r="I81" s="822"/>
      <c r="J81" s="821"/>
      <c r="K81" s="821"/>
      <c r="L81" s="821"/>
      <c r="M81" s="821"/>
      <c r="N81" s="821"/>
      <c r="O81" s="821"/>
      <c r="P81" s="821"/>
      <c r="Q81" s="821"/>
      <c r="R81" s="821"/>
      <c r="S81" s="821"/>
      <c r="T81" s="820"/>
    </row>
    <row r="82" spans="1:21" s="782" customFormat="1" ht="15.95" customHeight="1">
      <c r="A82" s="793"/>
      <c r="B82" s="819" t="s">
        <v>320</v>
      </c>
      <c r="C82" s="818"/>
      <c r="D82" s="818"/>
      <c r="E82" s="817"/>
      <c r="F82" s="817"/>
      <c r="G82" s="817"/>
      <c r="H82" s="816"/>
      <c r="I82" s="799"/>
      <c r="J82" s="797"/>
      <c r="K82" s="803" t="s">
        <v>313</v>
      </c>
      <c r="L82" s="797"/>
      <c r="M82" s="797"/>
      <c r="N82" s="804" t="s">
        <v>314</v>
      </c>
      <c r="O82" s="797"/>
      <c r="P82" s="797"/>
      <c r="Q82" s="803" t="s">
        <v>313</v>
      </c>
      <c r="R82" s="795"/>
      <c r="S82" s="795"/>
      <c r="T82" s="794"/>
    </row>
    <row r="83" spans="1:21" s="782" customFormat="1" ht="15.95" customHeight="1">
      <c r="A83" s="793"/>
      <c r="B83" s="814"/>
      <c r="C83" s="813"/>
      <c r="D83" s="813"/>
      <c r="E83" s="792" t="s">
        <v>319</v>
      </c>
      <c r="F83" s="815"/>
      <c r="G83" s="806" t="s">
        <v>318</v>
      </c>
      <c r="H83" s="805"/>
      <c r="I83" s="799"/>
      <c r="J83" s="797"/>
      <c r="K83" s="803" t="s">
        <v>313</v>
      </c>
      <c r="L83" s="797"/>
      <c r="M83" s="797"/>
      <c r="N83" s="804" t="s">
        <v>334</v>
      </c>
      <c r="O83" s="797"/>
      <c r="P83" s="797"/>
      <c r="Q83" s="803" t="s">
        <v>313</v>
      </c>
      <c r="R83" s="795"/>
      <c r="S83" s="795"/>
      <c r="T83" s="794"/>
      <c r="U83" s="782" t="s">
        <v>335</v>
      </c>
    </row>
    <row r="84" spans="1:21" s="782" customFormat="1" ht="15.95" customHeight="1">
      <c r="A84" s="793"/>
      <c r="B84" s="814"/>
      <c r="C84" s="813"/>
      <c r="D84" s="813"/>
      <c r="E84" s="812"/>
      <c r="F84" s="811"/>
      <c r="G84" s="806" t="s">
        <v>317</v>
      </c>
      <c r="H84" s="805"/>
      <c r="I84" s="799"/>
      <c r="J84" s="797"/>
      <c r="K84" s="803" t="s">
        <v>313</v>
      </c>
      <c r="L84" s="797"/>
      <c r="M84" s="797"/>
      <c r="N84" s="804" t="s">
        <v>314</v>
      </c>
      <c r="O84" s="797"/>
      <c r="P84" s="797"/>
      <c r="Q84" s="803" t="s">
        <v>313</v>
      </c>
      <c r="R84" s="795"/>
      <c r="S84" s="795"/>
      <c r="T84" s="794"/>
    </row>
    <row r="85" spans="1:21" s="782" customFormat="1" ht="15.95" customHeight="1">
      <c r="A85" s="793"/>
      <c r="B85" s="810"/>
      <c r="C85" s="809"/>
      <c r="D85" s="809"/>
      <c r="E85" s="808"/>
      <c r="F85" s="807"/>
      <c r="G85" s="806" t="s">
        <v>316</v>
      </c>
      <c r="H85" s="805"/>
      <c r="I85" s="799"/>
      <c r="J85" s="797"/>
      <c r="K85" s="803" t="s">
        <v>313</v>
      </c>
      <c r="L85" s="797"/>
      <c r="M85" s="797"/>
      <c r="N85" s="804" t="s">
        <v>314</v>
      </c>
      <c r="O85" s="797"/>
      <c r="P85" s="797"/>
      <c r="Q85" s="803" t="s">
        <v>313</v>
      </c>
      <c r="R85" s="795"/>
      <c r="S85" s="795"/>
      <c r="T85" s="794"/>
    </row>
    <row r="86" spans="1:21" s="782" customFormat="1" ht="16.350000000000001" customHeight="1">
      <c r="A86" s="793"/>
      <c r="B86" s="802" t="s">
        <v>315</v>
      </c>
      <c r="C86" s="801"/>
      <c r="D86" s="801"/>
      <c r="E86" s="801"/>
      <c r="F86" s="801"/>
      <c r="G86" s="801"/>
      <c r="H86" s="800"/>
      <c r="I86" s="799"/>
      <c r="J86" s="797"/>
      <c r="K86" s="796" t="s">
        <v>313</v>
      </c>
      <c r="L86" s="797"/>
      <c r="M86" s="797"/>
      <c r="N86" s="798" t="s">
        <v>334</v>
      </c>
      <c r="O86" s="797"/>
      <c r="P86" s="797"/>
      <c r="Q86" s="796" t="s">
        <v>313</v>
      </c>
      <c r="R86" s="795"/>
      <c r="S86" s="795"/>
      <c r="T86" s="794"/>
    </row>
    <row r="87" spans="1:21" s="782" customFormat="1" ht="16.350000000000001" customHeight="1" thickBot="1">
      <c r="A87" s="793"/>
      <c r="B87" s="844" t="s">
        <v>312</v>
      </c>
      <c r="C87" s="786"/>
      <c r="D87" s="786"/>
      <c r="E87" s="786"/>
      <c r="F87" s="786"/>
      <c r="G87" s="786"/>
      <c r="H87" s="790"/>
      <c r="I87" s="789"/>
      <c r="J87" s="788"/>
      <c r="K87" s="788"/>
      <c r="L87" s="784" t="s">
        <v>311</v>
      </c>
      <c r="M87" s="784"/>
      <c r="N87" s="787"/>
      <c r="O87" s="786"/>
      <c r="P87" s="786"/>
      <c r="Q87" s="785"/>
      <c r="R87" s="784"/>
      <c r="S87" s="784"/>
      <c r="T87" s="783"/>
    </row>
    <row r="88" spans="1:21" s="773" customFormat="1" ht="15" customHeight="1">
      <c r="A88" s="843" t="s">
        <v>333</v>
      </c>
      <c r="B88" s="842" t="s">
        <v>331</v>
      </c>
      <c r="C88" s="842"/>
      <c r="D88" s="842"/>
      <c r="E88" s="842"/>
      <c r="F88" s="842"/>
      <c r="G88" s="842"/>
      <c r="H88" s="842"/>
      <c r="I88" s="842"/>
      <c r="J88" s="842"/>
      <c r="K88" s="842"/>
      <c r="L88" s="842"/>
      <c r="M88" s="842"/>
      <c r="N88" s="842"/>
      <c r="O88" s="842"/>
      <c r="P88" s="842"/>
      <c r="Q88" s="842"/>
      <c r="R88" s="842"/>
      <c r="S88" s="842"/>
      <c r="T88" s="841"/>
    </row>
    <row r="89" spans="1:21" s="782" customFormat="1" ht="16.350000000000001" customHeight="1">
      <c r="A89" s="793"/>
      <c r="B89" s="840" t="s">
        <v>330</v>
      </c>
      <c r="C89" s="839"/>
      <c r="D89" s="838"/>
      <c r="E89" s="837" t="s">
        <v>329</v>
      </c>
      <c r="F89" s="836"/>
      <c r="G89" s="835" t="s">
        <v>328</v>
      </c>
      <c r="H89" s="836"/>
      <c r="I89" s="835" t="s">
        <v>327</v>
      </c>
      <c r="J89" s="836"/>
      <c r="K89" s="835" t="s">
        <v>326</v>
      </c>
      <c r="L89" s="836"/>
      <c r="M89" s="835" t="s">
        <v>325</v>
      </c>
      <c r="N89" s="836"/>
      <c r="O89" s="835" t="s">
        <v>324</v>
      </c>
      <c r="P89" s="836"/>
      <c r="Q89" s="835" t="s">
        <v>323</v>
      </c>
      <c r="R89" s="836"/>
      <c r="S89" s="835" t="s">
        <v>322</v>
      </c>
      <c r="T89" s="834"/>
    </row>
    <row r="90" spans="1:21" s="782" customFormat="1" ht="15.6" customHeight="1">
      <c r="A90" s="793"/>
      <c r="B90" s="812"/>
      <c r="C90" s="833"/>
      <c r="D90" s="832"/>
      <c r="E90" s="831"/>
      <c r="F90" s="830"/>
      <c r="G90" s="831"/>
      <c r="H90" s="830"/>
      <c r="I90" s="831"/>
      <c r="J90" s="830"/>
      <c r="K90" s="831"/>
      <c r="L90" s="830"/>
      <c r="M90" s="831"/>
      <c r="N90" s="830"/>
      <c r="O90" s="831"/>
      <c r="P90" s="830"/>
      <c r="Q90" s="831"/>
      <c r="R90" s="830"/>
      <c r="S90" s="829"/>
      <c r="T90" s="828"/>
    </row>
    <row r="91" spans="1:21" s="782" customFormat="1" ht="15.6" customHeight="1">
      <c r="A91" s="793"/>
      <c r="B91" s="808"/>
      <c r="C91" s="827"/>
      <c r="D91" s="826"/>
      <c r="E91" s="825" t="s">
        <v>321</v>
      </c>
      <c r="F91" s="824"/>
      <c r="G91" s="824"/>
      <c r="H91" s="823"/>
      <c r="I91" s="822"/>
      <c r="J91" s="821"/>
      <c r="K91" s="821"/>
      <c r="L91" s="821"/>
      <c r="M91" s="821"/>
      <c r="N91" s="821"/>
      <c r="O91" s="821"/>
      <c r="P91" s="821"/>
      <c r="Q91" s="821"/>
      <c r="R91" s="821"/>
      <c r="S91" s="821"/>
      <c r="T91" s="820"/>
    </row>
    <row r="92" spans="1:21" s="782" customFormat="1" ht="15.95" customHeight="1">
      <c r="A92" s="793"/>
      <c r="B92" s="819" t="s">
        <v>320</v>
      </c>
      <c r="C92" s="818"/>
      <c r="D92" s="818"/>
      <c r="E92" s="817"/>
      <c r="F92" s="817"/>
      <c r="G92" s="817"/>
      <c r="H92" s="816"/>
      <c r="I92" s="799"/>
      <c r="J92" s="797"/>
      <c r="K92" s="803" t="s">
        <v>313</v>
      </c>
      <c r="L92" s="797"/>
      <c r="M92" s="797"/>
      <c r="N92" s="804" t="s">
        <v>314</v>
      </c>
      <c r="O92" s="797"/>
      <c r="P92" s="797"/>
      <c r="Q92" s="803" t="s">
        <v>313</v>
      </c>
      <c r="R92" s="795"/>
      <c r="S92" s="795"/>
      <c r="T92" s="794"/>
    </row>
    <row r="93" spans="1:21" s="782" customFormat="1" ht="15.95" customHeight="1">
      <c r="A93" s="793"/>
      <c r="B93" s="814"/>
      <c r="C93" s="813"/>
      <c r="D93" s="813"/>
      <c r="E93" s="792" t="s">
        <v>319</v>
      </c>
      <c r="F93" s="815"/>
      <c r="G93" s="806" t="s">
        <v>318</v>
      </c>
      <c r="H93" s="805"/>
      <c r="I93" s="799"/>
      <c r="J93" s="797"/>
      <c r="K93" s="803" t="s">
        <v>313</v>
      </c>
      <c r="L93" s="797"/>
      <c r="M93" s="797"/>
      <c r="N93" s="804" t="s">
        <v>314</v>
      </c>
      <c r="O93" s="797"/>
      <c r="P93" s="797"/>
      <c r="Q93" s="803" t="s">
        <v>313</v>
      </c>
      <c r="R93" s="795"/>
      <c r="S93" s="795"/>
      <c r="T93" s="794"/>
    </row>
    <row r="94" spans="1:21" s="782" customFormat="1" ht="15.95" customHeight="1">
      <c r="A94" s="793"/>
      <c r="B94" s="814"/>
      <c r="C94" s="813"/>
      <c r="D94" s="813"/>
      <c r="E94" s="812"/>
      <c r="F94" s="811"/>
      <c r="G94" s="806" t="s">
        <v>317</v>
      </c>
      <c r="H94" s="805"/>
      <c r="I94" s="799"/>
      <c r="J94" s="797"/>
      <c r="K94" s="803" t="s">
        <v>313</v>
      </c>
      <c r="L94" s="797"/>
      <c r="M94" s="797"/>
      <c r="N94" s="804" t="s">
        <v>314</v>
      </c>
      <c r="O94" s="797"/>
      <c r="P94" s="797"/>
      <c r="Q94" s="803" t="s">
        <v>313</v>
      </c>
      <c r="R94" s="795"/>
      <c r="S94" s="795"/>
      <c r="T94" s="794"/>
    </row>
    <row r="95" spans="1:21" s="782" customFormat="1" ht="15.95" customHeight="1">
      <c r="A95" s="793"/>
      <c r="B95" s="810"/>
      <c r="C95" s="809"/>
      <c r="D95" s="809"/>
      <c r="E95" s="808"/>
      <c r="F95" s="807"/>
      <c r="G95" s="806" t="s">
        <v>316</v>
      </c>
      <c r="H95" s="805"/>
      <c r="I95" s="799"/>
      <c r="J95" s="797"/>
      <c r="K95" s="803" t="s">
        <v>313</v>
      </c>
      <c r="L95" s="797"/>
      <c r="M95" s="797"/>
      <c r="N95" s="804" t="s">
        <v>314</v>
      </c>
      <c r="O95" s="797"/>
      <c r="P95" s="797"/>
      <c r="Q95" s="803" t="s">
        <v>313</v>
      </c>
      <c r="R95" s="795"/>
      <c r="S95" s="795"/>
      <c r="T95" s="794"/>
    </row>
    <row r="96" spans="1:21" s="782" customFormat="1" ht="16.350000000000001" customHeight="1">
      <c r="A96" s="793"/>
      <c r="B96" s="802" t="s">
        <v>315</v>
      </c>
      <c r="C96" s="801"/>
      <c r="D96" s="801"/>
      <c r="E96" s="801"/>
      <c r="F96" s="801"/>
      <c r="G96" s="801"/>
      <c r="H96" s="800"/>
      <c r="I96" s="799"/>
      <c r="J96" s="797"/>
      <c r="K96" s="796" t="s">
        <v>313</v>
      </c>
      <c r="L96" s="797"/>
      <c r="M96" s="797"/>
      <c r="N96" s="798" t="s">
        <v>314</v>
      </c>
      <c r="O96" s="797"/>
      <c r="P96" s="797"/>
      <c r="Q96" s="796" t="s">
        <v>313</v>
      </c>
      <c r="R96" s="795"/>
      <c r="S96" s="795"/>
      <c r="T96" s="794"/>
    </row>
    <row r="97" spans="1:20" s="782" customFormat="1" ht="16.350000000000001" customHeight="1" thickBot="1">
      <c r="A97" s="793"/>
      <c r="B97" s="844" t="s">
        <v>312</v>
      </c>
      <c r="C97" s="786"/>
      <c r="D97" s="786"/>
      <c r="E97" s="786"/>
      <c r="F97" s="786"/>
      <c r="G97" s="786"/>
      <c r="H97" s="790"/>
      <c r="I97" s="789"/>
      <c r="J97" s="788"/>
      <c r="K97" s="788"/>
      <c r="L97" s="784" t="s">
        <v>311</v>
      </c>
      <c r="M97" s="784"/>
      <c r="N97" s="787"/>
      <c r="O97" s="786"/>
      <c r="P97" s="786"/>
      <c r="Q97" s="785"/>
      <c r="R97" s="784"/>
      <c r="S97" s="784"/>
      <c r="T97" s="783"/>
    </row>
    <row r="98" spans="1:20" s="773" customFormat="1" ht="15" customHeight="1">
      <c r="A98" s="843" t="s">
        <v>332</v>
      </c>
      <c r="B98" s="842" t="s">
        <v>331</v>
      </c>
      <c r="C98" s="842"/>
      <c r="D98" s="842"/>
      <c r="E98" s="842"/>
      <c r="F98" s="842"/>
      <c r="G98" s="842"/>
      <c r="H98" s="842"/>
      <c r="I98" s="842"/>
      <c r="J98" s="842"/>
      <c r="K98" s="842"/>
      <c r="L98" s="842"/>
      <c r="M98" s="842"/>
      <c r="N98" s="842"/>
      <c r="O98" s="842"/>
      <c r="P98" s="842"/>
      <c r="Q98" s="842"/>
      <c r="R98" s="842"/>
      <c r="S98" s="842"/>
      <c r="T98" s="841"/>
    </row>
    <row r="99" spans="1:20" s="782" customFormat="1" ht="16.350000000000001" customHeight="1">
      <c r="A99" s="793"/>
      <c r="B99" s="840" t="s">
        <v>330</v>
      </c>
      <c r="C99" s="839"/>
      <c r="D99" s="838"/>
      <c r="E99" s="837" t="s">
        <v>329</v>
      </c>
      <c r="F99" s="836"/>
      <c r="G99" s="835" t="s">
        <v>328</v>
      </c>
      <c r="H99" s="836"/>
      <c r="I99" s="835" t="s">
        <v>327</v>
      </c>
      <c r="J99" s="836"/>
      <c r="K99" s="835" t="s">
        <v>326</v>
      </c>
      <c r="L99" s="836"/>
      <c r="M99" s="835" t="s">
        <v>325</v>
      </c>
      <c r="N99" s="836"/>
      <c r="O99" s="835" t="s">
        <v>324</v>
      </c>
      <c r="P99" s="836"/>
      <c r="Q99" s="835" t="s">
        <v>323</v>
      </c>
      <c r="R99" s="836"/>
      <c r="S99" s="835" t="s">
        <v>322</v>
      </c>
      <c r="T99" s="834"/>
    </row>
    <row r="100" spans="1:20" s="782" customFormat="1" ht="15.6" customHeight="1">
      <c r="A100" s="793"/>
      <c r="B100" s="812"/>
      <c r="C100" s="833"/>
      <c r="D100" s="832"/>
      <c r="E100" s="831"/>
      <c r="F100" s="830"/>
      <c r="G100" s="831"/>
      <c r="H100" s="830"/>
      <c r="I100" s="831"/>
      <c r="J100" s="830"/>
      <c r="K100" s="831"/>
      <c r="L100" s="830"/>
      <c r="M100" s="831"/>
      <c r="N100" s="830"/>
      <c r="O100" s="831"/>
      <c r="P100" s="830"/>
      <c r="Q100" s="831"/>
      <c r="R100" s="830"/>
      <c r="S100" s="829"/>
      <c r="T100" s="828"/>
    </row>
    <row r="101" spans="1:20" s="782" customFormat="1" ht="15.6" customHeight="1">
      <c r="A101" s="793"/>
      <c r="B101" s="808"/>
      <c r="C101" s="827"/>
      <c r="D101" s="826"/>
      <c r="E101" s="825" t="s">
        <v>321</v>
      </c>
      <c r="F101" s="824"/>
      <c r="G101" s="824"/>
      <c r="H101" s="823"/>
      <c r="I101" s="822"/>
      <c r="J101" s="821"/>
      <c r="K101" s="821"/>
      <c r="L101" s="821"/>
      <c r="M101" s="821"/>
      <c r="N101" s="821"/>
      <c r="O101" s="821"/>
      <c r="P101" s="821"/>
      <c r="Q101" s="821"/>
      <c r="R101" s="821"/>
      <c r="S101" s="821"/>
      <c r="T101" s="820"/>
    </row>
    <row r="102" spans="1:20" s="782" customFormat="1" ht="15.95" customHeight="1">
      <c r="A102" s="793"/>
      <c r="B102" s="819" t="s">
        <v>320</v>
      </c>
      <c r="C102" s="818"/>
      <c r="D102" s="818"/>
      <c r="E102" s="817"/>
      <c r="F102" s="817"/>
      <c r="G102" s="817"/>
      <c r="H102" s="816"/>
      <c r="I102" s="799"/>
      <c r="J102" s="797"/>
      <c r="K102" s="803" t="s">
        <v>313</v>
      </c>
      <c r="L102" s="797"/>
      <c r="M102" s="797"/>
      <c r="N102" s="804" t="s">
        <v>314</v>
      </c>
      <c r="O102" s="797"/>
      <c r="P102" s="797"/>
      <c r="Q102" s="803" t="s">
        <v>313</v>
      </c>
      <c r="R102" s="795"/>
      <c r="S102" s="795"/>
      <c r="T102" s="794"/>
    </row>
    <row r="103" spans="1:20" s="782" customFormat="1" ht="15.95" customHeight="1">
      <c r="A103" s="793"/>
      <c r="B103" s="814"/>
      <c r="C103" s="813"/>
      <c r="D103" s="813"/>
      <c r="E103" s="792" t="s">
        <v>319</v>
      </c>
      <c r="F103" s="815"/>
      <c r="G103" s="806" t="s">
        <v>318</v>
      </c>
      <c r="H103" s="805"/>
      <c r="I103" s="799"/>
      <c r="J103" s="797"/>
      <c r="K103" s="803" t="s">
        <v>313</v>
      </c>
      <c r="L103" s="797"/>
      <c r="M103" s="797"/>
      <c r="N103" s="804" t="s">
        <v>314</v>
      </c>
      <c r="O103" s="797"/>
      <c r="P103" s="797"/>
      <c r="Q103" s="803" t="s">
        <v>313</v>
      </c>
      <c r="R103" s="795"/>
      <c r="S103" s="795"/>
      <c r="T103" s="794"/>
    </row>
    <row r="104" spans="1:20" s="782" customFormat="1" ht="15.95" customHeight="1">
      <c r="A104" s="793"/>
      <c r="B104" s="814"/>
      <c r="C104" s="813"/>
      <c r="D104" s="813"/>
      <c r="E104" s="812"/>
      <c r="F104" s="811"/>
      <c r="G104" s="806" t="s">
        <v>317</v>
      </c>
      <c r="H104" s="805"/>
      <c r="I104" s="799"/>
      <c r="J104" s="797"/>
      <c r="K104" s="803" t="s">
        <v>313</v>
      </c>
      <c r="L104" s="797"/>
      <c r="M104" s="797"/>
      <c r="N104" s="804" t="s">
        <v>314</v>
      </c>
      <c r="O104" s="797"/>
      <c r="P104" s="797"/>
      <c r="Q104" s="803" t="s">
        <v>313</v>
      </c>
      <c r="R104" s="795"/>
      <c r="S104" s="795"/>
      <c r="T104" s="794"/>
    </row>
    <row r="105" spans="1:20" s="782" customFormat="1" ht="15.95" customHeight="1">
      <c r="A105" s="793"/>
      <c r="B105" s="810"/>
      <c r="C105" s="809"/>
      <c r="D105" s="809"/>
      <c r="E105" s="808"/>
      <c r="F105" s="807"/>
      <c r="G105" s="806" t="s">
        <v>316</v>
      </c>
      <c r="H105" s="805"/>
      <c r="I105" s="799"/>
      <c r="J105" s="797"/>
      <c r="K105" s="803" t="s">
        <v>313</v>
      </c>
      <c r="L105" s="797"/>
      <c r="M105" s="797"/>
      <c r="N105" s="804" t="s">
        <v>314</v>
      </c>
      <c r="O105" s="797"/>
      <c r="P105" s="797"/>
      <c r="Q105" s="803" t="s">
        <v>313</v>
      </c>
      <c r="R105" s="795"/>
      <c r="S105" s="795"/>
      <c r="T105" s="794"/>
    </row>
    <row r="106" spans="1:20" s="782" customFormat="1" ht="16.350000000000001" customHeight="1">
      <c r="A106" s="793"/>
      <c r="B106" s="802" t="s">
        <v>315</v>
      </c>
      <c r="C106" s="801"/>
      <c r="D106" s="801"/>
      <c r="E106" s="801"/>
      <c r="F106" s="801"/>
      <c r="G106" s="801"/>
      <c r="H106" s="800"/>
      <c r="I106" s="799"/>
      <c r="J106" s="797"/>
      <c r="K106" s="796" t="s">
        <v>313</v>
      </c>
      <c r="L106" s="797"/>
      <c r="M106" s="797"/>
      <c r="N106" s="798" t="s">
        <v>314</v>
      </c>
      <c r="O106" s="797"/>
      <c r="P106" s="797"/>
      <c r="Q106" s="796" t="s">
        <v>313</v>
      </c>
      <c r="R106" s="795"/>
      <c r="S106" s="795"/>
      <c r="T106" s="794"/>
    </row>
    <row r="107" spans="1:20" s="782" customFormat="1" ht="16.350000000000001" customHeight="1" thickBot="1">
      <c r="A107" s="793"/>
      <c r="B107" s="792" t="s">
        <v>312</v>
      </c>
      <c r="C107" s="791"/>
      <c r="D107" s="791"/>
      <c r="E107" s="786"/>
      <c r="F107" s="786"/>
      <c r="G107" s="786"/>
      <c r="H107" s="790"/>
      <c r="I107" s="789"/>
      <c r="J107" s="788"/>
      <c r="K107" s="788"/>
      <c r="L107" s="784" t="s">
        <v>311</v>
      </c>
      <c r="M107" s="784"/>
      <c r="N107" s="787"/>
      <c r="O107" s="786"/>
      <c r="P107" s="786"/>
      <c r="Q107" s="785"/>
      <c r="R107" s="784"/>
      <c r="S107" s="784"/>
      <c r="T107" s="783"/>
    </row>
    <row r="108" spans="1:20" s="773" customFormat="1" ht="15" customHeight="1" thickBot="1">
      <c r="A108" s="781" t="s">
        <v>310</v>
      </c>
      <c r="B108" s="780"/>
      <c r="C108" s="780"/>
      <c r="D108" s="779"/>
      <c r="E108" s="778" t="s">
        <v>309</v>
      </c>
      <c r="F108" s="777"/>
      <c r="G108" s="777"/>
      <c r="H108" s="777"/>
      <c r="I108" s="777"/>
      <c r="J108" s="777"/>
      <c r="K108" s="777"/>
      <c r="L108" s="777"/>
      <c r="M108" s="777"/>
      <c r="N108" s="777"/>
      <c r="O108" s="777"/>
      <c r="P108" s="777"/>
      <c r="Q108" s="777"/>
      <c r="R108" s="777"/>
      <c r="S108" s="777"/>
      <c r="T108" s="776"/>
    </row>
    <row r="109" spans="1:20" s="773" customFormat="1" ht="16.5" customHeight="1">
      <c r="A109" s="775"/>
      <c r="B109" s="775"/>
      <c r="C109" s="775"/>
      <c r="D109" s="775"/>
      <c r="E109" s="775"/>
      <c r="F109" s="775"/>
      <c r="G109" s="774"/>
      <c r="H109" s="774"/>
      <c r="I109" s="774"/>
      <c r="J109" s="774"/>
      <c r="K109" s="774"/>
      <c r="L109" s="774"/>
      <c r="M109" s="774"/>
      <c r="N109" s="774"/>
      <c r="O109" s="774"/>
      <c r="P109" s="774"/>
      <c r="Q109" s="774"/>
      <c r="R109" s="774" t="s">
        <v>308</v>
      </c>
      <c r="S109" s="774"/>
      <c r="T109" s="774"/>
    </row>
    <row r="110" spans="1:20" ht="102.6" customHeight="1">
      <c r="A110" s="772" t="s">
        <v>224</v>
      </c>
      <c r="B110" s="771" t="s">
        <v>307</v>
      </c>
      <c r="C110" s="771"/>
      <c r="D110" s="771"/>
      <c r="E110" s="771"/>
      <c r="F110" s="771"/>
      <c r="G110" s="771"/>
      <c r="H110" s="771"/>
      <c r="I110" s="771"/>
      <c r="J110" s="771"/>
      <c r="K110" s="771"/>
      <c r="L110" s="771"/>
      <c r="M110" s="771"/>
      <c r="N110" s="771"/>
      <c r="O110" s="771"/>
      <c r="P110" s="771"/>
      <c r="Q110" s="771"/>
      <c r="R110" s="771"/>
      <c r="S110" s="771"/>
      <c r="T110" s="771"/>
    </row>
  </sheetData>
  <mergeCells count="489">
    <mergeCell ref="R102:T102"/>
    <mergeCell ref="E103:F105"/>
    <mergeCell ref="G103:H103"/>
    <mergeCell ref="I103:J103"/>
    <mergeCell ref="L103:M103"/>
    <mergeCell ref="O103:P103"/>
    <mergeCell ref="B106:H106"/>
    <mergeCell ref="I106:J106"/>
    <mergeCell ref="L106:M106"/>
    <mergeCell ref="O106:P106"/>
    <mergeCell ref="R106:T106"/>
    <mergeCell ref="B107:H107"/>
    <mergeCell ref="I107:K107"/>
    <mergeCell ref="L107:M107"/>
    <mergeCell ref="O107:P107"/>
    <mergeCell ref="R107:S107"/>
    <mergeCell ref="G105:H105"/>
    <mergeCell ref="I105:J105"/>
    <mergeCell ref="L105:M105"/>
    <mergeCell ref="O105:P105"/>
    <mergeCell ref="R105:T105"/>
    <mergeCell ref="A17:J17"/>
    <mergeCell ref="K17:T17"/>
    <mergeCell ref="E101:H101"/>
    <mergeCell ref="I101:T101"/>
    <mergeCell ref="B102:H102"/>
    <mergeCell ref="S100:T100"/>
    <mergeCell ref="R103:T103"/>
    <mergeCell ref="G104:H104"/>
    <mergeCell ref="I104:J104"/>
    <mergeCell ref="L104:M104"/>
    <mergeCell ref="O104:P104"/>
    <mergeCell ref="R104:T104"/>
    <mergeCell ref="I102:J102"/>
    <mergeCell ref="L102:M102"/>
    <mergeCell ref="O102:P102"/>
    <mergeCell ref="O99:P99"/>
    <mergeCell ref="Q99:R99"/>
    <mergeCell ref="S99:T99"/>
    <mergeCell ref="E100:F100"/>
    <mergeCell ref="G100:H100"/>
    <mergeCell ref="I100:J100"/>
    <mergeCell ref="K100:L100"/>
    <mergeCell ref="M100:N100"/>
    <mergeCell ref="O100:P100"/>
    <mergeCell ref="Q100:R100"/>
    <mergeCell ref="B97:H97"/>
    <mergeCell ref="I97:K97"/>
    <mergeCell ref="L97:M97"/>
    <mergeCell ref="O97:P97"/>
    <mergeCell ref="R97:S97"/>
    <mergeCell ref="E99:F99"/>
    <mergeCell ref="G99:H99"/>
    <mergeCell ref="I99:J99"/>
    <mergeCell ref="K99:L99"/>
    <mergeCell ref="M99:N99"/>
    <mergeCell ref="I95:J95"/>
    <mergeCell ref="L95:M95"/>
    <mergeCell ref="O95:P95"/>
    <mergeCell ref="R95:T95"/>
    <mergeCell ref="B96:H96"/>
    <mergeCell ref="I96:J96"/>
    <mergeCell ref="L96:M96"/>
    <mergeCell ref="O96:P96"/>
    <mergeCell ref="R96:T96"/>
    <mergeCell ref="E93:F95"/>
    <mergeCell ref="G93:H93"/>
    <mergeCell ref="I93:J93"/>
    <mergeCell ref="R93:T93"/>
    <mergeCell ref="G94:H94"/>
    <mergeCell ref="I94:J94"/>
    <mergeCell ref="L94:M94"/>
    <mergeCell ref="O94:P94"/>
    <mergeCell ref="R94:T94"/>
    <mergeCell ref="G95:H95"/>
    <mergeCell ref="B86:H86"/>
    <mergeCell ref="I86:J86"/>
    <mergeCell ref="L86:M86"/>
    <mergeCell ref="O86:P86"/>
    <mergeCell ref="R86:T86"/>
    <mergeCell ref="B87:H87"/>
    <mergeCell ref="I87:K87"/>
    <mergeCell ref="L87:M87"/>
    <mergeCell ref="O87:P87"/>
    <mergeCell ref="R87:S87"/>
    <mergeCell ref="R84:T84"/>
    <mergeCell ref="G85:H85"/>
    <mergeCell ref="I85:J85"/>
    <mergeCell ref="L85:M85"/>
    <mergeCell ref="O85:P85"/>
    <mergeCell ref="R85:T85"/>
    <mergeCell ref="E83:F85"/>
    <mergeCell ref="G83:H83"/>
    <mergeCell ref="I83:J83"/>
    <mergeCell ref="L83:M83"/>
    <mergeCell ref="O83:P83"/>
    <mergeCell ref="R83:T83"/>
    <mergeCell ref="G84:H84"/>
    <mergeCell ref="I84:J84"/>
    <mergeCell ref="L84:M84"/>
    <mergeCell ref="O84:P84"/>
    <mergeCell ref="E81:H81"/>
    <mergeCell ref="I81:T81"/>
    <mergeCell ref="B82:H82"/>
    <mergeCell ref="I82:J82"/>
    <mergeCell ref="L82:M82"/>
    <mergeCell ref="O82:P82"/>
    <mergeCell ref="R82:T82"/>
    <mergeCell ref="Q79:R79"/>
    <mergeCell ref="S79:T79"/>
    <mergeCell ref="E80:F80"/>
    <mergeCell ref="G80:H80"/>
    <mergeCell ref="I80:J80"/>
    <mergeCell ref="K80:L80"/>
    <mergeCell ref="M80:N80"/>
    <mergeCell ref="O80:P80"/>
    <mergeCell ref="Q80:R80"/>
    <mergeCell ref="S80:T80"/>
    <mergeCell ref="E79:F79"/>
    <mergeCell ref="G79:H79"/>
    <mergeCell ref="I79:J79"/>
    <mergeCell ref="K79:L79"/>
    <mergeCell ref="M79:N79"/>
    <mergeCell ref="O79:P79"/>
    <mergeCell ref="B63:H63"/>
    <mergeCell ref="I63:J63"/>
    <mergeCell ref="L63:M63"/>
    <mergeCell ref="O63:P63"/>
    <mergeCell ref="R63:T63"/>
    <mergeCell ref="B64:H64"/>
    <mergeCell ref="I64:K64"/>
    <mergeCell ref="L64:M64"/>
    <mergeCell ref="O64:P64"/>
    <mergeCell ref="R64:S64"/>
    <mergeCell ref="I61:J61"/>
    <mergeCell ref="L61:M61"/>
    <mergeCell ref="O61:P61"/>
    <mergeCell ref="R61:T61"/>
    <mergeCell ref="G62:H62"/>
    <mergeCell ref="I62:J62"/>
    <mergeCell ref="L62:M62"/>
    <mergeCell ref="O62:P62"/>
    <mergeCell ref="R62:T62"/>
    <mergeCell ref="O53:P53"/>
    <mergeCell ref="Q53:R53"/>
    <mergeCell ref="S53:T53"/>
    <mergeCell ref="E60:F62"/>
    <mergeCell ref="G60:H60"/>
    <mergeCell ref="I60:J60"/>
    <mergeCell ref="L60:M60"/>
    <mergeCell ref="O60:P60"/>
    <mergeCell ref="R60:T60"/>
    <mergeCell ref="G61:H61"/>
    <mergeCell ref="M52:N52"/>
    <mergeCell ref="O52:P52"/>
    <mergeCell ref="Q52:R52"/>
    <mergeCell ref="S52:T52"/>
    <mergeCell ref="C53:D53"/>
    <mergeCell ref="E53:F53"/>
    <mergeCell ref="G53:H53"/>
    <mergeCell ref="I53:J53"/>
    <mergeCell ref="K53:L53"/>
    <mergeCell ref="M53:N53"/>
    <mergeCell ref="Q51:T51"/>
    <mergeCell ref="B51:D52"/>
    <mergeCell ref="E57:F57"/>
    <mergeCell ref="G57:H57"/>
    <mergeCell ref="I57:J57"/>
    <mergeCell ref="K57:L57"/>
    <mergeCell ref="M57:N57"/>
    <mergeCell ref="O57:P57"/>
    <mergeCell ref="Q57:R57"/>
    <mergeCell ref="S57:T57"/>
    <mergeCell ref="B48:H48"/>
    <mergeCell ref="I48:J48"/>
    <mergeCell ref="L48:M48"/>
    <mergeCell ref="O48:P48"/>
    <mergeCell ref="R48:T48"/>
    <mergeCell ref="B49:H49"/>
    <mergeCell ref="I49:K49"/>
    <mergeCell ref="L49:M49"/>
    <mergeCell ref="O49:P49"/>
    <mergeCell ref="R49:S49"/>
    <mergeCell ref="G46:H46"/>
    <mergeCell ref="I46:J46"/>
    <mergeCell ref="L46:M46"/>
    <mergeCell ref="I47:J47"/>
    <mergeCell ref="L47:M47"/>
    <mergeCell ref="O47:P47"/>
    <mergeCell ref="B44:H44"/>
    <mergeCell ref="I44:J44"/>
    <mergeCell ref="L44:M44"/>
    <mergeCell ref="O44:P44"/>
    <mergeCell ref="R44:T44"/>
    <mergeCell ref="E45:F47"/>
    <mergeCell ref="G45:H45"/>
    <mergeCell ref="I45:J45"/>
    <mergeCell ref="L45:M45"/>
    <mergeCell ref="O45:P45"/>
    <mergeCell ref="Q90:R90"/>
    <mergeCell ref="S90:T90"/>
    <mergeCell ref="M42:N42"/>
    <mergeCell ref="O42:P42"/>
    <mergeCell ref="Q42:R42"/>
    <mergeCell ref="S42:T42"/>
    <mergeCell ref="I43:T43"/>
    <mergeCell ref="R45:T45"/>
    <mergeCell ref="R47:T47"/>
    <mergeCell ref="B50:T50"/>
    <mergeCell ref="E90:F90"/>
    <mergeCell ref="G90:H90"/>
    <mergeCell ref="I90:J90"/>
    <mergeCell ref="K90:L90"/>
    <mergeCell ref="M90:N90"/>
    <mergeCell ref="O90:P90"/>
    <mergeCell ref="I89:J89"/>
    <mergeCell ref="K89:L89"/>
    <mergeCell ref="M89:N89"/>
    <mergeCell ref="O89:P89"/>
    <mergeCell ref="Q89:R89"/>
    <mergeCell ref="S89:T89"/>
    <mergeCell ref="O46:P46"/>
    <mergeCell ref="R46:T46"/>
    <mergeCell ref="G47:H47"/>
    <mergeCell ref="I34:K34"/>
    <mergeCell ref="E28:H28"/>
    <mergeCell ref="B29:H29"/>
    <mergeCell ref="I29:J29"/>
    <mergeCell ref="L29:M29"/>
    <mergeCell ref="O29:P29"/>
    <mergeCell ref="R29:T29"/>
    <mergeCell ref="A76:T76"/>
    <mergeCell ref="A78:A87"/>
    <mergeCell ref="A50:A64"/>
    <mergeCell ref="E73:T73"/>
    <mergeCell ref="B78:T78"/>
    <mergeCell ref="B55:T55"/>
    <mergeCell ref="E56:F56"/>
    <mergeCell ref="G56:H56"/>
    <mergeCell ref="I56:J56"/>
    <mergeCell ref="K56:L56"/>
    <mergeCell ref="O41:P41"/>
    <mergeCell ref="Q41:R41"/>
    <mergeCell ref="S41:T41"/>
    <mergeCell ref="E42:F42"/>
    <mergeCell ref="B41:D43"/>
    <mergeCell ref="A18:T18"/>
    <mergeCell ref="G42:H42"/>
    <mergeCell ref="I42:J42"/>
    <mergeCell ref="K42:L42"/>
    <mergeCell ref="E43:H43"/>
    <mergeCell ref="A35:A49"/>
    <mergeCell ref="B35:T35"/>
    <mergeCell ref="A20:A34"/>
    <mergeCell ref="E26:F26"/>
    <mergeCell ref="G26:H26"/>
    <mergeCell ref="B33:H33"/>
    <mergeCell ref="B40:T40"/>
    <mergeCell ref="E41:F41"/>
    <mergeCell ref="G41:H41"/>
    <mergeCell ref="I41:J41"/>
    <mergeCell ref="Q22:R22"/>
    <mergeCell ref="S22:T22"/>
    <mergeCell ref="Q23:R23"/>
    <mergeCell ref="B34:H34"/>
    <mergeCell ref="B20:T20"/>
    <mergeCell ref="B25:T25"/>
    <mergeCell ref="Q21:T21"/>
    <mergeCell ref="L34:M34"/>
    <mergeCell ref="C23:D23"/>
    <mergeCell ref="C24:D24"/>
    <mergeCell ref="G31:H31"/>
    <mergeCell ref="G30:H30"/>
    <mergeCell ref="Q26:R26"/>
    <mergeCell ref="I31:J31"/>
    <mergeCell ref="L31:M31"/>
    <mergeCell ref="O31:P31"/>
    <mergeCell ref="R31:T31"/>
    <mergeCell ref="I30:J30"/>
    <mergeCell ref="L30:M30"/>
    <mergeCell ref="O30:P30"/>
    <mergeCell ref="B10:D10"/>
    <mergeCell ref="B11:D11"/>
    <mergeCell ref="B12:D12"/>
    <mergeCell ref="O33:P33"/>
    <mergeCell ref="I32:J32"/>
    <mergeCell ref="L32:M32"/>
    <mergeCell ref="O32:P32"/>
    <mergeCell ref="A19:H19"/>
    <mergeCell ref="I19:J19"/>
    <mergeCell ref="L19:Q19"/>
    <mergeCell ref="K10:M12"/>
    <mergeCell ref="K15:T15"/>
    <mergeCell ref="N11:T12"/>
    <mergeCell ref="P14:Q14"/>
    <mergeCell ref="K14:O14"/>
    <mergeCell ref="R14:T14"/>
    <mergeCell ref="A10:A16"/>
    <mergeCell ref="E10:J10"/>
    <mergeCell ref="E11:J11"/>
    <mergeCell ref="E12:J12"/>
    <mergeCell ref="B14:G16"/>
    <mergeCell ref="S10:T10"/>
    <mergeCell ref="H14:J14"/>
    <mergeCell ref="H15:J16"/>
    <mergeCell ref="K16:T16"/>
    <mergeCell ref="N10:O10"/>
    <mergeCell ref="R92:T92"/>
    <mergeCell ref="I91:T91"/>
    <mergeCell ref="E89:F89"/>
    <mergeCell ref="G89:H89"/>
    <mergeCell ref="B13:J13"/>
    <mergeCell ref="K13:T13"/>
    <mergeCell ref="R19:S19"/>
    <mergeCell ref="R30:T30"/>
    <mergeCell ref="E30:F32"/>
    <mergeCell ref="G32:H32"/>
    <mergeCell ref="A77:H77"/>
    <mergeCell ref="I77:J77"/>
    <mergeCell ref="L77:Q77"/>
    <mergeCell ref="R77:S77"/>
    <mergeCell ref="A88:A97"/>
    <mergeCell ref="E91:H91"/>
    <mergeCell ref="B92:H92"/>
    <mergeCell ref="I92:J92"/>
    <mergeCell ref="L92:M92"/>
    <mergeCell ref="O92:P92"/>
    <mergeCell ref="B110:T110"/>
    <mergeCell ref="E108:T108"/>
    <mergeCell ref="E68:T68"/>
    <mergeCell ref="E69:T69"/>
    <mergeCell ref="A67:T67"/>
    <mergeCell ref="E65:T65"/>
    <mergeCell ref="E70:F70"/>
    <mergeCell ref="K70:T70"/>
    <mergeCell ref="Q74:T74"/>
    <mergeCell ref="A68:A75"/>
    <mergeCell ref="O8:P8"/>
    <mergeCell ref="M8:N8"/>
    <mergeCell ref="G8:K8"/>
    <mergeCell ref="G9:T9"/>
    <mergeCell ref="B2:D2"/>
    <mergeCell ref="B3:D3"/>
    <mergeCell ref="B4:D7"/>
    <mergeCell ref="B8:D9"/>
    <mergeCell ref="A1:T1"/>
    <mergeCell ref="A2:A9"/>
    <mergeCell ref="E4:F4"/>
    <mergeCell ref="K4:T4"/>
    <mergeCell ref="E7:T7"/>
    <mergeCell ref="E2:T2"/>
    <mergeCell ref="E3:T3"/>
    <mergeCell ref="Q8:T8"/>
    <mergeCell ref="E8:F8"/>
    <mergeCell ref="E9:F9"/>
    <mergeCell ref="S38:T38"/>
    <mergeCell ref="E51:H51"/>
    <mergeCell ref="I51:L51"/>
    <mergeCell ref="M51:P51"/>
    <mergeCell ref="E52:F52"/>
    <mergeCell ref="G52:H52"/>
    <mergeCell ref="I52:J52"/>
    <mergeCell ref="K52:L52"/>
    <mergeCell ref="K41:L41"/>
    <mergeCell ref="M41:N41"/>
    <mergeCell ref="Q36:T36"/>
    <mergeCell ref="R32:T32"/>
    <mergeCell ref="R33:T33"/>
    <mergeCell ref="E38:F38"/>
    <mergeCell ref="G38:H38"/>
    <mergeCell ref="I38:J38"/>
    <mergeCell ref="K38:L38"/>
    <mergeCell ref="M38:N38"/>
    <mergeCell ref="O38:P38"/>
    <mergeCell ref="Q38:R38"/>
    <mergeCell ref="E74:F74"/>
    <mergeCell ref="G74:K74"/>
    <mergeCell ref="M74:N74"/>
    <mergeCell ref="O74:P74"/>
    <mergeCell ref="E75:F75"/>
    <mergeCell ref="G75:T75"/>
    <mergeCell ref="Q24:R24"/>
    <mergeCell ref="S23:T23"/>
    <mergeCell ref="S24:T24"/>
    <mergeCell ref="E27:F27"/>
    <mergeCell ref="G27:H27"/>
    <mergeCell ref="I27:J27"/>
    <mergeCell ref="K27:L27"/>
    <mergeCell ref="M27:N27"/>
    <mergeCell ref="O27:P27"/>
    <mergeCell ref="Q27:R27"/>
    <mergeCell ref="S26:T26"/>
    <mergeCell ref="I26:J26"/>
    <mergeCell ref="I28:T28"/>
    <mergeCell ref="R34:S34"/>
    <mergeCell ref="I33:J33"/>
    <mergeCell ref="L33:M33"/>
    <mergeCell ref="S27:T27"/>
    <mergeCell ref="I37:J37"/>
    <mergeCell ref="K37:L37"/>
    <mergeCell ref="M37:N37"/>
    <mergeCell ref="O37:P37"/>
    <mergeCell ref="K26:L26"/>
    <mergeCell ref="M26:N26"/>
    <mergeCell ref="O26:P26"/>
    <mergeCell ref="O34:P34"/>
    <mergeCell ref="Q37:R37"/>
    <mergeCell ref="S37:T37"/>
    <mergeCell ref="C38:D38"/>
    <mergeCell ref="B26:D28"/>
    <mergeCell ref="B36:D37"/>
    <mergeCell ref="E36:H36"/>
    <mergeCell ref="I36:L36"/>
    <mergeCell ref="M36:P36"/>
    <mergeCell ref="E37:F37"/>
    <mergeCell ref="G37:H37"/>
    <mergeCell ref="E22:F22"/>
    <mergeCell ref="G22:H22"/>
    <mergeCell ref="E23:F23"/>
    <mergeCell ref="G23:H23"/>
    <mergeCell ref="E24:F24"/>
    <mergeCell ref="G24:H24"/>
    <mergeCell ref="O23:P23"/>
    <mergeCell ref="M24:N24"/>
    <mergeCell ref="O24:P24"/>
    <mergeCell ref="I21:L21"/>
    <mergeCell ref="I22:J22"/>
    <mergeCell ref="K22:L22"/>
    <mergeCell ref="I23:J23"/>
    <mergeCell ref="K23:L23"/>
    <mergeCell ref="I24:J24"/>
    <mergeCell ref="K24:L24"/>
    <mergeCell ref="M39:N39"/>
    <mergeCell ref="O39:P39"/>
    <mergeCell ref="Q39:R39"/>
    <mergeCell ref="S39:T39"/>
    <mergeCell ref="E21:H21"/>
    <mergeCell ref="B21:D22"/>
    <mergeCell ref="M21:P21"/>
    <mergeCell ref="M22:N22"/>
    <mergeCell ref="O22:P22"/>
    <mergeCell ref="M23:N23"/>
    <mergeCell ref="O54:P54"/>
    <mergeCell ref="Q54:R54"/>
    <mergeCell ref="S54:T54"/>
    <mergeCell ref="O59:P59"/>
    <mergeCell ref="R59:T59"/>
    <mergeCell ref="C39:D39"/>
    <mergeCell ref="E39:F39"/>
    <mergeCell ref="G39:H39"/>
    <mergeCell ref="I39:J39"/>
    <mergeCell ref="K39:L39"/>
    <mergeCell ref="L59:M59"/>
    <mergeCell ref="C54:D54"/>
    <mergeCell ref="E54:F54"/>
    <mergeCell ref="G54:H54"/>
    <mergeCell ref="I54:J54"/>
    <mergeCell ref="K54:L54"/>
    <mergeCell ref="M54:N54"/>
    <mergeCell ref="A98:A107"/>
    <mergeCell ref="B98:T98"/>
    <mergeCell ref="L93:M93"/>
    <mergeCell ref="O93:P93"/>
    <mergeCell ref="B88:T88"/>
    <mergeCell ref="M56:N56"/>
    <mergeCell ref="O56:P56"/>
    <mergeCell ref="Q56:R56"/>
    <mergeCell ref="S56:T56"/>
    <mergeCell ref="E58:H58"/>
    <mergeCell ref="A108:D108"/>
    <mergeCell ref="B56:D58"/>
    <mergeCell ref="A65:D65"/>
    <mergeCell ref="B68:D68"/>
    <mergeCell ref="B69:D69"/>
    <mergeCell ref="B70:D73"/>
    <mergeCell ref="B74:D75"/>
    <mergeCell ref="B79:D81"/>
    <mergeCell ref="B89:D91"/>
    <mergeCell ref="B99:D101"/>
    <mergeCell ref="U5:AE6"/>
    <mergeCell ref="E5:G6"/>
    <mergeCell ref="I5:M6"/>
    <mergeCell ref="O5:T6"/>
    <mergeCell ref="E71:G72"/>
    <mergeCell ref="I71:M72"/>
    <mergeCell ref="O71:T72"/>
    <mergeCell ref="I58:T58"/>
    <mergeCell ref="B59:H59"/>
    <mergeCell ref="I59:J59"/>
  </mergeCells>
  <phoneticPr fontId="2"/>
  <dataValidations count="1">
    <dataValidation type="list" allowBlank="1" showInputMessage="1" showErrorMessage="1" sqref="E27:T27 E90:T90 E42:T42 E57:T57 E80:T80 E100:T100">
      <formula1>"〇"</formula1>
    </dataValidation>
  </dataValidations>
  <printOptions horizontalCentered="1"/>
  <pageMargins left="0.70866141732283472" right="0.31496062992125984" top="0.74803149606299213" bottom="0.15748031496062992" header="0.31496062992125984" footer="0.31496062992125984"/>
  <pageSetup paperSize="9" scale="72" orientation="portrait" r:id="rId1"/>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11</xdr:col>
                    <xdr:colOff>47625</xdr:colOff>
                    <xdr:row>15</xdr:row>
                    <xdr:rowOff>180975</xdr:rowOff>
                  </from>
                  <to>
                    <xdr:col>12</xdr:col>
                    <xdr:colOff>238125</xdr:colOff>
                    <xdr:row>17</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sizeWithCells="1">
                  <from>
                    <xdr:col>13</xdr:col>
                    <xdr:colOff>66675</xdr:colOff>
                    <xdr:row>15</xdr:row>
                    <xdr:rowOff>180975</xdr:rowOff>
                  </from>
                  <to>
                    <xdr:col>14</xdr:col>
                    <xdr:colOff>228600</xdr:colOff>
                    <xdr:row>17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1"/>
  <sheetViews>
    <sheetView showGridLines="0" view="pageBreakPreview" zoomScaleNormal="70" zoomScaleSheetLayoutView="100" workbookViewId="0"/>
  </sheetViews>
  <sheetFormatPr defaultColWidth="4.375" defaultRowHeight="20.25" customHeight="1"/>
  <cols>
    <col min="1" max="1" width="1.625" style="163" customWidth="1"/>
    <col min="2" max="5" width="5.75" style="163" customWidth="1"/>
    <col min="6" max="6" width="16.5" style="163" hidden="1" customWidth="1"/>
    <col min="7" max="58" width="5.625" style="163" customWidth="1"/>
    <col min="59" max="16384" width="4.375" style="163"/>
  </cols>
  <sheetData>
    <row r="1" spans="2:64" s="116" customFormat="1" ht="20.25" customHeight="1">
      <c r="C1" s="117" t="s">
        <v>217</v>
      </c>
      <c r="D1" s="117"/>
      <c r="E1" s="117"/>
      <c r="F1" s="117"/>
      <c r="G1" s="117"/>
      <c r="H1" s="118" t="s">
        <v>0</v>
      </c>
      <c r="J1" s="118"/>
      <c r="L1" s="117"/>
      <c r="M1" s="117"/>
      <c r="N1" s="117"/>
      <c r="O1" s="117"/>
      <c r="P1" s="117"/>
      <c r="Q1" s="117"/>
      <c r="R1" s="117"/>
      <c r="AM1" s="119"/>
      <c r="AN1" s="120"/>
      <c r="AO1" s="120" t="s">
        <v>68</v>
      </c>
      <c r="AP1" s="280" t="s">
        <v>176</v>
      </c>
      <c r="AQ1" s="281"/>
      <c r="AR1" s="281"/>
      <c r="AS1" s="281"/>
      <c r="AT1" s="281"/>
      <c r="AU1" s="281"/>
      <c r="AV1" s="281"/>
      <c r="AW1" s="281"/>
      <c r="AX1" s="281"/>
      <c r="AY1" s="281"/>
      <c r="AZ1" s="281"/>
      <c r="BA1" s="281"/>
      <c r="BB1" s="281"/>
      <c r="BC1" s="281"/>
      <c r="BD1" s="281"/>
      <c r="BE1" s="281"/>
      <c r="BF1" s="120" t="s">
        <v>21</v>
      </c>
    </row>
    <row r="2" spans="2:64" s="116" customFormat="1" ht="20.25" customHeight="1">
      <c r="C2" s="117"/>
      <c r="D2" s="117"/>
      <c r="E2" s="117"/>
      <c r="F2" s="117"/>
      <c r="G2" s="117"/>
      <c r="J2" s="118"/>
      <c r="L2" s="117"/>
      <c r="M2" s="117"/>
      <c r="N2" s="117"/>
      <c r="O2" s="117"/>
      <c r="P2" s="117"/>
      <c r="Q2" s="117"/>
      <c r="R2" s="117"/>
      <c r="Y2" s="121" t="s">
        <v>64</v>
      </c>
      <c r="Z2" s="282">
        <v>3</v>
      </c>
      <c r="AA2" s="282"/>
      <c r="AB2" s="121" t="s">
        <v>65</v>
      </c>
      <c r="AC2" s="283">
        <f>IF(Z2=0,"",YEAR(DATE(2018+Z2,1,1)))</f>
        <v>2021</v>
      </c>
      <c r="AD2" s="283"/>
      <c r="AE2" s="122" t="s">
        <v>66</v>
      </c>
      <c r="AF2" s="122" t="s">
        <v>1</v>
      </c>
      <c r="AG2" s="282">
        <v>4</v>
      </c>
      <c r="AH2" s="282"/>
      <c r="AI2" s="122" t="s">
        <v>53</v>
      </c>
      <c r="AM2" s="119"/>
      <c r="AN2" s="120"/>
      <c r="AO2" s="120" t="s">
        <v>67</v>
      </c>
      <c r="AP2" s="282" t="s">
        <v>40</v>
      </c>
      <c r="AQ2" s="282"/>
      <c r="AR2" s="282"/>
      <c r="AS2" s="282"/>
      <c r="AT2" s="282"/>
      <c r="AU2" s="282"/>
      <c r="AV2" s="282"/>
      <c r="AW2" s="282"/>
      <c r="AX2" s="282"/>
      <c r="AY2" s="282"/>
      <c r="AZ2" s="282"/>
      <c r="BA2" s="282"/>
      <c r="BB2" s="282"/>
      <c r="BC2" s="282"/>
      <c r="BD2" s="282"/>
      <c r="BE2" s="282"/>
      <c r="BF2" s="120" t="s">
        <v>21</v>
      </c>
    </row>
    <row r="3" spans="2:64" s="123" customFormat="1" ht="20.25" customHeight="1">
      <c r="G3" s="118"/>
      <c r="J3" s="118"/>
      <c r="L3" s="120"/>
      <c r="M3" s="120"/>
      <c r="N3" s="120"/>
      <c r="O3" s="120"/>
      <c r="P3" s="120"/>
      <c r="Q3" s="120"/>
      <c r="R3" s="120"/>
      <c r="Z3" s="124"/>
      <c r="AA3" s="124"/>
      <c r="AB3" s="125"/>
      <c r="AC3" s="126"/>
      <c r="AD3" s="125"/>
      <c r="BA3" s="127" t="s">
        <v>107</v>
      </c>
      <c r="BB3" s="284" t="s">
        <v>159</v>
      </c>
      <c r="BC3" s="285"/>
      <c r="BD3" s="285"/>
      <c r="BE3" s="286"/>
      <c r="BF3" s="120"/>
    </row>
    <row r="4" spans="2:64" s="123" customFormat="1" ht="18.75">
      <c r="G4" s="118"/>
      <c r="J4" s="118"/>
      <c r="L4" s="120"/>
      <c r="M4" s="120"/>
      <c r="N4" s="120"/>
      <c r="O4" s="120"/>
      <c r="P4" s="120"/>
      <c r="Q4" s="120"/>
      <c r="R4" s="120"/>
      <c r="Z4" s="128"/>
      <c r="AA4" s="128"/>
      <c r="AG4" s="116"/>
      <c r="AH4" s="116"/>
      <c r="AI4" s="116"/>
      <c r="AJ4" s="116"/>
      <c r="AK4" s="116"/>
      <c r="AL4" s="116"/>
      <c r="AM4" s="116"/>
      <c r="AN4" s="116"/>
      <c r="AO4" s="116"/>
      <c r="AP4" s="116"/>
      <c r="AQ4" s="116"/>
      <c r="AR4" s="116"/>
      <c r="AS4" s="116"/>
      <c r="AT4" s="116"/>
      <c r="AU4" s="116"/>
      <c r="AV4" s="116"/>
      <c r="AW4" s="116"/>
      <c r="AX4" s="116"/>
      <c r="AY4" s="116"/>
      <c r="AZ4" s="116"/>
      <c r="BA4" s="127" t="s">
        <v>160</v>
      </c>
      <c r="BB4" s="284" t="s">
        <v>161</v>
      </c>
      <c r="BC4" s="285"/>
      <c r="BD4" s="285"/>
      <c r="BE4" s="286"/>
      <c r="BF4" s="129"/>
    </row>
    <row r="5" spans="2:64" s="123" customFormat="1" ht="6.75" customHeight="1">
      <c r="C5" s="130"/>
      <c r="D5" s="130"/>
      <c r="E5" s="130"/>
      <c r="F5" s="130"/>
      <c r="G5" s="131"/>
      <c r="H5" s="130"/>
      <c r="I5" s="130"/>
      <c r="J5" s="131"/>
      <c r="K5" s="130"/>
      <c r="L5" s="132"/>
      <c r="M5" s="132"/>
      <c r="N5" s="132"/>
      <c r="O5" s="132"/>
      <c r="P5" s="132"/>
      <c r="Q5" s="132"/>
      <c r="R5" s="132"/>
      <c r="S5" s="130"/>
      <c r="T5" s="130"/>
      <c r="U5" s="130"/>
      <c r="V5" s="130"/>
      <c r="W5" s="130"/>
      <c r="X5" s="130"/>
      <c r="Y5" s="130"/>
      <c r="Z5" s="133"/>
      <c r="AA5" s="133"/>
      <c r="AB5" s="130"/>
      <c r="AC5" s="130"/>
      <c r="AD5" s="130"/>
      <c r="AE5" s="130"/>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29"/>
      <c r="BF5" s="129"/>
    </row>
    <row r="6" spans="2:64" s="123" customFormat="1" ht="20.25" customHeight="1">
      <c r="C6" s="130"/>
      <c r="D6" s="130"/>
      <c r="E6" s="130"/>
      <c r="F6" s="130"/>
      <c r="G6" s="131"/>
      <c r="H6" s="130"/>
      <c r="I6" s="130"/>
      <c r="J6" s="131"/>
      <c r="K6" s="130"/>
      <c r="L6" s="132"/>
      <c r="M6" s="132"/>
      <c r="N6" s="132"/>
      <c r="O6" s="132"/>
      <c r="P6" s="132"/>
      <c r="Q6" s="132"/>
      <c r="R6" s="132"/>
      <c r="S6" s="130"/>
      <c r="T6" s="130"/>
      <c r="U6" s="130"/>
      <c r="V6" s="130"/>
      <c r="W6" s="130"/>
      <c r="X6" s="130"/>
      <c r="Y6" s="130"/>
      <c r="Z6" s="133"/>
      <c r="AA6" s="133"/>
      <c r="AB6" s="130"/>
      <c r="AC6" s="130"/>
      <c r="AD6" s="130"/>
      <c r="AE6" s="130"/>
      <c r="AG6" s="116"/>
      <c r="AH6" s="116"/>
      <c r="AI6" s="116"/>
      <c r="AJ6" s="116"/>
      <c r="AK6" s="116"/>
      <c r="AL6" s="116" t="s">
        <v>180</v>
      </c>
      <c r="AM6" s="116"/>
      <c r="AN6" s="116"/>
      <c r="AO6" s="116"/>
      <c r="AP6" s="116"/>
      <c r="AQ6" s="116"/>
      <c r="AR6" s="116"/>
      <c r="AS6" s="116"/>
      <c r="AT6" s="143"/>
      <c r="AU6" s="143"/>
      <c r="AV6" s="149"/>
      <c r="AW6" s="116"/>
      <c r="AX6" s="287">
        <v>40</v>
      </c>
      <c r="AY6" s="289"/>
      <c r="AZ6" s="149" t="s">
        <v>181</v>
      </c>
      <c r="BA6" s="116"/>
      <c r="BB6" s="287">
        <v>160</v>
      </c>
      <c r="BC6" s="289"/>
      <c r="BD6" s="149" t="s">
        <v>182</v>
      </c>
      <c r="BE6" s="116"/>
      <c r="BF6" s="129"/>
    </row>
    <row r="7" spans="2:64" s="123" customFormat="1" ht="6.75" customHeight="1">
      <c r="C7" s="130"/>
      <c r="D7" s="130"/>
      <c r="E7" s="130"/>
      <c r="F7" s="130"/>
      <c r="G7" s="131"/>
      <c r="H7" s="130"/>
      <c r="I7" s="130"/>
      <c r="J7" s="131"/>
      <c r="K7" s="130"/>
      <c r="L7" s="132"/>
      <c r="M7" s="132"/>
      <c r="N7" s="132"/>
      <c r="O7" s="132"/>
      <c r="P7" s="132"/>
      <c r="Q7" s="132"/>
      <c r="R7" s="132"/>
      <c r="S7" s="130"/>
      <c r="T7" s="130"/>
      <c r="U7" s="130"/>
      <c r="V7" s="130"/>
      <c r="W7" s="130"/>
      <c r="X7" s="130"/>
      <c r="Y7" s="130"/>
      <c r="Z7" s="133"/>
      <c r="AA7" s="133"/>
      <c r="AB7" s="130"/>
      <c r="AC7" s="130"/>
      <c r="AD7" s="130"/>
      <c r="AE7" s="130"/>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29"/>
      <c r="BF7" s="129"/>
    </row>
    <row r="8" spans="2:64" s="123" customFormat="1" ht="20.25" customHeight="1">
      <c r="B8" s="134"/>
      <c r="C8" s="134"/>
      <c r="D8" s="134"/>
      <c r="E8" s="134"/>
      <c r="F8" s="134"/>
      <c r="G8" s="135"/>
      <c r="H8" s="135"/>
      <c r="I8" s="135"/>
      <c r="J8" s="134"/>
      <c r="K8" s="134"/>
      <c r="L8" s="135"/>
      <c r="M8" s="135"/>
      <c r="N8" s="135"/>
      <c r="O8" s="134"/>
      <c r="P8" s="135"/>
      <c r="Q8" s="135"/>
      <c r="R8" s="135"/>
      <c r="S8" s="136"/>
      <c r="T8" s="137"/>
      <c r="U8" s="137"/>
      <c r="V8" s="138"/>
      <c r="Z8" s="133"/>
      <c r="AA8" s="139"/>
      <c r="AB8" s="131"/>
      <c r="AC8" s="133"/>
      <c r="AD8" s="133"/>
      <c r="AE8" s="133"/>
      <c r="AF8" s="140"/>
      <c r="AG8" s="141"/>
      <c r="AH8" s="141"/>
      <c r="AI8" s="141"/>
      <c r="AJ8" s="142"/>
      <c r="AK8" s="132"/>
      <c r="AL8" s="139"/>
      <c r="AM8" s="139"/>
      <c r="AN8" s="131"/>
      <c r="AO8" s="143"/>
      <c r="AP8" s="143"/>
      <c r="AQ8" s="143"/>
      <c r="AR8" s="144"/>
      <c r="AS8" s="144"/>
      <c r="AT8" s="116"/>
      <c r="AU8" s="143"/>
      <c r="AV8" s="143"/>
      <c r="AW8" s="134"/>
      <c r="AX8" s="116"/>
      <c r="AY8" s="116" t="s">
        <v>63</v>
      </c>
      <c r="AZ8" s="116"/>
      <c r="BA8" s="116"/>
      <c r="BB8" s="291">
        <f>DAY(EOMONTH(DATE(AC2,AG2,1),0))</f>
        <v>30</v>
      </c>
      <c r="BC8" s="292"/>
      <c r="BD8" s="116" t="s">
        <v>54</v>
      </c>
      <c r="BE8" s="116"/>
      <c r="BF8" s="116"/>
      <c r="BJ8" s="120"/>
      <c r="BK8" s="120"/>
      <c r="BL8" s="120"/>
    </row>
    <row r="9" spans="2:64" s="123" customFormat="1" ht="6" customHeight="1">
      <c r="B9" s="145"/>
      <c r="C9" s="145"/>
      <c r="D9" s="145"/>
      <c r="E9" s="145"/>
      <c r="F9" s="145"/>
      <c r="G9" s="134"/>
      <c r="H9" s="135"/>
      <c r="I9" s="143"/>
      <c r="J9" s="143"/>
      <c r="K9" s="145"/>
      <c r="L9" s="134"/>
      <c r="M9" s="135"/>
      <c r="N9" s="143"/>
      <c r="O9" s="143"/>
      <c r="P9" s="134"/>
      <c r="Q9" s="143"/>
      <c r="R9" s="145"/>
      <c r="S9" s="143"/>
      <c r="T9" s="143"/>
      <c r="U9" s="143"/>
      <c r="V9" s="143"/>
      <c r="Z9" s="130"/>
      <c r="AA9" s="142"/>
      <c r="AB9" s="142"/>
      <c r="AC9" s="130"/>
      <c r="AD9" s="130"/>
      <c r="AE9" s="130"/>
      <c r="AF9" s="146"/>
      <c r="AG9" s="133"/>
      <c r="AH9" s="142"/>
      <c r="AI9" s="130"/>
      <c r="AJ9" s="141"/>
      <c r="AK9" s="142"/>
      <c r="AL9" s="142"/>
      <c r="AM9" s="142"/>
      <c r="AN9" s="142"/>
      <c r="AO9" s="130"/>
      <c r="AP9" s="116"/>
      <c r="AQ9" s="147"/>
      <c r="AR9" s="147"/>
      <c r="AS9" s="147"/>
      <c r="AT9" s="116"/>
      <c r="AU9" s="116"/>
      <c r="AV9" s="116"/>
      <c r="AW9" s="116"/>
      <c r="AX9" s="116"/>
      <c r="AY9" s="116"/>
      <c r="AZ9" s="116"/>
      <c r="BA9" s="116"/>
      <c r="BB9" s="116"/>
      <c r="BC9" s="116"/>
      <c r="BD9" s="116"/>
      <c r="BE9" s="116"/>
      <c r="BF9" s="116"/>
      <c r="BJ9" s="120"/>
      <c r="BK9" s="120"/>
      <c r="BL9" s="120"/>
    </row>
    <row r="10" spans="2:64" s="123" customFormat="1" ht="18.75">
      <c r="B10" s="134"/>
      <c r="C10" s="134"/>
      <c r="D10" s="134"/>
      <c r="E10" s="134"/>
      <c r="F10" s="134"/>
      <c r="G10" s="135"/>
      <c r="H10" s="135"/>
      <c r="I10" s="135"/>
      <c r="J10" s="134"/>
      <c r="K10" s="134"/>
      <c r="L10" s="135"/>
      <c r="M10" s="135"/>
      <c r="N10" s="135"/>
      <c r="O10" s="134"/>
      <c r="P10" s="135"/>
      <c r="Q10" s="135"/>
      <c r="R10" s="135"/>
      <c r="S10" s="136"/>
      <c r="T10" s="137"/>
      <c r="U10" s="137"/>
      <c r="V10" s="138"/>
      <c r="Z10" s="133"/>
      <c r="AA10" s="139"/>
      <c r="AB10" s="131"/>
      <c r="AC10" s="133"/>
      <c r="AD10" s="133"/>
      <c r="AE10" s="133"/>
      <c r="AF10" s="146"/>
      <c r="AG10" s="141"/>
      <c r="AH10" s="141"/>
      <c r="AI10" s="141"/>
      <c r="AJ10" s="142"/>
      <c r="AK10" s="132"/>
      <c r="AL10" s="139"/>
      <c r="AM10" s="116"/>
      <c r="AN10" s="116"/>
      <c r="AO10" s="148"/>
      <c r="AP10" s="148"/>
      <c r="AQ10" s="148"/>
      <c r="AR10" s="149"/>
      <c r="AS10" s="147"/>
      <c r="AT10" s="147"/>
      <c r="AU10" s="147"/>
      <c r="AV10" s="142"/>
      <c r="AW10" s="142"/>
      <c r="AX10" s="150"/>
      <c r="AY10" s="150"/>
      <c r="AZ10" s="129" t="s">
        <v>183</v>
      </c>
      <c r="BA10" s="142"/>
      <c r="BB10" s="287">
        <v>1</v>
      </c>
      <c r="BC10" s="288"/>
      <c r="BD10" s="289"/>
      <c r="BE10" s="151" t="s">
        <v>22</v>
      </c>
      <c r="BF10" s="116"/>
      <c r="BJ10" s="120"/>
      <c r="BK10" s="120"/>
      <c r="BL10" s="120"/>
    </row>
    <row r="11" spans="2:64" s="123" customFormat="1" ht="6" customHeight="1">
      <c r="B11" s="145"/>
      <c r="C11" s="145"/>
      <c r="D11" s="145"/>
      <c r="E11" s="145"/>
      <c r="F11" s="152"/>
      <c r="G11" s="145"/>
      <c r="H11" s="145"/>
      <c r="I11" s="145"/>
      <c r="J11" s="145"/>
      <c r="K11" s="134"/>
      <c r="L11" s="135"/>
      <c r="M11" s="143"/>
      <c r="N11" s="143"/>
      <c r="O11" s="134"/>
      <c r="P11" s="143"/>
      <c r="Q11" s="145"/>
      <c r="R11" s="143"/>
      <c r="S11" s="143"/>
      <c r="T11" s="143"/>
      <c r="U11" s="143"/>
      <c r="V11" s="152"/>
      <c r="Z11" s="130"/>
      <c r="AA11" s="142"/>
      <c r="AB11" s="142"/>
      <c r="AC11" s="130"/>
      <c r="AD11" s="130"/>
      <c r="AE11" s="130"/>
      <c r="AF11" s="146"/>
      <c r="AG11" s="133"/>
      <c r="AH11" s="141"/>
      <c r="AI11" s="142"/>
      <c r="AJ11" s="141"/>
      <c r="AK11" s="142"/>
      <c r="AL11" s="142"/>
      <c r="AM11" s="142"/>
      <c r="AN11" s="142"/>
      <c r="AO11" s="145"/>
      <c r="AP11" s="145"/>
      <c r="AQ11" s="134"/>
      <c r="AR11" s="153"/>
      <c r="AS11" s="147"/>
      <c r="AT11" s="147"/>
      <c r="AU11" s="147"/>
      <c r="AV11" s="142"/>
      <c r="AW11" s="142"/>
      <c r="AX11" s="150"/>
      <c r="AY11" s="150"/>
      <c r="AZ11" s="142"/>
      <c r="BA11" s="142"/>
      <c r="BB11" s="133"/>
      <c r="BC11" s="133"/>
      <c r="BD11" s="133"/>
      <c r="BE11" s="151"/>
      <c r="BF11" s="116"/>
      <c r="BJ11" s="120"/>
      <c r="BK11" s="120"/>
      <c r="BL11" s="120"/>
    </row>
    <row r="12" spans="2:64" s="123" customFormat="1" ht="20.25" customHeight="1">
      <c r="B12" s="154"/>
      <c r="C12" s="154"/>
      <c r="D12" s="154"/>
      <c r="E12" s="154"/>
      <c r="F12" s="154"/>
      <c r="G12" s="154"/>
      <c r="H12" s="154"/>
      <c r="I12" s="154"/>
      <c r="J12" s="154"/>
      <c r="K12" s="154"/>
      <c r="L12" s="154"/>
      <c r="M12" s="154"/>
      <c r="N12" s="154"/>
      <c r="O12" s="154"/>
      <c r="P12" s="154"/>
      <c r="Q12" s="154"/>
      <c r="R12" s="154"/>
      <c r="S12" s="154"/>
      <c r="T12" s="154"/>
      <c r="U12" s="154"/>
      <c r="V12" s="154"/>
      <c r="Z12" s="134"/>
      <c r="AA12" s="155"/>
      <c r="AB12" s="155"/>
      <c r="AC12" s="134"/>
      <c r="AD12" s="133"/>
      <c r="AE12" s="133"/>
      <c r="AF12" s="140"/>
      <c r="AG12" s="131"/>
      <c r="AH12" s="141"/>
      <c r="AI12" s="142"/>
      <c r="AJ12" s="141"/>
      <c r="AK12" s="142"/>
      <c r="AL12" s="142"/>
      <c r="AM12" s="142"/>
      <c r="AN12" s="142"/>
      <c r="AO12" s="290"/>
      <c r="AP12" s="290"/>
      <c r="AQ12" s="290"/>
      <c r="AR12" s="149"/>
      <c r="AS12" s="147"/>
      <c r="AT12" s="147"/>
      <c r="AU12" s="147"/>
      <c r="AV12" s="142"/>
      <c r="AW12" s="142"/>
      <c r="AX12" s="150"/>
      <c r="AY12" s="150"/>
      <c r="AZ12" s="142"/>
      <c r="BA12" s="142"/>
      <c r="BB12" s="287">
        <v>1</v>
      </c>
      <c r="BC12" s="288"/>
      <c r="BD12" s="289"/>
      <c r="BE12" s="156" t="s">
        <v>23</v>
      </c>
      <c r="BF12" s="116"/>
      <c r="BJ12" s="120"/>
      <c r="BK12" s="120"/>
      <c r="BL12" s="120"/>
    </row>
    <row r="13" spans="2:64" s="123" customFormat="1" ht="6.75" customHeight="1">
      <c r="B13" s="154"/>
      <c r="C13" s="154"/>
      <c r="D13" s="154"/>
      <c r="E13" s="154"/>
      <c r="F13" s="154"/>
      <c r="G13" s="154"/>
      <c r="H13" s="154"/>
      <c r="I13" s="154"/>
      <c r="J13" s="154"/>
      <c r="K13" s="154"/>
      <c r="L13" s="154"/>
      <c r="M13" s="154"/>
      <c r="N13" s="154"/>
      <c r="O13" s="154"/>
      <c r="P13" s="154"/>
      <c r="Q13" s="154"/>
      <c r="R13" s="154"/>
      <c r="S13" s="154"/>
      <c r="T13" s="154"/>
      <c r="U13" s="154"/>
      <c r="V13" s="154"/>
      <c r="Z13" s="135"/>
      <c r="AA13" s="157"/>
      <c r="AB13" s="157"/>
      <c r="AC13" s="135"/>
      <c r="AD13" s="141"/>
      <c r="AE13" s="141"/>
      <c r="AF13" s="146"/>
      <c r="AG13" s="116"/>
      <c r="AH13" s="116"/>
      <c r="AI13" s="116"/>
      <c r="AJ13" s="116"/>
      <c r="AK13" s="116"/>
      <c r="AL13" s="116"/>
      <c r="AM13" s="116"/>
      <c r="AN13" s="116"/>
      <c r="AO13" s="145"/>
      <c r="AP13" s="145"/>
      <c r="AQ13" s="145"/>
      <c r="AR13" s="116"/>
      <c r="AS13" s="147"/>
      <c r="AT13" s="147"/>
      <c r="AU13" s="147"/>
      <c r="AV13" s="142"/>
      <c r="AW13" s="142"/>
      <c r="AX13" s="150"/>
      <c r="AY13" s="150"/>
      <c r="AZ13" s="142"/>
      <c r="BA13" s="142"/>
      <c r="BB13" s="133"/>
      <c r="BC13" s="133"/>
      <c r="BD13" s="133"/>
      <c r="BE13" s="151"/>
      <c r="BF13" s="116"/>
      <c r="BJ13" s="120"/>
      <c r="BK13" s="120"/>
      <c r="BL13" s="120"/>
    </row>
    <row r="14" spans="2:64" s="123" customFormat="1" ht="18.75">
      <c r="B14" s="154"/>
      <c r="C14" s="154"/>
      <c r="D14" s="154"/>
      <c r="E14" s="154"/>
      <c r="F14" s="154"/>
      <c r="G14" s="154"/>
      <c r="H14" s="154"/>
      <c r="I14" s="154"/>
      <c r="J14" s="154"/>
      <c r="K14" s="154"/>
      <c r="L14" s="154"/>
      <c r="M14" s="154"/>
      <c r="N14" s="154"/>
      <c r="O14" s="154"/>
      <c r="P14" s="154"/>
      <c r="Q14" s="154"/>
      <c r="R14" s="154"/>
      <c r="S14" s="154"/>
      <c r="T14" s="154"/>
      <c r="U14" s="154"/>
      <c r="V14" s="154"/>
      <c r="Z14" s="134"/>
      <c r="AA14" s="155"/>
      <c r="AB14" s="155"/>
      <c r="AC14" s="134"/>
      <c r="AD14" s="133"/>
      <c r="AE14" s="133"/>
      <c r="AF14" s="146"/>
      <c r="AG14" s="116"/>
      <c r="AH14" s="116"/>
      <c r="AI14" s="116"/>
      <c r="AJ14" s="116"/>
      <c r="AK14" s="116"/>
      <c r="AL14" s="116"/>
      <c r="AM14" s="116"/>
      <c r="AN14" s="116"/>
      <c r="AO14" s="143"/>
      <c r="AP14" s="143"/>
      <c r="AQ14" s="143"/>
      <c r="AR14" s="116"/>
      <c r="AS14" s="147"/>
      <c r="AT14" s="129" t="s">
        <v>184</v>
      </c>
      <c r="AU14" s="293">
        <v>0.39583333333333331</v>
      </c>
      <c r="AV14" s="294"/>
      <c r="AW14" s="295"/>
      <c r="AX14" s="133" t="s">
        <v>2</v>
      </c>
      <c r="AY14" s="293">
        <v>0.6875</v>
      </c>
      <c r="AZ14" s="294"/>
      <c r="BA14" s="295"/>
      <c r="BB14" s="132" t="s">
        <v>24</v>
      </c>
      <c r="BC14" s="296">
        <f>(AY14-AU14)*24</f>
        <v>7</v>
      </c>
      <c r="BD14" s="297"/>
      <c r="BE14" s="131" t="s">
        <v>25</v>
      </c>
      <c r="BF14" s="133"/>
      <c r="BJ14" s="120"/>
      <c r="BK14" s="120"/>
      <c r="BL14" s="120"/>
    </row>
    <row r="15" spans="2:64" s="123" customFormat="1" ht="6.75" customHeight="1">
      <c r="C15" s="144"/>
      <c r="D15" s="144"/>
      <c r="E15" s="144"/>
      <c r="F15" s="144"/>
      <c r="G15" s="130"/>
      <c r="H15" s="130"/>
      <c r="I15" s="132"/>
      <c r="J15" s="133"/>
      <c r="K15" s="141"/>
      <c r="L15" s="142"/>
      <c r="M15" s="142"/>
      <c r="N15" s="133"/>
      <c r="O15" s="142"/>
      <c r="P15" s="130"/>
      <c r="Q15" s="141"/>
      <c r="R15" s="142"/>
      <c r="S15" s="142"/>
      <c r="T15" s="142"/>
      <c r="U15" s="142"/>
      <c r="V15" s="130"/>
      <c r="W15" s="132"/>
      <c r="X15" s="158"/>
      <c r="Y15" s="158"/>
      <c r="Z15" s="131"/>
      <c r="AA15" s="133"/>
      <c r="AB15" s="132"/>
      <c r="AC15" s="133"/>
      <c r="AD15" s="141"/>
      <c r="AE15" s="142"/>
      <c r="AF15" s="146"/>
      <c r="AG15" s="140"/>
      <c r="AH15" s="159"/>
      <c r="AI15" s="146"/>
      <c r="AJ15" s="159"/>
      <c r="AK15" s="146"/>
      <c r="AL15" s="146"/>
      <c r="AM15" s="146"/>
      <c r="AN15" s="146"/>
      <c r="AO15" s="160"/>
      <c r="AQ15" s="128"/>
      <c r="AR15" s="128"/>
      <c r="AS15" s="128"/>
      <c r="AT15" s="128"/>
      <c r="AU15" s="128"/>
      <c r="AV15" s="146"/>
      <c r="AW15" s="146"/>
      <c r="AX15" s="161"/>
      <c r="AY15" s="161"/>
      <c r="AZ15" s="146"/>
      <c r="BA15" s="146"/>
      <c r="BB15" s="140"/>
      <c r="BC15" s="140"/>
      <c r="BD15" s="140"/>
      <c r="BE15" s="162"/>
      <c r="BJ15" s="120"/>
      <c r="BK15" s="120"/>
      <c r="BL15" s="120"/>
    </row>
    <row r="16" spans="2:64" ht="8.4499999999999993" customHeight="1" thickBot="1">
      <c r="C16" s="164"/>
      <c r="D16" s="164"/>
      <c r="E16" s="164"/>
      <c r="F16" s="164"/>
      <c r="G16" s="164"/>
      <c r="X16" s="164"/>
      <c r="AN16" s="164"/>
      <c r="BE16" s="165"/>
      <c r="BF16" s="165"/>
      <c r="BG16" s="165"/>
    </row>
    <row r="17" spans="2:58" ht="20.25" customHeight="1">
      <c r="B17" s="336" t="s">
        <v>98</v>
      </c>
      <c r="C17" s="339" t="s">
        <v>185</v>
      </c>
      <c r="D17" s="340"/>
      <c r="E17" s="341"/>
      <c r="F17" s="166"/>
      <c r="G17" s="348" t="s">
        <v>186</v>
      </c>
      <c r="H17" s="351" t="s">
        <v>187</v>
      </c>
      <c r="I17" s="340"/>
      <c r="J17" s="340"/>
      <c r="K17" s="341"/>
      <c r="L17" s="351" t="s">
        <v>188</v>
      </c>
      <c r="M17" s="340"/>
      <c r="N17" s="340"/>
      <c r="O17" s="354"/>
      <c r="P17" s="357"/>
      <c r="Q17" s="358"/>
      <c r="R17" s="359"/>
      <c r="S17" s="366" t="s">
        <v>189</v>
      </c>
      <c r="T17" s="367"/>
      <c r="U17" s="367"/>
      <c r="V17" s="367"/>
      <c r="W17" s="367"/>
      <c r="X17" s="367"/>
      <c r="Y17" s="367"/>
      <c r="Z17" s="367"/>
      <c r="AA17" s="367"/>
      <c r="AB17" s="367"/>
      <c r="AC17" s="367"/>
      <c r="AD17" s="367"/>
      <c r="AE17" s="367"/>
      <c r="AF17" s="367"/>
      <c r="AG17" s="367"/>
      <c r="AH17" s="367"/>
      <c r="AI17" s="367"/>
      <c r="AJ17" s="367"/>
      <c r="AK17" s="367"/>
      <c r="AL17" s="367"/>
      <c r="AM17" s="367"/>
      <c r="AN17" s="367"/>
      <c r="AO17" s="367"/>
      <c r="AP17" s="367"/>
      <c r="AQ17" s="367"/>
      <c r="AR17" s="367"/>
      <c r="AS17" s="367"/>
      <c r="AT17" s="367"/>
      <c r="AU17" s="367"/>
      <c r="AV17" s="367"/>
      <c r="AW17" s="368"/>
      <c r="AX17" s="369" t="str">
        <f>IF(BB3="４週","(11) 1～4週目の勤務時間数合計","(11) 1か月の勤務時間数   合計")</f>
        <v>(11) 1～4週目の勤務時間数合計</v>
      </c>
      <c r="AY17" s="370"/>
      <c r="AZ17" s="375" t="s">
        <v>190</v>
      </c>
      <c r="BA17" s="376"/>
      <c r="BB17" s="298" t="s">
        <v>191</v>
      </c>
      <c r="BC17" s="299"/>
      <c r="BD17" s="299"/>
      <c r="BE17" s="299"/>
      <c r="BF17" s="300"/>
    </row>
    <row r="18" spans="2:58" ht="20.25" customHeight="1">
      <c r="B18" s="337"/>
      <c r="C18" s="342"/>
      <c r="D18" s="343"/>
      <c r="E18" s="344"/>
      <c r="F18" s="167"/>
      <c r="G18" s="349"/>
      <c r="H18" s="352"/>
      <c r="I18" s="343"/>
      <c r="J18" s="343"/>
      <c r="K18" s="344"/>
      <c r="L18" s="352"/>
      <c r="M18" s="343"/>
      <c r="N18" s="343"/>
      <c r="O18" s="355"/>
      <c r="P18" s="360"/>
      <c r="Q18" s="361"/>
      <c r="R18" s="362"/>
      <c r="S18" s="381" t="s">
        <v>16</v>
      </c>
      <c r="T18" s="382"/>
      <c r="U18" s="382"/>
      <c r="V18" s="382"/>
      <c r="W18" s="382"/>
      <c r="X18" s="382"/>
      <c r="Y18" s="383"/>
      <c r="Z18" s="381" t="s">
        <v>17</v>
      </c>
      <c r="AA18" s="382"/>
      <c r="AB18" s="382"/>
      <c r="AC18" s="382"/>
      <c r="AD18" s="382"/>
      <c r="AE18" s="382"/>
      <c r="AF18" s="383"/>
      <c r="AG18" s="381" t="s">
        <v>18</v>
      </c>
      <c r="AH18" s="382"/>
      <c r="AI18" s="382"/>
      <c r="AJ18" s="382"/>
      <c r="AK18" s="382"/>
      <c r="AL18" s="382"/>
      <c r="AM18" s="383"/>
      <c r="AN18" s="381" t="s">
        <v>19</v>
      </c>
      <c r="AO18" s="382"/>
      <c r="AP18" s="382"/>
      <c r="AQ18" s="382"/>
      <c r="AR18" s="382"/>
      <c r="AS18" s="382"/>
      <c r="AT18" s="383"/>
      <c r="AU18" s="384" t="s">
        <v>20</v>
      </c>
      <c r="AV18" s="385"/>
      <c r="AW18" s="386"/>
      <c r="AX18" s="371"/>
      <c r="AY18" s="372"/>
      <c r="AZ18" s="377"/>
      <c r="BA18" s="378"/>
      <c r="BB18" s="301"/>
      <c r="BC18" s="302"/>
      <c r="BD18" s="302"/>
      <c r="BE18" s="302"/>
      <c r="BF18" s="303"/>
    </row>
    <row r="19" spans="2:58" ht="20.25" customHeight="1">
      <c r="B19" s="337"/>
      <c r="C19" s="342"/>
      <c r="D19" s="343"/>
      <c r="E19" s="344"/>
      <c r="F19" s="167"/>
      <c r="G19" s="349"/>
      <c r="H19" s="352"/>
      <c r="I19" s="343"/>
      <c r="J19" s="343"/>
      <c r="K19" s="344"/>
      <c r="L19" s="352"/>
      <c r="M19" s="343"/>
      <c r="N19" s="343"/>
      <c r="O19" s="355"/>
      <c r="P19" s="360"/>
      <c r="Q19" s="361"/>
      <c r="R19" s="362"/>
      <c r="S19" s="168">
        <v>1</v>
      </c>
      <c r="T19" s="169">
        <v>2</v>
      </c>
      <c r="U19" s="169">
        <v>3</v>
      </c>
      <c r="V19" s="169">
        <v>4</v>
      </c>
      <c r="W19" s="169">
        <v>5</v>
      </c>
      <c r="X19" s="169">
        <v>6</v>
      </c>
      <c r="Y19" s="170">
        <v>7</v>
      </c>
      <c r="Z19" s="168">
        <v>8</v>
      </c>
      <c r="AA19" s="169">
        <v>9</v>
      </c>
      <c r="AB19" s="169">
        <v>10</v>
      </c>
      <c r="AC19" s="169">
        <v>11</v>
      </c>
      <c r="AD19" s="169">
        <v>12</v>
      </c>
      <c r="AE19" s="169">
        <v>13</v>
      </c>
      <c r="AF19" s="170">
        <v>14</v>
      </c>
      <c r="AG19" s="171">
        <v>15</v>
      </c>
      <c r="AH19" s="169">
        <v>16</v>
      </c>
      <c r="AI19" s="169">
        <v>17</v>
      </c>
      <c r="AJ19" s="169">
        <v>18</v>
      </c>
      <c r="AK19" s="169">
        <v>19</v>
      </c>
      <c r="AL19" s="169">
        <v>20</v>
      </c>
      <c r="AM19" s="170">
        <v>21</v>
      </c>
      <c r="AN19" s="168">
        <v>22</v>
      </c>
      <c r="AO19" s="169">
        <v>23</v>
      </c>
      <c r="AP19" s="169">
        <v>24</v>
      </c>
      <c r="AQ19" s="169">
        <v>25</v>
      </c>
      <c r="AR19" s="169">
        <v>26</v>
      </c>
      <c r="AS19" s="169">
        <v>27</v>
      </c>
      <c r="AT19" s="170">
        <v>28</v>
      </c>
      <c r="AU19" s="172" t="str">
        <f>IF($BB$3="暦月",IF(DAY(DATE($AC$2,$AG$2,29))=29,29,""),"")</f>
        <v/>
      </c>
      <c r="AV19" s="173" t="str">
        <f>IF($BB$3="暦月",IF(DAY(DATE($AC$2,$AG$2,30))=30,30,""),"")</f>
        <v/>
      </c>
      <c r="AW19" s="174" t="str">
        <f>IF($BB$3="暦月",IF(DAY(DATE($AC$2,$AG$2,31))=31,31,""),"")</f>
        <v/>
      </c>
      <c r="AX19" s="371"/>
      <c r="AY19" s="372"/>
      <c r="AZ19" s="377"/>
      <c r="BA19" s="378"/>
      <c r="BB19" s="301"/>
      <c r="BC19" s="302"/>
      <c r="BD19" s="302"/>
      <c r="BE19" s="302"/>
      <c r="BF19" s="303"/>
    </row>
    <row r="20" spans="2:58" ht="20.25" hidden="1" customHeight="1">
      <c r="B20" s="337"/>
      <c r="C20" s="342"/>
      <c r="D20" s="343"/>
      <c r="E20" s="344"/>
      <c r="F20" s="167"/>
      <c r="G20" s="349"/>
      <c r="H20" s="352"/>
      <c r="I20" s="343"/>
      <c r="J20" s="343"/>
      <c r="K20" s="344"/>
      <c r="L20" s="352"/>
      <c r="M20" s="343"/>
      <c r="N20" s="343"/>
      <c r="O20" s="355"/>
      <c r="P20" s="360"/>
      <c r="Q20" s="361"/>
      <c r="R20" s="362"/>
      <c r="S20" s="168">
        <f>WEEKDAY(DATE($AC$2,$AG$2,1))</f>
        <v>5</v>
      </c>
      <c r="T20" s="169">
        <f>WEEKDAY(DATE($AC$2,$AG$2,2))</f>
        <v>6</v>
      </c>
      <c r="U20" s="169">
        <f>WEEKDAY(DATE($AC$2,$AG$2,3))</f>
        <v>7</v>
      </c>
      <c r="V20" s="169">
        <f>WEEKDAY(DATE($AC$2,$AG$2,4))</f>
        <v>1</v>
      </c>
      <c r="W20" s="169">
        <f>WEEKDAY(DATE($AC$2,$AG$2,5))</f>
        <v>2</v>
      </c>
      <c r="X20" s="169">
        <f>WEEKDAY(DATE($AC$2,$AG$2,6))</f>
        <v>3</v>
      </c>
      <c r="Y20" s="170">
        <f>WEEKDAY(DATE($AC$2,$AG$2,7))</f>
        <v>4</v>
      </c>
      <c r="Z20" s="168">
        <f>WEEKDAY(DATE($AC$2,$AG$2,8))</f>
        <v>5</v>
      </c>
      <c r="AA20" s="169">
        <f>WEEKDAY(DATE($AC$2,$AG$2,9))</f>
        <v>6</v>
      </c>
      <c r="AB20" s="169">
        <f>WEEKDAY(DATE($AC$2,$AG$2,10))</f>
        <v>7</v>
      </c>
      <c r="AC20" s="169">
        <f>WEEKDAY(DATE($AC$2,$AG$2,11))</f>
        <v>1</v>
      </c>
      <c r="AD20" s="169">
        <f>WEEKDAY(DATE($AC$2,$AG$2,12))</f>
        <v>2</v>
      </c>
      <c r="AE20" s="169">
        <f>WEEKDAY(DATE($AC$2,$AG$2,13))</f>
        <v>3</v>
      </c>
      <c r="AF20" s="170">
        <f>WEEKDAY(DATE($AC$2,$AG$2,14))</f>
        <v>4</v>
      </c>
      <c r="AG20" s="168">
        <f>WEEKDAY(DATE($AC$2,$AG$2,15))</f>
        <v>5</v>
      </c>
      <c r="AH20" s="169">
        <f>WEEKDAY(DATE($AC$2,$AG$2,16))</f>
        <v>6</v>
      </c>
      <c r="AI20" s="169">
        <f>WEEKDAY(DATE($AC$2,$AG$2,17))</f>
        <v>7</v>
      </c>
      <c r="AJ20" s="169">
        <f>WEEKDAY(DATE($AC$2,$AG$2,18))</f>
        <v>1</v>
      </c>
      <c r="AK20" s="169">
        <f>WEEKDAY(DATE($AC$2,$AG$2,19))</f>
        <v>2</v>
      </c>
      <c r="AL20" s="169">
        <f>WEEKDAY(DATE($AC$2,$AG$2,20))</f>
        <v>3</v>
      </c>
      <c r="AM20" s="170">
        <f>WEEKDAY(DATE($AC$2,$AG$2,21))</f>
        <v>4</v>
      </c>
      <c r="AN20" s="168">
        <f>WEEKDAY(DATE($AC$2,$AG$2,22))</f>
        <v>5</v>
      </c>
      <c r="AO20" s="169">
        <f>WEEKDAY(DATE($AC$2,$AG$2,23))</f>
        <v>6</v>
      </c>
      <c r="AP20" s="169">
        <f>WEEKDAY(DATE($AC$2,$AG$2,24))</f>
        <v>7</v>
      </c>
      <c r="AQ20" s="169">
        <f>WEEKDAY(DATE($AC$2,$AG$2,25))</f>
        <v>1</v>
      </c>
      <c r="AR20" s="169">
        <f>WEEKDAY(DATE($AC$2,$AG$2,26))</f>
        <v>2</v>
      </c>
      <c r="AS20" s="169">
        <f>WEEKDAY(DATE($AC$2,$AG$2,27))</f>
        <v>3</v>
      </c>
      <c r="AT20" s="170">
        <f>WEEKDAY(DATE($AC$2,$AG$2,28))</f>
        <v>4</v>
      </c>
      <c r="AU20" s="168">
        <f>IF(AU19=29,WEEKDAY(DATE($AC$2,$AG$2,29)),0)</f>
        <v>0</v>
      </c>
      <c r="AV20" s="169">
        <f>IF(AV19=30,WEEKDAY(DATE($AC$2,$AG$2,30)),0)</f>
        <v>0</v>
      </c>
      <c r="AW20" s="170">
        <f>IF(AW19=31,WEEKDAY(DATE($AC$2,$AG$2,31)),0)</f>
        <v>0</v>
      </c>
      <c r="AX20" s="371"/>
      <c r="AY20" s="372"/>
      <c r="AZ20" s="377"/>
      <c r="BA20" s="378"/>
      <c r="BB20" s="301"/>
      <c r="BC20" s="302"/>
      <c r="BD20" s="302"/>
      <c r="BE20" s="302"/>
      <c r="BF20" s="303"/>
    </row>
    <row r="21" spans="2:58" ht="22.5" customHeight="1" thickBot="1">
      <c r="B21" s="338"/>
      <c r="C21" s="345"/>
      <c r="D21" s="346"/>
      <c r="E21" s="347"/>
      <c r="F21" s="175"/>
      <c r="G21" s="350"/>
      <c r="H21" s="353"/>
      <c r="I21" s="346"/>
      <c r="J21" s="346"/>
      <c r="K21" s="347"/>
      <c r="L21" s="353"/>
      <c r="M21" s="346"/>
      <c r="N21" s="346"/>
      <c r="O21" s="356"/>
      <c r="P21" s="363"/>
      <c r="Q21" s="364"/>
      <c r="R21" s="365"/>
      <c r="S21" s="176" t="str">
        <f>IF(S20=1,"日",IF(S20=2,"月",IF(S20=3,"火",IF(S20=4,"水",IF(S20=5,"木",IF(S20=6,"金","土"))))))</f>
        <v>木</v>
      </c>
      <c r="T21" s="177" t="str">
        <f t="shared" ref="T21:AT21" si="0">IF(T20=1,"日",IF(T20=2,"月",IF(T20=3,"火",IF(T20=4,"水",IF(T20=5,"木",IF(T20=6,"金","土"))))))</f>
        <v>金</v>
      </c>
      <c r="U21" s="177" t="str">
        <f t="shared" si="0"/>
        <v>土</v>
      </c>
      <c r="V21" s="177" t="str">
        <f t="shared" si="0"/>
        <v>日</v>
      </c>
      <c r="W21" s="177" t="str">
        <f t="shared" si="0"/>
        <v>月</v>
      </c>
      <c r="X21" s="177" t="str">
        <f t="shared" si="0"/>
        <v>火</v>
      </c>
      <c r="Y21" s="178" t="str">
        <f t="shared" si="0"/>
        <v>水</v>
      </c>
      <c r="Z21" s="176" t="str">
        <f>IF(Z20=1,"日",IF(Z20=2,"月",IF(Z20=3,"火",IF(Z20=4,"水",IF(Z20=5,"木",IF(Z20=6,"金","土"))))))</f>
        <v>木</v>
      </c>
      <c r="AA21" s="177" t="str">
        <f t="shared" si="0"/>
        <v>金</v>
      </c>
      <c r="AB21" s="177" t="str">
        <f t="shared" si="0"/>
        <v>土</v>
      </c>
      <c r="AC21" s="177" t="str">
        <f t="shared" si="0"/>
        <v>日</v>
      </c>
      <c r="AD21" s="177" t="str">
        <f t="shared" si="0"/>
        <v>月</v>
      </c>
      <c r="AE21" s="177" t="str">
        <f t="shared" si="0"/>
        <v>火</v>
      </c>
      <c r="AF21" s="178" t="str">
        <f t="shared" si="0"/>
        <v>水</v>
      </c>
      <c r="AG21" s="176" t="str">
        <f>IF(AG20=1,"日",IF(AG20=2,"月",IF(AG20=3,"火",IF(AG20=4,"水",IF(AG20=5,"木",IF(AG20=6,"金","土"))))))</f>
        <v>木</v>
      </c>
      <c r="AH21" s="177" t="str">
        <f t="shared" si="0"/>
        <v>金</v>
      </c>
      <c r="AI21" s="177" t="str">
        <f t="shared" si="0"/>
        <v>土</v>
      </c>
      <c r="AJ21" s="177" t="str">
        <f t="shared" si="0"/>
        <v>日</v>
      </c>
      <c r="AK21" s="177" t="str">
        <f t="shared" si="0"/>
        <v>月</v>
      </c>
      <c r="AL21" s="177" t="str">
        <f t="shared" si="0"/>
        <v>火</v>
      </c>
      <c r="AM21" s="178" t="str">
        <f t="shared" si="0"/>
        <v>水</v>
      </c>
      <c r="AN21" s="176" t="str">
        <f>IF(AN20=1,"日",IF(AN20=2,"月",IF(AN20=3,"火",IF(AN20=4,"水",IF(AN20=5,"木",IF(AN20=6,"金","土"))))))</f>
        <v>木</v>
      </c>
      <c r="AO21" s="177" t="str">
        <f t="shared" si="0"/>
        <v>金</v>
      </c>
      <c r="AP21" s="177" t="str">
        <f t="shared" si="0"/>
        <v>土</v>
      </c>
      <c r="AQ21" s="177" t="str">
        <f t="shared" si="0"/>
        <v>日</v>
      </c>
      <c r="AR21" s="177" t="str">
        <f t="shared" si="0"/>
        <v>月</v>
      </c>
      <c r="AS21" s="177" t="str">
        <f t="shared" si="0"/>
        <v>火</v>
      </c>
      <c r="AT21" s="178" t="str">
        <f t="shared" si="0"/>
        <v>水</v>
      </c>
      <c r="AU21" s="177" t="str">
        <f>IF(AU20=1,"日",IF(AU20=2,"月",IF(AU20=3,"火",IF(AU20=4,"水",IF(AU20=5,"木",IF(AU20=6,"金",IF(AU20=0,"","土")))))))</f>
        <v/>
      </c>
      <c r="AV21" s="177" t="str">
        <f>IF(AV20=1,"日",IF(AV20=2,"月",IF(AV20=3,"火",IF(AV20=4,"水",IF(AV20=5,"木",IF(AV20=6,"金",IF(AV20=0,"","土")))))))</f>
        <v/>
      </c>
      <c r="AW21" s="177" t="str">
        <f>IF(AW20=1,"日",IF(AW20=2,"月",IF(AW20=3,"火",IF(AW20=4,"水",IF(AW20=5,"木",IF(AW20=6,"金",IF(AW20=0,"","土")))))))</f>
        <v/>
      </c>
      <c r="AX21" s="373"/>
      <c r="AY21" s="374"/>
      <c r="AZ21" s="379"/>
      <c r="BA21" s="380"/>
      <c r="BB21" s="304"/>
      <c r="BC21" s="305"/>
      <c r="BD21" s="305"/>
      <c r="BE21" s="305"/>
      <c r="BF21" s="306"/>
    </row>
    <row r="22" spans="2:58" ht="20.25" customHeight="1">
      <c r="B22" s="412">
        <v>1</v>
      </c>
      <c r="C22" s="417" t="s">
        <v>4</v>
      </c>
      <c r="D22" s="418"/>
      <c r="E22" s="419"/>
      <c r="F22" s="91"/>
      <c r="G22" s="328" t="s">
        <v>123</v>
      </c>
      <c r="H22" s="330" t="s">
        <v>106</v>
      </c>
      <c r="I22" s="331"/>
      <c r="J22" s="331"/>
      <c r="K22" s="332"/>
      <c r="L22" s="387" t="s">
        <v>124</v>
      </c>
      <c r="M22" s="388"/>
      <c r="N22" s="388"/>
      <c r="O22" s="389"/>
      <c r="P22" s="393" t="s">
        <v>49</v>
      </c>
      <c r="Q22" s="394"/>
      <c r="R22" s="39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3"/>
      <c r="AY22" s="414"/>
      <c r="AZ22" s="415"/>
      <c r="BA22" s="416"/>
      <c r="BB22" s="307"/>
      <c r="BC22" s="308"/>
      <c r="BD22" s="308"/>
      <c r="BE22" s="308"/>
      <c r="BF22" s="309"/>
    </row>
    <row r="23" spans="2:58" ht="20.25" customHeight="1">
      <c r="B23" s="398"/>
      <c r="C23" s="420"/>
      <c r="D23" s="421"/>
      <c r="E23" s="422"/>
      <c r="F23" s="92"/>
      <c r="G23" s="329"/>
      <c r="H23" s="333"/>
      <c r="I23" s="334"/>
      <c r="J23" s="334"/>
      <c r="K23" s="335"/>
      <c r="L23" s="390"/>
      <c r="M23" s="391"/>
      <c r="N23" s="391"/>
      <c r="O23" s="392"/>
      <c r="P23" s="316" t="s">
        <v>15</v>
      </c>
      <c r="Q23" s="317"/>
      <c r="R23" s="318"/>
      <c r="S23" s="231">
        <f>IF(S22="","",VLOOKUP(S22,'【記載例】シフト記号表（勤務時間帯）'!$C$6:$K$35,9,FALSE))</f>
        <v>8</v>
      </c>
      <c r="T23" s="232">
        <f>IF(T22="","",VLOOKUP(T22,'【記載例】シフト記号表（勤務時間帯）'!$C$6:$K$35,9,FALSE))</f>
        <v>8</v>
      </c>
      <c r="U23" s="232" t="str">
        <f>IF(U22="","",VLOOKUP(U22,'【記載例】シフト記号表（勤務時間帯）'!$C$6:$K$35,9,FALSE))</f>
        <v/>
      </c>
      <c r="V23" s="232">
        <f>IF(V22="","",VLOOKUP(V22,'【記載例】シフト記号表（勤務時間帯）'!$C$6:$K$35,9,FALSE))</f>
        <v>8</v>
      </c>
      <c r="W23" s="232">
        <f>IF(W22="","",VLOOKUP(W22,'【記載例】シフト記号表（勤務時間帯）'!$C$6:$K$35,9,FALSE))</f>
        <v>8</v>
      </c>
      <c r="X23" s="232" t="str">
        <f>IF(X22="","",VLOOKUP(X22,'【記載例】シフト記号表（勤務時間帯）'!$C$6:$K$35,9,FALSE))</f>
        <v/>
      </c>
      <c r="Y23" s="233">
        <f>IF(Y22="","",VLOOKUP(Y22,'【記載例】シフト記号表（勤務時間帯）'!$C$6:$K$35,9,FALSE))</f>
        <v>8</v>
      </c>
      <c r="Z23" s="231">
        <f>IF(Z22="","",VLOOKUP(Z22,'【記載例】シフト記号表（勤務時間帯）'!$C$6:$K$35,9,FALSE))</f>
        <v>8</v>
      </c>
      <c r="AA23" s="232">
        <f>IF(AA22="","",VLOOKUP(AA22,'【記載例】シフト記号表（勤務時間帯）'!$C$6:$K$35,9,FALSE))</f>
        <v>8</v>
      </c>
      <c r="AB23" s="232" t="str">
        <f>IF(AB22="","",VLOOKUP(AB22,'【記載例】シフト記号表（勤務時間帯）'!$C$6:$K$35,9,FALSE))</f>
        <v/>
      </c>
      <c r="AC23" s="232">
        <f>IF(AC22="","",VLOOKUP(AC22,'【記載例】シフト記号表（勤務時間帯）'!$C$6:$K$35,9,FALSE))</f>
        <v>8</v>
      </c>
      <c r="AD23" s="232">
        <f>IF(AD22="","",VLOOKUP(AD22,'【記載例】シフト記号表（勤務時間帯）'!$C$6:$K$35,9,FALSE))</f>
        <v>8</v>
      </c>
      <c r="AE23" s="232" t="str">
        <f>IF(AE22="","",VLOOKUP(AE22,'【記載例】シフト記号表（勤務時間帯）'!$C$6:$K$35,9,FALSE))</f>
        <v/>
      </c>
      <c r="AF23" s="233">
        <f>IF(AF22="","",VLOOKUP(AF22,'【記載例】シフト記号表（勤務時間帯）'!$C$6:$K$35,9,FALSE))</f>
        <v>8</v>
      </c>
      <c r="AG23" s="231">
        <f>IF(AG22="","",VLOOKUP(AG22,'【記載例】シフト記号表（勤務時間帯）'!$C$6:$K$35,9,FALSE))</f>
        <v>8</v>
      </c>
      <c r="AH23" s="232">
        <f>IF(AH22="","",VLOOKUP(AH22,'【記載例】シフト記号表（勤務時間帯）'!$C$6:$K$35,9,FALSE))</f>
        <v>8</v>
      </c>
      <c r="AI23" s="232" t="str">
        <f>IF(AI22="","",VLOOKUP(AI22,'【記載例】シフト記号表（勤務時間帯）'!$C$6:$K$35,9,FALSE))</f>
        <v/>
      </c>
      <c r="AJ23" s="232">
        <f>IF(AJ22="","",VLOOKUP(AJ22,'【記載例】シフト記号表（勤務時間帯）'!$C$6:$K$35,9,FALSE))</f>
        <v>8</v>
      </c>
      <c r="AK23" s="232">
        <f>IF(AK22="","",VLOOKUP(AK22,'【記載例】シフト記号表（勤務時間帯）'!$C$6:$K$35,9,FALSE))</f>
        <v>8</v>
      </c>
      <c r="AL23" s="232" t="str">
        <f>IF(AL22="","",VLOOKUP(AL22,'【記載例】シフト記号表（勤務時間帯）'!$C$6:$K$35,9,FALSE))</f>
        <v/>
      </c>
      <c r="AM23" s="233">
        <f>IF(AM22="","",VLOOKUP(AM22,'【記載例】シフト記号表（勤務時間帯）'!$C$6:$K$35,9,FALSE))</f>
        <v>8</v>
      </c>
      <c r="AN23" s="231">
        <f>IF(AN22="","",VLOOKUP(AN22,'【記載例】シフト記号表（勤務時間帯）'!$C$6:$K$35,9,FALSE))</f>
        <v>8</v>
      </c>
      <c r="AO23" s="232">
        <f>IF(AO22="","",VLOOKUP(AO22,'【記載例】シフト記号表（勤務時間帯）'!$C$6:$K$35,9,FALSE))</f>
        <v>8</v>
      </c>
      <c r="AP23" s="232" t="str">
        <f>IF(AP22="","",VLOOKUP(AP22,'【記載例】シフト記号表（勤務時間帯）'!$C$6:$K$35,9,FALSE))</f>
        <v/>
      </c>
      <c r="AQ23" s="232">
        <f>IF(AQ22="","",VLOOKUP(AQ22,'【記載例】シフト記号表（勤務時間帯）'!$C$6:$K$35,9,FALSE))</f>
        <v>8</v>
      </c>
      <c r="AR23" s="232">
        <f>IF(AR22="","",VLOOKUP(AR22,'【記載例】シフト記号表（勤務時間帯）'!$C$6:$K$35,9,FALSE))</f>
        <v>8</v>
      </c>
      <c r="AS23" s="232" t="str">
        <f>IF(AS22="","",VLOOKUP(AS22,'【記載例】シフト記号表（勤務時間帯）'!$C$6:$K$35,9,FALSE))</f>
        <v/>
      </c>
      <c r="AT23" s="233">
        <f>IF(AT22="","",VLOOKUP(AT22,'【記載例】シフト記号表（勤務時間帯）'!$C$6:$K$35,9,FALSE))</f>
        <v>8</v>
      </c>
      <c r="AU23" s="231" t="str">
        <f>IF(AU22="","",VLOOKUP(AU22,'【記載例】シフト記号表（勤務時間帯）'!$C$6:$K$35,9,FALSE))</f>
        <v/>
      </c>
      <c r="AV23" s="232" t="str">
        <f>IF(AV22="","",VLOOKUP(AV22,'【記載例】シフト記号表（勤務時間帯）'!$C$6:$K$35,9,FALSE))</f>
        <v/>
      </c>
      <c r="AW23" s="232" t="str">
        <f>IF(AW22="","",VLOOKUP(AW22,'【記載例】シフト記号表（勤務時間帯）'!$C$6:$K$35,9,FALSE))</f>
        <v/>
      </c>
      <c r="AX23" s="319">
        <f>IF($BB$3="４週",SUM(S23:AT23),IF($BB$3="暦月",SUM(S23:AW23),""))</f>
        <v>160</v>
      </c>
      <c r="AY23" s="320"/>
      <c r="AZ23" s="321">
        <f>IF($BB$3="４週",AX23/4,IF($BB$3="暦月",【記載例】地密通所!AX23/(【記載例】地密通所!$BB$8/7),""))</f>
        <v>40</v>
      </c>
      <c r="BA23" s="322"/>
      <c r="BB23" s="310"/>
      <c r="BC23" s="311"/>
      <c r="BD23" s="311"/>
      <c r="BE23" s="311"/>
      <c r="BF23" s="312"/>
    </row>
    <row r="24" spans="2:58" ht="20.25" customHeight="1">
      <c r="B24" s="398"/>
      <c r="C24" s="423"/>
      <c r="D24" s="424"/>
      <c r="E24" s="425"/>
      <c r="F24" s="93" t="str">
        <f>C22</f>
        <v>管理者</v>
      </c>
      <c r="G24" s="329"/>
      <c r="H24" s="333"/>
      <c r="I24" s="334"/>
      <c r="J24" s="334"/>
      <c r="K24" s="335"/>
      <c r="L24" s="390"/>
      <c r="M24" s="391"/>
      <c r="N24" s="391"/>
      <c r="O24" s="392"/>
      <c r="P24" s="323" t="s">
        <v>50</v>
      </c>
      <c r="Q24" s="324"/>
      <c r="R24" s="325"/>
      <c r="S24" s="234">
        <f>IF(S22="","",VLOOKUP(S22,'【記載例】シフト記号表（勤務時間帯）'!$C$6:$U$35,19,FALSE))</f>
        <v>7</v>
      </c>
      <c r="T24" s="235">
        <f>IF(T22="","",VLOOKUP(T22,'【記載例】シフト記号表（勤務時間帯）'!$C$6:$U$35,19,FALSE))</f>
        <v>7</v>
      </c>
      <c r="U24" s="235" t="str">
        <f>IF(U22="","",VLOOKUP(U22,'【記載例】シフト記号表（勤務時間帯）'!$C$6:$U$35,19,FALSE))</f>
        <v/>
      </c>
      <c r="V24" s="235">
        <f>IF(V22="","",VLOOKUP(V22,'【記載例】シフト記号表（勤務時間帯）'!$C$6:$U$35,19,FALSE))</f>
        <v>7</v>
      </c>
      <c r="W24" s="235">
        <f>IF(W22="","",VLOOKUP(W22,'【記載例】シフト記号表（勤務時間帯）'!$C$6:$U$35,19,FALSE))</f>
        <v>7</v>
      </c>
      <c r="X24" s="235" t="str">
        <f>IF(X22="","",VLOOKUP(X22,'【記載例】シフト記号表（勤務時間帯）'!$C$6:$U$35,19,FALSE))</f>
        <v/>
      </c>
      <c r="Y24" s="236">
        <f>IF(Y22="","",VLOOKUP(Y22,'【記載例】シフト記号表（勤務時間帯）'!$C$6:$U$35,19,FALSE))</f>
        <v>7</v>
      </c>
      <c r="Z24" s="234">
        <f>IF(Z22="","",VLOOKUP(Z22,'【記載例】シフト記号表（勤務時間帯）'!$C$6:$U$35,19,FALSE))</f>
        <v>7</v>
      </c>
      <c r="AA24" s="235">
        <f>IF(AA22="","",VLOOKUP(AA22,'【記載例】シフト記号表（勤務時間帯）'!$C$6:$U$35,19,FALSE))</f>
        <v>7</v>
      </c>
      <c r="AB24" s="235" t="str">
        <f>IF(AB22="","",VLOOKUP(AB22,'【記載例】シフト記号表（勤務時間帯）'!$C$6:$U$35,19,FALSE))</f>
        <v/>
      </c>
      <c r="AC24" s="235">
        <f>IF(AC22="","",VLOOKUP(AC22,'【記載例】シフト記号表（勤務時間帯）'!$C$6:$U$35,19,FALSE))</f>
        <v>7</v>
      </c>
      <c r="AD24" s="235">
        <f>IF(AD22="","",VLOOKUP(AD22,'【記載例】シフト記号表（勤務時間帯）'!$C$6:$U$35,19,FALSE))</f>
        <v>7</v>
      </c>
      <c r="AE24" s="235" t="str">
        <f>IF(AE22="","",VLOOKUP(AE22,'【記載例】シフト記号表（勤務時間帯）'!$C$6:$U$35,19,FALSE))</f>
        <v/>
      </c>
      <c r="AF24" s="236">
        <f>IF(AF22="","",VLOOKUP(AF22,'【記載例】シフト記号表（勤務時間帯）'!$C$6:$U$35,19,FALSE))</f>
        <v>7</v>
      </c>
      <c r="AG24" s="234">
        <f>IF(AG22="","",VLOOKUP(AG22,'【記載例】シフト記号表（勤務時間帯）'!$C$6:$U$35,19,FALSE))</f>
        <v>7</v>
      </c>
      <c r="AH24" s="235">
        <f>IF(AH22="","",VLOOKUP(AH22,'【記載例】シフト記号表（勤務時間帯）'!$C$6:$U$35,19,FALSE))</f>
        <v>7</v>
      </c>
      <c r="AI24" s="235" t="str">
        <f>IF(AI22="","",VLOOKUP(AI22,'【記載例】シフト記号表（勤務時間帯）'!$C$6:$U$35,19,FALSE))</f>
        <v/>
      </c>
      <c r="AJ24" s="235">
        <f>IF(AJ22="","",VLOOKUP(AJ22,'【記載例】シフト記号表（勤務時間帯）'!$C$6:$U$35,19,FALSE))</f>
        <v>7</v>
      </c>
      <c r="AK24" s="235">
        <f>IF(AK22="","",VLOOKUP(AK22,'【記載例】シフト記号表（勤務時間帯）'!$C$6:$U$35,19,FALSE))</f>
        <v>7</v>
      </c>
      <c r="AL24" s="235" t="str">
        <f>IF(AL22="","",VLOOKUP(AL22,'【記載例】シフト記号表（勤務時間帯）'!$C$6:$U$35,19,FALSE))</f>
        <v/>
      </c>
      <c r="AM24" s="236">
        <f>IF(AM22="","",VLOOKUP(AM22,'【記載例】シフト記号表（勤務時間帯）'!$C$6:$U$35,19,FALSE))</f>
        <v>7</v>
      </c>
      <c r="AN24" s="234">
        <f>IF(AN22="","",VLOOKUP(AN22,'【記載例】シフト記号表（勤務時間帯）'!$C$6:$U$35,19,FALSE))</f>
        <v>7</v>
      </c>
      <c r="AO24" s="235">
        <f>IF(AO22="","",VLOOKUP(AO22,'【記載例】シフト記号表（勤務時間帯）'!$C$6:$U$35,19,FALSE))</f>
        <v>7</v>
      </c>
      <c r="AP24" s="235" t="str">
        <f>IF(AP22="","",VLOOKUP(AP22,'【記載例】シフト記号表（勤務時間帯）'!$C$6:$U$35,19,FALSE))</f>
        <v/>
      </c>
      <c r="AQ24" s="235">
        <f>IF(AQ22="","",VLOOKUP(AQ22,'【記載例】シフト記号表（勤務時間帯）'!$C$6:$U$35,19,FALSE))</f>
        <v>7</v>
      </c>
      <c r="AR24" s="235">
        <f>IF(AR22="","",VLOOKUP(AR22,'【記載例】シフト記号表（勤務時間帯）'!$C$6:$U$35,19,FALSE))</f>
        <v>7</v>
      </c>
      <c r="AS24" s="235" t="str">
        <f>IF(AS22="","",VLOOKUP(AS22,'【記載例】シフト記号表（勤務時間帯）'!$C$6:$U$35,19,FALSE))</f>
        <v/>
      </c>
      <c r="AT24" s="236">
        <f>IF(AT22="","",VLOOKUP(AT22,'【記載例】シフト記号表（勤務時間帯）'!$C$6:$U$35,19,FALSE))</f>
        <v>7</v>
      </c>
      <c r="AU24" s="234" t="str">
        <f>IF(AU22="","",VLOOKUP(AU22,'【記載例】シフト記号表（勤務時間帯）'!$C$6:$U$35,19,FALSE))</f>
        <v/>
      </c>
      <c r="AV24" s="235" t="str">
        <f>IF(AV22="","",VLOOKUP(AV22,'【記載例】シフト記号表（勤務時間帯）'!$C$6:$U$35,19,FALSE))</f>
        <v/>
      </c>
      <c r="AW24" s="235" t="str">
        <f>IF(AW22="","",VLOOKUP(AW22,'【記載例】シフト記号表（勤務時間帯）'!$C$6:$U$35,19,FALSE))</f>
        <v/>
      </c>
      <c r="AX24" s="326">
        <f>IF($BB$3="４週",SUM(S24:AT24),IF($BB$3="暦月",SUM(S24:AW24),""))</f>
        <v>140</v>
      </c>
      <c r="AY24" s="327"/>
      <c r="AZ24" s="396">
        <f>IF($BB$3="４週",AX24/4,IF($BB$3="暦月",【記載例】地密通所!AX24/(【記載例】地密通所!$BB$8/7),""))</f>
        <v>35</v>
      </c>
      <c r="BA24" s="397"/>
      <c r="BB24" s="313"/>
      <c r="BC24" s="314"/>
      <c r="BD24" s="314"/>
      <c r="BE24" s="314"/>
      <c r="BF24" s="315"/>
    </row>
    <row r="25" spans="2:58" ht="20.25" customHeight="1">
      <c r="B25" s="398">
        <f>B22+1</f>
        <v>2</v>
      </c>
      <c r="C25" s="426" t="s">
        <v>60</v>
      </c>
      <c r="D25" s="427"/>
      <c r="E25" s="428"/>
      <c r="F25" s="115"/>
      <c r="G25" s="432" t="s">
        <v>123</v>
      </c>
      <c r="H25" s="434" t="s">
        <v>126</v>
      </c>
      <c r="I25" s="334"/>
      <c r="J25" s="334"/>
      <c r="K25" s="335"/>
      <c r="L25" s="435" t="s">
        <v>128</v>
      </c>
      <c r="M25" s="436"/>
      <c r="N25" s="436"/>
      <c r="O25" s="437"/>
      <c r="P25" s="441" t="s">
        <v>49</v>
      </c>
      <c r="Q25" s="442"/>
      <c r="R25" s="443"/>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99"/>
      <c r="AY25" s="400"/>
      <c r="AZ25" s="401"/>
      <c r="BA25" s="402"/>
      <c r="BB25" s="429"/>
      <c r="BC25" s="430"/>
      <c r="BD25" s="430"/>
      <c r="BE25" s="430"/>
      <c r="BF25" s="431"/>
    </row>
    <row r="26" spans="2:58" ht="20.25" customHeight="1">
      <c r="B26" s="398"/>
      <c r="C26" s="420"/>
      <c r="D26" s="421"/>
      <c r="E26" s="422"/>
      <c r="F26" s="92"/>
      <c r="G26" s="329"/>
      <c r="H26" s="333"/>
      <c r="I26" s="334"/>
      <c r="J26" s="334"/>
      <c r="K26" s="335"/>
      <c r="L26" s="390"/>
      <c r="M26" s="391"/>
      <c r="N26" s="391"/>
      <c r="O26" s="392"/>
      <c r="P26" s="316" t="s">
        <v>15</v>
      </c>
      <c r="Q26" s="317"/>
      <c r="R26" s="318"/>
      <c r="S26" s="231" t="str">
        <f>IF(S25="","",VLOOKUP(S25,'【記載例】シフト記号表（勤務時間帯）'!$C$6:$K$35,9,FALSE))</f>
        <v/>
      </c>
      <c r="T26" s="232">
        <f>IF(T25="","",VLOOKUP(T25,'【記載例】シフト記号表（勤務時間帯）'!$C$6:$K$35,9,FALSE))</f>
        <v>8</v>
      </c>
      <c r="U26" s="232">
        <f>IF(U25="","",VLOOKUP(U25,'【記載例】シフト記号表（勤務時間帯）'!$C$6:$K$35,9,FALSE))</f>
        <v>8</v>
      </c>
      <c r="V26" s="232">
        <f>IF(V25="","",VLOOKUP(V25,'【記載例】シフト記号表（勤務時間帯）'!$C$6:$K$35,9,FALSE))</f>
        <v>8</v>
      </c>
      <c r="W26" s="232">
        <f>IF(W25="","",VLOOKUP(W25,'【記載例】シフト記号表（勤務時間帯）'!$C$6:$K$35,9,FALSE))</f>
        <v>8</v>
      </c>
      <c r="X26" s="232">
        <f>IF(X25="","",VLOOKUP(X25,'【記載例】シフト記号表（勤務時間帯）'!$C$6:$K$35,9,FALSE))</f>
        <v>8</v>
      </c>
      <c r="Y26" s="233" t="str">
        <f>IF(Y25="","",VLOOKUP(Y25,'【記載例】シフト記号表（勤務時間帯）'!$C$6:$K$35,9,FALSE))</f>
        <v/>
      </c>
      <c r="Z26" s="231" t="str">
        <f>IF(Z25="","",VLOOKUP(Z25,'【記載例】シフト記号表（勤務時間帯）'!$C$6:$K$35,9,FALSE))</f>
        <v/>
      </c>
      <c r="AA26" s="232">
        <f>IF(AA25="","",VLOOKUP(AA25,'【記載例】シフト記号表（勤務時間帯）'!$C$6:$K$35,9,FALSE))</f>
        <v>8</v>
      </c>
      <c r="AB26" s="232">
        <f>IF(AB25="","",VLOOKUP(AB25,'【記載例】シフト記号表（勤務時間帯）'!$C$6:$K$35,9,FALSE))</f>
        <v>8</v>
      </c>
      <c r="AC26" s="232">
        <f>IF(AC25="","",VLOOKUP(AC25,'【記載例】シフト記号表（勤務時間帯）'!$C$6:$K$35,9,FALSE))</f>
        <v>8</v>
      </c>
      <c r="AD26" s="232">
        <f>IF(AD25="","",VLOOKUP(AD25,'【記載例】シフト記号表（勤務時間帯）'!$C$6:$K$35,9,FALSE))</f>
        <v>8</v>
      </c>
      <c r="AE26" s="232">
        <f>IF(AE25="","",VLOOKUP(AE25,'【記載例】シフト記号表（勤務時間帯）'!$C$6:$K$35,9,FALSE))</f>
        <v>8</v>
      </c>
      <c r="AF26" s="233" t="str">
        <f>IF(AF25="","",VLOOKUP(AF25,'【記載例】シフト記号表（勤務時間帯）'!$C$6:$K$35,9,FALSE))</f>
        <v/>
      </c>
      <c r="AG26" s="231" t="str">
        <f>IF(AG25="","",VLOOKUP(AG25,'【記載例】シフト記号表（勤務時間帯）'!$C$6:$K$35,9,FALSE))</f>
        <v/>
      </c>
      <c r="AH26" s="232">
        <f>IF(AH25="","",VLOOKUP(AH25,'【記載例】シフト記号表（勤務時間帯）'!$C$6:$K$35,9,FALSE))</f>
        <v>8</v>
      </c>
      <c r="AI26" s="232">
        <f>IF(AI25="","",VLOOKUP(AI25,'【記載例】シフト記号表（勤務時間帯）'!$C$6:$K$35,9,FALSE))</f>
        <v>8</v>
      </c>
      <c r="AJ26" s="232">
        <f>IF(AJ25="","",VLOOKUP(AJ25,'【記載例】シフト記号表（勤務時間帯）'!$C$6:$K$35,9,FALSE))</f>
        <v>8</v>
      </c>
      <c r="AK26" s="232">
        <f>IF(AK25="","",VLOOKUP(AK25,'【記載例】シフト記号表（勤務時間帯）'!$C$6:$K$35,9,FALSE))</f>
        <v>8</v>
      </c>
      <c r="AL26" s="232">
        <f>IF(AL25="","",VLOOKUP(AL25,'【記載例】シフト記号表（勤務時間帯）'!$C$6:$K$35,9,FALSE))</f>
        <v>8</v>
      </c>
      <c r="AM26" s="233" t="str">
        <f>IF(AM25="","",VLOOKUP(AM25,'【記載例】シフト記号表（勤務時間帯）'!$C$6:$K$35,9,FALSE))</f>
        <v/>
      </c>
      <c r="AN26" s="231" t="str">
        <f>IF(AN25="","",VLOOKUP(AN25,'【記載例】シフト記号表（勤務時間帯）'!$C$6:$K$35,9,FALSE))</f>
        <v/>
      </c>
      <c r="AO26" s="232">
        <f>IF(AO25="","",VLOOKUP(AO25,'【記載例】シフト記号表（勤務時間帯）'!$C$6:$K$35,9,FALSE))</f>
        <v>8</v>
      </c>
      <c r="AP26" s="232">
        <f>IF(AP25="","",VLOOKUP(AP25,'【記載例】シフト記号表（勤務時間帯）'!$C$6:$K$35,9,FALSE))</f>
        <v>8</v>
      </c>
      <c r="AQ26" s="232">
        <f>IF(AQ25="","",VLOOKUP(AQ25,'【記載例】シフト記号表（勤務時間帯）'!$C$6:$K$35,9,FALSE))</f>
        <v>8</v>
      </c>
      <c r="AR26" s="232">
        <f>IF(AR25="","",VLOOKUP(AR25,'【記載例】シフト記号表（勤務時間帯）'!$C$6:$K$35,9,FALSE))</f>
        <v>8</v>
      </c>
      <c r="AS26" s="232">
        <f>IF(AS25="","",VLOOKUP(AS25,'【記載例】シフト記号表（勤務時間帯）'!$C$6:$K$35,9,FALSE))</f>
        <v>8</v>
      </c>
      <c r="AT26" s="233" t="str">
        <f>IF(AT25="","",VLOOKUP(AT25,'【記載例】シフト記号表（勤務時間帯）'!$C$6:$K$35,9,FALSE))</f>
        <v/>
      </c>
      <c r="AU26" s="231" t="str">
        <f>IF(AU25="","",VLOOKUP(AU25,'【記載例】シフト記号表（勤務時間帯）'!$C$6:$K$35,9,FALSE))</f>
        <v/>
      </c>
      <c r="AV26" s="232" t="str">
        <f>IF(AV25="","",VLOOKUP(AV25,'【記載例】シフト記号表（勤務時間帯）'!$C$6:$K$35,9,FALSE))</f>
        <v/>
      </c>
      <c r="AW26" s="232" t="str">
        <f>IF(AW25="","",VLOOKUP(AW25,'【記載例】シフト記号表（勤務時間帯）'!$C$6:$K$35,9,FALSE))</f>
        <v/>
      </c>
      <c r="AX26" s="319">
        <f>IF($BB$3="４週",SUM(S26:AT26),IF($BB$3="暦月",SUM(S26:AW26),""))</f>
        <v>160</v>
      </c>
      <c r="AY26" s="320"/>
      <c r="AZ26" s="321">
        <f>IF($BB$3="４週",AX26/4,IF($BB$3="暦月",【記載例】地密通所!AX26/(【記載例】地密通所!$BB$8/7),""))</f>
        <v>40</v>
      </c>
      <c r="BA26" s="322"/>
      <c r="BB26" s="310"/>
      <c r="BC26" s="311"/>
      <c r="BD26" s="311"/>
      <c r="BE26" s="311"/>
      <c r="BF26" s="312"/>
    </row>
    <row r="27" spans="2:58" ht="20.25" customHeight="1">
      <c r="B27" s="398"/>
      <c r="C27" s="423"/>
      <c r="D27" s="424"/>
      <c r="E27" s="425"/>
      <c r="F27" s="92" t="str">
        <f>C25</f>
        <v>生活相談員</v>
      </c>
      <c r="G27" s="433"/>
      <c r="H27" s="333"/>
      <c r="I27" s="334"/>
      <c r="J27" s="334"/>
      <c r="K27" s="335"/>
      <c r="L27" s="438"/>
      <c r="M27" s="439"/>
      <c r="N27" s="439"/>
      <c r="O27" s="440"/>
      <c r="P27" s="323" t="s">
        <v>50</v>
      </c>
      <c r="Q27" s="324"/>
      <c r="R27" s="325"/>
      <c r="S27" s="234" t="str">
        <f>IF(S25="","",VLOOKUP(S25,'【記載例】シフト記号表（勤務時間帯）'!$C$6:$U$35,19,FALSE))</f>
        <v/>
      </c>
      <c r="T27" s="235">
        <f>IF(T25="","",VLOOKUP(T25,'【記載例】シフト記号表（勤務時間帯）'!$C$6:$U$35,19,FALSE))</f>
        <v>7</v>
      </c>
      <c r="U27" s="235">
        <f>IF(U25="","",VLOOKUP(U25,'【記載例】シフト記号表（勤務時間帯）'!$C$6:$U$35,19,FALSE))</f>
        <v>7</v>
      </c>
      <c r="V27" s="235">
        <f>IF(V25="","",VLOOKUP(V25,'【記載例】シフト記号表（勤務時間帯）'!$C$6:$U$35,19,FALSE))</f>
        <v>7</v>
      </c>
      <c r="W27" s="235">
        <f>IF(W25="","",VLOOKUP(W25,'【記載例】シフト記号表（勤務時間帯）'!$C$6:$U$35,19,FALSE))</f>
        <v>7</v>
      </c>
      <c r="X27" s="235">
        <f>IF(X25="","",VLOOKUP(X25,'【記載例】シフト記号表（勤務時間帯）'!$C$6:$U$35,19,FALSE))</f>
        <v>7</v>
      </c>
      <c r="Y27" s="236" t="str">
        <f>IF(Y25="","",VLOOKUP(Y25,'【記載例】シフト記号表（勤務時間帯）'!$C$6:$U$35,19,FALSE))</f>
        <v/>
      </c>
      <c r="Z27" s="234" t="str">
        <f>IF(Z25="","",VLOOKUP(Z25,'【記載例】シフト記号表（勤務時間帯）'!$C$6:$U$35,19,FALSE))</f>
        <v/>
      </c>
      <c r="AA27" s="235">
        <f>IF(AA25="","",VLOOKUP(AA25,'【記載例】シフト記号表（勤務時間帯）'!$C$6:$U$35,19,FALSE))</f>
        <v>7</v>
      </c>
      <c r="AB27" s="235">
        <f>IF(AB25="","",VLOOKUP(AB25,'【記載例】シフト記号表（勤務時間帯）'!$C$6:$U$35,19,FALSE))</f>
        <v>7</v>
      </c>
      <c r="AC27" s="235">
        <f>IF(AC25="","",VLOOKUP(AC25,'【記載例】シフト記号表（勤務時間帯）'!$C$6:$U$35,19,FALSE))</f>
        <v>7</v>
      </c>
      <c r="AD27" s="235">
        <f>IF(AD25="","",VLOOKUP(AD25,'【記載例】シフト記号表（勤務時間帯）'!$C$6:$U$35,19,FALSE))</f>
        <v>7</v>
      </c>
      <c r="AE27" s="235">
        <f>IF(AE25="","",VLOOKUP(AE25,'【記載例】シフト記号表（勤務時間帯）'!$C$6:$U$35,19,FALSE))</f>
        <v>7</v>
      </c>
      <c r="AF27" s="236" t="str">
        <f>IF(AF25="","",VLOOKUP(AF25,'【記載例】シフト記号表（勤務時間帯）'!$C$6:$U$35,19,FALSE))</f>
        <v/>
      </c>
      <c r="AG27" s="234" t="str">
        <f>IF(AG25="","",VLOOKUP(AG25,'【記載例】シフト記号表（勤務時間帯）'!$C$6:$U$35,19,FALSE))</f>
        <v/>
      </c>
      <c r="AH27" s="235">
        <f>IF(AH25="","",VLOOKUP(AH25,'【記載例】シフト記号表（勤務時間帯）'!$C$6:$U$35,19,FALSE))</f>
        <v>7</v>
      </c>
      <c r="AI27" s="235">
        <f>IF(AI25="","",VLOOKUP(AI25,'【記載例】シフト記号表（勤務時間帯）'!$C$6:$U$35,19,FALSE))</f>
        <v>7</v>
      </c>
      <c r="AJ27" s="235">
        <f>IF(AJ25="","",VLOOKUP(AJ25,'【記載例】シフト記号表（勤務時間帯）'!$C$6:$U$35,19,FALSE))</f>
        <v>7</v>
      </c>
      <c r="AK27" s="235">
        <f>IF(AK25="","",VLOOKUP(AK25,'【記載例】シフト記号表（勤務時間帯）'!$C$6:$U$35,19,FALSE))</f>
        <v>7</v>
      </c>
      <c r="AL27" s="235">
        <f>IF(AL25="","",VLOOKUP(AL25,'【記載例】シフト記号表（勤務時間帯）'!$C$6:$U$35,19,FALSE))</f>
        <v>7</v>
      </c>
      <c r="AM27" s="236" t="str">
        <f>IF(AM25="","",VLOOKUP(AM25,'【記載例】シフト記号表（勤務時間帯）'!$C$6:$U$35,19,FALSE))</f>
        <v/>
      </c>
      <c r="AN27" s="234" t="str">
        <f>IF(AN25="","",VLOOKUP(AN25,'【記載例】シフト記号表（勤務時間帯）'!$C$6:$U$35,19,FALSE))</f>
        <v/>
      </c>
      <c r="AO27" s="235">
        <f>IF(AO25="","",VLOOKUP(AO25,'【記載例】シフト記号表（勤務時間帯）'!$C$6:$U$35,19,FALSE))</f>
        <v>7</v>
      </c>
      <c r="AP27" s="235">
        <f>IF(AP25="","",VLOOKUP(AP25,'【記載例】シフト記号表（勤務時間帯）'!$C$6:$U$35,19,FALSE))</f>
        <v>7</v>
      </c>
      <c r="AQ27" s="235">
        <f>IF(AQ25="","",VLOOKUP(AQ25,'【記載例】シフト記号表（勤務時間帯）'!$C$6:$U$35,19,FALSE))</f>
        <v>7</v>
      </c>
      <c r="AR27" s="235">
        <f>IF(AR25="","",VLOOKUP(AR25,'【記載例】シフト記号表（勤務時間帯）'!$C$6:$U$35,19,FALSE))</f>
        <v>7</v>
      </c>
      <c r="AS27" s="235">
        <f>IF(AS25="","",VLOOKUP(AS25,'【記載例】シフト記号表（勤務時間帯）'!$C$6:$U$35,19,FALSE))</f>
        <v>7</v>
      </c>
      <c r="AT27" s="236" t="str">
        <f>IF(AT25="","",VLOOKUP(AT25,'【記載例】シフト記号表（勤務時間帯）'!$C$6:$U$35,19,FALSE))</f>
        <v/>
      </c>
      <c r="AU27" s="234" t="str">
        <f>IF(AU25="","",VLOOKUP(AU25,'【記載例】シフト記号表（勤務時間帯）'!$C$6:$U$35,19,FALSE))</f>
        <v/>
      </c>
      <c r="AV27" s="235" t="str">
        <f>IF(AV25="","",VLOOKUP(AV25,'【記載例】シフト記号表（勤務時間帯）'!$C$6:$U$35,19,FALSE))</f>
        <v/>
      </c>
      <c r="AW27" s="235" t="str">
        <f>IF(AW25="","",VLOOKUP(AW25,'【記載例】シフト記号表（勤務時間帯）'!$C$6:$U$35,19,FALSE))</f>
        <v/>
      </c>
      <c r="AX27" s="326">
        <f>IF($BB$3="４週",SUM(S27:AT27),IF($BB$3="暦月",SUM(S27:AW27),""))</f>
        <v>140</v>
      </c>
      <c r="AY27" s="327"/>
      <c r="AZ27" s="396">
        <f>IF($BB$3="４週",AX27/4,IF($BB$3="暦月",【記載例】地密通所!AX27/(【記載例】地密通所!$BB$8/7),""))</f>
        <v>35</v>
      </c>
      <c r="BA27" s="397"/>
      <c r="BB27" s="313"/>
      <c r="BC27" s="314"/>
      <c r="BD27" s="314"/>
      <c r="BE27" s="314"/>
      <c r="BF27" s="315"/>
    </row>
    <row r="28" spans="2:58" ht="20.25" customHeight="1">
      <c r="B28" s="398">
        <f>B25+1</f>
        <v>3</v>
      </c>
      <c r="C28" s="403" t="s">
        <v>60</v>
      </c>
      <c r="D28" s="404"/>
      <c r="E28" s="405"/>
      <c r="F28" s="115"/>
      <c r="G28" s="432" t="s">
        <v>122</v>
      </c>
      <c r="H28" s="434" t="s">
        <v>166</v>
      </c>
      <c r="I28" s="334"/>
      <c r="J28" s="334"/>
      <c r="K28" s="335"/>
      <c r="L28" s="435" t="s">
        <v>129</v>
      </c>
      <c r="M28" s="436"/>
      <c r="N28" s="436"/>
      <c r="O28" s="437"/>
      <c r="P28" s="441" t="s">
        <v>49</v>
      </c>
      <c r="Q28" s="442"/>
      <c r="R28" s="443"/>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99"/>
      <c r="AY28" s="400"/>
      <c r="AZ28" s="401"/>
      <c r="BA28" s="402"/>
      <c r="BB28" s="429" t="s">
        <v>137</v>
      </c>
      <c r="BC28" s="430"/>
      <c r="BD28" s="430"/>
      <c r="BE28" s="430"/>
      <c r="BF28" s="431"/>
    </row>
    <row r="29" spans="2:58" ht="20.25" customHeight="1">
      <c r="B29" s="398"/>
      <c r="C29" s="406"/>
      <c r="D29" s="407"/>
      <c r="E29" s="408"/>
      <c r="F29" s="92"/>
      <c r="G29" s="329"/>
      <c r="H29" s="333"/>
      <c r="I29" s="334"/>
      <c r="J29" s="334"/>
      <c r="K29" s="335"/>
      <c r="L29" s="390"/>
      <c r="M29" s="391"/>
      <c r="N29" s="391"/>
      <c r="O29" s="392"/>
      <c r="P29" s="316" t="s">
        <v>15</v>
      </c>
      <c r="Q29" s="317"/>
      <c r="R29" s="318"/>
      <c r="S29" s="231">
        <f>IF(S28="","",VLOOKUP(S28,'【記載例】シフト記号表（勤務時間帯）'!$C$6:$K$35,9,FALSE))</f>
        <v>8</v>
      </c>
      <c r="T29" s="232" t="str">
        <f>IF(T28="","",VLOOKUP(T28,'【記載例】シフト記号表（勤務時間帯）'!$C$6:$K$35,9,FALSE))</f>
        <v/>
      </c>
      <c r="U29" s="232" t="str">
        <f>IF(U28="","",VLOOKUP(U28,'【記載例】シフト記号表（勤務時間帯）'!$C$6:$K$35,9,FALSE))</f>
        <v/>
      </c>
      <c r="V29" s="232" t="str">
        <f>IF(V28="","",VLOOKUP(V28,'【記載例】シフト記号表（勤務時間帯）'!$C$6:$K$35,9,FALSE))</f>
        <v/>
      </c>
      <c r="W29" s="232" t="str">
        <f>IF(W28="","",VLOOKUP(W28,'【記載例】シフト記号表（勤務時間帯）'!$C$6:$K$35,9,FALSE))</f>
        <v/>
      </c>
      <c r="X29" s="232" t="str">
        <f>IF(X28="","",VLOOKUP(X28,'【記載例】シフト記号表（勤務時間帯）'!$C$6:$K$35,9,FALSE))</f>
        <v/>
      </c>
      <c r="Y29" s="233">
        <f>IF(Y28="","",VLOOKUP(Y28,'【記載例】シフト記号表（勤務時間帯）'!$C$6:$K$35,9,FALSE))</f>
        <v>8</v>
      </c>
      <c r="Z29" s="231">
        <f>IF(Z28="","",VLOOKUP(Z28,'【記載例】シフト記号表（勤務時間帯）'!$C$6:$K$35,9,FALSE))</f>
        <v>8</v>
      </c>
      <c r="AA29" s="232" t="str">
        <f>IF(AA28="","",VLOOKUP(AA28,'【記載例】シフト記号表（勤務時間帯）'!$C$6:$K$35,9,FALSE))</f>
        <v/>
      </c>
      <c r="AB29" s="232" t="str">
        <f>IF(AB28="","",VLOOKUP(AB28,'【記載例】シフト記号表（勤務時間帯）'!$C$6:$K$35,9,FALSE))</f>
        <v/>
      </c>
      <c r="AC29" s="232" t="str">
        <f>IF(AC28="","",VLOOKUP(AC28,'【記載例】シフト記号表（勤務時間帯）'!$C$6:$K$35,9,FALSE))</f>
        <v/>
      </c>
      <c r="AD29" s="232" t="str">
        <f>IF(AD28="","",VLOOKUP(AD28,'【記載例】シフト記号表（勤務時間帯）'!$C$6:$K$35,9,FALSE))</f>
        <v/>
      </c>
      <c r="AE29" s="232" t="str">
        <f>IF(AE28="","",VLOOKUP(AE28,'【記載例】シフト記号表（勤務時間帯）'!$C$6:$K$35,9,FALSE))</f>
        <v/>
      </c>
      <c r="AF29" s="233">
        <f>IF(AF28="","",VLOOKUP(AF28,'【記載例】シフト記号表（勤務時間帯）'!$C$6:$K$35,9,FALSE))</f>
        <v>8</v>
      </c>
      <c r="AG29" s="231">
        <f>IF(AG28="","",VLOOKUP(AG28,'【記載例】シフト記号表（勤務時間帯）'!$C$6:$K$35,9,FALSE))</f>
        <v>8</v>
      </c>
      <c r="AH29" s="232" t="str">
        <f>IF(AH28="","",VLOOKUP(AH28,'【記載例】シフト記号表（勤務時間帯）'!$C$6:$K$35,9,FALSE))</f>
        <v/>
      </c>
      <c r="AI29" s="232" t="str">
        <f>IF(AI28="","",VLOOKUP(AI28,'【記載例】シフト記号表（勤務時間帯）'!$C$6:$K$35,9,FALSE))</f>
        <v/>
      </c>
      <c r="AJ29" s="232" t="str">
        <f>IF(AJ28="","",VLOOKUP(AJ28,'【記載例】シフト記号表（勤務時間帯）'!$C$6:$K$35,9,FALSE))</f>
        <v/>
      </c>
      <c r="AK29" s="232" t="str">
        <f>IF(AK28="","",VLOOKUP(AK28,'【記載例】シフト記号表（勤務時間帯）'!$C$6:$K$35,9,FALSE))</f>
        <v/>
      </c>
      <c r="AL29" s="232" t="str">
        <f>IF(AL28="","",VLOOKUP(AL28,'【記載例】シフト記号表（勤務時間帯）'!$C$6:$K$35,9,FALSE))</f>
        <v/>
      </c>
      <c r="AM29" s="233">
        <f>IF(AM28="","",VLOOKUP(AM28,'【記載例】シフト記号表（勤務時間帯）'!$C$6:$K$35,9,FALSE))</f>
        <v>8</v>
      </c>
      <c r="AN29" s="231">
        <f>IF(AN28="","",VLOOKUP(AN28,'【記載例】シフト記号表（勤務時間帯）'!$C$6:$K$35,9,FALSE))</f>
        <v>8</v>
      </c>
      <c r="AO29" s="232" t="str">
        <f>IF(AO28="","",VLOOKUP(AO28,'【記載例】シフト記号表（勤務時間帯）'!$C$6:$K$35,9,FALSE))</f>
        <v/>
      </c>
      <c r="AP29" s="232" t="str">
        <f>IF(AP28="","",VLOOKUP(AP28,'【記載例】シフト記号表（勤務時間帯）'!$C$6:$K$35,9,FALSE))</f>
        <v/>
      </c>
      <c r="AQ29" s="232" t="str">
        <f>IF(AQ28="","",VLOOKUP(AQ28,'【記載例】シフト記号表（勤務時間帯）'!$C$6:$K$35,9,FALSE))</f>
        <v/>
      </c>
      <c r="AR29" s="232" t="str">
        <f>IF(AR28="","",VLOOKUP(AR28,'【記載例】シフト記号表（勤務時間帯）'!$C$6:$K$35,9,FALSE))</f>
        <v/>
      </c>
      <c r="AS29" s="232" t="str">
        <f>IF(AS28="","",VLOOKUP(AS28,'【記載例】シフト記号表（勤務時間帯）'!$C$6:$K$35,9,FALSE))</f>
        <v/>
      </c>
      <c r="AT29" s="233">
        <f>IF(AT28="","",VLOOKUP(AT28,'【記載例】シフト記号表（勤務時間帯）'!$C$6:$K$35,9,FALSE))</f>
        <v>8</v>
      </c>
      <c r="AU29" s="231" t="str">
        <f>IF(AU28="","",VLOOKUP(AU28,'【記載例】シフト記号表（勤務時間帯）'!$C$6:$K$35,9,FALSE))</f>
        <v/>
      </c>
      <c r="AV29" s="232" t="str">
        <f>IF(AV28="","",VLOOKUP(AV28,'【記載例】シフト記号表（勤務時間帯）'!$C$6:$K$35,9,FALSE))</f>
        <v/>
      </c>
      <c r="AW29" s="232" t="str">
        <f>IF(AW28="","",VLOOKUP(AW28,'【記載例】シフト記号表（勤務時間帯）'!$C$6:$K$35,9,FALSE))</f>
        <v/>
      </c>
      <c r="AX29" s="319">
        <f>IF($BB$3="４週",SUM(S29:AT29),IF($BB$3="暦月",SUM(S29:AW29),""))</f>
        <v>64</v>
      </c>
      <c r="AY29" s="320"/>
      <c r="AZ29" s="321">
        <f>IF($BB$3="４週",AX29/4,IF($BB$3="暦月",【記載例】地密通所!AX29/(【記載例】地密通所!$BB$8/7),""))</f>
        <v>16</v>
      </c>
      <c r="BA29" s="322"/>
      <c r="BB29" s="310"/>
      <c r="BC29" s="311"/>
      <c r="BD29" s="311"/>
      <c r="BE29" s="311"/>
      <c r="BF29" s="312"/>
    </row>
    <row r="30" spans="2:58" ht="20.25" customHeight="1">
      <c r="B30" s="398"/>
      <c r="C30" s="409"/>
      <c r="D30" s="410"/>
      <c r="E30" s="411"/>
      <c r="F30" s="92" t="str">
        <f>C28</f>
        <v>生活相談員</v>
      </c>
      <c r="G30" s="433"/>
      <c r="H30" s="333"/>
      <c r="I30" s="334"/>
      <c r="J30" s="334"/>
      <c r="K30" s="335"/>
      <c r="L30" s="438"/>
      <c r="M30" s="439"/>
      <c r="N30" s="439"/>
      <c r="O30" s="440"/>
      <c r="P30" s="323" t="s">
        <v>50</v>
      </c>
      <c r="Q30" s="324"/>
      <c r="R30" s="325"/>
      <c r="S30" s="234">
        <f>IF(S28="","",VLOOKUP(S28,'【記載例】シフト記号表（勤務時間帯）'!$C$6:$U$35,19,FALSE))</f>
        <v>7</v>
      </c>
      <c r="T30" s="235" t="str">
        <f>IF(T28="","",VLOOKUP(T28,'【記載例】シフト記号表（勤務時間帯）'!$C$6:$U$35,19,FALSE))</f>
        <v/>
      </c>
      <c r="U30" s="235" t="str">
        <f>IF(U28="","",VLOOKUP(U28,'【記載例】シフト記号表（勤務時間帯）'!$C$6:$U$35,19,FALSE))</f>
        <v/>
      </c>
      <c r="V30" s="235" t="str">
        <f>IF(V28="","",VLOOKUP(V28,'【記載例】シフト記号表（勤務時間帯）'!$C$6:$U$35,19,FALSE))</f>
        <v/>
      </c>
      <c r="W30" s="235" t="str">
        <f>IF(W28="","",VLOOKUP(W28,'【記載例】シフト記号表（勤務時間帯）'!$C$6:$U$35,19,FALSE))</f>
        <v/>
      </c>
      <c r="X30" s="235" t="str">
        <f>IF(X28="","",VLOOKUP(X28,'【記載例】シフト記号表（勤務時間帯）'!$C$6:$U$35,19,FALSE))</f>
        <v/>
      </c>
      <c r="Y30" s="236">
        <f>IF(Y28="","",VLOOKUP(Y28,'【記載例】シフト記号表（勤務時間帯）'!$C$6:$U$35,19,FALSE))</f>
        <v>7</v>
      </c>
      <c r="Z30" s="234">
        <f>IF(Z28="","",VLOOKUP(Z28,'【記載例】シフト記号表（勤務時間帯）'!$C$6:$U$35,19,FALSE))</f>
        <v>7</v>
      </c>
      <c r="AA30" s="235" t="str">
        <f>IF(AA28="","",VLOOKUP(AA28,'【記載例】シフト記号表（勤務時間帯）'!$C$6:$U$35,19,FALSE))</f>
        <v/>
      </c>
      <c r="AB30" s="235" t="str">
        <f>IF(AB28="","",VLOOKUP(AB28,'【記載例】シフト記号表（勤務時間帯）'!$C$6:$U$35,19,FALSE))</f>
        <v/>
      </c>
      <c r="AC30" s="235" t="str">
        <f>IF(AC28="","",VLOOKUP(AC28,'【記載例】シフト記号表（勤務時間帯）'!$C$6:$U$35,19,FALSE))</f>
        <v/>
      </c>
      <c r="AD30" s="235" t="str">
        <f>IF(AD28="","",VLOOKUP(AD28,'【記載例】シフト記号表（勤務時間帯）'!$C$6:$U$35,19,FALSE))</f>
        <v/>
      </c>
      <c r="AE30" s="235" t="str">
        <f>IF(AE28="","",VLOOKUP(AE28,'【記載例】シフト記号表（勤務時間帯）'!$C$6:$U$35,19,FALSE))</f>
        <v/>
      </c>
      <c r="AF30" s="236">
        <f>IF(AF28="","",VLOOKUP(AF28,'【記載例】シフト記号表（勤務時間帯）'!$C$6:$U$35,19,FALSE))</f>
        <v>7</v>
      </c>
      <c r="AG30" s="234">
        <f>IF(AG28="","",VLOOKUP(AG28,'【記載例】シフト記号表（勤務時間帯）'!$C$6:$U$35,19,FALSE))</f>
        <v>7</v>
      </c>
      <c r="AH30" s="235" t="str">
        <f>IF(AH28="","",VLOOKUP(AH28,'【記載例】シフト記号表（勤務時間帯）'!$C$6:$U$35,19,FALSE))</f>
        <v/>
      </c>
      <c r="AI30" s="235" t="str">
        <f>IF(AI28="","",VLOOKUP(AI28,'【記載例】シフト記号表（勤務時間帯）'!$C$6:$U$35,19,FALSE))</f>
        <v/>
      </c>
      <c r="AJ30" s="235" t="str">
        <f>IF(AJ28="","",VLOOKUP(AJ28,'【記載例】シフト記号表（勤務時間帯）'!$C$6:$U$35,19,FALSE))</f>
        <v/>
      </c>
      <c r="AK30" s="235" t="str">
        <f>IF(AK28="","",VLOOKUP(AK28,'【記載例】シフト記号表（勤務時間帯）'!$C$6:$U$35,19,FALSE))</f>
        <v/>
      </c>
      <c r="AL30" s="235" t="str">
        <f>IF(AL28="","",VLOOKUP(AL28,'【記載例】シフト記号表（勤務時間帯）'!$C$6:$U$35,19,FALSE))</f>
        <v/>
      </c>
      <c r="AM30" s="236">
        <f>IF(AM28="","",VLOOKUP(AM28,'【記載例】シフト記号表（勤務時間帯）'!$C$6:$U$35,19,FALSE))</f>
        <v>7</v>
      </c>
      <c r="AN30" s="234">
        <f>IF(AN28="","",VLOOKUP(AN28,'【記載例】シフト記号表（勤務時間帯）'!$C$6:$U$35,19,FALSE))</f>
        <v>7</v>
      </c>
      <c r="AO30" s="235" t="str">
        <f>IF(AO28="","",VLOOKUP(AO28,'【記載例】シフト記号表（勤務時間帯）'!$C$6:$U$35,19,FALSE))</f>
        <v/>
      </c>
      <c r="AP30" s="235" t="str">
        <f>IF(AP28="","",VLOOKUP(AP28,'【記載例】シフト記号表（勤務時間帯）'!$C$6:$U$35,19,FALSE))</f>
        <v/>
      </c>
      <c r="AQ30" s="235" t="str">
        <f>IF(AQ28="","",VLOOKUP(AQ28,'【記載例】シフト記号表（勤務時間帯）'!$C$6:$U$35,19,FALSE))</f>
        <v/>
      </c>
      <c r="AR30" s="235" t="str">
        <f>IF(AR28="","",VLOOKUP(AR28,'【記載例】シフト記号表（勤務時間帯）'!$C$6:$U$35,19,FALSE))</f>
        <v/>
      </c>
      <c r="AS30" s="235" t="str">
        <f>IF(AS28="","",VLOOKUP(AS28,'【記載例】シフト記号表（勤務時間帯）'!$C$6:$U$35,19,FALSE))</f>
        <v/>
      </c>
      <c r="AT30" s="236">
        <f>IF(AT28="","",VLOOKUP(AT28,'【記載例】シフト記号表（勤務時間帯）'!$C$6:$U$35,19,FALSE))</f>
        <v>7</v>
      </c>
      <c r="AU30" s="234" t="str">
        <f>IF(AU28="","",VLOOKUP(AU28,'【記載例】シフト記号表（勤務時間帯）'!$C$6:$U$35,19,FALSE))</f>
        <v/>
      </c>
      <c r="AV30" s="235" t="str">
        <f>IF(AV28="","",VLOOKUP(AV28,'【記載例】シフト記号表（勤務時間帯）'!$C$6:$U$35,19,FALSE))</f>
        <v/>
      </c>
      <c r="AW30" s="235" t="str">
        <f>IF(AW28="","",VLOOKUP(AW28,'【記載例】シフト記号表（勤務時間帯）'!$C$6:$U$35,19,FALSE))</f>
        <v/>
      </c>
      <c r="AX30" s="326">
        <f>IF($BB$3="４週",SUM(S30:AT30),IF($BB$3="暦月",SUM(S30:AW30),""))</f>
        <v>56</v>
      </c>
      <c r="AY30" s="327"/>
      <c r="AZ30" s="396">
        <f>IF($BB$3="４週",AX30/4,IF($BB$3="暦月",【記載例】地密通所!AX30/(【記載例】地密通所!$BB$8/7),""))</f>
        <v>14</v>
      </c>
      <c r="BA30" s="397"/>
      <c r="BB30" s="313"/>
      <c r="BC30" s="314"/>
      <c r="BD30" s="314"/>
      <c r="BE30" s="314"/>
      <c r="BF30" s="315"/>
    </row>
    <row r="31" spans="2:58" ht="20.25" customHeight="1">
      <c r="B31" s="398">
        <f>B28+1</f>
        <v>4</v>
      </c>
      <c r="C31" s="403" t="s">
        <v>5</v>
      </c>
      <c r="D31" s="404"/>
      <c r="E31" s="405"/>
      <c r="F31" s="115"/>
      <c r="G31" s="432" t="s">
        <v>122</v>
      </c>
      <c r="H31" s="434" t="s">
        <v>14</v>
      </c>
      <c r="I31" s="334"/>
      <c r="J31" s="334"/>
      <c r="K31" s="335"/>
      <c r="L31" s="435" t="s">
        <v>130</v>
      </c>
      <c r="M31" s="436"/>
      <c r="N31" s="436"/>
      <c r="O31" s="437"/>
      <c r="P31" s="441" t="s">
        <v>49</v>
      </c>
      <c r="Q31" s="442"/>
      <c r="R31" s="443"/>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99"/>
      <c r="AY31" s="400"/>
      <c r="AZ31" s="401"/>
      <c r="BA31" s="402"/>
      <c r="BB31" s="429" t="s">
        <v>140</v>
      </c>
      <c r="BC31" s="430"/>
      <c r="BD31" s="430"/>
      <c r="BE31" s="430"/>
      <c r="BF31" s="431"/>
    </row>
    <row r="32" spans="2:58" ht="20.25" customHeight="1">
      <c r="B32" s="398"/>
      <c r="C32" s="406"/>
      <c r="D32" s="407"/>
      <c r="E32" s="408"/>
      <c r="F32" s="92"/>
      <c r="G32" s="329"/>
      <c r="H32" s="333"/>
      <c r="I32" s="334"/>
      <c r="J32" s="334"/>
      <c r="K32" s="335"/>
      <c r="L32" s="390"/>
      <c r="M32" s="391"/>
      <c r="N32" s="391"/>
      <c r="O32" s="392"/>
      <c r="P32" s="316" t="s">
        <v>15</v>
      </c>
      <c r="Q32" s="317"/>
      <c r="R32" s="318"/>
      <c r="S32" s="231">
        <f>IF(S31="","",VLOOKUP(S31,'【記載例】シフト記号表（勤務時間帯）'!$C$6:$K$35,9,FALSE))</f>
        <v>4</v>
      </c>
      <c r="T32" s="232" t="str">
        <f>IF(T31="","",VLOOKUP(T31,'【記載例】シフト記号表（勤務時間帯）'!$C$6:$K$35,9,FALSE))</f>
        <v/>
      </c>
      <c r="U32" s="232">
        <f>IF(U31="","",VLOOKUP(U31,'【記載例】シフト記号表（勤務時間帯）'!$C$6:$K$35,9,FALSE))</f>
        <v>4</v>
      </c>
      <c r="V32" s="232">
        <f>IF(V31="","",VLOOKUP(V31,'【記載例】シフト記号表（勤務時間帯）'!$C$6:$K$35,9,FALSE))</f>
        <v>4</v>
      </c>
      <c r="W32" s="232" t="str">
        <f>IF(W31="","",VLOOKUP(W31,'【記載例】シフト記号表（勤務時間帯）'!$C$6:$K$35,9,FALSE))</f>
        <v/>
      </c>
      <c r="X32" s="232">
        <f>IF(X31="","",VLOOKUP(X31,'【記載例】シフト記号表（勤務時間帯）'!$C$6:$K$35,9,FALSE))</f>
        <v>4</v>
      </c>
      <c r="Y32" s="233" t="str">
        <f>IF(Y31="","",VLOOKUP(Y31,'【記載例】シフト記号表（勤務時間帯）'!$C$6:$K$35,9,FALSE))</f>
        <v/>
      </c>
      <c r="Z32" s="231">
        <f>IF(Z31="","",VLOOKUP(Z31,'【記載例】シフト記号表（勤務時間帯）'!$C$6:$K$35,9,FALSE))</f>
        <v>4</v>
      </c>
      <c r="AA32" s="232" t="str">
        <f>IF(AA31="","",VLOOKUP(AA31,'【記載例】シフト記号表（勤務時間帯）'!$C$6:$K$35,9,FALSE))</f>
        <v/>
      </c>
      <c r="AB32" s="232">
        <f>IF(AB31="","",VLOOKUP(AB31,'【記載例】シフト記号表（勤務時間帯）'!$C$6:$K$35,9,FALSE))</f>
        <v>4</v>
      </c>
      <c r="AC32" s="232">
        <f>IF(AC31="","",VLOOKUP(AC31,'【記載例】シフト記号表（勤務時間帯）'!$C$6:$K$35,9,FALSE))</f>
        <v>4</v>
      </c>
      <c r="AD32" s="232" t="str">
        <f>IF(AD31="","",VLOOKUP(AD31,'【記載例】シフト記号表（勤務時間帯）'!$C$6:$K$35,9,FALSE))</f>
        <v/>
      </c>
      <c r="AE32" s="232">
        <f>IF(AE31="","",VLOOKUP(AE31,'【記載例】シフト記号表（勤務時間帯）'!$C$6:$K$35,9,FALSE))</f>
        <v>4</v>
      </c>
      <c r="AF32" s="233" t="str">
        <f>IF(AF31="","",VLOOKUP(AF31,'【記載例】シフト記号表（勤務時間帯）'!$C$6:$K$35,9,FALSE))</f>
        <v/>
      </c>
      <c r="AG32" s="231">
        <f>IF(AG31="","",VLOOKUP(AG31,'【記載例】シフト記号表（勤務時間帯）'!$C$6:$K$35,9,FALSE))</f>
        <v>4</v>
      </c>
      <c r="AH32" s="232" t="str">
        <f>IF(AH31="","",VLOOKUP(AH31,'【記載例】シフト記号表（勤務時間帯）'!$C$6:$K$35,9,FALSE))</f>
        <v/>
      </c>
      <c r="AI32" s="232">
        <f>IF(AI31="","",VLOOKUP(AI31,'【記載例】シフト記号表（勤務時間帯）'!$C$6:$K$35,9,FALSE))</f>
        <v>4</v>
      </c>
      <c r="AJ32" s="232">
        <f>IF(AJ31="","",VLOOKUP(AJ31,'【記載例】シフト記号表（勤務時間帯）'!$C$6:$K$35,9,FALSE))</f>
        <v>4</v>
      </c>
      <c r="AK32" s="232" t="str">
        <f>IF(AK31="","",VLOOKUP(AK31,'【記載例】シフト記号表（勤務時間帯）'!$C$6:$K$35,9,FALSE))</f>
        <v/>
      </c>
      <c r="AL32" s="232">
        <f>IF(AL31="","",VLOOKUP(AL31,'【記載例】シフト記号表（勤務時間帯）'!$C$6:$K$35,9,FALSE))</f>
        <v>4</v>
      </c>
      <c r="AM32" s="233" t="str">
        <f>IF(AM31="","",VLOOKUP(AM31,'【記載例】シフト記号表（勤務時間帯）'!$C$6:$K$35,9,FALSE))</f>
        <v/>
      </c>
      <c r="AN32" s="231">
        <f>IF(AN31="","",VLOOKUP(AN31,'【記載例】シフト記号表（勤務時間帯）'!$C$6:$K$35,9,FALSE))</f>
        <v>4</v>
      </c>
      <c r="AO32" s="232" t="str">
        <f>IF(AO31="","",VLOOKUP(AO31,'【記載例】シフト記号表（勤務時間帯）'!$C$6:$K$35,9,FALSE))</f>
        <v/>
      </c>
      <c r="AP32" s="232">
        <f>IF(AP31="","",VLOOKUP(AP31,'【記載例】シフト記号表（勤務時間帯）'!$C$6:$K$35,9,FALSE))</f>
        <v>4</v>
      </c>
      <c r="AQ32" s="232">
        <f>IF(AQ31="","",VLOOKUP(AQ31,'【記載例】シフト記号表（勤務時間帯）'!$C$6:$K$35,9,FALSE))</f>
        <v>4</v>
      </c>
      <c r="AR32" s="232" t="str">
        <f>IF(AR31="","",VLOOKUP(AR31,'【記載例】シフト記号表（勤務時間帯）'!$C$6:$K$35,9,FALSE))</f>
        <v/>
      </c>
      <c r="AS32" s="232">
        <f>IF(AS31="","",VLOOKUP(AS31,'【記載例】シフト記号表（勤務時間帯）'!$C$6:$K$35,9,FALSE))</f>
        <v>4</v>
      </c>
      <c r="AT32" s="233" t="str">
        <f>IF(AT31="","",VLOOKUP(AT31,'【記載例】シフト記号表（勤務時間帯）'!$C$6:$K$35,9,FALSE))</f>
        <v/>
      </c>
      <c r="AU32" s="231" t="str">
        <f>IF(AU31="","",VLOOKUP(AU31,'【記載例】シフト記号表（勤務時間帯）'!$C$6:$K$35,9,FALSE))</f>
        <v/>
      </c>
      <c r="AV32" s="232" t="str">
        <f>IF(AV31="","",VLOOKUP(AV31,'【記載例】シフト記号表（勤務時間帯）'!$C$6:$K$35,9,FALSE))</f>
        <v/>
      </c>
      <c r="AW32" s="232" t="str">
        <f>IF(AW31="","",VLOOKUP(AW31,'【記載例】シフト記号表（勤務時間帯）'!$C$6:$K$35,9,FALSE))</f>
        <v/>
      </c>
      <c r="AX32" s="319">
        <f>IF($BB$3="４週",SUM(S32:AT32),IF($BB$3="暦月",SUM(S32:AW32),""))</f>
        <v>64</v>
      </c>
      <c r="AY32" s="320"/>
      <c r="AZ32" s="321">
        <f>IF($BB$3="４週",AX32/4,IF($BB$3="暦月",【記載例】地密通所!AX32/(【記載例】地密通所!$BB$8/7),""))</f>
        <v>16</v>
      </c>
      <c r="BA32" s="322"/>
      <c r="BB32" s="310"/>
      <c r="BC32" s="311"/>
      <c r="BD32" s="311"/>
      <c r="BE32" s="311"/>
      <c r="BF32" s="312"/>
    </row>
    <row r="33" spans="2:58" ht="20.25" customHeight="1">
      <c r="B33" s="398"/>
      <c r="C33" s="409"/>
      <c r="D33" s="410"/>
      <c r="E33" s="411"/>
      <c r="F33" s="92" t="str">
        <f>C31</f>
        <v>看護職員</v>
      </c>
      <c r="G33" s="433"/>
      <c r="H33" s="333"/>
      <c r="I33" s="334"/>
      <c r="J33" s="334"/>
      <c r="K33" s="335"/>
      <c r="L33" s="438"/>
      <c r="M33" s="439"/>
      <c r="N33" s="439"/>
      <c r="O33" s="440"/>
      <c r="P33" s="323" t="s">
        <v>50</v>
      </c>
      <c r="Q33" s="324"/>
      <c r="R33" s="325"/>
      <c r="S33" s="234">
        <f>IF(S31="","",VLOOKUP(S31,'【記載例】シフト記号表（勤務時間帯）'!$C$6:$U$35,19,FALSE))</f>
        <v>4</v>
      </c>
      <c r="T33" s="235" t="str">
        <f>IF(T31="","",VLOOKUP(T31,'【記載例】シフト記号表（勤務時間帯）'!$C$6:$U$35,19,FALSE))</f>
        <v/>
      </c>
      <c r="U33" s="235">
        <f>IF(U31="","",VLOOKUP(U31,'【記載例】シフト記号表（勤務時間帯）'!$C$6:$U$35,19,FALSE))</f>
        <v>4</v>
      </c>
      <c r="V33" s="235">
        <f>IF(V31="","",VLOOKUP(V31,'【記載例】シフト記号表（勤務時間帯）'!$C$6:$U$35,19,FALSE))</f>
        <v>4</v>
      </c>
      <c r="W33" s="235" t="str">
        <f>IF(W31="","",VLOOKUP(W31,'【記載例】シフト記号表（勤務時間帯）'!$C$6:$U$35,19,FALSE))</f>
        <v/>
      </c>
      <c r="X33" s="235">
        <f>IF(X31="","",VLOOKUP(X31,'【記載例】シフト記号表（勤務時間帯）'!$C$6:$U$35,19,FALSE))</f>
        <v>4</v>
      </c>
      <c r="Y33" s="236" t="str">
        <f>IF(Y31="","",VLOOKUP(Y31,'【記載例】シフト記号表（勤務時間帯）'!$C$6:$U$35,19,FALSE))</f>
        <v/>
      </c>
      <c r="Z33" s="234">
        <f>IF(Z31="","",VLOOKUP(Z31,'【記載例】シフト記号表（勤務時間帯）'!$C$6:$U$35,19,FALSE))</f>
        <v>4</v>
      </c>
      <c r="AA33" s="235" t="str">
        <f>IF(AA31="","",VLOOKUP(AA31,'【記載例】シフト記号表（勤務時間帯）'!$C$6:$U$35,19,FALSE))</f>
        <v/>
      </c>
      <c r="AB33" s="235">
        <f>IF(AB31="","",VLOOKUP(AB31,'【記載例】シフト記号表（勤務時間帯）'!$C$6:$U$35,19,FALSE))</f>
        <v>4</v>
      </c>
      <c r="AC33" s="235">
        <f>IF(AC31="","",VLOOKUP(AC31,'【記載例】シフト記号表（勤務時間帯）'!$C$6:$U$35,19,FALSE))</f>
        <v>4</v>
      </c>
      <c r="AD33" s="235" t="str">
        <f>IF(AD31="","",VLOOKUP(AD31,'【記載例】シフト記号表（勤務時間帯）'!$C$6:$U$35,19,FALSE))</f>
        <v/>
      </c>
      <c r="AE33" s="235">
        <f>IF(AE31="","",VLOOKUP(AE31,'【記載例】シフト記号表（勤務時間帯）'!$C$6:$U$35,19,FALSE))</f>
        <v>4</v>
      </c>
      <c r="AF33" s="236" t="str">
        <f>IF(AF31="","",VLOOKUP(AF31,'【記載例】シフト記号表（勤務時間帯）'!$C$6:$U$35,19,FALSE))</f>
        <v/>
      </c>
      <c r="AG33" s="234">
        <f>IF(AG31="","",VLOOKUP(AG31,'【記載例】シフト記号表（勤務時間帯）'!$C$6:$U$35,19,FALSE))</f>
        <v>4</v>
      </c>
      <c r="AH33" s="235" t="str">
        <f>IF(AH31="","",VLOOKUP(AH31,'【記載例】シフト記号表（勤務時間帯）'!$C$6:$U$35,19,FALSE))</f>
        <v/>
      </c>
      <c r="AI33" s="235">
        <f>IF(AI31="","",VLOOKUP(AI31,'【記載例】シフト記号表（勤務時間帯）'!$C$6:$U$35,19,FALSE))</f>
        <v>4</v>
      </c>
      <c r="AJ33" s="235">
        <f>IF(AJ31="","",VLOOKUP(AJ31,'【記載例】シフト記号表（勤務時間帯）'!$C$6:$U$35,19,FALSE))</f>
        <v>4</v>
      </c>
      <c r="AK33" s="235" t="str">
        <f>IF(AK31="","",VLOOKUP(AK31,'【記載例】シフト記号表（勤務時間帯）'!$C$6:$U$35,19,FALSE))</f>
        <v/>
      </c>
      <c r="AL33" s="235">
        <f>IF(AL31="","",VLOOKUP(AL31,'【記載例】シフト記号表（勤務時間帯）'!$C$6:$U$35,19,FALSE))</f>
        <v>4</v>
      </c>
      <c r="AM33" s="236" t="str">
        <f>IF(AM31="","",VLOOKUP(AM31,'【記載例】シフト記号表（勤務時間帯）'!$C$6:$U$35,19,FALSE))</f>
        <v/>
      </c>
      <c r="AN33" s="234">
        <f>IF(AN31="","",VLOOKUP(AN31,'【記載例】シフト記号表（勤務時間帯）'!$C$6:$U$35,19,FALSE))</f>
        <v>4</v>
      </c>
      <c r="AO33" s="235" t="str">
        <f>IF(AO31="","",VLOOKUP(AO31,'【記載例】シフト記号表（勤務時間帯）'!$C$6:$U$35,19,FALSE))</f>
        <v/>
      </c>
      <c r="AP33" s="235">
        <f>IF(AP31="","",VLOOKUP(AP31,'【記載例】シフト記号表（勤務時間帯）'!$C$6:$U$35,19,FALSE))</f>
        <v>4</v>
      </c>
      <c r="AQ33" s="235">
        <f>IF(AQ31="","",VLOOKUP(AQ31,'【記載例】シフト記号表（勤務時間帯）'!$C$6:$U$35,19,FALSE))</f>
        <v>4</v>
      </c>
      <c r="AR33" s="235" t="str">
        <f>IF(AR31="","",VLOOKUP(AR31,'【記載例】シフト記号表（勤務時間帯）'!$C$6:$U$35,19,FALSE))</f>
        <v/>
      </c>
      <c r="AS33" s="235">
        <f>IF(AS31="","",VLOOKUP(AS31,'【記載例】シフト記号表（勤務時間帯）'!$C$6:$U$35,19,FALSE))</f>
        <v>4</v>
      </c>
      <c r="AT33" s="236" t="str">
        <f>IF(AT31="","",VLOOKUP(AT31,'【記載例】シフト記号表（勤務時間帯）'!$C$6:$U$35,19,FALSE))</f>
        <v/>
      </c>
      <c r="AU33" s="234" t="str">
        <f>IF(AU31="","",VLOOKUP(AU31,'【記載例】シフト記号表（勤務時間帯）'!$C$6:$U$35,19,FALSE))</f>
        <v/>
      </c>
      <c r="AV33" s="235" t="str">
        <f>IF(AV31="","",VLOOKUP(AV31,'【記載例】シフト記号表（勤務時間帯）'!$C$6:$U$35,19,FALSE))</f>
        <v/>
      </c>
      <c r="AW33" s="235" t="str">
        <f>IF(AW31="","",VLOOKUP(AW31,'【記載例】シフト記号表（勤務時間帯）'!$C$6:$U$35,19,FALSE))</f>
        <v/>
      </c>
      <c r="AX33" s="326">
        <f>IF($BB$3="４週",SUM(S33:AT33),IF($BB$3="暦月",SUM(S33:AW33),""))</f>
        <v>64</v>
      </c>
      <c r="AY33" s="327"/>
      <c r="AZ33" s="396">
        <f>IF($BB$3="４週",AX33/4,IF($BB$3="暦月",【記載例】地密通所!AX33/(【記載例】地密通所!$BB$8/7),""))</f>
        <v>16</v>
      </c>
      <c r="BA33" s="397"/>
      <c r="BB33" s="313"/>
      <c r="BC33" s="314"/>
      <c r="BD33" s="314"/>
      <c r="BE33" s="314"/>
      <c r="BF33" s="315"/>
    </row>
    <row r="34" spans="2:58" ht="20.25" customHeight="1">
      <c r="B34" s="398">
        <f>B31+1</f>
        <v>5</v>
      </c>
      <c r="C34" s="403" t="s">
        <v>5</v>
      </c>
      <c r="D34" s="404"/>
      <c r="E34" s="405"/>
      <c r="F34" s="115"/>
      <c r="G34" s="432" t="s">
        <v>179</v>
      </c>
      <c r="H34" s="434" t="s">
        <v>6</v>
      </c>
      <c r="I34" s="334"/>
      <c r="J34" s="334"/>
      <c r="K34" s="335"/>
      <c r="L34" s="435" t="s">
        <v>132</v>
      </c>
      <c r="M34" s="436"/>
      <c r="N34" s="436"/>
      <c r="O34" s="437"/>
      <c r="P34" s="441" t="s">
        <v>49</v>
      </c>
      <c r="Q34" s="442"/>
      <c r="R34" s="443"/>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99"/>
      <c r="AY34" s="400"/>
      <c r="AZ34" s="401"/>
      <c r="BA34" s="402"/>
      <c r="BB34" s="429" t="s">
        <v>135</v>
      </c>
      <c r="BC34" s="430"/>
      <c r="BD34" s="430"/>
      <c r="BE34" s="430"/>
      <c r="BF34" s="431"/>
    </row>
    <row r="35" spans="2:58" ht="20.25" customHeight="1">
      <c r="B35" s="398"/>
      <c r="C35" s="406"/>
      <c r="D35" s="407"/>
      <c r="E35" s="408"/>
      <c r="F35" s="92"/>
      <c r="G35" s="329"/>
      <c r="H35" s="333"/>
      <c r="I35" s="334"/>
      <c r="J35" s="334"/>
      <c r="K35" s="335"/>
      <c r="L35" s="390"/>
      <c r="M35" s="391"/>
      <c r="N35" s="391"/>
      <c r="O35" s="392"/>
      <c r="P35" s="316" t="s">
        <v>15</v>
      </c>
      <c r="Q35" s="317"/>
      <c r="R35" s="318"/>
      <c r="S35" s="231" t="str">
        <f>IF(S34="","",VLOOKUP(S34,'【記載例】シフト記号表（勤務時間帯）'!$C$6:$K$35,9,FALSE))</f>
        <v/>
      </c>
      <c r="T35" s="232">
        <f>IF(T34="","",VLOOKUP(T34,'【記載例】シフト記号表（勤務時間帯）'!$C$6:$K$35,9,FALSE))</f>
        <v>4</v>
      </c>
      <c r="U35" s="232" t="str">
        <f>IF(U34="","",VLOOKUP(U34,'【記載例】シフト記号表（勤務時間帯）'!$C$6:$K$35,9,FALSE))</f>
        <v/>
      </c>
      <c r="V35" s="232" t="str">
        <f>IF(V34="","",VLOOKUP(V34,'【記載例】シフト記号表（勤務時間帯）'!$C$6:$K$35,9,FALSE))</f>
        <v/>
      </c>
      <c r="W35" s="232">
        <f>IF(W34="","",VLOOKUP(W34,'【記載例】シフト記号表（勤務時間帯）'!$C$6:$K$35,9,FALSE))</f>
        <v>4</v>
      </c>
      <c r="X35" s="232" t="str">
        <f>IF(X34="","",VLOOKUP(X34,'【記載例】シフト記号表（勤務時間帯）'!$C$6:$K$35,9,FALSE))</f>
        <v/>
      </c>
      <c r="Y35" s="233">
        <f>IF(Y34="","",VLOOKUP(Y34,'【記載例】シフト記号表（勤務時間帯）'!$C$6:$K$35,9,FALSE))</f>
        <v>4</v>
      </c>
      <c r="Z35" s="231" t="str">
        <f>IF(Z34="","",VLOOKUP(Z34,'【記載例】シフト記号表（勤務時間帯）'!$C$6:$K$35,9,FALSE))</f>
        <v/>
      </c>
      <c r="AA35" s="232">
        <f>IF(AA34="","",VLOOKUP(AA34,'【記載例】シフト記号表（勤務時間帯）'!$C$6:$K$35,9,FALSE))</f>
        <v>4</v>
      </c>
      <c r="AB35" s="232" t="str">
        <f>IF(AB34="","",VLOOKUP(AB34,'【記載例】シフト記号表（勤務時間帯）'!$C$6:$K$35,9,FALSE))</f>
        <v/>
      </c>
      <c r="AC35" s="232" t="str">
        <f>IF(AC34="","",VLOOKUP(AC34,'【記載例】シフト記号表（勤務時間帯）'!$C$6:$K$35,9,FALSE))</f>
        <v/>
      </c>
      <c r="AD35" s="232">
        <f>IF(AD34="","",VLOOKUP(AD34,'【記載例】シフト記号表（勤務時間帯）'!$C$6:$K$35,9,FALSE))</f>
        <v>4</v>
      </c>
      <c r="AE35" s="232" t="str">
        <f>IF(AE34="","",VLOOKUP(AE34,'【記載例】シフト記号表（勤務時間帯）'!$C$6:$K$35,9,FALSE))</f>
        <v/>
      </c>
      <c r="AF35" s="233">
        <f>IF(AF34="","",VLOOKUP(AF34,'【記載例】シフト記号表（勤務時間帯）'!$C$6:$K$35,9,FALSE))</f>
        <v>4</v>
      </c>
      <c r="AG35" s="231" t="str">
        <f>IF(AG34="","",VLOOKUP(AG34,'【記載例】シフト記号表（勤務時間帯）'!$C$6:$K$35,9,FALSE))</f>
        <v/>
      </c>
      <c r="AH35" s="232">
        <f>IF(AH34="","",VLOOKUP(AH34,'【記載例】シフト記号表（勤務時間帯）'!$C$6:$K$35,9,FALSE))</f>
        <v>4</v>
      </c>
      <c r="AI35" s="232" t="str">
        <f>IF(AI34="","",VLOOKUP(AI34,'【記載例】シフト記号表（勤務時間帯）'!$C$6:$K$35,9,FALSE))</f>
        <v/>
      </c>
      <c r="AJ35" s="232" t="str">
        <f>IF(AJ34="","",VLOOKUP(AJ34,'【記載例】シフト記号表（勤務時間帯）'!$C$6:$K$35,9,FALSE))</f>
        <v/>
      </c>
      <c r="AK35" s="232">
        <f>IF(AK34="","",VLOOKUP(AK34,'【記載例】シフト記号表（勤務時間帯）'!$C$6:$K$35,9,FALSE))</f>
        <v>4</v>
      </c>
      <c r="AL35" s="232" t="str">
        <f>IF(AL34="","",VLOOKUP(AL34,'【記載例】シフト記号表（勤務時間帯）'!$C$6:$K$35,9,FALSE))</f>
        <v/>
      </c>
      <c r="AM35" s="233">
        <f>IF(AM34="","",VLOOKUP(AM34,'【記載例】シフト記号表（勤務時間帯）'!$C$6:$K$35,9,FALSE))</f>
        <v>4</v>
      </c>
      <c r="AN35" s="231" t="str">
        <f>IF(AN34="","",VLOOKUP(AN34,'【記載例】シフト記号表（勤務時間帯）'!$C$6:$K$35,9,FALSE))</f>
        <v/>
      </c>
      <c r="AO35" s="232">
        <f>IF(AO34="","",VLOOKUP(AO34,'【記載例】シフト記号表（勤務時間帯）'!$C$6:$K$35,9,FALSE))</f>
        <v>4</v>
      </c>
      <c r="AP35" s="232" t="str">
        <f>IF(AP34="","",VLOOKUP(AP34,'【記載例】シフト記号表（勤務時間帯）'!$C$6:$K$35,9,FALSE))</f>
        <v/>
      </c>
      <c r="AQ35" s="232" t="str">
        <f>IF(AQ34="","",VLOOKUP(AQ34,'【記載例】シフト記号表（勤務時間帯）'!$C$6:$K$35,9,FALSE))</f>
        <v/>
      </c>
      <c r="AR35" s="232">
        <f>IF(AR34="","",VLOOKUP(AR34,'【記載例】シフト記号表（勤務時間帯）'!$C$6:$K$35,9,FALSE))</f>
        <v>4</v>
      </c>
      <c r="AS35" s="232" t="str">
        <f>IF(AS34="","",VLOOKUP(AS34,'【記載例】シフト記号表（勤務時間帯）'!$C$6:$K$35,9,FALSE))</f>
        <v/>
      </c>
      <c r="AT35" s="233">
        <f>IF(AT34="","",VLOOKUP(AT34,'【記載例】シフト記号表（勤務時間帯）'!$C$6:$K$35,9,FALSE))</f>
        <v>4</v>
      </c>
      <c r="AU35" s="231" t="str">
        <f>IF(AU34="","",VLOOKUP(AU34,'【記載例】シフト記号表（勤務時間帯）'!$C$6:$K$35,9,FALSE))</f>
        <v/>
      </c>
      <c r="AV35" s="232" t="str">
        <f>IF(AV34="","",VLOOKUP(AV34,'【記載例】シフト記号表（勤務時間帯）'!$C$6:$K$35,9,FALSE))</f>
        <v/>
      </c>
      <c r="AW35" s="232" t="str">
        <f>IF(AW34="","",VLOOKUP(AW34,'【記載例】シフト記号表（勤務時間帯）'!$C$6:$K$35,9,FALSE))</f>
        <v/>
      </c>
      <c r="AX35" s="319">
        <f>IF($BB$3="４週",SUM(S35:AT35),IF($BB$3="暦月",SUM(S35:AW35),""))</f>
        <v>48</v>
      </c>
      <c r="AY35" s="320"/>
      <c r="AZ35" s="321">
        <f>IF($BB$3="４週",AX35/4,IF($BB$3="暦月",【記載例】地密通所!AX35/(【記載例】地密通所!$BB$8/7),""))</f>
        <v>12</v>
      </c>
      <c r="BA35" s="322"/>
      <c r="BB35" s="310"/>
      <c r="BC35" s="311"/>
      <c r="BD35" s="311"/>
      <c r="BE35" s="311"/>
      <c r="BF35" s="312"/>
    </row>
    <row r="36" spans="2:58" ht="20.25" customHeight="1">
      <c r="B36" s="398"/>
      <c r="C36" s="409"/>
      <c r="D36" s="410"/>
      <c r="E36" s="411"/>
      <c r="F36" s="92" t="str">
        <f>C34</f>
        <v>看護職員</v>
      </c>
      <c r="G36" s="433"/>
      <c r="H36" s="333"/>
      <c r="I36" s="334"/>
      <c r="J36" s="334"/>
      <c r="K36" s="335"/>
      <c r="L36" s="438"/>
      <c r="M36" s="439"/>
      <c r="N36" s="439"/>
      <c r="O36" s="440"/>
      <c r="P36" s="323" t="s">
        <v>50</v>
      </c>
      <c r="Q36" s="324"/>
      <c r="R36" s="325"/>
      <c r="S36" s="234" t="str">
        <f>IF(S34="","",VLOOKUP(S34,'【記載例】シフト記号表（勤務時間帯）'!$C$6:$U$35,19,FALSE))</f>
        <v/>
      </c>
      <c r="T36" s="235">
        <f>IF(T34="","",VLOOKUP(T34,'【記載例】シフト記号表（勤務時間帯）'!$C$6:$U$35,19,FALSE))</f>
        <v>4</v>
      </c>
      <c r="U36" s="235" t="str">
        <f>IF(U34="","",VLOOKUP(U34,'【記載例】シフト記号表（勤務時間帯）'!$C$6:$U$35,19,FALSE))</f>
        <v/>
      </c>
      <c r="V36" s="235" t="str">
        <f>IF(V34="","",VLOOKUP(V34,'【記載例】シフト記号表（勤務時間帯）'!$C$6:$U$35,19,FALSE))</f>
        <v/>
      </c>
      <c r="W36" s="235">
        <f>IF(W34="","",VLOOKUP(W34,'【記載例】シフト記号表（勤務時間帯）'!$C$6:$U$35,19,FALSE))</f>
        <v>4</v>
      </c>
      <c r="X36" s="235" t="str">
        <f>IF(X34="","",VLOOKUP(X34,'【記載例】シフト記号表（勤務時間帯）'!$C$6:$U$35,19,FALSE))</f>
        <v/>
      </c>
      <c r="Y36" s="236">
        <f>IF(Y34="","",VLOOKUP(Y34,'【記載例】シフト記号表（勤務時間帯）'!$C$6:$U$35,19,FALSE))</f>
        <v>4</v>
      </c>
      <c r="Z36" s="234" t="str">
        <f>IF(Z34="","",VLOOKUP(Z34,'【記載例】シフト記号表（勤務時間帯）'!$C$6:$U$35,19,FALSE))</f>
        <v/>
      </c>
      <c r="AA36" s="235">
        <f>IF(AA34="","",VLOOKUP(AA34,'【記載例】シフト記号表（勤務時間帯）'!$C$6:$U$35,19,FALSE))</f>
        <v>4</v>
      </c>
      <c r="AB36" s="235" t="str">
        <f>IF(AB34="","",VLOOKUP(AB34,'【記載例】シフト記号表（勤務時間帯）'!$C$6:$U$35,19,FALSE))</f>
        <v/>
      </c>
      <c r="AC36" s="235" t="str">
        <f>IF(AC34="","",VLOOKUP(AC34,'【記載例】シフト記号表（勤務時間帯）'!$C$6:$U$35,19,FALSE))</f>
        <v/>
      </c>
      <c r="AD36" s="235">
        <f>IF(AD34="","",VLOOKUP(AD34,'【記載例】シフト記号表（勤務時間帯）'!$C$6:$U$35,19,FALSE))</f>
        <v>4</v>
      </c>
      <c r="AE36" s="235" t="str">
        <f>IF(AE34="","",VLOOKUP(AE34,'【記載例】シフト記号表（勤務時間帯）'!$C$6:$U$35,19,FALSE))</f>
        <v/>
      </c>
      <c r="AF36" s="236">
        <f>IF(AF34="","",VLOOKUP(AF34,'【記載例】シフト記号表（勤務時間帯）'!$C$6:$U$35,19,FALSE))</f>
        <v>4</v>
      </c>
      <c r="AG36" s="234" t="str">
        <f>IF(AG34="","",VLOOKUP(AG34,'【記載例】シフト記号表（勤務時間帯）'!$C$6:$U$35,19,FALSE))</f>
        <v/>
      </c>
      <c r="AH36" s="235">
        <f>IF(AH34="","",VLOOKUP(AH34,'【記載例】シフト記号表（勤務時間帯）'!$C$6:$U$35,19,FALSE))</f>
        <v>4</v>
      </c>
      <c r="AI36" s="235" t="str">
        <f>IF(AI34="","",VLOOKUP(AI34,'【記載例】シフト記号表（勤務時間帯）'!$C$6:$U$35,19,FALSE))</f>
        <v/>
      </c>
      <c r="AJ36" s="235" t="str">
        <f>IF(AJ34="","",VLOOKUP(AJ34,'【記載例】シフト記号表（勤務時間帯）'!$C$6:$U$35,19,FALSE))</f>
        <v/>
      </c>
      <c r="AK36" s="235">
        <f>IF(AK34="","",VLOOKUP(AK34,'【記載例】シフト記号表（勤務時間帯）'!$C$6:$U$35,19,FALSE))</f>
        <v>4</v>
      </c>
      <c r="AL36" s="235" t="str">
        <f>IF(AL34="","",VLOOKUP(AL34,'【記載例】シフト記号表（勤務時間帯）'!$C$6:$U$35,19,FALSE))</f>
        <v/>
      </c>
      <c r="AM36" s="236">
        <f>IF(AM34="","",VLOOKUP(AM34,'【記載例】シフト記号表（勤務時間帯）'!$C$6:$U$35,19,FALSE))</f>
        <v>4</v>
      </c>
      <c r="AN36" s="234" t="str">
        <f>IF(AN34="","",VLOOKUP(AN34,'【記載例】シフト記号表（勤務時間帯）'!$C$6:$U$35,19,FALSE))</f>
        <v/>
      </c>
      <c r="AO36" s="235">
        <f>IF(AO34="","",VLOOKUP(AO34,'【記載例】シフト記号表（勤務時間帯）'!$C$6:$U$35,19,FALSE))</f>
        <v>4</v>
      </c>
      <c r="AP36" s="235" t="str">
        <f>IF(AP34="","",VLOOKUP(AP34,'【記載例】シフト記号表（勤務時間帯）'!$C$6:$U$35,19,FALSE))</f>
        <v/>
      </c>
      <c r="AQ36" s="235" t="str">
        <f>IF(AQ34="","",VLOOKUP(AQ34,'【記載例】シフト記号表（勤務時間帯）'!$C$6:$U$35,19,FALSE))</f>
        <v/>
      </c>
      <c r="AR36" s="235">
        <f>IF(AR34="","",VLOOKUP(AR34,'【記載例】シフト記号表（勤務時間帯）'!$C$6:$U$35,19,FALSE))</f>
        <v>4</v>
      </c>
      <c r="AS36" s="235" t="str">
        <f>IF(AS34="","",VLOOKUP(AS34,'【記載例】シフト記号表（勤務時間帯）'!$C$6:$U$35,19,FALSE))</f>
        <v/>
      </c>
      <c r="AT36" s="236">
        <f>IF(AT34="","",VLOOKUP(AT34,'【記載例】シフト記号表（勤務時間帯）'!$C$6:$U$35,19,FALSE))</f>
        <v>4</v>
      </c>
      <c r="AU36" s="234" t="str">
        <f>IF(AU34="","",VLOOKUP(AU34,'【記載例】シフト記号表（勤務時間帯）'!$C$6:$U$35,19,FALSE))</f>
        <v/>
      </c>
      <c r="AV36" s="235" t="str">
        <f>IF(AV34="","",VLOOKUP(AV34,'【記載例】シフト記号表（勤務時間帯）'!$C$6:$U$35,19,FALSE))</f>
        <v/>
      </c>
      <c r="AW36" s="235" t="str">
        <f>IF(AW34="","",VLOOKUP(AW34,'【記載例】シフト記号表（勤務時間帯）'!$C$6:$U$35,19,FALSE))</f>
        <v/>
      </c>
      <c r="AX36" s="326">
        <f>IF($BB$3="４週",SUM(S36:AT36),IF($BB$3="暦月",SUM(S36:AW36),""))</f>
        <v>48</v>
      </c>
      <c r="AY36" s="327"/>
      <c r="AZ36" s="396">
        <f>IF($BB$3="４週",AX36/4,IF($BB$3="暦月",【記載例】地密通所!AX36/(【記載例】地密通所!$BB$8/7),""))</f>
        <v>12</v>
      </c>
      <c r="BA36" s="397"/>
      <c r="BB36" s="313"/>
      <c r="BC36" s="314"/>
      <c r="BD36" s="314"/>
      <c r="BE36" s="314"/>
      <c r="BF36" s="315"/>
    </row>
    <row r="37" spans="2:58" ht="20.25" customHeight="1">
      <c r="B37" s="398">
        <f>B34+1</f>
        <v>6</v>
      </c>
      <c r="C37" s="403" t="s">
        <v>61</v>
      </c>
      <c r="D37" s="404"/>
      <c r="E37" s="405"/>
      <c r="F37" s="115"/>
      <c r="G37" s="432" t="s">
        <v>122</v>
      </c>
      <c r="H37" s="434" t="s">
        <v>106</v>
      </c>
      <c r="I37" s="334"/>
      <c r="J37" s="334"/>
      <c r="K37" s="335"/>
      <c r="L37" s="435" t="s">
        <v>129</v>
      </c>
      <c r="M37" s="436"/>
      <c r="N37" s="436"/>
      <c r="O37" s="437"/>
      <c r="P37" s="441" t="s">
        <v>49</v>
      </c>
      <c r="Q37" s="442"/>
      <c r="R37" s="443"/>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99"/>
      <c r="AY37" s="400"/>
      <c r="AZ37" s="401"/>
      <c r="BA37" s="402"/>
      <c r="BB37" s="429" t="s">
        <v>138</v>
      </c>
      <c r="BC37" s="430"/>
      <c r="BD37" s="430"/>
      <c r="BE37" s="430"/>
      <c r="BF37" s="431"/>
    </row>
    <row r="38" spans="2:58" ht="20.25" customHeight="1">
      <c r="B38" s="398"/>
      <c r="C38" s="406"/>
      <c r="D38" s="407"/>
      <c r="E38" s="408"/>
      <c r="F38" s="92"/>
      <c r="G38" s="329"/>
      <c r="H38" s="333"/>
      <c r="I38" s="334"/>
      <c r="J38" s="334"/>
      <c r="K38" s="335"/>
      <c r="L38" s="390"/>
      <c r="M38" s="391"/>
      <c r="N38" s="391"/>
      <c r="O38" s="392"/>
      <c r="P38" s="316" t="s">
        <v>15</v>
      </c>
      <c r="Q38" s="317"/>
      <c r="R38" s="318"/>
      <c r="S38" s="231" t="str">
        <f>IF(S37="","",VLOOKUP(S37,'【記載例】シフト記号表（勤務時間帯）'!$C$6:$K$35,9,FALSE))</f>
        <v/>
      </c>
      <c r="T38" s="232">
        <f>IF(T37="","",VLOOKUP(T37,'【記載例】シフト記号表（勤務時間帯）'!$C$6:$K$35,9,FALSE))</f>
        <v>8</v>
      </c>
      <c r="U38" s="232">
        <f>IF(U37="","",VLOOKUP(U37,'【記載例】シフト記号表（勤務時間帯）'!$C$6:$K$35,9,FALSE))</f>
        <v>8</v>
      </c>
      <c r="V38" s="232" t="str">
        <f>IF(V37="","",VLOOKUP(V37,'【記載例】シフト記号表（勤務時間帯）'!$C$6:$K$35,9,FALSE))</f>
        <v/>
      </c>
      <c r="W38" s="232" t="str">
        <f>IF(W37="","",VLOOKUP(W37,'【記載例】シフト記号表（勤務時間帯）'!$C$6:$K$35,9,FALSE))</f>
        <v/>
      </c>
      <c r="X38" s="232">
        <f>IF(X37="","",VLOOKUP(X37,'【記載例】シフト記号表（勤務時間帯）'!$C$6:$K$35,9,FALSE))</f>
        <v>8</v>
      </c>
      <c r="Y38" s="233" t="str">
        <f>IF(Y37="","",VLOOKUP(Y37,'【記載例】シフト記号表（勤務時間帯）'!$C$6:$K$35,9,FALSE))</f>
        <v/>
      </c>
      <c r="Z38" s="231" t="str">
        <f>IF(Z37="","",VLOOKUP(Z37,'【記載例】シフト記号表（勤務時間帯）'!$C$6:$K$35,9,FALSE))</f>
        <v/>
      </c>
      <c r="AA38" s="232">
        <f>IF(AA37="","",VLOOKUP(AA37,'【記載例】シフト記号表（勤務時間帯）'!$C$6:$K$35,9,FALSE))</f>
        <v>8</v>
      </c>
      <c r="AB38" s="232">
        <f>IF(AB37="","",VLOOKUP(AB37,'【記載例】シフト記号表（勤務時間帯）'!$C$6:$K$35,9,FALSE))</f>
        <v>8</v>
      </c>
      <c r="AC38" s="232" t="str">
        <f>IF(AC37="","",VLOOKUP(AC37,'【記載例】シフト記号表（勤務時間帯）'!$C$6:$K$35,9,FALSE))</f>
        <v/>
      </c>
      <c r="AD38" s="232" t="str">
        <f>IF(AD37="","",VLOOKUP(AD37,'【記載例】シフト記号表（勤務時間帯）'!$C$6:$K$35,9,FALSE))</f>
        <v/>
      </c>
      <c r="AE38" s="232">
        <f>IF(AE37="","",VLOOKUP(AE37,'【記載例】シフト記号表（勤務時間帯）'!$C$6:$K$35,9,FALSE))</f>
        <v>8</v>
      </c>
      <c r="AF38" s="233" t="str">
        <f>IF(AF37="","",VLOOKUP(AF37,'【記載例】シフト記号表（勤務時間帯）'!$C$6:$K$35,9,FALSE))</f>
        <v/>
      </c>
      <c r="AG38" s="231" t="str">
        <f>IF(AG37="","",VLOOKUP(AG37,'【記載例】シフト記号表（勤務時間帯）'!$C$6:$K$35,9,FALSE))</f>
        <v/>
      </c>
      <c r="AH38" s="232">
        <f>IF(AH37="","",VLOOKUP(AH37,'【記載例】シフト記号表（勤務時間帯）'!$C$6:$K$35,9,FALSE))</f>
        <v>8</v>
      </c>
      <c r="AI38" s="232">
        <f>IF(AI37="","",VLOOKUP(AI37,'【記載例】シフト記号表（勤務時間帯）'!$C$6:$K$35,9,FALSE))</f>
        <v>8</v>
      </c>
      <c r="AJ38" s="232" t="str">
        <f>IF(AJ37="","",VLOOKUP(AJ37,'【記載例】シフト記号表（勤務時間帯）'!$C$6:$K$35,9,FALSE))</f>
        <v/>
      </c>
      <c r="AK38" s="232" t="str">
        <f>IF(AK37="","",VLOOKUP(AK37,'【記載例】シフト記号表（勤務時間帯）'!$C$6:$K$35,9,FALSE))</f>
        <v/>
      </c>
      <c r="AL38" s="232">
        <f>IF(AL37="","",VLOOKUP(AL37,'【記載例】シフト記号表（勤務時間帯）'!$C$6:$K$35,9,FALSE))</f>
        <v>8</v>
      </c>
      <c r="AM38" s="233" t="str">
        <f>IF(AM37="","",VLOOKUP(AM37,'【記載例】シフト記号表（勤務時間帯）'!$C$6:$K$35,9,FALSE))</f>
        <v/>
      </c>
      <c r="AN38" s="231" t="str">
        <f>IF(AN37="","",VLOOKUP(AN37,'【記載例】シフト記号表（勤務時間帯）'!$C$6:$K$35,9,FALSE))</f>
        <v/>
      </c>
      <c r="AO38" s="232">
        <f>IF(AO37="","",VLOOKUP(AO37,'【記載例】シフト記号表（勤務時間帯）'!$C$6:$K$35,9,FALSE))</f>
        <v>8</v>
      </c>
      <c r="AP38" s="232">
        <f>IF(AP37="","",VLOOKUP(AP37,'【記載例】シフト記号表（勤務時間帯）'!$C$6:$K$35,9,FALSE))</f>
        <v>8</v>
      </c>
      <c r="AQ38" s="232" t="str">
        <f>IF(AQ37="","",VLOOKUP(AQ37,'【記載例】シフト記号表（勤務時間帯）'!$C$6:$K$35,9,FALSE))</f>
        <v/>
      </c>
      <c r="AR38" s="232" t="str">
        <f>IF(AR37="","",VLOOKUP(AR37,'【記載例】シフト記号表（勤務時間帯）'!$C$6:$K$35,9,FALSE))</f>
        <v/>
      </c>
      <c r="AS38" s="232">
        <f>IF(AS37="","",VLOOKUP(AS37,'【記載例】シフト記号表（勤務時間帯）'!$C$6:$K$35,9,FALSE))</f>
        <v>8</v>
      </c>
      <c r="AT38" s="233" t="str">
        <f>IF(AT37="","",VLOOKUP(AT37,'【記載例】シフト記号表（勤務時間帯）'!$C$6:$K$35,9,FALSE))</f>
        <v/>
      </c>
      <c r="AU38" s="231" t="str">
        <f>IF(AU37="","",VLOOKUP(AU37,'【記載例】シフト記号表（勤務時間帯）'!$C$6:$K$35,9,FALSE))</f>
        <v/>
      </c>
      <c r="AV38" s="232" t="str">
        <f>IF(AV37="","",VLOOKUP(AV37,'【記載例】シフト記号表（勤務時間帯）'!$C$6:$K$35,9,FALSE))</f>
        <v/>
      </c>
      <c r="AW38" s="232" t="str">
        <f>IF(AW37="","",VLOOKUP(AW37,'【記載例】シフト記号表（勤務時間帯）'!$C$6:$K$35,9,FALSE))</f>
        <v/>
      </c>
      <c r="AX38" s="319">
        <f>IF($BB$3="４週",SUM(S38:AT38),IF($BB$3="暦月",SUM(S38:AW38),""))</f>
        <v>96</v>
      </c>
      <c r="AY38" s="320"/>
      <c r="AZ38" s="321">
        <f>IF($BB$3="４週",AX38/4,IF($BB$3="暦月",【記載例】地密通所!AX38/(【記載例】地密通所!$BB$8/7),""))</f>
        <v>24</v>
      </c>
      <c r="BA38" s="322"/>
      <c r="BB38" s="310"/>
      <c r="BC38" s="311"/>
      <c r="BD38" s="311"/>
      <c r="BE38" s="311"/>
      <c r="BF38" s="312"/>
    </row>
    <row r="39" spans="2:58" ht="20.25" customHeight="1">
      <c r="B39" s="398"/>
      <c r="C39" s="409"/>
      <c r="D39" s="410"/>
      <c r="E39" s="411"/>
      <c r="F39" s="92" t="str">
        <f>C37</f>
        <v>介護職員</v>
      </c>
      <c r="G39" s="433"/>
      <c r="H39" s="333"/>
      <c r="I39" s="334"/>
      <c r="J39" s="334"/>
      <c r="K39" s="335"/>
      <c r="L39" s="438"/>
      <c r="M39" s="439"/>
      <c r="N39" s="439"/>
      <c r="O39" s="440"/>
      <c r="P39" s="323" t="s">
        <v>50</v>
      </c>
      <c r="Q39" s="324"/>
      <c r="R39" s="325"/>
      <c r="S39" s="234" t="str">
        <f>IF(S37="","",VLOOKUP(S37,'【記載例】シフト記号表（勤務時間帯）'!$C$6:$U$35,19,FALSE))</f>
        <v/>
      </c>
      <c r="T39" s="235">
        <f>IF(T37="","",VLOOKUP(T37,'【記載例】シフト記号表（勤務時間帯）'!$C$6:$U$35,19,FALSE))</f>
        <v>7</v>
      </c>
      <c r="U39" s="235">
        <f>IF(U37="","",VLOOKUP(U37,'【記載例】シフト記号表（勤務時間帯）'!$C$6:$U$35,19,FALSE))</f>
        <v>7</v>
      </c>
      <c r="V39" s="235" t="str">
        <f>IF(V37="","",VLOOKUP(V37,'【記載例】シフト記号表（勤務時間帯）'!$C$6:$U$35,19,FALSE))</f>
        <v/>
      </c>
      <c r="W39" s="235" t="str">
        <f>IF(W37="","",VLOOKUP(W37,'【記載例】シフト記号表（勤務時間帯）'!$C$6:$U$35,19,FALSE))</f>
        <v/>
      </c>
      <c r="X39" s="235">
        <f>IF(X37="","",VLOOKUP(X37,'【記載例】シフト記号表（勤務時間帯）'!$C$6:$U$35,19,FALSE))</f>
        <v>7</v>
      </c>
      <c r="Y39" s="236" t="str">
        <f>IF(Y37="","",VLOOKUP(Y37,'【記載例】シフト記号表（勤務時間帯）'!$C$6:$U$35,19,FALSE))</f>
        <v/>
      </c>
      <c r="Z39" s="234" t="str">
        <f>IF(Z37="","",VLOOKUP(Z37,'【記載例】シフト記号表（勤務時間帯）'!$C$6:$U$35,19,FALSE))</f>
        <v/>
      </c>
      <c r="AA39" s="235">
        <f>IF(AA37="","",VLOOKUP(AA37,'【記載例】シフト記号表（勤務時間帯）'!$C$6:$U$35,19,FALSE))</f>
        <v>7</v>
      </c>
      <c r="AB39" s="235">
        <f>IF(AB37="","",VLOOKUP(AB37,'【記載例】シフト記号表（勤務時間帯）'!$C$6:$U$35,19,FALSE))</f>
        <v>7</v>
      </c>
      <c r="AC39" s="235" t="str">
        <f>IF(AC37="","",VLOOKUP(AC37,'【記載例】シフト記号表（勤務時間帯）'!$C$6:$U$35,19,FALSE))</f>
        <v/>
      </c>
      <c r="AD39" s="235" t="str">
        <f>IF(AD37="","",VLOOKUP(AD37,'【記載例】シフト記号表（勤務時間帯）'!$C$6:$U$35,19,FALSE))</f>
        <v/>
      </c>
      <c r="AE39" s="235">
        <f>IF(AE37="","",VLOOKUP(AE37,'【記載例】シフト記号表（勤務時間帯）'!$C$6:$U$35,19,FALSE))</f>
        <v>7</v>
      </c>
      <c r="AF39" s="236" t="str">
        <f>IF(AF37="","",VLOOKUP(AF37,'【記載例】シフト記号表（勤務時間帯）'!$C$6:$U$35,19,FALSE))</f>
        <v/>
      </c>
      <c r="AG39" s="234" t="str">
        <f>IF(AG37="","",VLOOKUP(AG37,'【記載例】シフト記号表（勤務時間帯）'!$C$6:$U$35,19,FALSE))</f>
        <v/>
      </c>
      <c r="AH39" s="235">
        <f>IF(AH37="","",VLOOKUP(AH37,'【記載例】シフト記号表（勤務時間帯）'!$C$6:$U$35,19,FALSE))</f>
        <v>7</v>
      </c>
      <c r="AI39" s="235">
        <f>IF(AI37="","",VLOOKUP(AI37,'【記載例】シフト記号表（勤務時間帯）'!$C$6:$U$35,19,FALSE))</f>
        <v>7</v>
      </c>
      <c r="AJ39" s="235" t="str">
        <f>IF(AJ37="","",VLOOKUP(AJ37,'【記載例】シフト記号表（勤務時間帯）'!$C$6:$U$35,19,FALSE))</f>
        <v/>
      </c>
      <c r="AK39" s="235" t="str">
        <f>IF(AK37="","",VLOOKUP(AK37,'【記載例】シフト記号表（勤務時間帯）'!$C$6:$U$35,19,FALSE))</f>
        <v/>
      </c>
      <c r="AL39" s="235">
        <f>IF(AL37="","",VLOOKUP(AL37,'【記載例】シフト記号表（勤務時間帯）'!$C$6:$U$35,19,FALSE))</f>
        <v>7</v>
      </c>
      <c r="AM39" s="236" t="str">
        <f>IF(AM37="","",VLOOKUP(AM37,'【記載例】シフト記号表（勤務時間帯）'!$C$6:$U$35,19,FALSE))</f>
        <v/>
      </c>
      <c r="AN39" s="234" t="str">
        <f>IF(AN37="","",VLOOKUP(AN37,'【記載例】シフト記号表（勤務時間帯）'!$C$6:$U$35,19,FALSE))</f>
        <v/>
      </c>
      <c r="AO39" s="235">
        <f>IF(AO37="","",VLOOKUP(AO37,'【記載例】シフト記号表（勤務時間帯）'!$C$6:$U$35,19,FALSE))</f>
        <v>7</v>
      </c>
      <c r="AP39" s="235">
        <f>IF(AP37="","",VLOOKUP(AP37,'【記載例】シフト記号表（勤務時間帯）'!$C$6:$U$35,19,FALSE))</f>
        <v>7</v>
      </c>
      <c r="AQ39" s="235" t="str">
        <f>IF(AQ37="","",VLOOKUP(AQ37,'【記載例】シフト記号表（勤務時間帯）'!$C$6:$U$35,19,FALSE))</f>
        <v/>
      </c>
      <c r="AR39" s="235" t="str">
        <f>IF(AR37="","",VLOOKUP(AR37,'【記載例】シフト記号表（勤務時間帯）'!$C$6:$U$35,19,FALSE))</f>
        <v/>
      </c>
      <c r="AS39" s="235">
        <f>IF(AS37="","",VLOOKUP(AS37,'【記載例】シフト記号表（勤務時間帯）'!$C$6:$U$35,19,FALSE))</f>
        <v>7</v>
      </c>
      <c r="AT39" s="236" t="str">
        <f>IF(AT37="","",VLOOKUP(AT37,'【記載例】シフト記号表（勤務時間帯）'!$C$6:$U$35,19,FALSE))</f>
        <v/>
      </c>
      <c r="AU39" s="234" t="str">
        <f>IF(AU37="","",VLOOKUP(AU37,'【記載例】シフト記号表（勤務時間帯）'!$C$6:$U$35,19,FALSE))</f>
        <v/>
      </c>
      <c r="AV39" s="235" t="str">
        <f>IF(AV37="","",VLOOKUP(AV37,'【記載例】シフト記号表（勤務時間帯）'!$C$6:$U$35,19,FALSE))</f>
        <v/>
      </c>
      <c r="AW39" s="235" t="str">
        <f>IF(AW37="","",VLOOKUP(AW37,'【記載例】シフト記号表（勤務時間帯）'!$C$6:$U$35,19,FALSE))</f>
        <v/>
      </c>
      <c r="AX39" s="326">
        <f>IF($BB$3="４週",SUM(S39:AT39),IF($BB$3="暦月",SUM(S39:AW39),""))</f>
        <v>84</v>
      </c>
      <c r="AY39" s="327"/>
      <c r="AZ39" s="396">
        <f>IF($BB$3="４週",AX39/4,IF($BB$3="暦月",【記載例】地密通所!AX39/(【記載例】地密通所!$BB$8/7),""))</f>
        <v>21</v>
      </c>
      <c r="BA39" s="397"/>
      <c r="BB39" s="313"/>
      <c r="BC39" s="314"/>
      <c r="BD39" s="314"/>
      <c r="BE39" s="314"/>
      <c r="BF39" s="315"/>
    </row>
    <row r="40" spans="2:58" ht="20.25" customHeight="1">
      <c r="B40" s="398">
        <f>B37+1</f>
        <v>7</v>
      </c>
      <c r="C40" s="403" t="s">
        <v>61</v>
      </c>
      <c r="D40" s="404"/>
      <c r="E40" s="405"/>
      <c r="F40" s="115"/>
      <c r="G40" s="432" t="s">
        <v>122</v>
      </c>
      <c r="H40" s="434" t="s">
        <v>106</v>
      </c>
      <c r="I40" s="334"/>
      <c r="J40" s="334"/>
      <c r="K40" s="335"/>
      <c r="L40" s="435" t="s">
        <v>131</v>
      </c>
      <c r="M40" s="436"/>
      <c r="N40" s="436"/>
      <c r="O40" s="437"/>
      <c r="P40" s="441" t="s">
        <v>49</v>
      </c>
      <c r="Q40" s="442"/>
      <c r="R40" s="443"/>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99"/>
      <c r="AY40" s="400"/>
      <c r="AZ40" s="401"/>
      <c r="BA40" s="402"/>
      <c r="BB40" s="429" t="s">
        <v>139</v>
      </c>
      <c r="BC40" s="430"/>
      <c r="BD40" s="430"/>
      <c r="BE40" s="430"/>
      <c r="BF40" s="431"/>
    </row>
    <row r="41" spans="2:58" ht="20.25" customHeight="1">
      <c r="B41" s="398"/>
      <c r="C41" s="406"/>
      <c r="D41" s="407"/>
      <c r="E41" s="408"/>
      <c r="F41" s="92"/>
      <c r="G41" s="329"/>
      <c r="H41" s="333"/>
      <c r="I41" s="334"/>
      <c r="J41" s="334"/>
      <c r="K41" s="335"/>
      <c r="L41" s="390"/>
      <c r="M41" s="391"/>
      <c r="N41" s="391"/>
      <c r="O41" s="392"/>
      <c r="P41" s="316" t="s">
        <v>15</v>
      </c>
      <c r="Q41" s="317"/>
      <c r="R41" s="318"/>
      <c r="S41" s="231" t="str">
        <f>IF(S40="","",VLOOKUP(S40,'【記載例】シフト記号表（勤務時間帯）'!$C$6:$K$35,9,FALSE))</f>
        <v/>
      </c>
      <c r="T41" s="232" t="str">
        <f>IF(T40="","",VLOOKUP(T40,'【記載例】シフト記号表（勤務時間帯）'!$C$6:$K$35,9,FALSE))</f>
        <v/>
      </c>
      <c r="U41" s="232" t="str">
        <f>IF(U40="","",VLOOKUP(U40,'【記載例】シフト記号表（勤務時間帯）'!$C$6:$K$35,9,FALSE))</f>
        <v/>
      </c>
      <c r="V41" s="232" t="str">
        <f>IF(V40="","",VLOOKUP(V40,'【記載例】シフト記号表（勤務時間帯）'!$C$6:$K$35,9,FALSE))</f>
        <v/>
      </c>
      <c r="W41" s="232" t="str">
        <f>IF(W40="","",VLOOKUP(W40,'【記載例】シフト記号表（勤務時間帯）'!$C$6:$K$35,9,FALSE))</f>
        <v/>
      </c>
      <c r="X41" s="232" t="str">
        <f>IF(X40="","",VLOOKUP(X40,'【記載例】シフト記号表（勤務時間帯）'!$C$6:$K$35,9,FALSE))</f>
        <v/>
      </c>
      <c r="Y41" s="233">
        <f>IF(Y40="","",VLOOKUP(Y40,'【記載例】シフト記号表（勤務時間帯）'!$C$6:$K$35,9,FALSE))</f>
        <v>8</v>
      </c>
      <c r="Z41" s="231" t="str">
        <f>IF(Z40="","",VLOOKUP(Z40,'【記載例】シフト記号表（勤務時間帯）'!$C$6:$K$35,9,FALSE))</f>
        <v/>
      </c>
      <c r="AA41" s="232" t="str">
        <f>IF(AA40="","",VLOOKUP(AA40,'【記載例】シフト記号表（勤務時間帯）'!$C$6:$K$35,9,FALSE))</f>
        <v/>
      </c>
      <c r="AB41" s="232" t="str">
        <f>IF(AB40="","",VLOOKUP(AB40,'【記載例】シフト記号表（勤務時間帯）'!$C$6:$K$35,9,FALSE))</f>
        <v/>
      </c>
      <c r="AC41" s="232" t="str">
        <f>IF(AC40="","",VLOOKUP(AC40,'【記載例】シフト記号表（勤務時間帯）'!$C$6:$K$35,9,FALSE))</f>
        <v/>
      </c>
      <c r="AD41" s="232" t="str">
        <f>IF(AD40="","",VLOOKUP(AD40,'【記載例】シフト記号表（勤務時間帯）'!$C$6:$K$35,9,FALSE))</f>
        <v/>
      </c>
      <c r="AE41" s="232" t="str">
        <f>IF(AE40="","",VLOOKUP(AE40,'【記載例】シフト記号表（勤務時間帯）'!$C$6:$K$35,9,FALSE))</f>
        <v/>
      </c>
      <c r="AF41" s="233">
        <f>IF(AF40="","",VLOOKUP(AF40,'【記載例】シフト記号表（勤務時間帯）'!$C$6:$K$35,9,FALSE))</f>
        <v>8</v>
      </c>
      <c r="AG41" s="231" t="str">
        <f>IF(AG40="","",VLOOKUP(AG40,'【記載例】シフト記号表（勤務時間帯）'!$C$6:$K$35,9,FALSE))</f>
        <v/>
      </c>
      <c r="AH41" s="232" t="str">
        <f>IF(AH40="","",VLOOKUP(AH40,'【記載例】シフト記号表（勤務時間帯）'!$C$6:$K$35,9,FALSE))</f>
        <v/>
      </c>
      <c r="AI41" s="232" t="str">
        <f>IF(AI40="","",VLOOKUP(AI40,'【記載例】シフト記号表（勤務時間帯）'!$C$6:$K$35,9,FALSE))</f>
        <v/>
      </c>
      <c r="AJ41" s="232" t="str">
        <f>IF(AJ40="","",VLOOKUP(AJ40,'【記載例】シフト記号表（勤務時間帯）'!$C$6:$K$35,9,FALSE))</f>
        <v/>
      </c>
      <c r="AK41" s="232" t="str">
        <f>IF(AK40="","",VLOOKUP(AK40,'【記載例】シフト記号表（勤務時間帯）'!$C$6:$K$35,9,FALSE))</f>
        <v/>
      </c>
      <c r="AL41" s="232" t="str">
        <f>IF(AL40="","",VLOOKUP(AL40,'【記載例】シフト記号表（勤務時間帯）'!$C$6:$K$35,9,FALSE))</f>
        <v/>
      </c>
      <c r="AM41" s="233">
        <f>IF(AM40="","",VLOOKUP(AM40,'【記載例】シフト記号表（勤務時間帯）'!$C$6:$K$35,9,FALSE))</f>
        <v>8</v>
      </c>
      <c r="AN41" s="231" t="str">
        <f>IF(AN40="","",VLOOKUP(AN40,'【記載例】シフト記号表（勤務時間帯）'!$C$6:$K$35,9,FALSE))</f>
        <v/>
      </c>
      <c r="AO41" s="232" t="str">
        <f>IF(AO40="","",VLOOKUP(AO40,'【記載例】シフト記号表（勤務時間帯）'!$C$6:$K$35,9,FALSE))</f>
        <v/>
      </c>
      <c r="AP41" s="232" t="str">
        <f>IF(AP40="","",VLOOKUP(AP40,'【記載例】シフト記号表（勤務時間帯）'!$C$6:$K$35,9,FALSE))</f>
        <v/>
      </c>
      <c r="AQ41" s="232" t="str">
        <f>IF(AQ40="","",VLOOKUP(AQ40,'【記載例】シフト記号表（勤務時間帯）'!$C$6:$K$35,9,FALSE))</f>
        <v/>
      </c>
      <c r="AR41" s="232" t="str">
        <f>IF(AR40="","",VLOOKUP(AR40,'【記載例】シフト記号表（勤務時間帯）'!$C$6:$K$35,9,FALSE))</f>
        <v/>
      </c>
      <c r="AS41" s="232" t="str">
        <f>IF(AS40="","",VLOOKUP(AS40,'【記載例】シフト記号表（勤務時間帯）'!$C$6:$K$35,9,FALSE))</f>
        <v/>
      </c>
      <c r="AT41" s="233">
        <f>IF(AT40="","",VLOOKUP(AT40,'【記載例】シフト記号表（勤務時間帯）'!$C$6:$K$35,9,FALSE))</f>
        <v>8</v>
      </c>
      <c r="AU41" s="231" t="str">
        <f>IF(AU40="","",VLOOKUP(AU40,'【記載例】シフト記号表（勤務時間帯）'!$C$6:$K$35,9,FALSE))</f>
        <v/>
      </c>
      <c r="AV41" s="232" t="str">
        <f>IF(AV40="","",VLOOKUP(AV40,'【記載例】シフト記号表（勤務時間帯）'!$C$6:$K$35,9,FALSE))</f>
        <v/>
      </c>
      <c r="AW41" s="232" t="str">
        <f>IF(AW40="","",VLOOKUP(AW40,'【記載例】シフト記号表（勤務時間帯）'!$C$6:$K$35,9,FALSE))</f>
        <v/>
      </c>
      <c r="AX41" s="319">
        <f>IF($BB$3="４週",SUM(S41:AT41),IF($BB$3="暦月",SUM(S41:AW41),""))</f>
        <v>32</v>
      </c>
      <c r="AY41" s="320"/>
      <c r="AZ41" s="321">
        <f>IF($BB$3="４週",AX41/4,IF($BB$3="暦月",【記載例】地密通所!AX41/(【記載例】地密通所!$BB$8/7),""))</f>
        <v>8</v>
      </c>
      <c r="BA41" s="322"/>
      <c r="BB41" s="310"/>
      <c r="BC41" s="311"/>
      <c r="BD41" s="311"/>
      <c r="BE41" s="311"/>
      <c r="BF41" s="312"/>
    </row>
    <row r="42" spans="2:58" ht="20.25" customHeight="1">
      <c r="B42" s="398"/>
      <c r="C42" s="409"/>
      <c r="D42" s="410"/>
      <c r="E42" s="411"/>
      <c r="F42" s="92" t="str">
        <f>C40</f>
        <v>介護職員</v>
      </c>
      <c r="G42" s="433"/>
      <c r="H42" s="333"/>
      <c r="I42" s="334"/>
      <c r="J42" s="334"/>
      <c r="K42" s="335"/>
      <c r="L42" s="438"/>
      <c r="M42" s="439"/>
      <c r="N42" s="439"/>
      <c r="O42" s="440"/>
      <c r="P42" s="323" t="s">
        <v>50</v>
      </c>
      <c r="Q42" s="324"/>
      <c r="R42" s="325"/>
      <c r="S42" s="234" t="str">
        <f>IF(S40="","",VLOOKUP(S40,'【記載例】シフト記号表（勤務時間帯）'!$C$6:$U$35,19,FALSE))</f>
        <v/>
      </c>
      <c r="T42" s="235" t="str">
        <f>IF(T40="","",VLOOKUP(T40,'【記載例】シフト記号表（勤務時間帯）'!$C$6:$U$35,19,FALSE))</f>
        <v/>
      </c>
      <c r="U42" s="235" t="str">
        <f>IF(U40="","",VLOOKUP(U40,'【記載例】シフト記号表（勤務時間帯）'!$C$6:$U$35,19,FALSE))</f>
        <v/>
      </c>
      <c r="V42" s="235" t="str">
        <f>IF(V40="","",VLOOKUP(V40,'【記載例】シフト記号表（勤務時間帯）'!$C$6:$U$35,19,FALSE))</f>
        <v/>
      </c>
      <c r="W42" s="235" t="str">
        <f>IF(W40="","",VLOOKUP(W40,'【記載例】シフト記号表（勤務時間帯）'!$C$6:$U$35,19,FALSE))</f>
        <v/>
      </c>
      <c r="X42" s="235" t="str">
        <f>IF(X40="","",VLOOKUP(X40,'【記載例】シフト記号表（勤務時間帯）'!$C$6:$U$35,19,FALSE))</f>
        <v/>
      </c>
      <c r="Y42" s="236">
        <f>IF(Y40="","",VLOOKUP(Y40,'【記載例】シフト記号表（勤務時間帯）'!$C$6:$U$35,19,FALSE))</f>
        <v>7</v>
      </c>
      <c r="Z42" s="234" t="str">
        <f>IF(Z40="","",VLOOKUP(Z40,'【記載例】シフト記号表（勤務時間帯）'!$C$6:$U$35,19,FALSE))</f>
        <v/>
      </c>
      <c r="AA42" s="235" t="str">
        <f>IF(AA40="","",VLOOKUP(AA40,'【記載例】シフト記号表（勤務時間帯）'!$C$6:$U$35,19,FALSE))</f>
        <v/>
      </c>
      <c r="AB42" s="235" t="str">
        <f>IF(AB40="","",VLOOKUP(AB40,'【記載例】シフト記号表（勤務時間帯）'!$C$6:$U$35,19,FALSE))</f>
        <v/>
      </c>
      <c r="AC42" s="235" t="str">
        <f>IF(AC40="","",VLOOKUP(AC40,'【記載例】シフト記号表（勤務時間帯）'!$C$6:$U$35,19,FALSE))</f>
        <v/>
      </c>
      <c r="AD42" s="235" t="str">
        <f>IF(AD40="","",VLOOKUP(AD40,'【記載例】シフト記号表（勤務時間帯）'!$C$6:$U$35,19,FALSE))</f>
        <v/>
      </c>
      <c r="AE42" s="235" t="str">
        <f>IF(AE40="","",VLOOKUP(AE40,'【記載例】シフト記号表（勤務時間帯）'!$C$6:$U$35,19,FALSE))</f>
        <v/>
      </c>
      <c r="AF42" s="236">
        <f>IF(AF40="","",VLOOKUP(AF40,'【記載例】シフト記号表（勤務時間帯）'!$C$6:$U$35,19,FALSE))</f>
        <v>7</v>
      </c>
      <c r="AG42" s="234" t="str">
        <f>IF(AG40="","",VLOOKUP(AG40,'【記載例】シフト記号表（勤務時間帯）'!$C$6:$U$35,19,FALSE))</f>
        <v/>
      </c>
      <c r="AH42" s="235" t="str">
        <f>IF(AH40="","",VLOOKUP(AH40,'【記載例】シフト記号表（勤務時間帯）'!$C$6:$U$35,19,FALSE))</f>
        <v/>
      </c>
      <c r="AI42" s="235" t="str">
        <f>IF(AI40="","",VLOOKUP(AI40,'【記載例】シフト記号表（勤務時間帯）'!$C$6:$U$35,19,FALSE))</f>
        <v/>
      </c>
      <c r="AJ42" s="235" t="str">
        <f>IF(AJ40="","",VLOOKUP(AJ40,'【記載例】シフト記号表（勤務時間帯）'!$C$6:$U$35,19,FALSE))</f>
        <v/>
      </c>
      <c r="AK42" s="235" t="str">
        <f>IF(AK40="","",VLOOKUP(AK40,'【記載例】シフト記号表（勤務時間帯）'!$C$6:$U$35,19,FALSE))</f>
        <v/>
      </c>
      <c r="AL42" s="235" t="str">
        <f>IF(AL40="","",VLOOKUP(AL40,'【記載例】シフト記号表（勤務時間帯）'!$C$6:$U$35,19,FALSE))</f>
        <v/>
      </c>
      <c r="AM42" s="236">
        <f>IF(AM40="","",VLOOKUP(AM40,'【記載例】シフト記号表（勤務時間帯）'!$C$6:$U$35,19,FALSE))</f>
        <v>7</v>
      </c>
      <c r="AN42" s="234" t="str">
        <f>IF(AN40="","",VLOOKUP(AN40,'【記載例】シフト記号表（勤務時間帯）'!$C$6:$U$35,19,FALSE))</f>
        <v/>
      </c>
      <c r="AO42" s="235" t="str">
        <f>IF(AO40="","",VLOOKUP(AO40,'【記載例】シフト記号表（勤務時間帯）'!$C$6:$U$35,19,FALSE))</f>
        <v/>
      </c>
      <c r="AP42" s="235" t="str">
        <f>IF(AP40="","",VLOOKUP(AP40,'【記載例】シフト記号表（勤務時間帯）'!$C$6:$U$35,19,FALSE))</f>
        <v/>
      </c>
      <c r="AQ42" s="235" t="str">
        <f>IF(AQ40="","",VLOOKUP(AQ40,'【記載例】シフト記号表（勤務時間帯）'!$C$6:$U$35,19,FALSE))</f>
        <v/>
      </c>
      <c r="AR42" s="235" t="str">
        <f>IF(AR40="","",VLOOKUP(AR40,'【記載例】シフト記号表（勤務時間帯）'!$C$6:$U$35,19,FALSE))</f>
        <v/>
      </c>
      <c r="AS42" s="235" t="str">
        <f>IF(AS40="","",VLOOKUP(AS40,'【記載例】シフト記号表（勤務時間帯）'!$C$6:$U$35,19,FALSE))</f>
        <v/>
      </c>
      <c r="AT42" s="236">
        <f>IF(AT40="","",VLOOKUP(AT40,'【記載例】シフト記号表（勤務時間帯）'!$C$6:$U$35,19,FALSE))</f>
        <v>7</v>
      </c>
      <c r="AU42" s="234" t="str">
        <f>IF(AU40="","",VLOOKUP(AU40,'【記載例】シフト記号表（勤務時間帯）'!$C$6:$U$35,19,FALSE))</f>
        <v/>
      </c>
      <c r="AV42" s="235" t="str">
        <f>IF(AV40="","",VLOOKUP(AV40,'【記載例】シフト記号表（勤務時間帯）'!$C$6:$U$35,19,FALSE))</f>
        <v/>
      </c>
      <c r="AW42" s="235" t="str">
        <f>IF(AW40="","",VLOOKUP(AW40,'【記載例】シフト記号表（勤務時間帯）'!$C$6:$U$35,19,FALSE))</f>
        <v/>
      </c>
      <c r="AX42" s="326">
        <f>IF($BB$3="４週",SUM(S42:AT42),IF($BB$3="暦月",SUM(S42:AW42),""))</f>
        <v>28</v>
      </c>
      <c r="AY42" s="327"/>
      <c r="AZ42" s="396">
        <f>IF($BB$3="４週",AX42/4,IF($BB$3="暦月",【記載例】地密通所!AX42/(【記載例】地密通所!$BB$8/7),""))</f>
        <v>7</v>
      </c>
      <c r="BA42" s="397"/>
      <c r="BB42" s="313"/>
      <c r="BC42" s="314"/>
      <c r="BD42" s="314"/>
      <c r="BE42" s="314"/>
      <c r="BF42" s="315"/>
    </row>
    <row r="43" spans="2:58" ht="20.25" customHeight="1">
      <c r="B43" s="398">
        <f>B40+1</f>
        <v>8</v>
      </c>
      <c r="C43" s="403" t="s">
        <v>61</v>
      </c>
      <c r="D43" s="404"/>
      <c r="E43" s="405"/>
      <c r="F43" s="115"/>
      <c r="G43" s="432" t="s">
        <v>123</v>
      </c>
      <c r="H43" s="434" t="s">
        <v>32</v>
      </c>
      <c r="I43" s="334"/>
      <c r="J43" s="334"/>
      <c r="K43" s="335"/>
      <c r="L43" s="435" t="s">
        <v>133</v>
      </c>
      <c r="M43" s="436"/>
      <c r="N43" s="436"/>
      <c r="O43" s="437"/>
      <c r="P43" s="441" t="s">
        <v>49</v>
      </c>
      <c r="Q43" s="442"/>
      <c r="R43" s="443"/>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99"/>
      <c r="AY43" s="400"/>
      <c r="AZ43" s="401"/>
      <c r="BA43" s="402"/>
      <c r="BB43" s="429"/>
      <c r="BC43" s="430"/>
      <c r="BD43" s="430"/>
      <c r="BE43" s="430"/>
      <c r="BF43" s="431"/>
    </row>
    <row r="44" spans="2:58" ht="20.25" customHeight="1">
      <c r="B44" s="398"/>
      <c r="C44" s="406"/>
      <c r="D44" s="407"/>
      <c r="E44" s="408"/>
      <c r="F44" s="92"/>
      <c r="G44" s="329"/>
      <c r="H44" s="333"/>
      <c r="I44" s="334"/>
      <c r="J44" s="334"/>
      <c r="K44" s="335"/>
      <c r="L44" s="390"/>
      <c r="M44" s="391"/>
      <c r="N44" s="391"/>
      <c r="O44" s="392"/>
      <c r="P44" s="316" t="s">
        <v>15</v>
      </c>
      <c r="Q44" s="317"/>
      <c r="R44" s="318"/>
      <c r="S44" s="231">
        <f>IF(S43="","",VLOOKUP(S43,'【記載例】シフト記号表（勤務時間帯）'!$C$6:$K$35,9,FALSE))</f>
        <v>8</v>
      </c>
      <c r="T44" s="232" t="str">
        <f>IF(T43="","",VLOOKUP(T43,'【記載例】シフト記号表（勤務時間帯）'!$C$6:$K$35,9,FALSE))</f>
        <v/>
      </c>
      <c r="U44" s="232">
        <f>IF(U43="","",VLOOKUP(U43,'【記載例】シフト記号表（勤務時間帯）'!$C$6:$K$35,9,FALSE))</f>
        <v>8</v>
      </c>
      <c r="V44" s="232">
        <f>IF(V43="","",VLOOKUP(V43,'【記載例】シフト記号表（勤務時間帯）'!$C$6:$K$35,9,FALSE))</f>
        <v>8</v>
      </c>
      <c r="W44" s="232">
        <f>IF(W43="","",VLOOKUP(W43,'【記載例】シフト記号表（勤務時間帯）'!$C$6:$K$35,9,FALSE))</f>
        <v>8</v>
      </c>
      <c r="X44" s="232" t="str">
        <f>IF(X43="","",VLOOKUP(X43,'【記載例】シフト記号表（勤務時間帯）'!$C$6:$K$35,9,FALSE))</f>
        <v/>
      </c>
      <c r="Y44" s="233">
        <f>IF(Y43="","",VLOOKUP(Y43,'【記載例】シフト記号表（勤務時間帯）'!$C$6:$K$35,9,FALSE))</f>
        <v>8</v>
      </c>
      <c r="Z44" s="231">
        <f>IF(Z43="","",VLOOKUP(Z43,'【記載例】シフト記号表（勤務時間帯）'!$C$6:$K$35,9,FALSE))</f>
        <v>8</v>
      </c>
      <c r="AA44" s="232" t="str">
        <f>IF(AA43="","",VLOOKUP(AA43,'【記載例】シフト記号表（勤務時間帯）'!$C$6:$K$35,9,FALSE))</f>
        <v/>
      </c>
      <c r="AB44" s="232">
        <f>IF(AB43="","",VLOOKUP(AB43,'【記載例】シフト記号表（勤務時間帯）'!$C$6:$K$35,9,FALSE))</f>
        <v>8</v>
      </c>
      <c r="AC44" s="232">
        <f>IF(AC43="","",VLOOKUP(AC43,'【記載例】シフト記号表（勤務時間帯）'!$C$6:$K$35,9,FALSE))</f>
        <v>8</v>
      </c>
      <c r="AD44" s="232">
        <f>IF(AD43="","",VLOOKUP(AD43,'【記載例】シフト記号表（勤務時間帯）'!$C$6:$K$35,9,FALSE))</f>
        <v>8</v>
      </c>
      <c r="AE44" s="232" t="str">
        <f>IF(AE43="","",VLOOKUP(AE43,'【記載例】シフト記号表（勤務時間帯）'!$C$6:$K$35,9,FALSE))</f>
        <v/>
      </c>
      <c r="AF44" s="233">
        <f>IF(AF43="","",VLOOKUP(AF43,'【記載例】シフト記号表（勤務時間帯）'!$C$6:$K$35,9,FALSE))</f>
        <v>8</v>
      </c>
      <c r="AG44" s="231">
        <f>IF(AG43="","",VLOOKUP(AG43,'【記載例】シフト記号表（勤務時間帯）'!$C$6:$K$35,9,FALSE))</f>
        <v>8</v>
      </c>
      <c r="AH44" s="232" t="str">
        <f>IF(AH43="","",VLOOKUP(AH43,'【記載例】シフト記号表（勤務時間帯）'!$C$6:$K$35,9,FALSE))</f>
        <v/>
      </c>
      <c r="AI44" s="232">
        <f>IF(AI43="","",VLOOKUP(AI43,'【記載例】シフト記号表（勤務時間帯）'!$C$6:$K$35,9,FALSE))</f>
        <v>8</v>
      </c>
      <c r="AJ44" s="232">
        <f>IF(AJ43="","",VLOOKUP(AJ43,'【記載例】シフト記号表（勤務時間帯）'!$C$6:$K$35,9,FALSE))</f>
        <v>8</v>
      </c>
      <c r="AK44" s="232">
        <f>IF(AK43="","",VLOOKUP(AK43,'【記載例】シフト記号表（勤務時間帯）'!$C$6:$K$35,9,FALSE))</f>
        <v>8</v>
      </c>
      <c r="AL44" s="232" t="str">
        <f>IF(AL43="","",VLOOKUP(AL43,'【記載例】シフト記号表（勤務時間帯）'!$C$6:$K$35,9,FALSE))</f>
        <v/>
      </c>
      <c r="AM44" s="233">
        <f>IF(AM43="","",VLOOKUP(AM43,'【記載例】シフト記号表（勤務時間帯）'!$C$6:$K$35,9,FALSE))</f>
        <v>8</v>
      </c>
      <c r="AN44" s="231">
        <f>IF(AN43="","",VLOOKUP(AN43,'【記載例】シフト記号表（勤務時間帯）'!$C$6:$K$35,9,FALSE))</f>
        <v>8</v>
      </c>
      <c r="AO44" s="232" t="str">
        <f>IF(AO43="","",VLOOKUP(AO43,'【記載例】シフト記号表（勤務時間帯）'!$C$6:$K$35,9,FALSE))</f>
        <v/>
      </c>
      <c r="AP44" s="232">
        <f>IF(AP43="","",VLOOKUP(AP43,'【記載例】シフト記号表（勤務時間帯）'!$C$6:$K$35,9,FALSE))</f>
        <v>8</v>
      </c>
      <c r="AQ44" s="232">
        <f>IF(AQ43="","",VLOOKUP(AQ43,'【記載例】シフト記号表（勤務時間帯）'!$C$6:$K$35,9,FALSE))</f>
        <v>8</v>
      </c>
      <c r="AR44" s="232">
        <f>IF(AR43="","",VLOOKUP(AR43,'【記載例】シフト記号表（勤務時間帯）'!$C$6:$K$35,9,FALSE))</f>
        <v>8</v>
      </c>
      <c r="AS44" s="232" t="str">
        <f>IF(AS43="","",VLOOKUP(AS43,'【記載例】シフト記号表（勤務時間帯）'!$C$6:$K$35,9,FALSE))</f>
        <v/>
      </c>
      <c r="AT44" s="233">
        <f>IF(AT43="","",VLOOKUP(AT43,'【記載例】シフト記号表（勤務時間帯）'!$C$6:$K$35,9,FALSE))</f>
        <v>8</v>
      </c>
      <c r="AU44" s="231" t="str">
        <f>IF(AU43="","",VLOOKUP(AU43,'【記載例】シフト記号表（勤務時間帯）'!$C$6:$K$35,9,FALSE))</f>
        <v/>
      </c>
      <c r="AV44" s="232" t="str">
        <f>IF(AV43="","",VLOOKUP(AV43,'【記載例】シフト記号表（勤務時間帯）'!$C$6:$K$35,9,FALSE))</f>
        <v/>
      </c>
      <c r="AW44" s="232" t="str">
        <f>IF(AW43="","",VLOOKUP(AW43,'【記載例】シフト記号表（勤務時間帯）'!$C$6:$K$35,9,FALSE))</f>
        <v/>
      </c>
      <c r="AX44" s="319">
        <f>IF($BB$3="４週",SUM(S44:AT44),IF($BB$3="暦月",SUM(S44:AW44),""))</f>
        <v>160</v>
      </c>
      <c r="AY44" s="320"/>
      <c r="AZ44" s="321">
        <f>IF($BB$3="４週",AX44/4,IF($BB$3="暦月",【記載例】地密通所!AX44/(【記載例】地密通所!$BB$8/7),""))</f>
        <v>40</v>
      </c>
      <c r="BA44" s="322"/>
      <c r="BB44" s="310"/>
      <c r="BC44" s="311"/>
      <c r="BD44" s="311"/>
      <c r="BE44" s="311"/>
      <c r="BF44" s="312"/>
    </row>
    <row r="45" spans="2:58" ht="20.25" customHeight="1">
      <c r="B45" s="398"/>
      <c r="C45" s="409"/>
      <c r="D45" s="410"/>
      <c r="E45" s="411"/>
      <c r="F45" s="92" t="str">
        <f>C43</f>
        <v>介護職員</v>
      </c>
      <c r="G45" s="433"/>
      <c r="H45" s="333"/>
      <c r="I45" s="334"/>
      <c r="J45" s="334"/>
      <c r="K45" s="335"/>
      <c r="L45" s="438"/>
      <c r="M45" s="439"/>
      <c r="N45" s="439"/>
      <c r="O45" s="440"/>
      <c r="P45" s="323" t="s">
        <v>50</v>
      </c>
      <c r="Q45" s="324"/>
      <c r="R45" s="325"/>
      <c r="S45" s="234">
        <f>IF(S43="","",VLOOKUP(S43,'【記載例】シフト記号表（勤務時間帯）'!$C$6:$U$35,19,FALSE))</f>
        <v>7</v>
      </c>
      <c r="T45" s="235" t="str">
        <f>IF(T43="","",VLOOKUP(T43,'【記載例】シフト記号表（勤務時間帯）'!$C$6:$U$35,19,FALSE))</f>
        <v/>
      </c>
      <c r="U45" s="235">
        <f>IF(U43="","",VLOOKUP(U43,'【記載例】シフト記号表（勤務時間帯）'!$C$6:$U$35,19,FALSE))</f>
        <v>7</v>
      </c>
      <c r="V45" s="235">
        <f>IF(V43="","",VLOOKUP(V43,'【記載例】シフト記号表（勤務時間帯）'!$C$6:$U$35,19,FALSE))</f>
        <v>7</v>
      </c>
      <c r="W45" s="235">
        <f>IF(W43="","",VLOOKUP(W43,'【記載例】シフト記号表（勤務時間帯）'!$C$6:$U$35,19,FALSE))</f>
        <v>7</v>
      </c>
      <c r="X45" s="235" t="str">
        <f>IF(X43="","",VLOOKUP(X43,'【記載例】シフト記号表（勤務時間帯）'!$C$6:$U$35,19,FALSE))</f>
        <v/>
      </c>
      <c r="Y45" s="236">
        <f>IF(Y43="","",VLOOKUP(Y43,'【記載例】シフト記号表（勤務時間帯）'!$C$6:$U$35,19,FALSE))</f>
        <v>7</v>
      </c>
      <c r="Z45" s="234">
        <f>IF(Z43="","",VLOOKUP(Z43,'【記載例】シフト記号表（勤務時間帯）'!$C$6:$U$35,19,FALSE))</f>
        <v>7</v>
      </c>
      <c r="AA45" s="235" t="str">
        <f>IF(AA43="","",VLOOKUP(AA43,'【記載例】シフト記号表（勤務時間帯）'!$C$6:$U$35,19,FALSE))</f>
        <v/>
      </c>
      <c r="AB45" s="235">
        <f>IF(AB43="","",VLOOKUP(AB43,'【記載例】シフト記号表（勤務時間帯）'!$C$6:$U$35,19,FALSE))</f>
        <v>7</v>
      </c>
      <c r="AC45" s="235">
        <f>IF(AC43="","",VLOOKUP(AC43,'【記載例】シフト記号表（勤務時間帯）'!$C$6:$U$35,19,FALSE))</f>
        <v>7</v>
      </c>
      <c r="AD45" s="235">
        <f>IF(AD43="","",VLOOKUP(AD43,'【記載例】シフト記号表（勤務時間帯）'!$C$6:$U$35,19,FALSE))</f>
        <v>7</v>
      </c>
      <c r="AE45" s="235" t="str">
        <f>IF(AE43="","",VLOOKUP(AE43,'【記載例】シフト記号表（勤務時間帯）'!$C$6:$U$35,19,FALSE))</f>
        <v/>
      </c>
      <c r="AF45" s="236">
        <f>IF(AF43="","",VLOOKUP(AF43,'【記載例】シフト記号表（勤務時間帯）'!$C$6:$U$35,19,FALSE))</f>
        <v>7</v>
      </c>
      <c r="AG45" s="234">
        <f>IF(AG43="","",VLOOKUP(AG43,'【記載例】シフト記号表（勤務時間帯）'!$C$6:$U$35,19,FALSE))</f>
        <v>7</v>
      </c>
      <c r="AH45" s="235" t="str">
        <f>IF(AH43="","",VLOOKUP(AH43,'【記載例】シフト記号表（勤務時間帯）'!$C$6:$U$35,19,FALSE))</f>
        <v/>
      </c>
      <c r="AI45" s="235">
        <f>IF(AI43="","",VLOOKUP(AI43,'【記載例】シフト記号表（勤務時間帯）'!$C$6:$U$35,19,FALSE))</f>
        <v>7</v>
      </c>
      <c r="AJ45" s="235">
        <f>IF(AJ43="","",VLOOKUP(AJ43,'【記載例】シフト記号表（勤務時間帯）'!$C$6:$U$35,19,FALSE))</f>
        <v>7</v>
      </c>
      <c r="AK45" s="235">
        <f>IF(AK43="","",VLOOKUP(AK43,'【記載例】シフト記号表（勤務時間帯）'!$C$6:$U$35,19,FALSE))</f>
        <v>7</v>
      </c>
      <c r="AL45" s="235" t="str">
        <f>IF(AL43="","",VLOOKUP(AL43,'【記載例】シフト記号表（勤務時間帯）'!$C$6:$U$35,19,FALSE))</f>
        <v/>
      </c>
      <c r="AM45" s="236">
        <f>IF(AM43="","",VLOOKUP(AM43,'【記載例】シフト記号表（勤務時間帯）'!$C$6:$U$35,19,FALSE))</f>
        <v>7</v>
      </c>
      <c r="AN45" s="234">
        <f>IF(AN43="","",VLOOKUP(AN43,'【記載例】シフト記号表（勤務時間帯）'!$C$6:$U$35,19,FALSE))</f>
        <v>7</v>
      </c>
      <c r="AO45" s="235" t="str">
        <f>IF(AO43="","",VLOOKUP(AO43,'【記載例】シフト記号表（勤務時間帯）'!$C$6:$U$35,19,FALSE))</f>
        <v/>
      </c>
      <c r="AP45" s="235">
        <f>IF(AP43="","",VLOOKUP(AP43,'【記載例】シフト記号表（勤務時間帯）'!$C$6:$U$35,19,FALSE))</f>
        <v>7</v>
      </c>
      <c r="AQ45" s="235">
        <f>IF(AQ43="","",VLOOKUP(AQ43,'【記載例】シフト記号表（勤務時間帯）'!$C$6:$U$35,19,FALSE))</f>
        <v>7</v>
      </c>
      <c r="AR45" s="235">
        <f>IF(AR43="","",VLOOKUP(AR43,'【記載例】シフト記号表（勤務時間帯）'!$C$6:$U$35,19,FALSE))</f>
        <v>7</v>
      </c>
      <c r="AS45" s="235" t="str">
        <f>IF(AS43="","",VLOOKUP(AS43,'【記載例】シフト記号表（勤務時間帯）'!$C$6:$U$35,19,FALSE))</f>
        <v/>
      </c>
      <c r="AT45" s="236">
        <f>IF(AT43="","",VLOOKUP(AT43,'【記載例】シフト記号表（勤務時間帯）'!$C$6:$U$35,19,FALSE))</f>
        <v>7</v>
      </c>
      <c r="AU45" s="234" t="str">
        <f>IF(AU43="","",VLOOKUP(AU43,'【記載例】シフト記号表（勤務時間帯）'!$C$6:$U$35,19,FALSE))</f>
        <v/>
      </c>
      <c r="AV45" s="235" t="str">
        <f>IF(AV43="","",VLOOKUP(AV43,'【記載例】シフト記号表（勤務時間帯）'!$C$6:$U$35,19,FALSE))</f>
        <v/>
      </c>
      <c r="AW45" s="235" t="str">
        <f>IF(AW43="","",VLOOKUP(AW43,'【記載例】シフト記号表（勤務時間帯）'!$C$6:$U$35,19,FALSE))</f>
        <v/>
      </c>
      <c r="AX45" s="326">
        <f>IF($BB$3="４週",SUM(S45:AT45),IF($BB$3="暦月",SUM(S45:AW45),""))</f>
        <v>140</v>
      </c>
      <c r="AY45" s="327"/>
      <c r="AZ45" s="396">
        <f>IF($BB$3="４週",AX45/4,IF($BB$3="暦月",【記載例】地密通所!AX45/(【記載例】地密通所!$BB$8/7),""))</f>
        <v>35</v>
      </c>
      <c r="BA45" s="397"/>
      <c r="BB45" s="313"/>
      <c r="BC45" s="314"/>
      <c r="BD45" s="314"/>
      <c r="BE45" s="314"/>
      <c r="BF45" s="315"/>
    </row>
    <row r="46" spans="2:58" ht="20.25" customHeight="1">
      <c r="B46" s="398">
        <f>B43+1</f>
        <v>9</v>
      </c>
      <c r="C46" s="403" t="s">
        <v>61</v>
      </c>
      <c r="D46" s="404"/>
      <c r="E46" s="405"/>
      <c r="F46" s="115"/>
      <c r="G46" s="432" t="s">
        <v>123</v>
      </c>
      <c r="H46" s="434" t="s">
        <v>106</v>
      </c>
      <c r="I46" s="334"/>
      <c r="J46" s="334"/>
      <c r="K46" s="335"/>
      <c r="L46" s="435" t="s">
        <v>134</v>
      </c>
      <c r="M46" s="436"/>
      <c r="N46" s="436"/>
      <c r="O46" s="437"/>
      <c r="P46" s="441" t="s">
        <v>49</v>
      </c>
      <c r="Q46" s="442"/>
      <c r="R46" s="443"/>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99"/>
      <c r="AY46" s="400"/>
      <c r="AZ46" s="401"/>
      <c r="BA46" s="402"/>
      <c r="BB46" s="429"/>
      <c r="BC46" s="430"/>
      <c r="BD46" s="430"/>
      <c r="BE46" s="430"/>
      <c r="BF46" s="431"/>
    </row>
    <row r="47" spans="2:58" ht="20.25" customHeight="1">
      <c r="B47" s="398"/>
      <c r="C47" s="406"/>
      <c r="D47" s="407"/>
      <c r="E47" s="408"/>
      <c r="F47" s="92"/>
      <c r="G47" s="329"/>
      <c r="H47" s="333"/>
      <c r="I47" s="334"/>
      <c r="J47" s="334"/>
      <c r="K47" s="335"/>
      <c r="L47" s="390"/>
      <c r="M47" s="391"/>
      <c r="N47" s="391"/>
      <c r="O47" s="392"/>
      <c r="P47" s="316" t="s">
        <v>15</v>
      </c>
      <c r="Q47" s="317"/>
      <c r="R47" s="318"/>
      <c r="S47" s="231">
        <f>IF(S46="","",VLOOKUP(S46,'【記載例】シフト記号表（勤務時間帯）'!$C$6:$K$35,9,FALSE))</f>
        <v>8</v>
      </c>
      <c r="T47" s="232">
        <f>IF(T46="","",VLOOKUP(T46,'【記載例】シフト記号表（勤務時間帯）'!$C$6:$K$35,9,FALSE))</f>
        <v>8</v>
      </c>
      <c r="U47" s="232" t="str">
        <f>IF(U46="","",VLOOKUP(U46,'【記載例】シフト記号表（勤務時間帯）'!$C$6:$K$35,9,FALSE))</f>
        <v/>
      </c>
      <c r="V47" s="232">
        <f>IF(V46="","",VLOOKUP(V46,'【記載例】シフト記号表（勤務時間帯）'!$C$6:$K$35,9,FALSE))</f>
        <v>8</v>
      </c>
      <c r="W47" s="232">
        <f>IF(W46="","",VLOOKUP(W46,'【記載例】シフト記号表（勤務時間帯）'!$C$6:$K$35,9,FALSE))</f>
        <v>8</v>
      </c>
      <c r="X47" s="232">
        <f>IF(X46="","",VLOOKUP(X46,'【記載例】シフト記号表（勤務時間帯）'!$C$6:$K$35,9,FALSE))</f>
        <v>8</v>
      </c>
      <c r="Y47" s="233" t="str">
        <f>IF(Y46="","",VLOOKUP(Y46,'【記載例】シフト記号表（勤務時間帯）'!$C$6:$K$35,9,FALSE))</f>
        <v/>
      </c>
      <c r="Z47" s="231">
        <f>IF(Z46="","",VLOOKUP(Z46,'【記載例】シフト記号表（勤務時間帯）'!$C$6:$K$35,9,FALSE))</f>
        <v>8</v>
      </c>
      <c r="AA47" s="232">
        <f>IF(AA46="","",VLOOKUP(AA46,'【記載例】シフト記号表（勤務時間帯）'!$C$6:$K$35,9,FALSE))</f>
        <v>8</v>
      </c>
      <c r="AB47" s="232" t="str">
        <f>IF(AB46="","",VLOOKUP(AB46,'【記載例】シフト記号表（勤務時間帯）'!$C$6:$K$35,9,FALSE))</f>
        <v/>
      </c>
      <c r="AC47" s="232">
        <f>IF(AC46="","",VLOOKUP(AC46,'【記載例】シフト記号表（勤務時間帯）'!$C$6:$K$35,9,FALSE))</f>
        <v>8</v>
      </c>
      <c r="AD47" s="232">
        <f>IF(AD46="","",VLOOKUP(AD46,'【記載例】シフト記号表（勤務時間帯）'!$C$6:$K$35,9,FALSE))</f>
        <v>8</v>
      </c>
      <c r="AE47" s="232">
        <f>IF(AE46="","",VLOOKUP(AE46,'【記載例】シフト記号表（勤務時間帯）'!$C$6:$K$35,9,FALSE))</f>
        <v>8</v>
      </c>
      <c r="AF47" s="233" t="str">
        <f>IF(AF46="","",VLOOKUP(AF46,'【記載例】シフト記号表（勤務時間帯）'!$C$6:$K$35,9,FALSE))</f>
        <v/>
      </c>
      <c r="AG47" s="231">
        <f>IF(AG46="","",VLOOKUP(AG46,'【記載例】シフト記号表（勤務時間帯）'!$C$6:$K$35,9,FALSE))</f>
        <v>8</v>
      </c>
      <c r="AH47" s="232">
        <f>IF(AH46="","",VLOOKUP(AH46,'【記載例】シフト記号表（勤務時間帯）'!$C$6:$K$35,9,FALSE))</f>
        <v>8</v>
      </c>
      <c r="AI47" s="232" t="str">
        <f>IF(AI46="","",VLOOKUP(AI46,'【記載例】シフト記号表（勤務時間帯）'!$C$6:$K$35,9,FALSE))</f>
        <v/>
      </c>
      <c r="AJ47" s="232">
        <f>IF(AJ46="","",VLOOKUP(AJ46,'【記載例】シフト記号表（勤務時間帯）'!$C$6:$K$35,9,FALSE))</f>
        <v>8</v>
      </c>
      <c r="AK47" s="232">
        <f>IF(AK46="","",VLOOKUP(AK46,'【記載例】シフト記号表（勤務時間帯）'!$C$6:$K$35,9,FALSE))</f>
        <v>8</v>
      </c>
      <c r="AL47" s="232">
        <f>IF(AL46="","",VLOOKUP(AL46,'【記載例】シフト記号表（勤務時間帯）'!$C$6:$K$35,9,FALSE))</f>
        <v>8</v>
      </c>
      <c r="AM47" s="233" t="str">
        <f>IF(AM46="","",VLOOKUP(AM46,'【記載例】シフト記号表（勤務時間帯）'!$C$6:$K$35,9,FALSE))</f>
        <v/>
      </c>
      <c r="AN47" s="231">
        <f>IF(AN46="","",VLOOKUP(AN46,'【記載例】シフト記号表（勤務時間帯）'!$C$6:$K$35,9,FALSE))</f>
        <v>8</v>
      </c>
      <c r="AO47" s="232">
        <f>IF(AO46="","",VLOOKUP(AO46,'【記載例】シフト記号表（勤務時間帯）'!$C$6:$K$35,9,FALSE))</f>
        <v>8</v>
      </c>
      <c r="AP47" s="232" t="str">
        <f>IF(AP46="","",VLOOKUP(AP46,'【記載例】シフト記号表（勤務時間帯）'!$C$6:$K$35,9,FALSE))</f>
        <v/>
      </c>
      <c r="AQ47" s="232">
        <f>IF(AQ46="","",VLOOKUP(AQ46,'【記載例】シフト記号表（勤務時間帯）'!$C$6:$K$35,9,FALSE))</f>
        <v>8</v>
      </c>
      <c r="AR47" s="232">
        <f>IF(AR46="","",VLOOKUP(AR46,'【記載例】シフト記号表（勤務時間帯）'!$C$6:$K$35,9,FALSE))</f>
        <v>8</v>
      </c>
      <c r="AS47" s="232">
        <f>IF(AS46="","",VLOOKUP(AS46,'【記載例】シフト記号表（勤務時間帯）'!$C$6:$K$35,9,FALSE))</f>
        <v>8</v>
      </c>
      <c r="AT47" s="233" t="str">
        <f>IF(AT46="","",VLOOKUP(AT46,'【記載例】シフト記号表（勤務時間帯）'!$C$6:$K$35,9,FALSE))</f>
        <v/>
      </c>
      <c r="AU47" s="231" t="str">
        <f>IF(AU46="","",VLOOKUP(AU46,'【記載例】シフト記号表（勤務時間帯）'!$C$6:$K$35,9,FALSE))</f>
        <v/>
      </c>
      <c r="AV47" s="232" t="str">
        <f>IF(AV46="","",VLOOKUP(AV46,'【記載例】シフト記号表（勤務時間帯）'!$C$6:$K$35,9,FALSE))</f>
        <v/>
      </c>
      <c r="AW47" s="232" t="str">
        <f>IF(AW46="","",VLOOKUP(AW46,'【記載例】シフト記号表（勤務時間帯）'!$C$6:$K$35,9,FALSE))</f>
        <v/>
      </c>
      <c r="AX47" s="319">
        <f>IF($BB$3="４週",SUM(S47:AT47),IF($BB$3="暦月",SUM(S47:AW47),""))</f>
        <v>160</v>
      </c>
      <c r="AY47" s="320"/>
      <c r="AZ47" s="321">
        <f>IF($BB$3="４週",AX47/4,IF($BB$3="暦月",【記載例】地密通所!AX47/(【記載例】地密通所!$BB$8/7),""))</f>
        <v>40</v>
      </c>
      <c r="BA47" s="322"/>
      <c r="BB47" s="310"/>
      <c r="BC47" s="311"/>
      <c r="BD47" s="311"/>
      <c r="BE47" s="311"/>
      <c r="BF47" s="312"/>
    </row>
    <row r="48" spans="2:58" ht="20.25" customHeight="1">
      <c r="B48" s="398"/>
      <c r="C48" s="409"/>
      <c r="D48" s="410"/>
      <c r="E48" s="411"/>
      <c r="F48" s="92" t="str">
        <f>C46</f>
        <v>介護職員</v>
      </c>
      <c r="G48" s="433"/>
      <c r="H48" s="333"/>
      <c r="I48" s="334"/>
      <c r="J48" s="334"/>
      <c r="K48" s="335"/>
      <c r="L48" s="438"/>
      <c r="M48" s="439"/>
      <c r="N48" s="439"/>
      <c r="O48" s="440"/>
      <c r="P48" s="323" t="s">
        <v>50</v>
      </c>
      <c r="Q48" s="324"/>
      <c r="R48" s="325"/>
      <c r="S48" s="234">
        <f>IF(S46="","",VLOOKUP(S46,'【記載例】シフト記号表（勤務時間帯）'!$C$6:$U$35,19,FALSE))</f>
        <v>7</v>
      </c>
      <c r="T48" s="235">
        <f>IF(T46="","",VLOOKUP(T46,'【記載例】シフト記号表（勤務時間帯）'!$C$6:$U$35,19,FALSE))</f>
        <v>7</v>
      </c>
      <c r="U48" s="235" t="str">
        <f>IF(U46="","",VLOOKUP(U46,'【記載例】シフト記号表（勤務時間帯）'!$C$6:$U$35,19,FALSE))</f>
        <v/>
      </c>
      <c r="V48" s="235">
        <f>IF(V46="","",VLOOKUP(V46,'【記載例】シフト記号表（勤務時間帯）'!$C$6:$U$35,19,FALSE))</f>
        <v>7</v>
      </c>
      <c r="W48" s="235">
        <f>IF(W46="","",VLOOKUP(W46,'【記載例】シフト記号表（勤務時間帯）'!$C$6:$U$35,19,FALSE))</f>
        <v>7</v>
      </c>
      <c r="X48" s="235">
        <f>IF(X46="","",VLOOKUP(X46,'【記載例】シフト記号表（勤務時間帯）'!$C$6:$U$35,19,FALSE))</f>
        <v>7</v>
      </c>
      <c r="Y48" s="236" t="str">
        <f>IF(Y46="","",VLOOKUP(Y46,'【記載例】シフト記号表（勤務時間帯）'!$C$6:$U$35,19,FALSE))</f>
        <v/>
      </c>
      <c r="Z48" s="234">
        <f>IF(Z46="","",VLOOKUP(Z46,'【記載例】シフト記号表（勤務時間帯）'!$C$6:$U$35,19,FALSE))</f>
        <v>7</v>
      </c>
      <c r="AA48" s="235">
        <f>IF(AA46="","",VLOOKUP(AA46,'【記載例】シフト記号表（勤務時間帯）'!$C$6:$U$35,19,FALSE))</f>
        <v>7</v>
      </c>
      <c r="AB48" s="235" t="str">
        <f>IF(AB46="","",VLOOKUP(AB46,'【記載例】シフト記号表（勤務時間帯）'!$C$6:$U$35,19,FALSE))</f>
        <v/>
      </c>
      <c r="AC48" s="235">
        <f>IF(AC46="","",VLOOKUP(AC46,'【記載例】シフト記号表（勤務時間帯）'!$C$6:$U$35,19,FALSE))</f>
        <v>7</v>
      </c>
      <c r="AD48" s="235">
        <f>IF(AD46="","",VLOOKUP(AD46,'【記載例】シフト記号表（勤務時間帯）'!$C$6:$U$35,19,FALSE))</f>
        <v>7</v>
      </c>
      <c r="AE48" s="235">
        <f>IF(AE46="","",VLOOKUP(AE46,'【記載例】シフト記号表（勤務時間帯）'!$C$6:$U$35,19,FALSE))</f>
        <v>7</v>
      </c>
      <c r="AF48" s="236" t="str">
        <f>IF(AF46="","",VLOOKUP(AF46,'【記載例】シフト記号表（勤務時間帯）'!$C$6:$U$35,19,FALSE))</f>
        <v/>
      </c>
      <c r="AG48" s="234">
        <f>IF(AG46="","",VLOOKUP(AG46,'【記載例】シフト記号表（勤務時間帯）'!$C$6:$U$35,19,FALSE))</f>
        <v>7</v>
      </c>
      <c r="AH48" s="235">
        <f>IF(AH46="","",VLOOKUP(AH46,'【記載例】シフト記号表（勤務時間帯）'!$C$6:$U$35,19,FALSE))</f>
        <v>7</v>
      </c>
      <c r="AI48" s="235" t="str">
        <f>IF(AI46="","",VLOOKUP(AI46,'【記載例】シフト記号表（勤務時間帯）'!$C$6:$U$35,19,FALSE))</f>
        <v/>
      </c>
      <c r="AJ48" s="235">
        <f>IF(AJ46="","",VLOOKUP(AJ46,'【記載例】シフト記号表（勤務時間帯）'!$C$6:$U$35,19,FALSE))</f>
        <v>7</v>
      </c>
      <c r="AK48" s="235">
        <f>IF(AK46="","",VLOOKUP(AK46,'【記載例】シフト記号表（勤務時間帯）'!$C$6:$U$35,19,FALSE))</f>
        <v>7</v>
      </c>
      <c r="AL48" s="235">
        <f>IF(AL46="","",VLOOKUP(AL46,'【記載例】シフト記号表（勤務時間帯）'!$C$6:$U$35,19,FALSE))</f>
        <v>7</v>
      </c>
      <c r="AM48" s="236" t="str">
        <f>IF(AM46="","",VLOOKUP(AM46,'【記載例】シフト記号表（勤務時間帯）'!$C$6:$U$35,19,FALSE))</f>
        <v/>
      </c>
      <c r="AN48" s="234">
        <f>IF(AN46="","",VLOOKUP(AN46,'【記載例】シフト記号表（勤務時間帯）'!$C$6:$U$35,19,FALSE))</f>
        <v>7</v>
      </c>
      <c r="AO48" s="235">
        <f>IF(AO46="","",VLOOKUP(AO46,'【記載例】シフト記号表（勤務時間帯）'!$C$6:$U$35,19,FALSE))</f>
        <v>7</v>
      </c>
      <c r="AP48" s="235" t="str">
        <f>IF(AP46="","",VLOOKUP(AP46,'【記載例】シフト記号表（勤務時間帯）'!$C$6:$U$35,19,FALSE))</f>
        <v/>
      </c>
      <c r="AQ48" s="235">
        <f>IF(AQ46="","",VLOOKUP(AQ46,'【記載例】シフト記号表（勤務時間帯）'!$C$6:$U$35,19,FALSE))</f>
        <v>7</v>
      </c>
      <c r="AR48" s="235">
        <f>IF(AR46="","",VLOOKUP(AR46,'【記載例】シフト記号表（勤務時間帯）'!$C$6:$U$35,19,FALSE))</f>
        <v>7</v>
      </c>
      <c r="AS48" s="235">
        <f>IF(AS46="","",VLOOKUP(AS46,'【記載例】シフト記号表（勤務時間帯）'!$C$6:$U$35,19,FALSE))</f>
        <v>7</v>
      </c>
      <c r="AT48" s="236" t="str">
        <f>IF(AT46="","",VLOOKUP(AT46,'【記載例】シフト記号表（勤務時間帯）'!$C$6:$U$35,19,FALSE))</f>
        <v/>
      </c>
      <c r="AU48" s="234" t="str">
        <f>IF(AU46="","",VLOOKUP(AU46,'【記載例】シフト記号表（勤務時間帯）'!$C$6:$U$35,19,FALSE))</f>
        <v/>
      </c>
      <c r="AV48" s="235" t="str">
        <f>IF(AV46="","",VLOOKUP(AV46,'【記載例】シフト記号表（勤務時間帯）'!$C$6:$U$35,19,FALSE))</f>
        <v/>
      </c>
      <c r="AW48" s="235" t="str">
        <f>IF(AW46="","",VLOOKUP(AW46,'【記載例】シフト記号表（勤務時間帯）'!$C$6:$U$35,19,FALSE))</f>
        <v/>
      </c>
      <c r="AX48" s="326">
        <f>IF($BB$3="４週",SUM(S48:AT48),IF($BB$3="暦月",SUM(S48:AW48),""))</f>
        <v>140</v>
      </c>
      <c r="AY48" s="327"/>
      <c r="AZ48" s="396">
        <f>IF($BB$3="４週",AX48/4,IF($BB$3="暦月",【記載例】地密通所!AX48/(【記載例】地密通所!$BB$8/7),""))</f>
        <v>35</v>
      </c>
      <c r="BA48" s="397"/>
      <c r="BB48" s="313"/>
      <c r="BC48" s="314"/>
      <c r="BD48" s="314"/>
      <c r="BE48" s="314"/>
      <c r="BF48" s="315"/>
    </row>
    <row r="49" spans="2:58" ht="20.25" customHeight="1">
      <c r="B49" s="398">
        <f>B46+1</f>
        <v>10</v>
      </c>
      <c r="C49" s="403" t="s">
        <v>62</v>
      </c>
      <c r="D49" s="404"/>
      <c r="E49" s="405"/>
      <c r="F49" s="115"/>
      <c r="G49" s="432" t="s">
        <v>122</v>
      </c>
      <c r="H49" s="434" t="s">
        <v>14</v>
      </c>
      <c r="I49" s="334"/>
      <c r="J49" s="334"/>
      <c r="K49" s="335"/>
      <c r="L49" s="435" t="s">
        <v>130</v>
      </c>
      <c r="M49" s="436"/>
      <c r="N49" s="436"/>
      <c r="O49" s="437"/>
      <c r="P49" s="441" t="s">
        <v>49</v>
      </c>
      <c r="Q49" s="442"/>
      <c r="R49" s="443"/>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99"/>
      <c r="AY49" s="400"/>
      <c r="AZ49" s="401"/>
      <c r="BA49" s="402"/>
      <c r="BB49" s="429" t="s">
        <v>141</v>
      </c>
      <c r="BC49" s="430"/>
      <c r="BD49" s="430"/>
      <c r="BE49" s="430"/>
      <c r="BF49" s="431"/>
    </row>
    <row r="50" spans="2:58" ht="20.25" customHeight="1">
      <c r="B50" s="398"/>
      <c r="C50" s="406"/>
      <c r="D50" s="407"/>
      <c r="E50" s="408"/>
      <c r="F50" s="92"/>
      <c r="G50" s="329"/>
      <c r="H50" s="333"/>
      <c r="I50" s="334"/>
      <c r="J50" s="334"/>
      <c r="K50" s="335"/>
      <c r="L50" s="390"/>
      <c r="M50" s="391"/>
      <c r="N50" s="391"/>
      <c r="O50" s="392"/>
      <c r="P50" s="316" t="s">
        <v>15</v>
      </c>
      <c r="Q50" s="317"/>
      <c r="R50" s="318"/>
      <c r="S50" s="231">
        <f>IF(S49="","",VLOOKUP(S49,'【記載例】シフト記号表（勤務時間帯）'!$C$6:$K$35,9,FALSE))</f>
        <v>4</v>
      </c>
      <c r="T50" s="232" t="str">
        <f>IF(T49="","",VLOOKUP(T49,'【記載例】シフト記号表（勤務時間帯）'!$C$6:$K$35,9,FALSE))</f>
        <v/>
      </c>
      <c r="U50" s="232">
        <f>IF(U49="","",VLOOKUP(U49,'【記載例】シフト記号表（勤務時間帯）'!$C$6:$K$35,9,FALSE))</f>
        <v>4</v>
      </c>
      <c r="V50" s="232">
        <f>IF(V49="","",VLOOKUP(V49,'【記載例】シフト記号表（勤務時間帯）'!$C$6:$K$35,9,FALSE))</f>
        <v>4</v>
      </c>
      <c r="W50" s="232" t="str">
        <f>IF(W49="","",VLOOKUP(W49,'【記載例】シフト記号表（勤務時間帯）'!$C$6:$K$35,9,FALSE))</f>
        <v/>
      </c>
      <c r="X50" s="232">
        <f>IF(X49="","",VLOOKUP(X49,'【記載例】シフト記号表（勤務時間帯）'!$C$6:$K$35,9,FALSE))</f>
        <v>4</v>
      </c>
      <c r="Y50" s="233" t="str">
        <f>IF(Y49="","",VLOOKUP(Y49,'【記載例】シフト記号表（勤務時間帯）'!$C$6:$K$35,9,FALSE))</f>
        <v/>
      </c>
      <c r="Z50" s="231">
        <f>IF(Z49="","",VLOOKUP(Z49,'【記載例】シフト記号表（勤務時間帯）'!$C$6:$K$35,9,FALSE))</f>
        <v>4</v>
      </c>
      <c r="AA50" s="232" t="str">
        <f>IF(AA49="","",VLOOKUP(AA49,'【記載例】シフト記号表（勤務時間帯）'!$C$6:$K$35,9,FALSE))</f>
        <v/>
      </c>
      <c r="AB50" s="232">
        <f>IF(AB49="","",VLOOKUP(AB49,'【記載例】シフト記号表（勤務時間帯）'!$C$6:$K$35,9,FALSE))</f>
        <v>4</v>
      </c>
      <c r="AC50" s="232">
        <f>IF(AC49="","",VLOOKUP(AC49,'【記載例】シフト記号表（勤務時間帯）'!$C$6:$K$35,9,FALSE))</f>
        <v>4</v>
      </c>
      <c r="AD50" s="232" t="str">
        <f>IF(AD49="","",VLOOKUP(AD49,'【記載例】シフト記号表（勤務時間帯）'!$C$6:$K$35,9,FALSE))</f>
        <v/>
      </c>
      <c r="AE50" s="232">
        <f>IF(AE49="","",VLOOKUP(AE49,'【記載例】シフト記号表（勤務時間帯）'!$C$6:$K$35,9,FALSE))</f>
        <v>4</v>
      </c>
      <c r="AF50" s="233" t="str">
        <f>IF(AF49="","",VLOOKUP(AF49,'【記載例】シフト記号表（勤務時間帯）'!$C$6:$K$35,9,FALSE))</f>
        <v/>
      </c>
      <c r="AG50" s="231">
        <f>IF(AG49="","",VLOOKUP(AG49,'【記載例】シフト記号表（勤務時間帯）'!$C$6:$K$35,9,FALSE))</f>
        <v>4</v>
      </c>
      <c r="AH50" s="232" t="str">
        <f>IF(AH49="","",VLOOKUP(AH49,'【記載例】シフト記号表（勤務時間帯）'!$C$6:$K$35,9,FALSE))</f>
        <v/>
      </c>
      <c r="AI50" s="232">
        <f>IF(AI49="","",VLOOKUP(AI49,'【記載例】シフト記号表（勤務時間帯）'!$C$6:$K$35,9,FALSE))</f>
        <v>4</v>
      </c>
      <c r="AJ50" s="232">
        <f>IF(AJ49="","",VLOOKUP(AJ49,'【記載例】シフト記号表（勤務時間帯）'!$C$6:$K$35,9,FALSE))</f>
        <v>4</v>
      </c>
      <c r="AK50" s="232" t="str">
        <f>IF(AK49="","",VLOOKUP(AK49,'【記載例】シフト記号表（勤務時間帯）'!$C$6:$K$35,9,FALSE))</f>
        <v/>
      </c>
      <c r="AL50" s="232">
        <f>IF(AL49="","",VLOOKUP(AL49,'【記載例】シフト記号表（勤務時間帯）'!$C$6:$K$35,9,FALSE))</f>
        <v>4</v>
      </c>
      <c r="AM50" s="233" t="str">
        <f>IF(AM49="","",VLOOKUP(AM49,'【記載例】シフト記号表（勤務時間帯）'!$C$6:$K$35,9,FALSE))</f>
        <v/>
      </c>
      <c r="AN50" s="231">
        <f>IF(AN49="","",VLOOKUP(AN49,'【記載例】シフト記号表（勤務時間帯）'!$C$6:$K$35,9,FALSE))</f>
        <v>4</v>
      </c>
      <c r="AO50" s="232" t="str">
        <f>IF(AO49="","",VLOOKUP(AO49,'【記載例】シフト記号表（勤務時間帯）'!$C$6:$K$35,9,FALSE))</f>
        <v/>
      </c>
      <c r="AP50" s="232">
        <f>IF(AP49="","",VLOOKUP(AP49,'【記載例】シフト記号表（勤務時間帯）'!$C$6:$K$35,9,FALSE))</f>
        <v>4</v>
      </c>
      <c r="AQ50" s="232">
        <f>IF(AQ49="","",VLOOKUP(AQ49,'【記載例】シフト記号表（勤務時間帯）'!$C$6:$K$35,9,FALSE))</f>
        <v>4</v>
      </c>
      <c r="AR50" s="232" t="str">
        <f>IF(AR49="","",VLOOKUP(AR49,'【記載例】シフト記号表（勤務時間帯）'!$C$6:$K$35,9,FALSE))</f>
        <v/>
      </c>
      <c r="AS50" s="232">
        <f>IF(AS49="","",VLOOKUP(AS49,'【記載例】シフト記号表（勤務時間帯）'!$C$6:$K$35,9,FALSE))</f>
        <v>4</v>
      </c>
      <c r="AT50" s="233" t="str">
        <f>IF(AT49="","",VLOOKUP(AT49,'【記載例】シフト記号表（勤務時間帯）'!$C$6:$K$35,9,FALSE))</f>
        <v/>
      </c>
      <c r="AU50" s="231" t="str">
        <f>IF(AU49="","",VLOOKUP(AU49,'【記載例】シフト記号表（勤務時間帯）'!$C$6:$K$35,9,FALSE))</f>
        <v/>
      </c>
      <c r="AV50" s="232" t="str">
        <f>IF(AV49="","",VLOOKUP(AV49,'【記載例】シフト記号表（勤務時間帯）'!$C$6:$K$35,9,FALSE))</f>
        <v/>
      </c>
      <c r="AW50" s="232" t="str">
        <f>IF(AW49="","",VLOOKUP(AW49,'【記載例】シフト記号表（勤務時間帯）'!$C$6:$K$35,9,FALSE))</f>
        <v/>
      </c>
      <c r="AX50" s="319">
        <f>IF($BB$3="４週",SUM(S50:AT50),IF($BB$3="暦月",SUM(S50:AW50),""))</f>
        <v>64</v>
      </c>
      <c r="AY50" s="320"/>
      <c r="AZ50" s="321">
        <f>IF($BB$3="４週",AX50/4,IF($BB$3="暦月",【記載例】地密通所!AX50/(【記載例】地密通所!$BB$8/7),""))</f>
        <v>16</v>
      </c>
      <c r="BA50" s="322"/>
      <c r="BB50" s="310"/>
      <c r="BC50" s="311"/>
      <c r="BD50" s="311"/>
      <c r="BE50" s="311"/>
      <c r="BF50" s="312"/>
    </row>
    <row r="51" spans="2:58" ht="20.25" customHeight="1">
      <c r="B51" s="398"/>
      <c r="C51" s="409"/>
      <c r="D51" s="410"/>
      <c r="E51" s="411"/>
      <c r="F51" s="92" t="str">
        <f>C49</f>
        <v>機能訓練指導員</v>
      </c>
      <c r="G51" s="433"/>
      <c r="H51" s="333"/>
      <c r="I51" s="334"/>
      <c r="J51" s="334"/>
      <c r="K51" s="335"/>
      <c r="L51" s="438"/>
      <c r="M51" s="439"/>
      <c r="N51" s="439"/>
      <c r="O51" s="440"/>
      <c r="P51" s="323" t="s">
        <v>50</v>
      </c>
      <c r="Q51" s="324"/>
      <c r="R51" s="325"/>
      <c r="S51" s="234">
        <f>IF(S49="","",VLOOKUP(S49,'【記載例】シフト記号表（勤務時間帯）'!$C$6:$U$35,19,FALSE))</f>
        <v>3</v>
      </c>
      <c r="T51" s="235" t="str">
        <f>IF(T49="","",VLOOKUP(T49,'【記載例】シフト記号表（勤務時間帯）'!$C$6:$U$35,19,FALSE))</f>
        <v/>
      </c>
      <c r="U51" s="235">
        <f>IF(U49="","",VLOOKUP(U49,'【記載例】シフト記号表（勤務時間帯）'!$C$6:$U$35,19,FALSE))</f>
        <v>3</v>
      </c>
      <c r="V51" s="235">
        <f>IF(V49="","",VLOOKUP(V49,'【記載例】シフト記号表（勤務時間帯）'!$C$6:$U$35,19,FALSE))</f>
        <v>3</v>
      </c>
      <c r="W51" s="235" t="str">
        <f>IF(W49="","",VLOOKUP(W49,'【記載例】シフト記号表（勤務時間帯）'!$C$6:$U$35,19,FALSE))</f>
        <v/>
      </c>
      <c r="X51" s="235">
        <f>IF(X49="","",VLOOKUP(X49,'【記載例】シフト記号表（勤務時間帯）'!$C$6:$U$35,19,FALSE))</f>
        <v>3</v>
      </c>
      <c r="Y51" s="236" t="str">
        <f>IF(Y49="","",VLOOKUP(Y49,'【記載例】シフト記号表（勤務時間帯）'!$C$6:$U$35,19,FALSE))</f>
        <v/>
      </c>
      <c r="Z51" s="234">
        <f>IF(Z49="","",VLOOKUP(Z49,'【記載例】シフト記号表（勤務時間帯）'!$C$6:$U$35,19,FALSE))</f>
        <v>3</v>
      </c>
      <c r="AA51" s="235" t="str">
        <f>IF(AA49="","",VLOOKUP(AA49,'【記載例】シフト記号表（勤務時間帯）'!$C$6:$U$35,19,FALSE))</f>
        <v/>
      </c>
      <c r="AB51" s="235">
        <f>IF(AB49="","",VLOOKUP(AB49,'【記載例】シフト記号表（勤務時間帯）'!$C$6:$U$35,19,FALSE))</f>
        <v>3</v>
      </c>
      <c r="AC51" s="235">
        <f>IF(AC49="","",VLOOKUP(AC49,'【記載例】シフト記号表（勤務時間帯）'!$C$6:$U$35,19,FALSE))</f>
        <v>3</v>
      </c>
      <c r="AD51" s="235" t="str">
        <f>IF(AD49="","",VLOOKUP(AD49,'【記載例】シフト記号表（勤務時間帯）'!$C$6:$U$35,19,FALSE))</f>
        <v/>
      </c>
      <c r="AE51" s="235">
        <f>IF(AE49="","",VLOOKUP(AE49,'【記載例】シフト記号表（勤務時間帯）'!$C$6:$U$35,19,FALSE))</f>
        <v>3</v>
      </c>
      <c r="AF51" s="236" t="str">
        <f>IF(AF49="","",VLOOKUP(AF49,'【記載例】シフト記号表（勤務時間帯）'!$C$6:$U$35,19,FALSE))</f>
        <v/>
      </c>
      <c r="AG51" s="234">
        <f>IF(AG49="","",VLOOKUP(AG49,'【記載例】シフト記号表（勤務時間帯）'!$C$6:$U$35,19,FALSE))</f>
        <v>3</v>
      </c>
      <c r="AH51" s="235" t="str">
        <f>IF(AH49="","",VLOOKUP(AH49,'【記載例】シフト記号表（勤務時間帯）'!$C$6:$U$35,19,FALSE))</f>
        <v/>
      </c>
      <c r="AI51" s="235">
        <f>IF(AI49="","",VLOOKUP(AI49,'【記載例】シフト記号表（勤務時間帯）'!$C$6:$U$35,19,FALSE))</f>
        <v>3</v>
      </c>
      <c r="AJ51" s="235">
        <f>IF(AJ49="","",VLOOKUP(AJ49,'【記載例】シフト記号表（勤務時間帯）'!$C$6:$U$35,19,FALSE))</f>
        <v>3</v>
      </c>
      <c r="AK51" s="235" t="str">
        <f>IF(AK49="","",VLOOKUP(AK49,'【記載例】シフト記号表（勤務時間帯）'!$C$6:$U$35,19,FALSE))</f>
        <v/>
      </c>
      <c r="AL51" s="235">
        <f>IF(AL49="","",VLOOKUP(AL49,'【記載例】シフト記号表（勤務時間帯）'!$C$6:$U$35,19,FALSE))</f>
        <v>3</v>
      </c>
      <c r="AM51" s="236" t="str">
        <f>IF(AM49="","",VLOOKUP(AM49,'【記載例】シフト記号表（勤務時間帯）'!$C$6:$U$35,19,FALSE))</f>
        <v/>
      </c>
      <c r="AN51" s="234">
        <f>IF(AN49="","",VLOOKUP(AN49,'【記載例】シフト記号表（勤務時間帯）'!$C$6:$U$35,19,FALSE))</f>
        <v>3</v>
      </c>
      <c r="AO51" s="235" t="str">
        <f>IF(AO49="","",VLOOKUP(AO49,'【記載例】シフト記号表（勤務時間帯）'!$C$6:$U$35,19,FALSE))</f>
        <v/>
      </c>
      <c r="AP51" s="235">
        <f>IF(AP49="","",VLOOKUP(AP49,'【記載例】シフト記号表（勤務時間帯）'!$C$6:$U$35,19,FALSE))</f>
        <v>3</v>
      </c>
      <c r="AQ51" s="235">
        <f>IF(AQ49="","",VLOOKUP(AQ49,'【記載例】シフト記号表（勤務時間帯）'!$C$6:$U$35,19,FALSE))</f>
        <v>3</v>
      </c>
      <c r="AR51" s="235" t="str">
        <f>IF(AR49="","",VLOOKUP(AR49,'【記載例】シフト記号表（勤務時間帯）'!$C$6:$U$35,19,FALSE))</f>
        <v/>
      </c>
      <c r="AS51" s="235">
        <f>IF(AS49="","",VLOOKUP(AS49,'【記載例】シフト記号表（勤務時間帯）'!$C$6:$U$35,19,FALSE))</f>
        <v>3</v>
      </c>
      <c r="AT51" s="236" t="str">
        <f>IF(AT49="","",VLOOKUP(AT49,'【記載例】シフト記号表（勤務時間帯）'!$C$6:$U$35,19,FALSE))</f>
        <v/>
      </c>
      <c r="AU51" s="234" t="str">
        <f>IF(AU49="","",VLOOKUP(AU49,'【記載例】シフト記号表（勤務時間帯）'!$C$6:$U$35,19,FALSE))</f>
        <v/>
      </c>
      <c r="AV51" s="235" t="str">
        <f>IF(AV49="","",VLOOKUP(AV49,'【記載例】シフト記号表（勤務時間帯）'!$C$6:$U$35,19,FALSE))</f>
        <v/>
      </c>
      <c r="AW51" s="235" t="str">
        <f>IF(AW49="","",VLOOKUP(AW49,'【記載例】シフト記号表（勤務時間帯）'!$C$6:$U$35,19,FALSE))</f>
        <v/>
      </c>
      <c r="AX51" s="326">
        <f>IF($BB$3="４週",SUM(S51:AT51),IF($BB$3="暦月",SUM(S51:AW51),""))</f>
        <v>48</v>
      </c>
      <c r="AY51" s="327"/>
      <c r="AZ51" s="396">
        <f>IF($BB$3="４週",AX51/4,IF($BB$3="暦月",【記載例】地密通所!AX51/(【記載例】地密通所!$BB$8/7),""))</f>
        <v>12</v>
      </c>
      <c r="BA51" s="397"/>
      <c r="BB51" s="313"/>
      <c r="BC51" s="314"/>
      <c r="BD51" s="314"/>
      <c r="BE51" s="314"/>
      <c r="BF51" s="315"/>
    </row>
    <row r="52" spans="2:58" ht="20.25" customHeight="1">
      <c r="B52" s="398">
        <f>B49+1</f>
        <v>11</v>
      </c>
      <c r="C52" s="403" t="s">
        <v>62</v>
      </c>
      <c r="D52" s="404"/>
      <c r="E52" s="405"/>
      <c r="F52" s="115"/>
      <c r="G52" s="432" t="s">
        <v>179</v>
      </c>
      <c r="H52" s="434" t="s">
        <v>14</v>
      </c>
      <c r="I52" s="334"/>
      <c r="J52" s="334"/>
      <c r="K52" s="335"/>
      <c r="L52" s="435" t="s">
        <v>132</v>
      </c>
      <c r="M52" s="436"/>
      <c r="N52" s="436"/>
      <c r="O52" s="437"/>
      <c r="P52" s="441" t="s">
        <v>49</v>
      </c>
      <c r="Q52" s="442"/>
      <c r="R52" s="443"/>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99"/>
      <c r="AY52" s="400"/>
      <c r="AZ52" s="401"/>
      <c r="BA52" s="402"/>
      <c r="BB52" s="429" t="s">
        <v>136</v>
      </c>
      <c r="BC52" s="430"/>
      <c r="BD52" s="430"/>
      <c r="BE52" s="430"/>
      <c r="BF52" s="431"/>
    </row>
    <row r="53" spans="2:58" ht="20.25" customHeight="1">
      <c r="B53" s="398"/>
      <c r="C53" s="406"/>
      <c r="D53" s="407"/>
      <c r="E53" s="408"/>
      <c r="F53" s="92"/>
      <c r="G53" s="329"/>
      <c r="H53" s="333"/>
      <c r="I53" s="334"/>
      <c r="J53" s="334"/>
      <c r="K53" s="335"/>
      <c r="L53" s="390"/>
      <c r="M53" s="391"/>
      <c r="N53" s="391"/>
      <c r="O53" s="392"/>
      <c r="P53" s="316" t="s">
        <v>15</v>
      </c>
      <c r="Q53" s="317"/>
      <c r="R53" s="318"/>
      <c r="S53" s="231" t="str">
        <f>IF(S52="","",VLOOKUP(S52,'【記載例】シフト記号表（勤務時間帯）'!$C$6:$K$35,9,FALSE))</f>
        <v/>
      </c>
      <c r="T53" s="232">
        <f>IF(T52="","",VLOOKUP(T52,'【記載例】シフト記号表（勤務時間帯）'!$C$6:$K$35,9,FALSE))</f>
        <v>4</v>
      </c>
      <c r="U53" s="232" t="str">
        <f>IF(U52="","",VLOOKUP(U52,'【記載例】シフト記号表（勤務時間帯）'!$C$6:$K$35,9,FALSE))</f>
        <v/>
      </c>
      <c r="V53" s="232" t="str">
        <f>IF(V52="","",VLOOKUP(V52,'【記載例】シフト記号表（勤務時間帯）'!$C$6:$K$35,9,FALSE))</f>
        <v/>
      </c>
      <c r="W53" s="232">
        <f>IF(W52="","",VLOOKUP(W52,'【記載例】シフト記号表（勤務時間帯）'!$C$6:$K$35,9,FALSE))</f>
        <v>4</v>
      </c>
      <c r="X53" s="232" t="str">
        <f>IF(X52="","",VLOOKUP(X52,'【記載例】シフト記号表（勤務時間帯）'!$C$6:$K$35,9,FALSE))</f>
        <v/>
      </c>
      <c r="Y53" s="233">
        <f>IF(Y52="","",VLOOKUP(Y52,'【記載例】シフト記号表（勤務時間帯）'!$C$6:$K$35,9,FALSE))</f>
        <v>4</v>
      </c>
      <c r="Z53" s="231" t="str">
        <f>IF(Z52="","",VLOOKUP(Z52,'【記載例】シフト記号表（勤務時間帯）'!$C$6:$K$35,9,FALSE))</f>
        <v/>
      </c>
      <c r="AA53" s="232">
        <f>IF(AA52="","",VLOOKUP(AA52,'【記載例】シフト記号表（勤務時間帯）'!$C$6:$K$35,9,FALSE))</f>
        <v>4</v>
      </c>
      <c r="AB53" s="232" t="str">
        <f>IF(AB52="","",VLOOKUP(AB52,'【記載例】シフト記号表（勤務時間帯）'!$C$6:$K$35,9,FALSE))</f>
        <v/>
      </c>
      <c r="AC53" s="232" t="str">
        <f>IF(AC52="","",VLOOKUP(AC52,'【記載例】シフト記号表（勤務時間帯）'!$C$6:$K$35,9,FALSE))</f>
        <v/>
      </c>
      <c r="AD53" s="232">
        <f>IF(AD52="","",VLOOKUP(AD52,'【記載例】シフト記号表（勤務時間帯）'!$C$6:$K$35,9,FALSE))</f>
        <v>4</v>
      </c>
      <c r="AE53" s="232" t="str">
        <f>IF(AE52="","",VLOOKUP(AE52,'【記載例】シフト記号表（勤務時間帯）'!$C$6:$K$35,9,FALSE))</f>
        <v/>
      </c>
      <c r="AF53" s="233">
        <f>IF(AF52="","",VLOOKUP(AF52,'【記載例】シフト記号表（勤務時間帯）'!$C$6:$K$35,9,FALSE))</f>
        <v>4</v>
      </c>
      <c r="AG53" s="231" t="str">
        <f>IF(AG52="","",VLOOKUP(AG52,'【記載例】シフト記号表（勤務時間帯）'!$C$6:$K$35,9,FALSE))</f>
        <v/>
      </c>
      <c r="AH53" s="232">
        <f>IF(AH52="","",VLOOKUP(AH52,'【記載例】シフト記号表（勤務時間帯）'!$C$6:$K$35,9,FALSE))</f>
        <v>4</v>
      </c>
      <c r="AI53" s="232" t="str">
        <f>IF(AI52="","",VLOOKUP(AI52,'【記載例】シフト記号表（勤務時間帯）'!$C$6:$K$35,9,FALSE))</f>
        <v/>
      </c>
      <c r="AJ53" s="232" t="str">
        <f>IF(AJ52="","",VLOOKUP(AJ52,'【記載例】シフト記号表（勤務時間帯）'!$C$6:$K$35,9,FALSE))</f>
        <v/>
      </c>
      <c r="AK53" s="232">
        <f>IF(AK52="","",VLOOKUP(AK52,'【記載例】シフト記号表（勤務時間帯）'!$C$6:$K$35,9,FALSE))</f>
        <v>4</v>
      </c>
      <c r="AL53" s="232" t="str">
        <f>IF(AL52="","",VLOOKUP(AL52,'【記載例】シフト記号表（勤務時間帯）'!$C$6:$K$35,9,FALSE))</f>
        <v/>
      </c>
      <c r="AM53" s="233">
        <f>IF(AM52="","",VLOOKUP(AM52,'【記載例】シフト記号表（勤務時間帯）'!$C$6:$K$35,9,FALSE))</f>
        <v>4</v>
      </c>
      <c r="AN53" s="231" t="str">
        <f>IF(AN52="","",VLOOKUP(AN52,'【記載例】シフト記号表（勤務時間帯）'!$C$6:$K$35,9,FALSE))</f>
        <v/>
      </c>
      <c r="AO53" s="232">
        <f>IF(AO52="","",VLOOKUP(AO52,'【記載例】シフト記号表（勤務時間帯）'!$C$6:$K$35,9,FALSE))</f>
        <v>4</v>
      </c>
      <c r="AP53" s="232" t="str">
        <f>IF(AP52="","",VLOOKUP(AP52,'【記載例】シフト記号表（勤務時間帯）'!$C$6:$K$35,9,FALSE))</f>
        <v/>
      </c>
      <c r="AQ53" s="232" t="str">
        <f>IF(AQ52="","",VLOOKUP(AQ52,'【記載例】シフト記号表（勤務時間帯）'!$C$6:$K$35,9,FALSE))</f>
        <v/>
      </c>
      <c r="AR53" s="232">
        <f>IF(AR52="","",VLOOKUP(AR52,'【記載例】シフト記号表（勤務時間帯）'!$C$6:$K$35,9,FALSE))</f>
        <v>4</v>
      </c>
      <c r="AS53" s="232" t="str">
        <f>IF(AS52="","",VLOOKUP(AS52,'【記載例】シフト記号表（勤務時間帯）'!$C$6:$K$35,9,FALSE))</f>
        <v/>
      </c>
      <c r="AT53" s="233">
        <f>IF(AT52="","",VLOOKUP(AT52,'【記載例】シフト記号表（勤務時間帯）'!$C$6:$K$35,9,FALSE))</f>
        <v>4</v>
      </c>
      <c r="AU53" s="231" t="str">
        <f>IF(AU52="","",VLOOKUP(AU52,'【記載例】シフト記号表（勤務時間帯）'!$C$6:$K$35,9,FALSE))</f>
        <v/>
      </c>
      <c r="AV53" s="232" t="str">
        <f>IF(AV52="","",VLOOKUP(AV52,'【記載例】シフト記号表（勤務時間帯）'!$C$6:$K$35,9,FALSE))</f>
        <v/>
      </c>
      <c r="AW53" s="232" t="str">
        <f>IF(AW52="","",VLOOKUP(AW52,'【記載例】シフト記号表（勤務時間帯）'!$C$6:$K$35,9,FALSE))</f>
        <v/>
      </c>
      <c r="AX53" s="319">
        <f>IF($BB$3="４週",SUM(S53:AT53),IF($BB$3="暦月",SUM(S53:AW53),""))</f>
        <v>48</v>
      </c>
      <c r="AY53" s="320"/>
      <c r="AZ53" s="321">
        <f>IF($BB$3="４週",AX53/4,IF($BB$3="暦月",【記載例】地密通所!AX53/(【記載例】地密通所!$BB$8/7),""))</f>
        <v>12</v>
      </c>
      <c r="BA53" s="322"/>
      <c r="BB53" s="310"/>
      <c r="BC53" s="311"/>
      <c r="BD53" s="311"/>
      <c r="BE53" s="311"/>
      <c r="BF53" s="312"/>
    </row>
    <row r="54" spans="2:58" ht="20.25" customHeight="1">
      <c r="B54" s="398"/>
      <c r="C54" s="409"/>
      <c r="D54" s="410"/>
      <c r="E54" s="411"/>
      <c r="F54" s="92" t="str">
        <f>C52</f>
        <v>機能訓練指導員</v>
      </c>
      <c r="G54" s="433"/>
      <c r="H54" s="333"/>
      <c r="I54" s="334"/>
      <c r="J54" s="334"/>
      <c r="K54" s="335"/>
      <c r="L54" s="438"/>
      <c r="M54" s="439"/>
      <c r="N54" s="439"/>
      <c r="O54" s="440"/>
      <c r="P54" s="323" t="s">
        <v>50</v>
      </c>
      <c r="Q54" s="324"/>
      <c r="R54" s="325"/>
      <c r="S54" s="234" t="str">
        <f>IF(S52="","",VLOOKUP(S52,'【記載例】シフト記号表（勤務時間帯）'!$C$6:$U$35,19,FALSE))</f>
        <v/>
      </c>
      <c r="T54" s="235">
        <f>IF(T52="","",VLOOKUP(T52,'【記載例】シフト記号表（勤務時間帯）'!$C$6:$U$35,19,FALSE))</f>
        <v>3</v>
      </c>
      <c r="U54" s="235" t="str">
        <f>IF(U52="","",VLOOKUP(U52,'【記載例】シフト記号表（勤務時間帯）'!$C$6:$U$35,19,FALSE))</f>
        <v/>
      </c>
      <c r="V54" s="235" t="str">
        <f>IF(V52="","",VLOOKUP(V52,'【記載例】シフト記号表（勤務時間帯）'!$C$6:$U$35,19,FALSE))</f>
        <v/>
      </c>
      <c r="W54" s="235">
        <f>IF(W52="","",VLOOKUP(W52,'【記載例】シフト記号表（勤務時間帯）'!$C$6:$U$35,19,FALSE))</f>
        <v>3</v>
      </c>
      <c r="X54" s="235" t="str">
        <f>IF(X52="","",VLOOKUP(X52,'【記載例】シフト記号表（勤務時間帯）'!$C$6:$U$35,19,FALSE))</f>
        <v/>
      </c>
      <c r="Y54" s="236">
        <f>IF(Y52="","",VLOOKUP(Y52,'【記載例】シフト記号表（勤務時間帯）'!$C$6:$U$35,19,FALSE))</f>
        <v>3</v>
      </c>
      <c r="Z54" s="234" t="str">
        <f>IF(Z52="","",VLOOKUP(Z52,'【記載例】シフト記号表（勤務時間帯）'!$C$6:$U$35,19,FALSE))</f>
        <v/>
      </c>
      <c r="AA54" s="235">
        <f>IF(AA52="","",VLOOKUP(AA52,'【記載例】シフト記号表（勤務時間帯）'!$C$6:$U$35,19,FALSE))</f>
        <v>3</v>
      </c>
      <c r="AB54" s="235" t="str">
        <f>IF(AB52="","",VLOOKUP(AB52,'【記載例】シフト記号表（勤務時間帯）'!$C$6:$U$35,19,FALSE))</f>
        <v/>
      </c>
      <c r="AC54" s="235" t="str">
        <f>IF(AC52="","",VLOOKUP(AC52,'【記載例】シフト記号表（勤務時間帯）'!$C$6:$U$35,19,FALSE))</f>
        <v/>
      </c>
      <c r="AD54" s="235">
        <f>IF(AD52="","",VLOOKUP(AD52,'【記載例】シフト記号表（勤務時間帯）'!$C$6:$U$35,19,FALSE))</f>
        <v>3</v>
      </c>
      <c r="AE54" s="235" t="str">
        <f>IF(AE52="","",VLOOKUP(AE52,'【記載例】シフト記号表（勤務時間帯）'!$C$6:$U$35,19,FALSE))</f>
        <v/>
      </c>
      <c r="AF54" s="236">
        <f>IF(AF52="","",VLOOKUP(AF52,'【記載例】シフト記号表（勤務時間帯）'!$C$6:$U$35,19,FALSE))</f>
        <v>3</v>
      </c>
      <c r="AG54" s="234" t="str">
        <f>IF(AG52="","",VLOOKUP(AG52,'【記載例】シフト記号表（勤務時間帯）'!$C$6:$U$35,19,FALSE))</f>
        <v/>
      </c>
      <c r="AH54" s="235">
        <f>IF(AH52="","",VLOOKUP(AH52,'【記載例】シフト記号表（勤務時間帯）'!$C$6:$U$35,19,FALSE))</f>
        <v>3</v>
      </c>
      <c r="AI54" s="235" t="str">
        <f>IF(AI52="","",VLOOKUP(AI52,'【記載例】シフト記号表（勤務時間帯）'!$C$6:$U$35,19,FALSE))</f>
        <v/>
      </c>
      <c r="AJ54" s="235" t="str">
        <f>IF(AJ52="","",VLOOKUP(AJ52,'【記載例】シフト記号表（勤務時間帯）'!$C$6:$U$35,19,FALSE))</f>
        <v/>
      </c>
      <c r="AK54" s="235">
        <f>IF(AK52="","",VLOOKUP(AK52,'【記載例】シフト記号表（勤務時間帯）'!$C$6:$U$35,19,FALSE))</f>
        <v>3</v>
      </c>
      <c r="AL54" s="235" t="str">
        <f>IF(AL52="","",VLOOKUP(AL52,'【記載例】シフト記号表（勤務時間帯）'!$C$6:$U$35,19,FALSE))</f>
        <v/>
      </c>
      <c r="AM54" s="236">
        <f>IF(AM52="","",VLOOKUP(AM52,'【記載例】シフト記号表（勤務時間帯）'!$C$6:$U$35,19,FALSE))</f>
        <v>3</v>
      </c>
      <c r="AN54" s="234" t="str">
        <f>IF(AN52="","",VLOOKUP(AN52,'【記載例】シフト記号表（勤務時間帯）'!$C$6:$U$35,19,FALSE))</f>
        <v/>
      </c>
      <c r="AO54" s="235">
        <f>IF(AO52="","",VLOOKUP(AO52,'【記載例】シフト記号表（勤務時間帯）'!$C$6:$U$35,19,FALSE))</f>
        <v>3</v>
      </c>
      <c r="AP54" s="235" t="str">
        <f>IF(AP52="","",VLOOKUP(AP52,'【記載例】シフト記号表（勤務時間帯）'!$C$6:$U$35,19,FALSE))</f>
        <v/>
      </c>
      <c r="AQ54" s="235" t="str">
        <f>IF(AQ52="","",VLOOKUP(AQ52,'【記載例】シフト記号表（勤務時間帯）'!$C$6:$U$35,19,FALSE))</f>
        <v/>
      </c>
      <c r="AR54" s="235">
        <f>IF(AR52="","",VLOOKUP(AR52,'【記載例】シフト記号表（勤務時間帯）'!$C$6:$U$35,19,FALSE))</f>
        <v>3</v>
      </c>
      <c r="AS54" s="235" t="str">
        <f>IF(AS52="","",VLOOKUP(AS52,'【記載例】シフト記号表（勤務時間帯）'!$C$6:$U$35,19,FALSE))</f>
        <v/>
      </c>
      <c r="AT54" s="236">
        <f>IF(AT52="","",VLOOKUP(AT52,'【記載例】シフト記号表（勤務時間帯）'!$C$6:$U$35,19,FALSE))</f>
        <v>3</v>
      </c>
      <c r="AU54" s="234" t="str">
        <f>IF(AU52="","",VLOOKUP(AU52,'【記載例】シフト記号表（勤務時間帯）'!$C$6:$U$35,19,FALSE))</f>
        <v/>
      </c>
      <c r="AV54" s="235" t="str">
        <f>IF(AV52="","",VLOOKUP(AV52,'【記載例】シフト記号表（勤務時間帯）'!$C$6:$U$35,19,FALSE))</f>
        <v/>
      </c>
      <c r="AW54" s="235" t="str">
        <f>IF(AW52="","",VLOOKUP(AW52,'【記載例】シフト記号表（勤務時間帯）'!$C$6:$U$35,19,FALSE))</f>
        <v/>
      </c>
      <c r="AX54" s="326">
        <f>IF($BB$3="４週",SUM(S54:AT54),IF($BB$3="暦月",SUM(S54:AW54),""))</f>
        <v>36</v>
      </c>
      <c r="AY54" s="327"/>
      <c r="AZ54" s="396">
        <f>IF($BB$3="４週",AX54/4,IF($BB$3="暦月",【記載例】地密通所!AX54/(【記載例】地密通所!$BB$8/7),""))</f>
        <v>9</v>
      </c>
      <c r="BA54" s="397"/>
      <c r="BB54" s="313"/>
      <c r="BC54" s="314"/>
      <c r="BD54" s="314"/>
      <c r="BE54" s="314"/>
      <c r="BF54" s="315"/>
    </row>
    <row r="55" spans="2:58" ht="20.25" customHeight="1">
      <c r="B55" s="398">
        <f>B52+1</f>
        <v>12</v>
      </c>
      <c r="C55" s="403"/>
      <c r="D55" s="404"/>
      <c r="E55" s="405"/>
      <c r="F55" s="115"/>
      <c r="G55" s="432"/>
      <c r="H55" s="434"/>
      <c r="I55" s="334"/>
      <c r="J55" s="334"/>
      <c r="K55" s="335"/>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99"/>
      <c r="AY55" s="400"/>
      <c r="AZ55" s="401"/>
      <c r="BA55" s="402"/>
      <c r="BB55" s="455"/>
      <c r="BC55" s="436"/>
      <c r="BD55" s="436"/>
      <c r="BE55" s="436"/>
      <c r="BF55" s="437"/>
    </row>
    <row r="56" spans="2:58" ht="20.25" customHeight="1">
      <c r="B56" s="398"/>
      <c r="C56" s="406"/>
      <c r="D56" s="407"/>
      <c r="E56" s="408"/>
      <c r="F56" s="92"/>
      <c r="G56" s="329"/>
      <c r="H56" s="333"/>
      <c r="I56" s="334"/>
      <c r="J56" s="334"/>
      <c r="K56" s="335"/>
      <c r="L56" s="390"/>
      <c r="M56" s="391"/>
      <c r="N56" s="391"/>
      <c r="O56" s="392"/>
      <c r="P56" s="316" t="s">
        <v>15</v>
      </c>
      <c r="Q56" s="317"/>
      <c r="R56" s="318"/>
      <c r="S56" s="231" t="str">
        <f>IF(S55="","",VLOOKUP(S55,'【記載例】シフト記号表（勤務時間帯）'!$C$6:$K$35,9,FALSE))</f>
        <v/>
      </c>
      <c r="T56" s="232" t="str">
        <f>IF(T55="","",VLOOKUP(T55,'【記載例】シフト記号表（勤務時間帯）'!$C$6:$K$35,9,FALSE))</f>
        <v/>
      </c>
      <c r="U56" s="232" t="str">
        <f>IF(U55="","",VLOOKUP(U55,'【記載例】シフト記号表（勤務時間帯）'!$C$6:$K$35,9,FALSE))</f>
        <v/>
      </c>
      <c r="V56" s="232" t="str">
        <f>IF(V55="","",VLOOKUP(V55,'【記載例】シフト記号表（勤務時間帯）'!$C$6:$K$35,9,FALSE))</f>
        <v/>
      </c>
      <c r="W56" s="232" t="str">
        <f>IF(W55="","",VLOOKUP(W55,'【記載例】シフト記号表（勤務時間帯）'!$C$6:$K$35,9,FALSE))</f>
        <v/>
      </c>
      <c r="X56" s="232" t="str">
        <f>IF(X55="","",VLOOKUP(X55,'【記載例】シフト記号表（勤務時間帯）'!$C$6:$K$35,9,FALSE))</f>
        <v/>
      </c>
      <c r="Y56" s="233" t="str">
        <f>IF(Y55="","",VLOOKUP(Y55,'【記載例】シフト記号表（勤務時間帯）'!$C$6:$K$35,9,FALSE))</f>
        <v/>
      </c>
      <c r="Z56" s="231" t="str">
        <f>IF(Z55="","",VLOOKUP(Z55,'【記載例】シフト記号表（勤務時間帯）'!$C$6:$K$35,9,FALSE))</f>
        <v/>
      </c>
      <c r="AA56" s="232" t="str">
        <f>IF(AA55="","",VLOOKUP(AA55,'【記載例】シフト記号表（勤務時間帯）'!$C$6:$K$35,9,FALSE))</f>
        <v/>
      </c>
      <c r="AB56" s="232" t="str">
        <f>IF(AB55="","",VLOOKUP(AB55,'【記載例】シフト記号表（勤務時間帯）'!$C$6:$K$35,9,FALSE))</f>
        <v/>
      </c>
      <c r="AC56" s="232" t="str">
        <f>IF(AC55="","",VLOOKUP(AC55,'【記載例】シフト記号表（勤務時間帯）'!$C$6:$K$35,9,FALSE))</f>
        <v/>
      </c>
      <c r="AD56" s="232" t="str">
        <f>IF(AD55="","",VLOOKUP(AD55,'【記載例】シフト記号表（勤務時間帯）'!$C$6:$K$35,9,FALSE))</f>
        <v/>
      </c>
      <c r="AE56" s="232" t="str">
        <f>IF(AE55="","",VLOOKUP(AE55,'【記載例】シフト記号表（勤務時間帯）'!$C$6:$K$35,9,FALSE))</f>
        <v/>
      </c>
      <c r="AF56" s="233" t="str">
        <f>IF(AF55="","",VLOOKUP(AF55,'【記載例】シフト記号表（勤務時間帯）'!$C$6:$K$35,9,FALSE))</f>
        <v/>
      </c>
      <c r="AG56" s="231" t="str">
        <f>IF(AG55="","",VLOOKUP(AG55,'【記載例】シフト記号表（勤務時間帯）'!$C$6:$K$35,9,FALSE))</f>
        <v/>
      </c>
      <c r="AH56" s="232" t="str">
        <f>IF(AH55="","",VLOOKUP(AH55,'【記載例】シフト記号表（勤務時間帯）'!$C$6:$K$35,9,FALSE))</f>
        <v/>
      </c>
      <c r="AI56" s="232" t="str">
        <f>IF(AI55="","",VLOOKUP(AI55,'【記載例】シフト記号表（勤務時間帯）'!$C$6:$K$35,9,FALSE))</f>
        <v/>
      </c>
      <c r="AJ56" s="232" t="str">
        <f>IF(AJ55="","",VLOOKUP(AJ55,'【記載例】シフト記号表（勤務時間帯）'!$C$6:$K$35,9,FALSE))</f>
        <v/>
      </c>
      <c r="AK56" s="232" t="str">
        <f>IF(AK55="","",VLOOKUP(AK55,'【記載例】シフト記号表（勤務時間帯）'!$C$6:$K$35,9,FALSE))</f>
        <v/>
      </c>
      <c r="AL56" s="232" t="str">
        <f>IF(AL55="","",VLOOKUP(AL55,'【記載例】シフト記号表（勤務時間帯）'!$C$6:$K$35,9,FALSE))</f>
        <v/>
      </c>
      <c r="AM56" s="233" t="str">
        <f>IF(AM55="","",VLOOKUP(AM55,'【記載例】シフト記号表（勤務時間帯）'!$C$6:$K$35,9,FALSE))</f>
        <v/>
      </c>
      <c r="AN56" s="231" t="str">
        <f>IF(AN55="","",VLOOKUP(AN55,'【記載例】シフト記号表（勤務時間帯）'!$C$6:$K$35,9,FALSE))</f>
        <v/>
      </c>
      <c r="AO56" s="232" t="str">
        <f>IF(AO55="","",VLOOKUP(AO55,'【記載例】シフト記号表（勤務時間帯）'!$C$6:$K$35,9,FALSE))</f>
        <v/>
      </c>
      <c r="AP56" s="232" t="str">
        <f>IF(AP55="","",VLOOKUP(AP55,'【記載例】シフト記号表（勤務時間帯）'!$C$6:$K$35,9,FALSE))</f>
        <v/>
      </c>
      <c r="AQ56" s="232" t="str">
        <f>IF(AQ55="","",VLOOKUP(AQ55,'【記載例】シフト記号表（勤務時間帯）'!$C$6:$K$35,9,FALSE))</f>
        <v/>
      </c>
      <c r="AR56" s="232" t="str">
        <f>IF(AR55="","",VLOOKUP(AR55,'【記載例】シフト記号表（勤務時間帯）'!$C$6:$K$35,9,FALSE))</f>
        <v/>
      </c>
      <c r="AS56" s="232" t="str">
        <f>IF(AS55="","",VLOOKUP(AS55,'【記載例】シフト記号表（勤務時間帯）'!$C$6:$K$35,9,FALSE))</f>
        <v/>
      </c>
      <c r="AT56" s="233" t="str">
        <f>IF(AT55="","",VLOOKUP(AT55,'【記載例】シフト記号表（勤務時間帯）'!$C$6:$K$35,9,FALSE))</f>
        <v/>
      </c>
      <c r="AU56" s="231" t="str">
        <f>IF(AU55="","",VLOOKUP(AU55,'【記載例】シフト記号表（勤務時間帯）'!$C$6:$K$35,9,FALSE))</f>
        <v/>
      </c>
      <c r="AV56" s="232" t="str">
        <f>IF(AV55="","",VLOOKUP(AV55,'【記載例】シフト記号表（勤務時間帯）'!$C$6:$K$35,9,FALSE))</f>
        <v/>
      </c>
      <c r="AW56" s="232" t="str">
        <f>IF(AW55="","",VLOOKUP(AW55,'【記載例】シフト記号表（勤務時間帯）'!$C$6:$K$35,9,FALSE))</f>
        <v/>
      </c>
      <c r="AX56" s="319">
        <f>IF($BB$3="４週",SUM(S56:AT56),IF($BB$3="暦月",SUM(S56:AW56),""))</f>
        <v>0</v>
      </c>
      <c r="AY56" s="320"/>
      <c r="AZ56" s="321">
        <f>IF($BB$3="４週",AX56/4,IF($BB$3="暦月",【記載例】地密通所!AX56/(【記載例】地密通所!$BB$8/7),""))</f>
        <v>0</v>
      </c>
      <c r="BA56" s="322"/>
      <c r="BB56" s="456"/>
      <c r="BC56" s="391"/>
      <c r="BD56" s="391"/>
      <c r="BE56" s="391"/>
      <c r="BF56" s="392"/>
    </row>
    <row r="57" spans="2:58" ht="20.25" customHeight="1">
      <c r="B57" s="398"/>
      <c r="C57" s="409"/>
      <c r="D57" s="410"/>
      <c r="E57" s="411"/>
      <c r="F57" s="92">
        <f>C55</f>
        <v>0</v>
      </c>
      <c r="G57" s="433"/>
      <c r="H57" s="333"/>
      <c r="I57" s="334"/>
      <c r="J57" s="334"/>
      <c r="K57" s="335"/>
      <c r="L57" s="438"/>
      <c r="M57" s="439"/>
      <c r="N57" s="439"/>
      <c r="O57" s="440"/>
      <c r="P57" s="323" t="s">
        <v>50</v>
      </c>
      <c r="Q57" s="324"/>
      <c r="R57" s="325"/>
      <c r="S57" s="234" t="str">
        <f>IF(S55="","",VLOOKUP(S55,'【記載例】シフト記号表（勤務時間帯）'!$C$6:$U$35,19,FALSE))</f>
        <v/>
      </c>
      <c r="T57" s="235" t="str">
        <f>IF(T55="","",VLOOKUP(T55,'【記載例】シフト記号表（勤務時間帯）'!$C$6:$U$35,19,FALSE))</f>
        <v/>
      </c>
      <c r="U57" s="235" t="str">
        <f>IF(U55="","",VLOOKUP(U55,'【記載例】シフト記号表（勤務時間帯）'!$C$6:$U$35,19,FALSE))</f>
        <v/>
      </c>
      <c r="V57" s="235" t="str">
        <f>IF(V55="","",VLOOKUP(V55,'【記載例】シフト記号表（勤務時間帯）'!$C$6:$U$35,19,FALSE))</f>
        <v/>
      </c>
      <c r="W57" s="235" t="str">
        <f>IF(W55="","",VLOOKUP(W55,'【記載例】シフト記号表（勤務時間帯）'!$C$6:$U$35,19,FALSE))</f>
        <v/>
      </c>
      <c r="X57" s="235" t="str">
        <f>IF(X55="","",VLOOKUP(X55,'【記載例】シフト記号表（勤務時間帯）'!$C$6:$U$35,19,FALSE))</f>
        <v/>
      </c>
      <c r="Y57" s="236" t="str">
        <f>IF(Y55="","",VLOOKUP(Y55,'【記載例】シフト記号表（勤務時間帯）'!$C$6:$U$35,19,FALSE))</f>
        <v/>
      </c>
      <c r="Z57" s="234" t="str">
        <f>IF(Z55="","",VLOOKUP(Z55,'【記載例】シフト記号表（勤務時間帯）'!$C$6:$U$35,19,FALSE))</f>
        <v/>
      </c>
      <c r="AA57" s="235" t="str">
        <f>IF(AA55="","",VLOOKUP(AA55,'【記載例】シフト記号表（勤務時間帯）'!$C$6:$U$35,19,FALSE))</f>
        <v/>
      </c>
      <c r="AB57" s="235" t="str">
        <f>IF(AB55="","",VLOOKUP(AB55,'【記載例】シフト記号表（勤務時間帯）'!$C$6:$U$35,19,FALSE))</f>
        <v/>
      </c>
      <c r="AC57" s="235" t="str">
        <f>IF(AC55="","",VLOOKUP(AC55,'【記載例】シフト記号表（勤務時間帯）'!$C$6:$U$35,19,FALSE))</f>
        <v/>
      </c>
      <c r="AD57" s="235" t="str">
        <f>IF(AD55="","",VLOOKUP(AD55,'【記載例】シフト記号表（勤務時間帯）'!$C$6:$U$35,19,FALSE))</f>
        <v/>
      </c>
      <c r="AE57" s="235" t="str">
        <f>IF(AE55="","",VLOOKUP(AE55,'【記載例】シフト記号表（勤務時間帯）'!$C$6:$U$35,19,FALSE))</f>
        <v/>
      </c>
      <c r="AF57" s="236" t="str">
        <f>IF(AF55="","",VLOOKUP(AF55,'【記載例】シフト記号表（勤務時間帯）'!$C$6:$U$35,19,FALSE))</f>
        <v/>
      </c>
      <c r="AG57" s="234" t="str">
        <f>IF(AG55="","",VLOOKUP(AG55,'【記載例】シフト記号表（勤務時間帯）'!$C$6:$U$35,19,FALSE))</f>
        <v/>
      </c>
      <c r="AH57" s="235" t="str">
        <f>IF(AH55="","",VLOOKUP(AH55,'【記載例】シフト記号表（勤務時間帯）'!$C$6:$U$35,19,FALSE))</f>
        <v/>
      </c>
      <c r="AI57" s="235" t="str">
        <f>IF(AI55="","",VLOOKUP(AI55,'【記載例】シフト記号表（勤務時間帯）'!$C$6:$U$35,19,FALSE))</f>
        <v/>
      </c>
      <c r="AJ57" s="235" t="str">
        <f>IF(AJ55="","",VLOOKUP(AJ55,'【記載例】シフト記号表（勤務時間帯）'!$C$6:$U$35,19,FALSE))</f>
        <v/>
      </c>
      <c r="AK57" s="235" t="str">
        <f>IF(AK55="","",VLOOKUP(AK55,'【記載例】シフト記号表（勤務時間帯）'!$C$6:$U$35,19,FALSE))</f>
        <v/>
      </c>
      <c r="AL57" s="235" t="str">
        <f>IF(AL55="","",VLOOKUP(AL55,'【記載例】シフト記号表（勤務時間帯）'!$C$6:$U$35,19,FALSE))</f>
        <v/>
      </c>
      <c r="AM57" s="236" t="str">
        <f>IF(AM55="","",VLOOKUP(AM55,'【記載例】シフト記号表（勤務時間帯）'!$C$6:$U$35,19,FALSE))</f>
        <v/>
      </c>
      <c r="AN57" s="234" t="str">
        <f>IF(AN55="","",VLOOKUP(AN55,'【記載例】シフト記号表（勤務時間帯）'!$C$6:$U$35,19,FALSE))</f>
        <v/>
      </c>
      <c r="AO57" s="235" t="str">
        <f>IF(AO55="","",VLOOKUP(AO55,'【記載例】シフト記号表（勤務時間帯）'!$C$6:$U$35,19,FALSE))</f>
        <v/>
      </c>
      <c r="AP57" s="235" t="str">
        <f>IF(AP55="","",VLOOKUP(AP55,'【記載例】シフト記号表（勤務時間帯）'!$C$6:$U$35,19,FALSE))</f>
        <v/>
      </c>
      <c r="AQ57" s="235" t="str">
        <f>IF(AQ55="","",VLOOKUP(AQ55,'【記載例】シフト記号表（勤務時間帯）'!$C$6:$U$35,19,FALSE))</f>
        <v/>
      </c>
      <c r="AR57" s="235" t="str">
        <f>IF(AR55="","",VLOOKUP(AR55,'【記載例】シフト記号表（勤務時間帯）'!$C$6:$U$35,19,FALSE))</f>
        <v/>
      </c>
      <c r="AS57" s="235" t="str">
        <f>IF(AS55="","",VLOOKUP(AS55,'【記載例】シフト記号表（勤務時間帯）'!$C$6:$U$35,19,FALSE))</f>
        <v/>
      </c>
      <c r="AT57" s="236" t="str">
        <f>IF(AT55="","",VLOOKUP(AT55,'【記載例】シフト記号表（勤務時間帯）'!$C$6:$U$35,19,FALSE))</f>
        <v/>
      </c>
      <c r="AU57" s="234" t="str">
        <f>IF(AU55="","",VLOOKUP(AU55,'【記載例】シフト記号表（勤務時間帯）'!$C$6:$U$35,19,FALSE))</f>
        <v/>
      </c>
      <c r="AV57" s="235" t="str">
        <f>IF(AV55="","",VLOOKUP(AV55,'【記載例】シフト記号表（勤務時間帯）'!$C$6:$U$35,19,FALSE))</f>
        <v/>
      </c>
      <c r="AW57" s="235" t="str">
        <f>IF(AW55="","",VLOOKUP(AW55,'【記載例】シフト記号表（勤務時間帯）'!$C$6:$U$35,19,FALSE))</f>
        <v/>
      </c>
      <c r="AX57" s="326">
        <f>IF($BB$3="４週",SUM(S57:AT57),IF($BB$3="暦月",SUM(S57:AW57),""))</f>
        <v>0</v>
      </c>
      <c r="AY57" s="327"/>
      <c r="AZ57" s="396">
        <f>IF($BB$3="４週",AX57/4,IF($BB$3="暦月",【記載例】地密通所!AX57/(【記載例】地密通所!$BB$8/7),""))</f>
        <v>0</v>
      </c>
      <c r="BA57" s="397"/>
      <c r="BB57" s="457"/>
      <c r="BC57" s="439"/>
      <c r="BD57" s="439"/>
      <c r="BE57" s="439"/>
      <c r="BF57" s="440"/>
    </row>
    <row r="58" spans="2:58" ht="20.25" customHeight="1">
      <c r="B58" s="398">
        <f>B55+1</f>
        <v>13</v>
      </c>
      <c r="C58" s="403"/>
      <c r="D58" s="404"/>
      <c r="E58" s="405"/>
      <c r="F58" s="115"/>
      <c r="G58" s="432"/>
      <c r="H58" s="434"/>
      <c r="I58" s="334"/>
      <c r="J58" s="334"/>
      <c r="K58" s="335"/>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99"/>
      <c r="AY58" s="400"/>
      <c r="AZ58" s="401"/>
      <c r="BA58" s="402"/>
      <c r="BB58" s="455"/>
      <c r="BC58" s="436"/>
      <c r="BD58" s="436"/>
      <c r="BE58" s="436"/>
      <c r="BF58" s="437"/>
    </row>
    <row r="59" spans="2:58" ht="20.25" customHeight="1">
      <c r="B59" s="398"/>
      <c r="C59" s="406"/>
      <c r="D59" s="407"/>
      <c r="E59" s="408"/>
      <c r="F59" s="92"/>
      <c r="G59" s="329"/>
      <c r="H59" s="333"/>
      <c r="I59" s="334"/>
      <c r="J59" s="334"/>
      <c r="K59" s="335"/>
      <c r="L59" s="390"/>
      <c r="M59" s="391"/>
      <c r="N59" s="391"/>
      <c r="O59" s="392"/>
      <c r="P59" s="316" t="s">
        <v>15</v>
      </c>
      <c r="Q59" s="317"/>
      <c r="R59" s="318"/>
      <c r="S59" s="231" t="str">
        <f>IF(S58="","",VLOOKUP(S58,'【記載例】シフト記号表（勤務時間帯）'!$C$6:$K$35,9,FALSE))</f>
        <v/>
      </c>
      <c r="T59" s="232" t="str">
        <f>IF(T58="","",VLOOKUP(T58,'【記載例】シフト記号表（勤務時間帯）'!$C$6:$K$35,9,FALSE))</f>
        <v/>
      </c>
      <c r="U59" s="232" t="str">
        <f>IF(U58="","",VLOOKUP(U58,'【記載例】シフト記号表（勤務時間帯）'!$C$6:$K$35,9,FALSE))</f>
        <v/>
      </c>
      <c r="V59" s="232" t="str">
        <f>IF(V58="","",VLOOKUP(V58,'【記載例】シフト記号表（勤務時間帯）'!$C$6:$K$35,9,FALSE))</f>
        <v/>
      </c>
      <c r="W59" s="232" t="str">
        <f>IF(W58="","",VLOOKUP(W58,'【記載例】シフト記号表（勤務時間帯）'!$C$6:$K$35,9,FALSE))</f>
        <v/>
      </c>
      <c r="X59" s="232" t="str">
        <f>IF(X58="","",VLOOKUP(X58,'【記載例】シフト記号表（勤務時間帯）'!$C$6:$K$35,9,FALSE))</f>
        <v/>
      </c>
      <c r="Y59" s="233" t="str">
        <f>IF(Y58="","",VLOOKUP(Y58,'【記載例】シフト記号表（勤務時間帯）'!$C$6:$K$35,9,FALSE))</f>
        <v/>
      </c>
      <c r="Z59" s="231" t="str">
        <f>IF(Z58="","",VLOOKUP(Z58,'【記載例】シフト記号表（勤務時間帯）'!$C$6:$K$35,9,FALSE))</f>
        <v/>
      </c>
      <c r="AA59" s="232" t="str">
        <f>IF(AA58="","",VLOOKUP(AA58,'【記載例】シフト記号表（勤務時間帯）'!$C$6:$K$35,9,FALSE))</f>
        <v/>
      </c>
      <c r="AB59" s="232" t="str">
        <f>IF(AB58="","",VLOOKUP(AB58,'【記載例】シフト記号表（勤務時間帯）'!$C$6:$K$35,9,FALSE))</f>
        <v/>
      </c>
      <c r="AC59" s="232" t="str">
        <f>IF(AC58="","",VLOOKUP(AC58,'【記載例】シフト記号表（勤務時間帯）'!$C$6:$K$35,9,FALSE))</f>
        <v/>
      </c>
      <c r="AD59" s="232" t="str">
        <f>IF(AD58="","",VLOOKUP(AD58,'【記載例】シフト記号表（勤務時間帯）'!$C$6:$K$35,9,FALSE))</f>
        <v/>
      </c>
      <c r="AE59" s="232" t="str">
        <f>IF(AE58="","",VLOOKUP(AE58,'【記載例】シフト記号表（勤務時間帯）'!$C$6:$K$35,9,FALSE))</f>
        <v/>
      </c>
      <c r="AF59" s="233" t="str">
        <f>IF(AF58="","",VLOOKUP(AF58,'【記載例】シフト記号表（勤務時間帯）'!$C$6:$K$35,9,FALSE))</f>
        <v/>
      </c>
      <c r="AG59" s="231" t="str">
        <f>IF(AG58="","",VLOOKUP(AG58,'【記載例】シフト記号表（勤務時間帯）'!$C$6:$K$35,9,FALSE))</f>
        <v/>
      </c>
      <c r="AH59" s="232" t="str">
        <f>IF(AH58="","",VLOOKUP(AH58,'【記載例】シフト記号表（勤務時間帯）'!$C$6:$K$35,9,FALSE))</f>
        <v/>
      </c>
      <c r="AI59" s="232" t="str">
        <f>IF(AI58="","",VLOOKUP(AI58,'【記載例】シフト記号表（勤務時間帯）'!$C$6:$K$35,9,FALSE))</f>
        <v/>
      </c>
      <c r="AJ59" s="232" t="str">
        <f>IF(AJ58="","",VLOOKUP(AJ58,'【記載例】シフト記号表（勤務時間帯）'!$C$6:$K$35,9,FALSE))</f>
        <v/>
      </c>
      <c r="AK59" s="232" t="str">
        <f>IF(AK58="","",VLOOKUP(AK58,'【記載例】シフト記号表（勤務時間帯）'!$C$6:$K$35,9,FALSE))</f>
        <v/>
      </c>
      <c r="AL59" s="232" t="str">
        <f>IF(AL58="","",VLOOKUP(AL58,'【記載例】シフト記号表（勤務時間帯）'!$C$6:$K$35,9,FALSE))</f>
        <v/>
      </c>
      <c r="AM59" s="233" t="str">
        <f>IF(AM58="","",VLOOKUP(AM58,'【記載例】シフト記号表（勤務時間帯）'!$C$6:$K$35,9,FALSE))</f>
        <v/>
      </c>
      <c r="AN59" s="231" t="str">
        <f>IF(AN58="","",VLOOKUP(AN58,'【記載例】シフト記号表（勤務時間帯）'!$C$6:$K$35,9,FALSE))</f>
        <v/>
      </c>
      <c r="AO59" s="232" t="str">
        <f>IF(AO58="","",VLOOKUP(AO58,'【記載例】シフト記号表（勤務時間帯）'!$C$6:$K$35,9,FALSE))</f>
        <v/>
      </c>
      <c r="AP59" s="232" t="str">
        <f>IF(AP58="","",VLOOKUP(AP58,'【記載例】シフト記号表（勤務時間帯）'!$C$6:$K$35,9,FALSE))</f>
        <v/>
      </c>
      <c r="AQ59" s="232" t="str">
        <f>IF(AQ58="","",VLOOKUP(AQ58,'【記載例】シフト記号表（勤務時間帯）'!$C$6:$K$35,9,FALSE))</f>
        <v/>
      </c>
      <c r="AR59" s="232" t="str">
        <f>IF(AR58="","",VLOOKUP(AR58,'【記載例】シフト記号表（勤務時間帯）'!$C$6:$K$35,9,FALSE))</f>
        <v/>
      </c>
      <c r="AS59" s="232" t="str">
        <f>IF(AS58="","",VLOOKUP(AS58,'【記載例】シフト記号表（勤務時間帯）'!$C$6:$K$35,9,FALSE))</f>
        <v/>
      </c>
      <c r="AT59" s="233" t="str">
        <f>IF(AT58="","",VLOOKUP(AT58,'【記載例】シフト記号表（勤務時間帯）'!$C$6:$K$35,9,FALSE))</f>
        <v/>
      </c>
      <c r="AU59" s="231" t="str">
        <f>IF(AU58="","",VLOOKUP(AU58,'【記載例】シフト記号表（勤務時間帯）'!$C$6:$K$35,9,FALSE))</f>
        <v/>
      </c>
      <c r="AV59" s="232" t="str">
        <f>IF(AV58="","",VLOOKUP(AV58,'【記載例】シフト記号表（勤務時間帯）'!$C$6:$K$35,9,FALSE))</f>
        <v/>
      </c>
      <c r="AW59" s="232" t="str">
        <f>IF(AW58="","",VLOOKUP(AW58,'【記載例】シフト記号表（勤務時間帯）'!$C$6:$K$35,9,FALSE))</f>
        <v/>
      </c>
      <c r="AX59" s="319">
        <f>IF($BB$3="４週",SUM(S59:AT59),IF($BB$3="暦月",SUM(S59:AW59),""))</f>
        <v>0</v>
      </c>
      <c r="AY59" s="320"/>
      <c r="AZ59" s="321">
        <f>IF($BB$3="４週",AX59/4,IF($BB$3="暦月",【記載例】地密通所!AX59/(【記載例】地密通所!$BB$8/7),""))</f>
        <v>0</v>
      </c>
      <c r="BA59" s="322"/>
      <c r="BB59" s="456"/>
      <c r="BC59" s="391"/>
      <c r="BD59" s="391"/>
      <c r="BE59" s="391"/>
      <c r="BF59" s="392"/>
    </row>
    <row r="60" spans="2:58" ht="20.25" customHeight="1" thickBot="1">
      <c r="B60" s="493"/>
      <c r="C60" s="409"/>
      <c r="D60" s="410"/>
      <c r="E60" s="411"/>
      <c r="F60" s="95">
        <f>C58</f>
        <v>0</v>
      </c>
      <c r="G60" s="494"/>
      <c r="H60" s="495"/>
      <c r="I60" s="496"/>
      <c r="J60" s="496"/>
      <c r="K60" s="497"/>
      <c r="L60" s="498"/>
      <c r="M60" s="459"/>
      <c r="N60" s="459"/>
      <c r="O60" s="460"/>
      <c r="P60" s="461" t="s">
        <v>50</v>
      </c>
      <c r="Q60" s="462"/>
      <c r="R60" s="463"/>
      <c r="S60" s="234" t="str">
        <f>IF(S58="","",VLOOKUP(S58,'【記載例】シフト記号表（勤務時間帯）'!$C$6:$U$35,19,FALSE))</f>
        <v/>
      </c>
      <c r="T60" s="235" t="str">
        <f>IF(T58="","",VLOOKUP(T58,'【記載例】シフト記号表（勤務時間帯）'!$C$6:$U$35,19,FALSE))</f>
        <v/>
      </c>
      <c r="U60" s="235" t="str">
        <f>IF(U58="","",VLOOKUP(U58,'【記載例】シフト記号表（勤務時間帯）'!$C$6:$U$35,19,FALSE))</f>
        <v/>
      </c>
      <c r="V60" s="235" t="str">
        <f>IF(V58="","",VLOOKUP(V58,'【記載例】シフト記号表（勤務時間帯）'!$C$6:$U$35,19,FALSE))</f>
        <v/>
      </c>
      <c r="W60" s="235" t="str">
        <f>IF(W58="","",VLOOKUP(W58,'【記載例】シフト記号表（勤務時間帯）'!$C$6:$U$35,19,FALSE))</f>
        <v/>
      </c>
      <c r="X60" s="235" t="str">
        <f>IF(X58="","",VLOOKUP(X58,'【記載例】シフト記号表（勤務時間帯）'!$C$6:$U$35,19,FALSE))</f>
        <v/>
      </c>
      <c r="Y60" s="236" t="str">
        <f>IF(Y58="","",VLOOKUP(Y58,'【記載例】シフト記号表（勤務時間帯）'!$C$6:$U$35,19,FALSE))</f>
        <v/>
      </c>
      <c r="Z60" s="234" t="str">
        <f>IF(Z58="","",VLOOKUP(Z58,'【記載例】シフト記号表（勤務時間帯）'!$C$6:$U$35,19,FALSE))</f>
        <v/>
      </c>
      <c r="AA60" s="235" t="str">
        <f>IF(AA58="","",VLOOKUP(AA58,'【記載例】シフト記号表（勤務時間帯）'!$C$6:$U$35,19,FALSE))</f>
        <v/>
      </c>
      <c r="AB60" s="235" t="str">
        <f>IF(AB58="","",VLOOKUP(AB58,'【記載例】シフト記号表（勤務時間帯）'!$C$6:$U$35,19,FALSE))</f>
        <v/>
      </c>
      <c r="AC60" s="235" t="str">
        <f>IF(AC58="","",VLOOKUP(AC58,'【記載例】シフト記号表（勤務時間帯）'!$C$6:$U$35,19,FALSE))</f>
        <v/>
      </c>
      <c r="AD60" s="235" t="str">
        <f>IF(AD58="","",VLOOKUP(AD58,'【記載例】シフト記号表（勤務時間帯）'!$C$6:$U$35,19,FALSE))</f>
        <v/>
      </c>
      <c r="AE60" s="235" t="str">
        <f>IF(AE58="","",VLOOKUP(AE58,'【記載例】シフト記号表（勤務時間帯）'!$C$6:$U$35,19,FALSE))</f>
        <v/>
      </c>
      <c r="AF60" s="236" t="str">
        <f>IF(AF58="","",VLOOKUP(AF58,'【記載例】シフト記号表（勤務時間帯）'!$C$6:$U$35,19,FALSE))</f>
        <v/>
      </c>
      <c r="AG60" s="234" t="str">
        <f>IF(AG58="","",VLOOKUP(AG58,'【記載例】シフト記号表（勤務時間帯）'!$C$6:$U$35,19,FALSE))</f>
        <v/>
      </c>
      <c r="AH60" s="235" t="str">
        <f>IF(AH58="","",VLOOKUP(AH58,'【記載例】シフト記号表（勤務時間帯）'!$C$6:$U$35,19,FALSE))</f>
        <v/>
      </c>
      <c r="AI60" s="235" t="str">
        <f>IF(AI58="","",VLOOKUP(AI58,'【記載例】シフト記号表（勤務時間帯）'!$C$6:$U$35,19,FALSE))</f>
        <v/>
      </c>
      <c r="AJ60" s="235" t="str">
        <f>IF(AJ58="","",VLOOKUP(AJ58,'【記載例】シフト記号表（勤務時間帯）'!$C$6:$U$35,19,FALSE))</f>
        <v/>
      </c>
      <c r="AK60" s="235" t="str">
        <f>IF(AK58="","",VLOOKUP(AK58,'【記載例】シフト記号表（勤務時間帯）'!$C$6:$U$35,19,FALSE))</f>
        <v/>
      </c>
      <c r="AL60" s="235" t="str">
        <f>IF(AL58="","",VLOOKUP(AL58,'【記載例】シフト記号表（勤務時間帯）'!$C$6:$U$35,19,FALSE))</f>
        <v/>
      </c>
      <c r="AM60" s="236" t="str">
        <f>IF(AM58="","",VLOOKUP(AM58,'【記載例】シフト記号表（勤務時間帯）'!$C$6:$U$35,19,FALSE))</f>
        <v/>
      </c>
      <c r="AN60" s="234" t="str">
        <f>IF(AN58="","",VLOOKUP(AN58,'【記載例】シフト記号表（勤務時間帯）'!$C$6:$U$35,19,FALSE))</f>
        <v/>
      </c>
      <c r="AO60" s="235" t="str">
        <f>IF(AO58="","",VLOOKUP(AO58,'【記載例】シフト記号表（勤務時間帯）'!$C$6:$U$35,19,FALSE))</f>
        <v/>
      </c>
      <c r="AP60" s="235" t="str">
        <f>IF(AP58="","",VLOOKUP(AP58,'【記載例】シフト記号表（勤務時間帯）'!$C$6:$U$35,19,FALSE))</f>
        <v/>
      </c>
      <c r="AQ60" s="235" t="str">
        <f>IF(AQ58="","",VLOOKUP(AQ58,'【記載例】シフト記号表（勤務時間帯）'!$C$6:$U$35,19,FALSE))</f>
        <v/>
      </c>
      <c r="AR60" s="235" t="str">
        <f>IF(AR58="","",VLOOKUP(AR58,'【記載例】シフト記号表（勤務時間帯）'!$C$6:$U$35,19,FALSE))</f>
        <v/>
      </c>
      <c r="AS60" s="235" t="str">
        <f>IF(AS58="","",VLOOKUP(AS58,'【記載例】シフト記号表（勤務時間帯）'!$C$6:$U$35,19,FALSE))</f>
        <v/>
      </c>
      <c r="AT60" s="236" t="str">
        <f>IF(AT58="","",VLOOKUP(AT58,'【記載例】シフト記号表（勤務時間帯）'!$C$6:$U$35,19,FALSE))</f>
        <v/>
      </c>
      <c r="AU60" s="234" t="str">
        <f>IF(AU58="","",VLOOKUP(AU58,'【記載例】シフト記号表（勤務時間帯）'!$C$6:$U$35,19,FALSE))</f>
        <v/>
      </c>
      <c r="AV60" s="235" t="str">
        <f>IF(AV58="","",VLOOKUP(AV58,'【記載例】シフト記号表（勤務時間帯）'!$C$6:$U$35,19,FALSE))</f>
        <v/>
      </c>
      <c r="AW60" s="235" t="str">
        <f>IF(AW58="","",VLOOKUP(AW58,'【記載例】シフト記号表（勤務時間帯）'!$C$6:$U$35,19,FALSE))</f>
        <v/>
      </c>
      <c r="AX60" s="326">
        <f>IF($BB$3="４週",SUM(S60:AT60),IF($BB$3="暦月",SUM(S60:AW60),""))</f>
        <v>0</v>
      </c>
      <c r="AY60" s="327"/>
      <c r="AZ60" s="396">
        <f>IF($BB$3="４週",AX60/4,IF($BB$3="暦月",【記載例】地密通所!AX60/(【記載例】地密通所!$BB$8/7),""))</f>
        <v>0</v>
      </c>
      <c r="BA60" s="397"/>
      <c r="BB60" s="458"/>
      <c r="BC60" s="459"/>
      <c r="BD60" s="459"/>
      <c r="BE60" s="459"/>
      <c r="BF60" s="460"/>
    </row>
    <row r="61" spans="2:58" s="186" customFormat="1" ht="6" customHeight="1" thickBot="1">
      <c r="B61" s="179"/>
      <c r="C61" s="180"/>
      <c r="D61" s="180"/>
      <c r="E61" s="180"/>
      <c r="F61" s="181"/>
      <c r="G61" s="181"/>
      <c r="H61" s="182"/>
      <c r="I61" s="182"/>
      <c r="J61" s="182"/>
      <c r="K61" s="182"/>
      <c r="L61" s="181"/>
      <c r="M61" s="181"/>
      <c r="N61" s="181"/>
      <c r="O61" s="181"/>
      <c r="P61" s="183"/>
      <c r="Q61" s="183"/>
      <c r="R61" s="183"/>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4"/>
      <c r="AY61" s="184"/>
      <c r="AZ61" s="184"/>
      <c r="BA61" s="184"/>
      <c r="BB61" s="181"/>
      <c r="BC61" s="181"/>
      <c r="BD61" s="181"/>
      <c r="BE61" s="181"/>
      <c r="BF61" s="185"/>
    </row>
    <row r="62" spans="2:58" ht="20.100000000000001" customHeight="1">
      <c r="B62" s="275"/>
      <c r="C62" s="276"/>
      <c r="D62" s="276"/>
      <c r="E62" s="276"/>
      <c r="F62" s="187"/>
      <c r="G62" s="447" t="s">
        <v>192</v>
      </c>
      <c r="H62" s="447"/>
      <c r="I62" s="447"/>
      <c r="J62" s="447"/>
      <c r="K62" s="448"/>
      <c r="L62" s="270"/>
      <c r="M62" s="464" t="s">
        <v>60</v>
      </c>
      <c r="N62" s="465"/>
      <c r="O62" s="465"/>
      <c r="P62" s="465"/>
      <c r="Q62" s="465"/>
      <c r="R62" s="466"/>
      <c r="S62" s="271">
        <f t="shared" ref="S62:AH64" si="1">IF(SUMIF($F$22:$F$60, $M62, S$22:S$60)=0,"",SUMIF($F$22:$F$60, $M62, S$22:S$60))</f>
        <v>7</v>
      </c>
      <c r="T62" s="272">
        <f t="shared" si="1"/>
        <v>7</v>
      </c>
      <c r="U62" s="272">
        <f t="shared" si="1"/>
        <v>7</v>
      </c>
      <c r="V62" s="272">
        <f t="shared" si="1"/>
        <v>7</v>
      </c>
      <c r="W62" s="272">
        <f t="shared" si="1"/>
        <v>7</v>
      </c>
      <c r="X62" s="272">
        <f t="shared" si="1"/>
        <v>7</v>
      </c>
      <c r="Y62" s="273">
        <f t="shared" si="1"/>
        <v>7</v>
      </c>
      <c r="Z62" s="271">
        <f t="shared" si="1"/>
        <v>7</v>
      </c>
      <c r="AA62" s="272">
        <f t="shared" si="1"/>
        <v>7</v>
      </c>
      <c r="AB62" s="272">
        <f t="shared" si="1"/>
        <v>7</v>
      </c>
      <c r="AC62" s="272">
        <f t="shared" si="1"/>
        <v>7</v>
      </c>
      <c r="AD62" s="272">
        <f t="shared" si="1"/>
        <v>7</v>
      </c>
      <c r="AE62" s="272">
        <f t="shared" si="1"/>
        <v>7</v>
      </c>
      <c r="AF62" s="273">
        <f t="shared" si="1"/>
        <v>7</v>
      </c>
      <c r="AG62" s="271">
        <f t="shared" si="1"/>
        <v>7</v>
      </c>
      <c r="AH62" s="272">
        <f t="shared" si="1"/>
        <v>7</v>
      </c>
      <c r="AI62" s="272">
        <f t="shared" ref="AI62:AW64" si="2">IF(SUMIF($F$22:$F$60, $M62, AI$22:AI$60)=0,"",SUMIF($F$22:$F$60, $M62, AI$22:AI$60))</f>
        <v>7</v>
      </c>
      <c r="AJ62" s="272">
        <f t="shared" si="2"/>
        <v>7</v>
      </c>
      <c r="AK62" s="272">
        <f t="shared" si="2"/>
        <v>7</v>
      </c>
      <c r="AL62" s="272">
        <f t="shared" si="2"/>
        <v>7</v>
      </c>
      <c r="AM62" s="273">
        <f t="shared" si="2"/>
        <v>7</v>
      </c>
      <c r="AN62" s="271">
        <f t="shared" si="2"/>
        <v>7</v>
      </c>
      <c r="AO62" s="272">
        <f t="shared" si="2"/>
        <v>7</v>
      </c>
      <c r="AP62" s="272">
        <f t="shared" si="2"/>
        <v>7</v>
      </c>
      <c r="AQ62" s="272">
        <f t="shared" si="2"/>
        <v>7</v>
      </c>
      <c r="AR62" s="272">
        <f t="shared" si="2"/>
        <v>7</v>
      </c>
      <c r="AS62" s="272">
        <f t="shared" si="2"/>
        <v>7</v>
      </c>
      <c r="AT62" s="273">
        <f t="shared" si="2"/>
        <v>7</v>
      </c>
      <c r="AU62" s="271" t="str">
        <f t="shared" si="2"/>
        <v/>
      </c>
      <c r="AV62" s="272" t="str">
        <f t="shared" si="2"/>
        <v/>
      </c>
      <c r="AW62" s="272" t="str">
        <f t="shared" si="2"/>
        <v/>
      </c>
      <c r="AX62" s="482">
        <f>IF(SUMIF($F$22:$F$60, $M62, AX$22:AX$60)=0,"",SUMIF($F$22:$F$60, $M62, AX$22:AX$60))</f>
        <v>196</v>
      </c>
      <c r="AY62" s="483"/>
      <c r="AZ62" s="453">
        <f>IF(AX62="","",IF($BB$3="４週",AX62/4,IF($BB$3="暦月",AX62/($BB$8/7),"")))</f>
        <v>49</v>
      </c>
      <c r="BA62" s="454"/>
      <c r="BB62" s="467"/>
      <c r="BC62" s="468"/>
      <c r="BD62" s="468"/>
      <c r="BE62" s="468"/>
      <c r="BF62" s="469"/>
    </row>
    <row r="63" spans="2:58" ht="20.100000000000001" customHeight="1">
      <c r="B63" s="277"/>
      <c r="C63" s="202"/>
      <c r="D63" s="202"/>
      <c r="E63" s="202"/>
      <c r="F63" s="189"/>
      <c r="G63" s="449"/>
      <c r="H63" s="449"/>
      <c r="I63" s="449"/>
      <c r="J63" s="449"/>
      <c r="K63" s="450"/>
      <c r="L63" s="274"/>
      <c r="M63" s="444" t="s">
        <v>5</v>
      </c>
      <c r="N63" s="445"/>
      <c r="O63" s="445"/>
      <c r="P63" s="445"/>
      <c r="Q63" s="445"/>
      <c r="R63" s="446"/>
      <c r="S63" s="271">
        <f t="shared" si="1"/>
        <v>4</v>
      </c>
      <c r="T63" s="272">
        <f t="shared" si="1"/>
        <v>4</v>
      </c>
      <c r="U63" s="272">
        <f t="shared" si="1"/>
        <v>4</v>
      </c>
      <c r="V63" s="272">
        <f t="shared" si="1"/>
        <v>4</v>
      </c>
      <c r="W63" s="272">
        <f t="shared" si="1"/>
        <v>4</v>
      </c>
      <c r="X63" s="272">
        <f t="shared" si="1"/>
        <v>4</v>
      </c>
      <c r="Y63" s="273">
        <f t="shared" si="1"/>
        <v>4</v>
      </c>
      <c r="Z63" s="271">
        <f t="shared" si="1"/>
        <v>4</v>
      </c>
      <c r="AA63" s="272">
        <f t="shared" si="1"/>
        <v>4</v>
      </c>
      <c r="AB63" s="272">
        <f t="shared" si="1"/>
        <v>4</v>
      </c>
      <c r="AC63" s="272">
        <f t="shared" si="1"/>
        <v>4</v>
      </c>
      <c r="AD63" s="272">
        <f t="shared" si="1"/>
        <v>4</v>
      </c>
      <c r="AE63" s="272">
        <f t="shared" si="1"/>
        <v>4</v>
      </c>
      <c r="AF63" s="273">
        <f t="shared" si="1"/>
        <v>4</v>
      </c>
      <c r="AG63" s="271">
        <f t="shared" si="1"/>
        <v>4</v>
      </c>
      <c r="AH63" s="272">
        <f t="shared" si="1"/>
        <v>4</v>
      </c>
      <c r="AI63" s="272">
        <f t="shared" si="2"/>
        <v>4</v>
      </c>
      <c r="AJ63" s="272">
        <f t="shared" si="2"/>
        <v>4</v>
      </c>
      <c r="AK63" s="272">
        <f t="shared" si="2"/>
        <v>4</v>
      </c>
      <c r="AL63" s="272">
        <f t="shared" si="2"/>
        <v>4</v>
      </c>
      <c r="AM63" s="273">
        <f t="shared" si="2"/>
        <v>4</v>
      </c>
      <c r="AN63" s="271">
        <f t="shared" si="2"/>
        <v>4</v>
      </c>
      <c r="AO63" s="272">
        <f t="shared" si="2"/>
        <v>4</v>
      </c>
      <c r="AP63" s="272">
        <f t="shared" si="2"/>
        <v>4</v>
      </c>
      <c r="AQ63" s="272">
        <f t="shared" si="2"/>
        <v>4</v>
      </c>
      <c r="AR63" s="272">
        <f t="shared" si="2"/>
        <v>4</v>
      </c>
      <c r="AS63" s="272">
        <f t="shared" si="2"/>
        <v>4</v>
      </c>
      <c r="AT63" s="273">
        <f t="shared" si="2"/>
        <v>4</v>
      </c>
      <c r="AU63" s="271" t="str">
        <f t="shared" si="2"/>
        <v/>
      </c>
      <c r="AV63" s="272" t="str">
        <f t="shared" si="2"/>
        <v/>
      </c>
      <c r="AW63" s="272" t="str">
        <f t="shared" si="2"/>
        <v/>
      </c>
      <c r="AX63" s="482">
        <f>IF(SUMIF($F$22:$F$60, $M63, AX$22:AX$60)=0,"",SUMIF($F$22:$F$60, $M63, AX$22:AX$60))</f>
        <v>112</v>
      </c>
      <c r="AY63" s="483"/>
      <c r="AZ63" s="453">
        <f>IF(AX63="","",IF($BB$3="４週",AX63/4,IF($BB$3="暦月",AX63/($BB$8/7),"")))</f>
        <v>28</v>
      </c>
      <c r="BA63" s="454"/>
      <c r="BB63" s="470"/>
      <c r="BC63" s="471"/>
      <c r="BD63" s="471"/>
      <c r="BE63" s="471"/>
      <c r="BF63" s="472"/>
    </row>
    <row r="64" spans="2:58" ht="20.25" customHeight="1">
      <c r="B64" s="268"/>
      <c r="C64" s="269"/>
      <c r="D64" s="269"/>
      <c r="E64" s="269"/>
      <c r="F64" s="189"/>
      <c r="G64" s="451"/>
      <c r="H64" s="451"/>
      <c r="I64" s="451"/>
      <c r="J64" s="451"/>
      <c r="K64" s="452"/>
      <c r="L64" s="274"/>
      <c r="M64" s="444" t="s">
        <v>61</v>
      </c>
      <c r="N64" s="445"/>
      <c r="O64" s="445"/>
      <c r="P64" s="445"/>
      <c r="Q64" s="445"/>
      <c r="R64" s="446"/>
      <c r="S64" s="271">
        <f t="shared" si="1"/>
        <v>14</v>
      </c>
      <c r="T64" s="272">
        <f t="shared" si="1"/>
        <v>14</v>
      </c>
      <c r="U64" s="272">
        <f t="shared" si="1"/>
        <v>14</v>
      </c>
      <c r="V64" s="272">
        <f t="shared" si="1"/>
        <v>14</v>
      </c>
      <c r="W64" s="272">
        <f t="shared" si="1"/>
        <v>14</v>
      </c>
      <c r="X64" s="272">
        <f t="shared" si="1"/>
        <v>14</v>
      </c>
      <c r="Y64" s="273">
        <f t="shared" si="1"/>
        <v>14</v>
      </c>
      <c r="Z64" s="271">
        <f t="shared" si="1"/>
        <v>14</v>
      </c>
      <c r="AA64" s="272">
        <f t="shared" si="1"/>
        <v>14</v>
      </c>
      <c r="AB64" s="272">
        <f t="shared" si="1"/>
        <v>14</v>
      </c>
      <c r="AC64" s="272">
        <f t="shared" si="1"/>
        <v>14</v>
      </c>
      <c r="AD64" s="272">
        <f t="shared" si="1"/>
        <v>14</v>
      </c>
      <c r="AE64" s="272">
        <f t="shared" si="1"/>
        <v>14</v>
      </c>
      <c r="AF64" s="273">
        <f t="shared" si="1"/>
        <v>14</v>
      </c>
      <c r="AG64" s="271">
        <f t="shared" si="1"/>
        <v>14</v>
      </c>
      <c r="AH64" s="272">
        <f t="shared" si="1"/>
        <v>14</v>
      </c>
      <c r="AI64" s="272">
        <f t="shared" si="2"/>
        <v>14</v>
      </c>
      <c r="AJ64" s="272">
        <f t="shared" si="2"/>
        <v>14</v>
      </c>
      <c r="AK64" s="272">
        <f t="shared" si="2"/>
        <v>14</v>
      </c>
      <c r="AL64" s="272">
        <f t="shared" si="2"/>
        <v>14</v>
      </c>
      <c r="AM64" s="273">
        <f t="shared" si="2"/>
        <v>14</v>
      </c>
      <c r="AN64" s="271">
        <f t="shared" si="2"/>
        <v>14</v>
      </c>
      <c r="AO64" s="272">
        <f t="shared" si="2"/>
        <v>14</v>
      </c>
      <c r="AP64" s="272">
        <f t="shared" si="2"/>
        <v>14</v>
      </c>
      <c r="AQ64" s="272">
        <f t="shared" si="2"/>
        <v>14</v>
      </c>
      <c r="AR64" s="272">
        <f t="shared" si="2"/>
        <v>14</v>
      </c>
      <c r="AS64" s="272">
        <f t="shared" si="2"/>
        <v>14</v>
      </c>
      <c r="AT64" s="273">
        <f t="shared" si="2"/>
        <v>14</v>
      </c>
      <c r="AU64" s="271" t="str">
        <f t="shared" si="2"/>
        <v/>
      </c>
      <c r="AV64" s="272" t="str">
        <f t="shared" si="2"/>
        <v/>
      </c>
      <c r="AW64" s="272" t="str">
        <f t="shared" si="2"/>
        <v/>
      </c>
      <c r="AX64" s="482">
        <f>IF(SUMIF($F$22:$F$60, $M64, AX$22:AX$60)=0,"",SUMIF($F$22:$F$60, $M64, AX$22:AX$60))</f>
        <v>392</v>
      </c>
      <c r="AY64" s="483"/>
      <c r="AZ64" s="453">
        <f>IF(AX64="","",IF($BB$3="４週",AX64/4,IF($BB$3="暦月",AX64/($BB$8/7),"")))</f>
        <v>98</v>
      </c>
      <c r="BA64" s="454"/>
      <c r="BB64" s="470"/>
      <c r="BC64" s="471"/>
      <c r="BD64" s="471"/>
      <c r="BE64" s="471"/>
      <c r="BF64" s="472"/>
    </row>
    <row r="65" spans="1:73" ht="20.25" customHeight="1">
      <c r="B65" s="188"/>
      <c r="C65" s="189"/>
      <c r="D65" s="189"/>
      <c r="E65" s="189"/>
      <c r="F65" s="189"/>
      <c r="G65" s="499" t="s">
        <v>193</v>
      </c>
      <c r="H65" s="499"/>
      <c r="I65" s="499"/>
      <c r="J65" s="499"/>
      <c r="K65" s="499"/>
      <c r="L65" s="499"/>
      <c r="M65" s="499"/>
      <c r="N65" s="499"/>
      <c r="O65" s="499"/>
      <c r="P65" s="499"/>
      <c r="Q65" s="499"/>
      <c r="R65" s="500"/>
      <c r="S65" s="240">
        <v>18</v>
      </c>
      <c r="T65" s="241">
        <v>18</v>
      </c>
      <c r="U65" s="241">
        <v>18</v>
      </c>
      <c r="V65" s="241">
        <v>18</v>
      </c>
      <c r="W65" s="241">
        <v>18</v>
      </c>
      <c r="X65" s="241">
        <v>18</v>
      </c>
      <c r="Y65" s="242">
        <v>18</v>
      </c>
      <c r="Z65" s="240">
        <v>18</v>
      </c>
      <c r="AA65" s="241">
        <v>18</v>
      </c>
      <c r="AB65" s="241">
        <v>18</v>
      </c>
      <c r="AC65" s="241">
        <v>18</v>
      </c>
      <c r="AD65" s="241">
        <v>18</v>
      </c>
      <c r="AE65" s="241">
        <v>18</v>
      </c>
      <c r="AF65" s="242">
        <v>18</v>
      </c>
      <c r="AG65" s="240">
        <v>18</v>
      </c>
      <c r="AH65" s="241">
        <v>18</v>
      </c>
      <c r="AI65" s="241">
        <v>18</v>
      </c>
      <c r="AJ65" s="241">
        <v>18</v>
      </c>
      <c r="AK65" s="241">
        <v>18</v>
      </c>
      <c r="AL65" s="241">
        <v>18</v>
      </c>
      <c r="AM65" s="242">
        <v>18</v>
      </c>
      <c r="AN65" s="240">
        <v>18</v>
      </c>
      <c r="AO65" s="241">
        <v>18</v>
      </c>
      <c r="AP65" s="241">
        <v>18</v>
      </c>
      <c r="AQ65" s="241">
        <v>18</v>
      </c>
      <c r="AR65" s="241">
        <v>18</v>
      </c>
      <c r="AS65" s="241">
        <v>18</v>
      </c>
      <c r="AT65" s="242">
        <v>18</v>
      </c>
      <c r="AU65" s="240"/>
      <c r="AV65" s="241"/>
      <c r="AW65" s="242"/>
      <c r="AX65" s="484"/>
      <c r="AY65" s="485"/>
      <c r="AZ65" s="485"/>
      <c r="BA65" s="486"/>
      <c r="BB65" s="470"/>
      <c r="BC65" s="471"/>
      <c r="BD65" s="471"/>
      <c r="BE65" s="471"/>
      <c r="BF65" s="472"/>
    </row>
    <row r="66" spans="1:73" ht="20.25" customHeight="1">
      <c r="B66" s="188"/>
      <c r="C66" s="189"/>
      <c r="D66" s="189"/>
      <c r="E66" s="189"/>
      <c r="F66" s="189"/>
      <c r="G66" s="499" t="s">
        <v>194</v>
      </c>
      <c r="H66" s="499"/>
      <c r="I66" s="499"/>
      <c r="J66" s="499"/>
      <c r="K66" s="499"/>
      <c r="L66" s="499"/>
      <c r="M66" s="499"/>
      <c r="N66" s="499"/>
      <c r="O66" s="499"/>
      <c r="P66" s="499"/>
      <c r="Q66" s="499"/>
      <c r="R66" s="500"/>
      <c r="S66" s="240">
        <v>7</v>
      </c>
      <c r="T66" s="241">
        <v>7</v>
      </c>
      <c r="U66" s="241">
        <v>7</v>
      </c>
      <c r="V66" s="241">
        <v>7</v>
      </c>
      <c r="W66" s="241">
        <v>7</v>
      </c>
      <c r="X66" s="241">
        <v>7</v>
      </c>
      <c r="Y66" s="242">
        <v>7</v>
      </c>
      <c r="Z66" s="240">
        <v>7</v>
      </c>
      <c r="AA66" s="241">
        <v>7</v>
      </c>
      <c r="AB66" s="241">
        <v>7</v>
      </c>
      <c r="AC66" s="241">
        <v>7</v>
      </c>
      <c r="AD66" s="241">
        <v>7</v>
      </c>
      <c r="AE66" s="241">
        <v>7</v>
      </c>
      <c r="AF66" s="242">
        <v>7</v>
      </c>
      <c r="AG66" s="240">
        <v>7</v>
      </c>
      <c r="AH66" s="241">
        <v>7</v>
      </c>
      <c r="AI66" s="241">
        <v>7</v>
      </c>
      <c r="AJ66" s="241">
        <v>7</v>
      </c>
      <c r="AK66" s="241">
        <v>7</v>
      </c>
      <c r="AL66" s="241">
        <v>7</v>
      </c>
      <c r="AM66" s="242">
        <v>7</v>
      </c>
      <c r="AN66" s="240">
        <v>7</v>
      </c>
      <c r="AO66" s="241">
        <v>7</v>
      </c>
      <c r="AP66" s="241">
        <v>7</v>
      </c>
      <c r="AQ66" s="241">
        <v>7</v>
      </c>
      <c r="AR66" s="241">
        <v>7</v>
      </c>
      <c r="AS66" s="241">
        <v>7</v>
      </c>
      <c r="AT66" s="242">
        <v>7</v>
      </c>
      <c r="AU66" s="240"/>
      <c r="AV66" s="241"/>
      <c r="AW66" s="242"/>
      <c r="AX66" s="487"/>
      <c r="AY66" s="488"/>
      <c r="AZ66" s="488"/>
      <c r="BA66" s="489"/>
      <c r="BB66" s="470"/>
      <c r="BC66" s="471"/>
      <c r="BD66" s="471"/>
      <c r="BE66" s="471"/>
      <c r="BF66" s="472"/>
    </row>
    <row r="67" spans="1:73" ht="20.25" customHeight="1" thickBot="1">
      <c r="B67" s="190"/>
      <c r="C67" s="191"/>
      <c r="D67" s="191"/>
      <c r="E67" s="191"/>
      <c r="F67" s="191"/>
      <c r="G67" s="278" t="s">
        <v>213</v>
      </c>
      <c r="H67" s="278"/>
      <c r="I67" s="278"/>
      <c r="J67" s="278"/>
      <c r="K67" s="278"/>
      <c r="L67" s="278"/>
      <c r="M67" s="278"/>
      <c r="N67" s="278"/>
      <c r="O67" s="278"/>
      <c r="P67" s="278"/>
      <c r="Q67" s="278"/>
      <c r="R67" s="279"/>
      <c r="S67" s="243">
        <f>IF(S66&lt;&gt;"",IF(S65&gt;15,((S65-15)/5+1)*S66,S66),"")</f>
        <v>11.200000000000001</v>
      </c>
      <c r="T67" s="244">
        <f t="shared" ref="T67:AW67" si="3">IF(T66&lt;&gt;"",IF(T65&gt;15,((T65-15)/5+1)*T66,T66),"")</f>
        <v>11.200000000000001</v>
      </c>
      <c r="U67" s="244">
        <f t="shared" si="3"/>
        <v>11.200000000000001</v>
      </c>
      <c r="V67" s="244">
        <f t="shared" si="3"/>
        <v>11.200000000000001</v>
      </c>
      <c r="W67" s="244">
        <f t="shared" si="3"/>
        <v>11.200000000000001</v>
      </c>
      <c r="X67" s="244">
        <f t="shared" si="3"/>
        <v>11.200000000000001</v>
      </c>
      <c r="Y67" s="245">
        <f t="shared" si="3"/>
        <v>11.200000000000001</v>
      </c>
      <c r="Z67" s="243">
        <f t="shared" si="3"/>
        <v>11.200000000000001</v>
      </c>
      <c r="AA67" s="244">
        <f t="shared" si="3"/>
        <v>11.200000000000001</v>
      </c>
      <c r="AB67" s="244">
        <f t="shared" si="3"/>
        <v>11.200000000000001</v>
      </c>
      <c r="AC67" s="244">
        <f t="shared" si="3"/>
        <v>11.200000000000001</v>
      </c>
      <c r="AD67" s="244">
        <f t="shared" si="3"/>
        <v>11.200000000000001</v>
      </c>
      <c r="AE67" s="244">
        <f t="shared" si="3"/>
        <v>11.200000000000001</v>
      </c>
      <c r="AF67" s="245">
        <f t="shared" si="3"/>
        <v>11.200000000000001</v>
      </c>
      <c r="AG67" s="243">
        <f t="shared" si="3"/>
        <v>11.200000000000001</v>
      </c>
      <c r="AH67" s="244">
        <f t="shared" si="3"/>
        <v>11.200000000000001</v>
      </c>
      <c r="AI67" s="244">
        <f t="shared" si="3"/>
        <v>11.200000000000001</v>
      </c>
      <c r="AJ67" s="244">
        <f t="shared" si="3"/>
        <v>11.200000000000001</v>
      </c>
      <c r="AK67" s="244">
        <f t="shared" si="3"/>
        <v>11.200000000000001</v>
      </c>
      <c r="AL67" s="244">
        <f t="shared" si="3"/>
        <v>11.200000000000001</v>
      </c>
      <c r="AM67" s="245">
        <f t="shared" si="3"/>
        <v>11.200000000000001</v>
      </c>
      <c r="AN67" s="243">
        <f t="shared" si="3"/>
        <v>11.200000000000001</v>
      </c>
      <c r="AO67" s="244">
        <f t="shared" si="3"/>
        <v>11.200000000000001</v>
      </c>
      <c r="AP67" s="244">
        <f t="shared" si="3"/>
        <v>11.200000000000001</v>
      </c>
      <c r="AQ67" s="244">
        <f t="shared" si="3"/>
        <v>11.200000000000001</v>
      </c>
      <c r="AR67" s="244">
        <f t="shared" si="3"/>
        <v>11.200000000000001</v>
      </c>
      <c r="AS67" s="244">
        <f t="shared" si="3"/>
        <v>11.200000000000001</v>
      </c>
      <c r="AT67" s="245">
        <f t="shared" si="3"/>
        <v>11.200000000000001</v>
      </c>
      <c r="AU67" s="237" t="str">
        <f t="shared" si="3"/>
        <v/>
      </c>
      <c r="AV67" s="238" t="str">
        <f t="shared" si="3"/>
        <v/>
      </c>
      <c r="AW67" s="239" t="str">
        <f t="shared" si="3"/>
        <v/>
      </c>
      <c r="AX67" s="487"/>
      <c r="AY67" s="488"/>
      <c r="AZ67" s="488"/>
      <c r="BA67" s="489"/>
      <c r="BB67" s="470"/>
      <c r="BC67" s="471"/>
      <c r="BD67" s="471"/>
      <c r="BE67" s="471"/>
      <c r="BF67" s="472"/>
    </row>
    <row r="68" spans="1:73" ht="18.75" customHeight="1">
      <c r="B68" s="301" t="s">
        <v>195</v>
      </c>
      <c r="C68" s="302"/>
      <c r="D68" s="302"/>
      <c r="E68" s="302"/>
      <c r="F68" s="302"/>
      <c r="G68" s="302"/>
      <c r="H68" s="302"/>
      <c r="I68" s="302"/>
      <c r="J68" s="302"/>
      <c r="K68" s="303"/>
      <c r="L68" s="476" t="s">
        <v>60</v>
      </c>
      <c r="M68" s="476"/>
      <c r="N68" s="476"/>
      <c r="O68" s="476"/>
      <c r="P68" s="476"/>
      <c r="Q68" s="476"/>
      <c r="R68" s="477"/>
      <c r="S68" s="246">
        <f>IF($L68="","",IF(COUNTIFS($F$22:$F$60,$L68,S$22:S$60,"&gt;0")=0,"",COUNTIFS($F$22:$F$60,$L68,S$22:S$60,"&gt;0")))</f>
        <v>1</v>
      </c>
      <c r="T68" s="247">
        <f t="shared" ref="T68:AW72" si="4">IF($L68="","",IF(COUNTIFS($F$22:$F$60,$L68,T$22:T$60,"&gt;0")=0,"",COUNTIFS($F$22:$F$60,$L68,T$22:T$60,"&gt;0")))</f>
        <v>1</v>
      </c>
      <c r="U68" s="247">
        <f t="shared" si="4"/>
        <v>1</v>
      </c>
      <c r="V68" s="247">
        <f t="shared" si="4"/>
        <v>1</v>
      </c>
      <c r="W68" s="247">
        <f t="shared" si="4"/>
        <v>1</v>
      </c>
      <c r="X68" s="247">
        <f t="shared" si="4"/>
        <v>1</v>
      </c>
      <c r="Y68" s="248">
        <f t="shared" si="4"/>
        <v>1</v>
      </c>
      <c r="Z68" s="249">
        <f t="shared" si="4"/>
        <v>1</v>
      </c>
      <c r="AA68" s="247">
        <f t="shared" si="4"/>
        <v>1</v>
      </c>
      <c r="AB68" s="247">
        <f t="shared" si="4"/>
        <v>1</v>
      </c>
      <c r="AC68" s="247">
        <f t="shared" si="4"/>
        <v>1</v>
      </c>
      <c r="AD68" s="247">
        <f t="shared" si="4"/>
        <v>1</v>
      </c>
      <c r="AE68" s="247">
        <f t="shared" si="4"/>
        <v>1</v>
      </c>
      <c r="AF68" s="248">
        <f t="shared" si="4"/>
        <v>1</v>
      </c>
      <c r="AG68" s="247">
        <f t="shared" si="4"/>
        <v>1</v>
      </c>
      <c r="AH68" s="247">
        <f t="shared" si="4"/>
        <v>1</v>
      </c>
      <c r="AI68" s="247">
        <f t="shared" si="4"/>
        <v>1</v>
      </c>
      <c r="AJ68" s="247">
        <f t="shared" si="4"/>
        <v>1</v>
      </c>
      <c r="AK68" s="247">
        <f t="shared" si="4"/>
        <v>1</v>
      </c>
      <c r="AL68" s="247">
        <f t="shared" si="4"/>
        <v>1</v>
      </c>
      <c r="AM68" s="248">
        <f t="shared" si="4"/>
        <v>1</v>
      </c>
      <c r="AN68" s="247">
        <f t="shared" si="4"/>
        <v>1</v>
      </c>
      <c r="AO68" s="247">
        <f t="shared" si="4"/>
        <v>1</v>
      </c>
      <c r="AP68" s="247">
        <f t="shared" si="4"/>
        <v>1</v>
      </c>
      <c r="AQ68" s="247">
        <f t="shared" si="4"/>
        <v>1</v>
      </c>
      <c r="AR68" s="247">
        <f t="shared" si="4"/>
        <v>1</v>
      </c>
      <c r="AS68" s="247">
        <f t="shared" si="4"/>
        <v>1</v>
      </c>
      <c r="AT68" s="248">
        <f t="shared" si="4"/>
        <v>1</v>
      </c>
      <c r="AU68" s="247" t="str">
        <f t="shared" si="4"/>
        <v/>
      </c>
      <c r="AV68" s="247" t="str">
        <f t="shared" si="4"/>
        <v/>
      </c>
      <c r="AW68" s="248" t="str">
        <f t="shared" si="4"/>
        <v/>
      </c>
      <c r="AX68" s="487"/>
      <c r="AY68" s="488"/>
      <c r="AZ68" s="488"/>
      <c r="BA68" s="489"/>
      <c r="BB68" s="470"/>
      <c r="BC68" s="471"/>
      <c r="BD68" s="471"/>
      <c r="BE68" s="471"/>
      <c r="BF68" s="472"/>
    </row>
    <row r="69" spans="1:73" ht="18.75" customHeight="1">
      <c r="B69" s="301"/>
      <c r="C69" s="302"/>
      <c r="D69" s="302"/>
      <c r="E69" s="302"/>
      <c r="F69" s="302"/>
      <c r="G69" s="302"/>
      <c r="H69" s="302"/>
      <c r="I69" s="302"/>
      <c r="J69" s="302"/>
      <c r="K69" s="303"/>
      <c r="L69" s="478" t="s">
        <v>5</v>
      </c>
      <c r="M69" s="478"/>
      <c r="N69" s="478"/>
      <c r="O69" s="478"/>
      <c r="P69" s="478"/>
      <c r="Q69" s="478"/>
      <c r="R69" s="479"/>
      <c r="S69" s="237">
        <f t="shared" ref="S69:AH72" si="5">IF($L69="","",IF(COUNTIFS($F$22:$F$60,$L69,S$22:S$60,"&gt;0")=0,"",COUNTIFS($F$22:$F$60,$L69,S$22:S$60,"&gt;0")))</f>
        <v>1</v>
      </c>
      <c r="T69" s="238">
        <f>IF($L69="","",IF(COUNTIFS($F$22:$F$60,$L69,T$22:T$60,"&gt;0")=0,"",COUNTIFS($F$22:$F$60,$L69,T$22:T$60,"&gt;0")))</f>
        <v>1</v>
      </c>
      <c r="U69" s="238">
        <f t="shared" si="5"/>
        <v>1</v>
      </c>
      <c r="V69" s="238">
        <f t="shared" si="5"/>
        <v>1</v>
      </c>
      <c r="W69" s="238">
        <f t="shared" si="5"/>
        <v>1</v>
      </c>
      <c r="X69" s="238">
        <f t="shared" si="5"/>
        <v>1</v>
      </c>
      <c r="Y69" s="239">
        <f t="shared" si="5"/>
        <v>1</v>
      </c>
      <c r="Z69" s="250">
        <f t="shared" si="5"/>
        <v>1</v>
      </c>
      <c r="AA69" s="238">
        <f t="shared" si="5"/>
        <v>1</v>
      </c>
      <c r="AB69" s="238">
        <f t="shared" si="5"/>
        <v>1</v>
      </c>
      <c r="AC69" s="238">
        <f t="shared" si="5"/>
        <v>1</v>
      </c>
      <c r="AD69" s="238">
        <f t="shared" si="5"/>
        <v>1</v>
      </c>
      <c r="AE69" s="238">
        <f t="shared" si="5"/>
        <v>1</v>
      </c>
      <c r="AF69" s="239">
        <f t="shared" si="5"/>
        <v>1</v>
      </c>
      <c r="AG69" s="238">
        <f t="shared" si="5"/>
        <v>1</v>
      </c>
      <c r="AH69" s="238">
        <f t="shared" si="5"/>
        <v>1</v>
      </c>
      <c r="AI69" s="238">
        <f t="shared" si="4"/>
        <v>1</v>
      </c>
      <c r="AJ69" s="238">
        <f t="shared" si="4"/>
        <v>1</v>
      </c>
      <c r="AK69" s="238">
        <f t="shared" si="4"/>
        <v>1</v>
      </c>
      <c r="AL69" s="238">
        <f t="shared" si="4"/>
        <v>1</v>
      </c>
      <c r="AM69" s="239">
        <f t="shared" si="4"/>
        <v>1</v>
      </c>
      <c r="AN69" s="238">
        <f t="shared" si="4"/>
        <v>1</v>
      </c>
      <c r="AO69" s="238">
        <f t="shared" si="4"/>
        <v>1</v>
      </c>
      <c r="AP69" s="238">
        <f t="shared" si="4"/>
        <v>1</v>
      </c>
      <c r="AQ69" s="238">
        <f t="shared" si="4"/>
        <v>1</v>
      </c>
      <c r="AR69" s="238">
        <f t="shared" si="4"/>
        <v>1</v>
      </c>
      <c r="AS69" s="238">
        <f t="shared" si="4"/>
        <v>1</v>
      </c>
      <c r="AT69" s="239">
        <f t="shared" si="4"/>
        <v>1</v>
      </c>
      <c r="AU69" s="238" t="str">
        <f t="shared" si="4"/>
        <v/>
      </c>
      <c r="AV69" s="238" t="str">
        <f t="shared" si="4"/>
        <v/>
      </c>
      <c r="AW69" s="239" t="str">
        <f t="shared" si="4"/>
        <v/>
      </c>
      <c r="AX69" s="487"/>
      <c r="AY69" s="488"/>
      <c r="AZ69" s="488"/>
      <c r="BA69" s="489"/>
      <c r="BB69" s="470"/>
      <c r="BC69" s="471"/>
      <c r="BD69" s="471"/>
      <c r="BE69" s="471"/>
      <c r="BF69" s="472"/>
    </row>
    <row r="70" spans="1:73" ht="18.75" customHeight="1">
      <c r="B70" s="301"/>
      <c r="C70" s="302"/>
      <c r="D70" s="302"/>
      <c r="E70" s="302"/>
      <c r="F70" s="302"/>
      <c r="G70" s="302"/>
      <c r="H70" s="302"/>
      <c r="I70" s="302"/>
      <c r="J70" s="302"/>
      <c r="K70" s="303"/>
      <c r="L70" s="478" t="s">
        <v>61</v>
      </c>
      <c r="M70" s="478"/>
      <c r="N70" s="478"/>
      <c r="O70" s="478"/>
      <c r="P70" s="478"/>
      <c r="Q70" s="478"/>
      <c r="R70" s="479"/>
      <c r="S70" s="237">
        <f t="shared" si="5"/>
        <v>2</v>
      </c>
      <c r="T70" s="238">
        <f t="shared" si="4"/>
        <v>2</v>
      </c>
      <c r="U70" s="238">
        <f t="shared" si="4"/>
        <v>2</v>
      </c>
      <c r="V70" s="238">
        <f t="shared" si="4"/>
        <v>2</v>
      </c>
      <c r="W70" s="238">
        <f t="shared" si="4"/>
        <v>2</v>
      </c>
      <c r="X70" s="238">
        <f>IF($L70="","",IF(COUNTIFS($F$22:$F$60,$L70,X$22:X$60,"&gt;0")=0,"",COUNTIFS($F$22:$F$60,$L70,X$22:X$60,"&gt;0")))</f>
        <v>2</v>
      </c>
      <c r="Y70" s="239">
        <f t="shared" si="4"/>
        <v>2</v>
      </c>
      <c r="Z70" s="250">
        <f t="shared" si="4"/>
        <v>2</v>
      </c>
      <c r="AA70" s="238">
        <f t="shared" si="4"/>
        <v>2</v>
      </c>
      <c r="AB70" s="238">
        <f t="shared" si="4"/>
        <v>2</v>
      </c>
      <c r="AC70" s="238">
        <f t="shared" si="4"/>
        <v>2</v>
      </c>
      <c r="AD70" s="238">
        <f t="shared" si="4"/>
        <v>2</v>
      </c>
      <c r="AE70" s="238">
        <f t="shared" si="4"/>
        <v>2</v>
      </c>
      <c r="AF70" s="239">
        <f t="shared" si="4"/>
        <v>2</v>
      </c>
      <c r="AG70" s="238">
        <f t="shared" si="4"/>
        <v>2</v>
      </c>
      <c r="AH70" s="238">
        <f t="shared" si="4"/>
        <v>2</v>
      </c>
      <c r="AI70" s="238">
        <f t="shared" si="4"/>
        <v>2</v>
      </c>
      <c r="AJ70" s="238">
        <f t="shared" si="4"/>
        <v>2</v>
      </c>
      <c r="AK70" s="238">
        <f t="shared" si="4"/>
        <v>2</v>
      </c>
      <c r="AL70" s="238">
        <f t="shared" si="4"/>
        <v>2</v>
      </c>
      <c r="AM70" s="239">
        <f t="shared" si="4"/>
        <v>2</v>
      </c>
      <c r="AN70" s="238">
        <f t="shared" si="4"/>
        <v>2</v>
      </c>
      <c r="AO70" s="238">
        <f t="shared" si="4"/>
        <v>2</v>
      </c>
      <c r="AP70" s="238">
        <f t="shared" si="4"/>
        <v>2</v>
      </c>
      <c r="AQ70" s="238">
        <f t="shared" si="4"/>
        <v>2</v>
      </c>
      <c r="AR70" s="238">
        <f t="shared" si="4"/>
        <v>2</v>
      </c>
      <c r="AS70" s="238">
        <f t="shared" si="4"/>
        <v>2</v>
      </c>
      <c r="AT70" s="239">
        <f t="shared" si="4"/>
        <v>2</v>
      </c>
      <c r="AU70" s="238" t="str">
        <f t="shared" si="4"/>
        <v/>
      </c>
      <c r="AV70" s="238" t="str">
        <f t="shared" si="4"/>
        <v/>
      </c>
      <c r="AW70" s="239" t="str">
        <f t="shared" si="4"/>
        <v/>
      </c>
      <c r="AX70" s="487"/>
      <c r="AY70" s="488"/>
      <c r="AZ70" s="488"/>
      <c r="BA70" s="489"/>
      <c r="BB70" s="470"/>
      <c r="BC70" s="471"/>
      <c r="BD70" s="471"/>
      <c r="BE70" s="471"/>
      <c r="BF70" s="472"/>
    </row>
    <row r="71" spans="1:73" ht="18.75" customHeight="1">
      <c r="B71" s="301"/>
      <c r="C71" s="302"/>
      <c r="D71" s="302"/>
      <c r="E71" s="302"/>
      <c r="F71" s="302"/>
      <c r="G71" s="302"/>
      <c r="H71" s="302"/>
      <c r="I71" s="302"/>
      <c r="J71" s="302"/>
      <c r="K71" s="303"/>
      <c r="L71" s="478" t="s">
        <v>62</v>
      </c>
      <c r="M71" s="478"/>
      <c r="N71" s="478"/>
      <c r="O71" s="478"/>
      <c r="P71" s="478"/>
      <c r="Q71" s="478"/>
      <c r="R71" s="479"/>
      <c r="S71" s="237">
        <f t="shared" si="5"/>
        <v>1</v>
      </c>
      <c r="T71" s="238">
        <f t="shared" si="4"/>
        <v>1</v>
      </c>
      <c r="U71" s="238">
        <f t="shared" si="4"/>
        <v>1</v>
      </c>
      <c r="V71" s="238">
        <f t="shared" si="4"/>
        <v>1</v>
      </c>
      <c r="W71" s="238">
        <f t="shared" si="4"/>
        <v>1</v>
      </c>
      <c r="X71" s="238">
        <f t="shared" si="4"/>
        <v>1</v>
      </c>
      <c r="Y71" s="239">
        <f t="shared" si="4"/>
        <v>1</v>
      </c>
      <c r="Z71" s="250">
        <f t="shared" si="4"/>
        <v>1</v>
      </c>
      <c r="AA71" s="238">
        <f t="shared" si="4"/>
        <v>1</v>
      </c>
      <c r="AB71" s="238">
        <f t="shared" si="4"/>
        <v>1</v>
      </c>
      <c r="AC71" s="238">
        <f t="shared" si="4"/>
        <v>1</v>
      </c>
      <c r="AD71" s="238">
        <f t="shared" si="4"/>
        <v>1</v>
      </c>
      <c r="AE71" s="238">
        <f t="shared" si="4"/>
        <v>1</v>
      </c>
      <c r="AF71" s="239">
        <f t="shared" si="4"/>
        <v>1</v>
      </c>
      <c r="AG71" s="238">
        <f t="shared" si="4"/>
        <v>1</v>
      </c>
      <c r="AH71" s="238">
        <f t="shared" si="4"/>
        <v>1</v>
      </c>
      <c r="AI71" s="238">
        <f t="shared" si="4"/>
        <v>1</v>
      </c>
      <c r="AJ71" s="238">
        <f t="shared" si="4"/>
        <v>1</v>
      </c>
      <c r="AK71" s="238">
        <f t="shared" si="4"/>
        <v>1</v>
      </c>
      <c r="AL71" s="238">
        <f t="shared" si="4"/>
        <v>1</v>
      </c>
      <c r="AM71" s="239">
        <f t="shared" si="4"/>
        <v>1</v>
      </c>
      <c r="AN71" s="238">
        <f t="shared" si="4"/>
        <v>1</v>
      </c>
      <c r="AO71" s="238">
        <f t="shared" si="4"/>
        <v>1</v>
      </c>
      <c r="AP71" s="238">
        <f t="shared" si="4"/>
        <v>1</v>
      </c>
      <c r="AQ71" s="238">
        <f t="shared" si="4"/>
        <v>1</v>
      </c>
      <c r="AR71" s="238">
        <f t="shared" si="4"/>
        <v>1</v>
      </c>
      <c r="AS71" s="238">
        <f t="shared" si="4"/>
        <v>1</v>
      </c>
      <c r="AT71" s="239">
        <f t="shared" si="4"/>
        <v>1</v>
      </c>
      <c r="AU71" s="238" t="str">
        <f t="shared" si="4"/>
        <v/>
      </c>
      <c r="AV71" s="238" t="str">
        <f t="shared" si="4"/>
        <v/>
      </c>
      <c r="AW71" s="239" t="str">
        <f t="shared" si="4"/>
        <v/>
      </c>
      <c r="AX71" s="487"/>
      <c r="AY71" s="488"/>
      <c r="AZ71" s="488"/>
      <c r="BA71" s="489"/>
      <c r="BB71" s="470"/>
      <c r="BC71" s="471"/>
      <c r="BD71" s="471"/>
      <c r="BE71" s="471"/>
      <c r="BF71" s="472"/>
    </row>
    <row r="72" spans="1:73" ht="18.75" customHeight="1" thickBot="1">
      <c r="B72" s="304"/>
      <c r="C72" s="305"/>
      <c r="D72" s="305"/>
      <c r="E72" s="305"/>
      <c r="F72" s="305"/>
      <c r="G72" s="305"/>
      <c r="H72" s="305"/>
      <c r="I72" s="305"/>
      <c r="J72" s="305"/>
      <c r="K72" s="306"/>
      <c r="L72" s="480"/>
      <c r="M72" s="480"/>
      <c r="N72" s="480"/>
      <c r="O72" s="480"/>
      <c r="P72" s="480"/>
      <c r="Q72" s="480"/>
      <c r="R72" s="481"/>
      <c r="S72" s="251" t="str">
        <f t="shared" si="5"/>
        <v/>
      </c>
      <c r="T72" s="252" t="str">
        <f t="shared" si="4"/>
        <v/>
      </c>
      <c r="U72" s="252" t="str">
        <f t="shared" si="4"/>
        <v/>
      </c>
      <c r="V72" s="252" t="str">
        <f t="shared" si="4"/>
        <v/>
      </c>
      <c r="W72" s="252" t="str">
        <f t="shared" si="4"/>
        <v/>
      </c>
      <c r="X72" s="252" t="str">
        <f t="shared" si="4"/>
        <v/>
      </c>
      <c r="Y72" s="253" t="str">
        <f t="shared" si="4"/>
        <v/>
      </c>
      <c r="Z72" s="254" t="str">
        <f t="shared" si="4"/>
        <v/>
      </c>
      <c r="AA72" s="252" t="str">
        <f t="shared" si="4"/>
        <v/>
      </c>
      <c r="AB72" s="252" t="str">
        <f t="shared" si="4"/>
        <v/>
      </c>
      <c r="AC72" s="252" t="str">
        <f t="shared" si="4"/>
        <v/>
      </c>
      <c r="AD72" s="252" t="str">
        <f t="shared" si="4"/>
        <v/>
      </c>
      <c r="AE72" s="252" t="str">
        <f t="shared" si="4"/>
        <v/>
      </c>
      <c r="AF72" s="253" t="str">
        <f t="shared" si="4"/>
        <v/>
      </c>
      <c r="AG72" s="252" t="str">
        <f t="shared" si="4"/>
        <v/>
      </c>
      <c r="AH72" s="252" t="str">
        <f t="shared" si="4"/>
        <v/>
      </c>
      <c r="AI72" s="252" t="str">
        <f t="shared" si="4"/>
        <v/>
      </c>
      <c r="AJ72" s="252" t="str">
        <f t="shared" si="4"/>
        <v/>
      </c>
      <c r="AK72" s="252" t="str">
        <f t="shared" si="4"/>
        <v/>
      </c>
      <c r="AL72" s="252" t="str">
        <f t="shared" si="4"/>
        <v/>
      </c>
      <c r="AM72" s="253" t="str">
        <f t="shared" si="4"/>
        <v/>
      </c>
      <c r="AN72" s="252" t="str">
        <f t="shared" si="4"/>
        <v/>
      </c>
      <c r="AO72" s="252" t="str">
        <f t="shared" si="4"/>
        <v/>
      </c>
      <c r="AP72" s="252" t="str">
        <f t="shared" si="4"/>
        <v/>
      </c>
      <c r="AQ72" s="252" t="str">
        <f t="shared" si="4"/>
        <v/>
      </c>
      <c r="AR72" s="252" t="str">
        <f t="shared" si="4"/>
        <v/>
      </c>
      <c r="AS72" s="252" t="str">
        <f t="shared" si="4"/>
        <v/>
      </c>
      <c r="AT72" s="253" t="str">
        <f t="shared" si="4"/>
        <v/>
      </c>
      <c r="AU72" s="252" t="str">
        <f t="shared" si="4"/>
        <v/>
      </c>
      <c r="AV72" s="252" t="str">
        <f t="shared" si="4"/>
        <v/>
      </c>
      <c r="AW72" s="253" t="str">
        <f t="shared" si="4"/>
        <v/>
      </c>
      <c r="AX72" s="490"/>
      <c r="AY72" s="491"/>
      <c r="AZ72" s="491"/>
      <c r="BA72" s="492"/>
      <c r="BB72" s="473"/>
      <c r="BC72" s="474"/>
      <c r="BD72" s="474"/>
      <c r="BE72" s="474"/>
      <c r="BF72" s="475"/>
    </row>
    <row r="73" spans="1:73" ht="13.5" customHeight="1">
      <c r="C73" s="192"/>
      <c r="D73" s="192"/>
      <c r="E73" s="192"/>
      <c r="F73" s="192"/>
      <c r="G73" s="193"/>
      <c r="H73" s="194"/>
      <c r="AF73" s="164"/>
    </row>
    <row r="74" spans="1:73" ht="11.45" customHeight="1">
      <c r="A74" s="195"/>
      <c r="B74" s="195"/>
      <c r="C74" s="195"/>
      <c r="D74" s="195"/>
      <c r="E74" s="195"/>
      <c r="F74" s="195"/>
      <c r="G74" s="195"/>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7"/>
      <c r="AS74" s="197"/>
      <c r="AT74" s="197"/>
      <c r="AU74" s="197"/>
      <c r="AV74" s="197"/>
      <c r="AW74" s="197"/>
      <c r="AX74" s="197"/>
      <c r="AY74" s="197"/>
      <c r="AZ74" s="197"/>
      <c r="BA74" s="197"/>
    </row>
    <row r="75" spans="1:73" ht="20.25" customHeight="1">
      <c r="A75" s="198"/>
      <c r="B75" s="198"/>
      <c r="C75" s="195"/>
      <c r="D75" s="195"/>
      <c r="E75" s="195"/>
      <c r="F75" s="195"/>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9"/>
      <c r="AS75" s="199"/>
      <c r="AT75" s="199"/>
      <c r="AU75" s="199"/>
      <c r="AV75" s="199"/>
      <c r="BN75" s="200"/>
      <c r="BO75" s="201"/>
      <c r="BP75" s="200"/>
      <c r="BQ75" s="200"/>
      <c r="BR75" s="200"/>
      <c r="BS75" s="202"/>
      <c r="BT75" s="203"/>
      <c r="BU75" s="203"/>
    </row>
    <row r="76" spans="1:73" ht="20.25" customHeight="1">
      <c r="A76" s="195"/>
      <c r="B76" s="195"/>
      <c r="C76" s="204"/>
      <c r="D76" s="204"/>
      <c r="E76" s="204"/>
      <c r="F76" s="204"/>
      <c r="G76" s="204"/>
      <c r="H76" s="205"/>
      <c r="I76" s="20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c r="AQ76" s="195"/>
    </row>
    <row r="77" spans="1:73" ht="20.25" customHeight="1">
      <c r="A77" s="195"/>
      <c r="B77" s="195"/>
      <c r="C77" s="204"/>
      <c r="D77" s="204"/>
      <c r="E77" s="204"/>
      <c r="F77" s="204"/>
      <c r="G77" s="204"/>
      <c r="H77" s="205"/>
      <c r="I77" s="20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row>
    <row r="78" spans="1:73" ht="20.25" customHeight="1">
      <c r="A78" s="195"/>
      <c r="B78" s="195"/>
      <c r="C78" s="205"/>
      <c r="D78" s="205"/>
      <c r="E78" s="205"/>
      <c r="F78" s="205"/>
      <c r="G78" s="20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row>
    <row r="79" spans="1:73" ht="20.25" customHeight="1">
      <c r="A79" s="195"/>
      <c r="B79" s="195"/>
      <c r="C79" s="205"/>
      <c r="D79" s="205"/>
      <c r="E79" s="205"/>
      <c r="F79" s="205"/>
      <c r="G79" s="20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195"/>
    </row>
    <row r="80" spans="1:73" ht="20.25" customHeight="1">
      <c r="A80" s="195"/>
      <c r="B80" s="195"/>
      <c r="C80" s="205"/>
      <c r="D80" s="205"/>
      <c r="E80" s="205"/>
      <c r="F80" s="205"/>
      <c r="G80" s="20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c r="AQ80" s="195"/>
    </row>
    <row r="81" spans="3:7" ht="20.25" customHeight="1">
      <c r="C81" s="164"/>
      <c r="D81" s="164"/>
      <c r="E81" s="164"/>
      <c r="F81" s="164"/>
      <c r="G81" s="164"/>
    </row>
  </sheetData>
  <sheetProtection sheet="1"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549" priority="297">
      <formula>INDIRECT(ADDRESS(ROW(),COLUMN()))=TRUNC(INDIRECT(ADDRESS(ROW(),COLUMN())))</formula>
    </cfRule>
  </conditionalFormatting>
  <conditionalFormatting sqref="S23">
    <cfRule type="expression" dxfId="548" priority="296">
      <formula>INDIRECT(ADDRESS(ROW(),COLUMN()))=TRUNC(INDIRECT(ADDRESS(ROW(),COLUMN())))</formula>
    </cfRule>
  </conditionalFormatting>
  <conditionalFormatting sqref="T24:Y24">
    <cfRule type="expression" dxfId="547" priority="295">
      <formula>INDIRECT(ADDRESS(ROW(),COLUMN()))=TRUNC(INDIRECT(ADDRESS(ROW(),COLUMN())))</formula>
    </cfRule>
  </conditionalFormatting>
  <conditionalFormatting sqref="T23:Y23">
    <cfRule type="expression" dxfId="546" priority="294">
      <formula>INDIRECT(ADDRESS(ROW(),COLUMN()))=TRUNC(INDIRECT(ADDRESS(ROW(),COLUMN())))</formula>
    </cfRule>
  </conditionalFormatting>
  <conditionalFormatting sqref="Z24">
    <cfRule type="expression" dxfId="545" priority="293">
      <formula>INDIRECT(ADDRESS(ROW(),COLUMN()))=TRUNC(INDIRECT(ADDRESS(ROW(),COLUMN())))</formula>
    </cfRule>
  </conditionalFormatting>
  <conditionalFormatting sqref="Z23">
    <cfRule type="expression" dxfId="544" priority="292">
      <formula>INDIRECT(ADDRESS(ROW(),COLUMN()))=TRUNC(INDIRECT(ADDRESS(ROW(),COLUMN())))</formula>
    </cfRule>
  </conditionalFormatting>
  <conditionalFormatting sqref="AA24:AF24">
    <cfRule type="expression" dxfId="543" priority="291">
      <formula>INDIRECT(ADDRESS(ROW(),COLUMN()))=TRUNC(INDIRECT(ADDRESS(ROW(),COLUMN())))</formula>
    </cfRule>
  </conditionalFormatting>
  <conditionalFormatting sqref="AA23:AF23">
    <cfRule type="expression" dxfId="542" priority="290">
      <formula>INDIRECT(ADDRESS(ROW(),COLUMN()))=TRUNC(INDIRECT(ADDRESS(ROW(),COLUMN())))</formula>
    </cfRule>
  </conditionalFormatting>
  <conditionalFormatting sqref="AG24">
    <cfRule type="expression" dxfId="541" priority="289">
      <formula>INDIRECT(ADDRESS(ROW(),COLUMN()))=TRUNC(INDIRECT(ADDRESS(ROW(),COLUMN())))</formula>
    </cfRule>
  </conditionalFormatting>
  <conditionalFormatting sqref="AG23">
    <cfRule type="expression" dxfId="540" priority="288">
      <formula>INDIRECT(ADDRESS(ROW(),COLUMN()))=TRUNC(INDIRECT(ADDRESS(ROW(),COLUMN())))</formula>
    </cfRule>
  </conditionalFormatting>
  <conditionalFormatting sqref="AH24:AM24">
    <cfRule type="expression" dxfId="539" priority="287">
      <formula>INDIRECT(ADDRESS(ROW(),COLUMN()))=TRUNC(INDIRECT(ADDRESS(ROW(),COLUMN())))</formula>
    </cfRule>
  </conditionalFormatting>
  <conditionalFormatting sqref="AH23:AM23">
    <cfRule type="expression" dxfId="538" priority="286">
      <formula>INDIRECT(ADDRESS(ROW(),COLUMN()))=TRUNC(INDIRECT(ADDRESS(ROW(),COLUMN())))</formula>
    </cfRule>
  </conditionalFormatting>
  <conditionalFormatting sqref="AN24">
    <cfRule type="expression" dxfId="537" priority="285">
      <formula>INDIRECT(ADDRESS(ROW(),COLUMN()))=TRUNC(INDIRECT(ADDRESS(ROW(),COLUMN())))</formula>
    </cfRule>
  </conditionalFormatting>
  <conditionalFormatting sqref="AN23">
    <cfRule type="expression" dxfId="536" priority="284">
      <formula>INDIRECT(ADDRESS(ROW(),COLUMN()))=TRUNC(INDIRECT(ADDRESS(ROW(),COLUMN())))</formula>
    </cfRule>
  </conditionalFormatting>
  <conditionalFormatting sqref="AO24:AT24">
    <cfRule type="expression" dxfId="535" priority="283">
      <formula>INDIRECT(ADDRESS(ROW(),COLUMN()))=TRUNC(INDIRECT(ADDRESS(ROW(),COLUMN())))</formula>
    </cfRule>
  </conditionalFormatting>
  <conditionalFormatting sqref="AO23:AT23">
    <cfRule type="expression" dxfId="534" priority="282">
      <formula>INDIRECT(ADDRESS(ROW(),COLUMN()))=TRUNC(INDIRECT(ADDRESS(ROW(),COLUMN())))</formula>
    </cfRule>
  </conditionalFormatting>
  <conditionalFormatting sqref="AU24">
    <cfRule type="expression" dxfId="533" priority="281">
      <formula>INDIRECT(ADDRESS(ROW(),COLUMN()))=TRUNC(INDIRECT(ADDRESS(ROW(),COLUMN())))</formula>
    </cfRule>
  </conditionalFormatting>
  <conditionalFormatting sqref="AU23">
    <cfRule type="expression" dxfId="532" priority="280">
      <formula>INDIRECT(ADDRESS(ROW(),COLUMN()))=TRUNC(INDIRECT(ADDRESS(ROW(),COLUMN())))</formula>
    </cfRule>
  </conditionalFormatting>
  <conditionalFormatting sqref="AV24:AW24">
    <cfRule type="expression" dxfId="531" priority="279">
      <formula>INDIRECT(ADDRESS(ROW(),COLUMN()))=TRUNC(INDIRECT(ADDRESS(ROW(),COLUMN())))</formula>
    </cfRule>
  </conditionalFormatting>
  <conditionalFormatting sqref="AV23:AW23">
    <cfRule type="expression" dxfId="530" priority="278">
      <formula>INDIRECT(ADDRESS(ROW(),COLUMN()))=TRUNC(INDIRECT(ADDRESS(ROW(),COLUMN())))</formula>
    </cfRule>
  </conditionalFormatting>
  <conditionalFormatting sqref="AX23:BA24">
    <cfRule type="expression" dxfId="529" priority="277">
      <formula>INDIRECT(ADDRESS(ROW(),COLUMN()))=TRUNC(INDIRECT(ADDRESS(ROW(),COLUMN())))</formula>
    </cfRule>
  </conditionalFormatting>
  <conditionalFormatting sqref="S27">
    <cfRule type="expression" dxfId="528" priority="256">
      <formula>INDIRECT(ADDRESS(ROW(),COLUMN()))=TRUNC(INDIRECT(ADDRESS(ROW(),COLUMN())))</formula>
    </cfRule>
  </conditionalFormatting>
  <conditionalFormatting sqref="S26">
    <cfRule type="expression" dxfId="527" priority="255">
      <formula>INDIRECT(ADDRESS(ROW(),COLUMN()))=TRUNC(INDIRECT(ADDRESS(ROW(),COLUMN())))</formula>
    </cfRule>
  </conditionalFormatting>
  <conditionalFormatting sqref="T27:Y27">
    <cfRule type="expression" dxfId="526" priority="254">
      <formula>INDIRECT(ADDRESS(ROW(),COLUMN()))=TRUNC(INDIRECT(ADDRESS(ROW(),COLUMN())))</formula>
    </cfRule>
  </conditionalFormatting>
  <conditionalFormatting sqref="T26:Y26">
    <cfRule type="expression" dxfId="525" priority="253">
      <formula>INDIRECT(ADDRESS(ROW(),COLUMN()))=TRUNC(INDIRECT(ADDRESS(ROW(),COLUMN())))</formula>
    </cfRule>
  </conditionalFormatting>
  <conditionalFormatting sqref="Z27">
    <cfRule type="expression" dxfId="524" priority="252">
      <formula>INDIRECT(ADDRESS(ROW(),COLUMN()))=TRUNC(INDIRECT(ADDRESS(ROW(),COLUMN())))</formula>
    </cfRule>
  </conditionalFormatting>
  <conditionalFormatting sqref="Z26">
    <cfRule type="expression" dxfId="523" priority="251">
      <formula>INDIRECT(ADDRESS(ROW(),COLUMN()))=TRUNC(INDIRECT(ADDRESS(ROW(),COLUMN())))</formula>
    </cfRule>
  </conditionalFormatting>
  <conditionalFormatting sqref="AA27:AF27">
    <cfRule type="expression" dxfId="522" priority="250">
      <formula>INDIRECT(ADDRESS(ROW(),COLUMN()))=TRUNC(INDIRECT(ADDRESS(ROW(),COLUMN())))</formula>
    </cfRule>
  </conditionalFormatting>
  <conditionalFormatting sqref="AA26:AF26">
    <cfRule type="expression" dxfId="521" priority="249">
      <formula>INDIRECT(ADDRESS(ROW(),COLUMN()))=TRUNC(INDIRECT(ADDRESS(ROW(),COLUMN())))</formula>
    </cfRule>
  </conditionalFormatting>
  <conditionalFormatting sqref="AG27">
    <cfRule type="expression" dxfId="520" priority="248">
      <formula>INDIRECT(ADDRESS(ROW(),COLUMN()))=TRUNC(INDIRECT(ADDRESS(ROW(),COLUMN())))</formula>
    </cfRule>
  </conditionalFormatting>
  <conditionalFormatting sqref="AG26">
    <cfRule type="expression" dxfId="519" priority="247">
      <formula>INDIRECT(ADDRESS(ROW(),COLUMN()))=TRUNC(INDIRECT(ADDRESS(ROW(),COLUMN())))</formula>
    </cfRule>
  </conditionalFormatting>
  <conditionalFormatting sqref="AH27:AM27">
    <cfRule type="expression" dxfId="518" priority="246">
      <formula>INDIRECT(ADDRESS(ROW(),COLUMN()))=TRUNC(INDIRECT(ADDRESS(ROW(),COLUMN())))</formula>
    </cfRule>
  </conditionalFormatting>
  <conditionalFormatting sqref="AH26:AM26">
    <cfRule type="expression" dxfId="517" priority="245">
      <formula>INDIRECT(ADDRESS(ROW(),COLUMN()))=TRUNC(INDIRECT(ADDRESS(ROW(),COLUMN())))</formula>
    </cfRule>
  </conditionalFormatting>
  <conditionalFormatting sqref="AN27">
    <cfRule type="expression" dxfId="516" priority="244">
      <formula>INDIRECT(ADDRESS(ROW(),COLUMN()))=TRUNC(INDIRECT(ADDRESS(ROW(),COLUMN())))</formula>
    </cfRule>
  </conditionalFormatting>
  <conditionalFormatting sqref="AN26">
    <cfRule type="expression" dxfId="515" priority="243">
      <formula>INDIRECT(ADDRESS(ROW(),COLUMN()))=TRUNC(INDIRECT(ADDRESS(ROW(),COLUMN())))</formula>
    </cfRule>
  </conditionalFormatting>
  <conditionalFormatting sqref="AO27:AT27">
    <cfRule type="expression" dxfId="514" priority="242">
      <formula>INDIRECT(ADDRESS(ROW(),COLUMN()))=TRUNC(INDIRECT(ADDRESS(ROW(),COLUMN())))</formula>
    </cfRule>
  </conditionalFormatting>
  <conditionalFormatting sqref="AO26:AT26">
    <cfRule type="expression" dxfId="513" priority="241">
      <formula>INDIRECT(ADDRESS(ROW(),COLUMN()))=TRUNC(INDIRECT(ADDRESS(ROW(),COLUMN())))</formula>
    </cfRule>
  </conditionalFormatting>
  <conditionalFormatting sqref="AU27">
    <cfRule type="expression" dxfId="512" priority="240">
      <formula>INDIRECT(ADDRESS(ROW(),COLUMN()))=TRUNC(INDIRECT(ADDRESS(ROW(),COLUMN())))</formula>
    </cfRule>
  </conditionalFormatting>
  <conditionalFormatting sqref="AU26">
    <cfRule type="expression" dxfId="511" priority="239">
      <formula>INDIRECT(ADDRESS(ROW(),COLUMN()))=TRUNC(INDIRECT(ADDRESS(ROW(),COLUMN())))</formula>
    </cfRule>
  </conditionalFormatting>
  <conditionalFormatting sqref="AV27:AW27">
    <cfRule type="expression" dxfId="510" priority="238">
      <formula>INDIRECT(ADDRESS(ROW(),COLUMN()))=TRUNC(INDIRECT(ADDRESS(ROW(),COLUMN())))</formula>
    </cfRule>
  </conditionalFormatting>
  <conditionalFormatting sqref="AV26:AW26">
    <cfRule type="expression" dxfId="509" priority="237">
      <formula>INDIRECT(ADDRESS(ROW(),COLUMN()))=TRUNC(INDIRECT(ADDRESS(ROW(),COLUMN())))</formula>
    </cfRule>
  </conditionalFormatting>
  <conditionalFormatting sqref="AX26:BA27">
    <cfRule type="expression" dxfId="508" priority="236">
      <formula>INDIRECT(ADDRESS(ROW(),COLUMN()))=TRUNC(INDIRECT(ADDRESS(ROW(),COLUMN())))</formula>
    </cfRule>
  </conditionalFormatting>
  <conditionalFormatting sqref="S30">
    <cfRule type="expression" dxfId="507" priority="235">
      <formula>INDIRECT(ADDRESS(ROW(),COLUMN()))=TRUNC(INDIRECT(ADDRESS(ROW(),COLUMN())))</formula>
    </cfRule>
  </conditionalFormatting>
  <conditionalFormatting sqref="S29">
    <cfRule type="expression" dxfId="506" priority="234">
      <formula>INDIRECT(ADDRESS(ROW(),COLUMN()))=TRUNC(INDIRECT(ADDRESS(ROW(),COLUMN())))</formula>
    </cfRule>
  </conditionalFormatting>
  <conditionalFormatting sqref="T30:Y30">
    <cfRule type="expression" dxfId="505" priority="233">
      <formula>INDIRECT(ADDRESS(ROW(),COLUMN()))=TRUNC(INDIRECT(ADDRESS(ROW(),COLUMN())))</formula>
    </cfRule>
  </conditionalFormatting>
  <conditionalFormatting sqref="T29:Y29">
    <cfRule type="expression" dxfId="504" priority="232">
      <formula>INDIRECT(ADDRESS(ROW(),COLUMN()))=TRUNC(INDIRECT(ADDRESS(ROW(),COLUMN())))</formula>
    </cfRule>
  </conditionalFormatting>
  <conditionalFormatting sqref="Z30">
    <cfRule type="expression" dxfId="503" priority="231">
      <formula>INDIRECT(ADDRESS(ROW(),COLUMN()))=TRUNC(INDIRECT(ADDRESS(ROW(),COLUMN())))</formula>
    </cfRule>
  </conditionalFormatting>
  <conditionalFormatting sqref="Z29">
    <cfRule type="expression" dxfId="502" priority="230">
      <formula>INDIRECT(ADDRESS(ROW(),COLUMN()))=TRUNC(INDIRECT(ADDRESS(ROW(),COLUMN())))</formula>
    </cfRule>
  </conditionalFormatting>
  <conditionalFormatting sqref="AA30:AF30">
    <cfRule type="expression" dxfId="501" priority="229">
      <formula>INDIRECT(ADDRESS(ROW(),COLUMN()))=TRUNC(INDIRECT(ADDRESS(ROW(),COLUMN())))</formula>
    </cfRule>
  </conditionalFormatting>
  <conditionalFormatting sqref="AA29:AF29">
    <cfRule type="expression" dxfId="500" priority="228">
      <formula>INDIRECT(ADDRESS(ROW(),COLUMN()))=TRUNC(INDIRECT(ADDRESS(ROW(),COLUMN())))</formula>
    </cfRule>
  </conditionalFormatting>
  <conditionalFormatting sqref="AG30">
    <cfRule type="expression" dxfId="499" priority="227">
      <formula>INDIRECT(ADDRESS(ROW(),COLUMN()))=TRUNC(INDIRECT(ADDRESS(ROW(),COLUMN())))</formula>
    </cfRule>
  </conditionalFormatting>
  <conditionalFormatting sqref="AG29">
    <cfRule type="expression" dxfId="498" priority="226">
      <formula>INDIRECT(ADDRESS(ROW(),COLUMN()))=TRUNC(INDIRECT(ADDRESS(ROW(),COLUMN())))</formula>
    </cfRule>
  </conditionalFormatting>
  <conditionalFormatting sqref="AH30:AM30">
    <cfRule type="expression" dxfId="497" priority="225">
      <formula>INDIRECT(ADDRESS(ROW(),COLUMN()))=TRUNC(INDIRECT(ADDRESS(ROW(),COLUMN())))</formula>
    </cfRule>
  </conditionalFormatting>
  <conditionalFormatting sqref="AH29:AM29">
    <cfRule type="expression" dxfId="496" priority="224">
      <formula>INDIRECT(ADDRESS(ROW(),COLUMN()))=TRUNC(INDIRECT(ADDRESS(ROW(),COLUMN())))</formula>
    </cfRule>
  </conditionalFormatting>
  <conditionalFormatting sqref="AN30">
    <cfRule type="expression" dxfId="495" priority="223">
      <formula>INDIRECT(ADDRESS(ROW(),COLUMN()))=TRUNC(INDIRECT(ADDRESS(ROW(),COLUMN())))</formula>
    </cfRule>
  </conditionalFormatting>
  <conditionalFormatting sqref="AN29">
    <cfRule type="expression" dxfId="494" priority="222">
      <formula>INDIRECT(ADDRESS(ROW(),COLUMN()))=TRUNC(INDIRECT(ADDRESS(ROW(),COLUMN())))</formula>
    </cfRule>
  </conditionalFormatting>
  <conditionalFormatting sqref="AO30:AT30">
    <cfRule type="expression" dxfId="493" priority="221">
      <formula>INDIRECT(ADDRESS(ROW(),COLUMN()))=TRUNC(INDIRECT(ADDRESS(ROW(),COLUMN())))</formula>
    </cfRule>
  </conditionalFormatting>
  <conditionalFormatting sqref="AO29:AT29">
    <cfRule type="expression" dxfId="492" priority="220">
      <formula>INDIRECT(ADDRESS(ROW(),COLUMN()))=TRUNC(INDIRECT(ADDRESS(ROW(),COLUMN())))</formula>
    </cfRule>
  </conditionalFormatting>
  <conditionalFormatting sqref="AU30">
    <cfRule type="expression" dxfId="491" priority="219">
      <formula>INDIRECT(ADDRESS(ROW(),COLUMN()))=TRUNC(INDIRECT(ADDRESS(ROW(),COLUMN())))</formula>
    </cfRule>
  </conditionalFormatting>
  <conditionalFormatting sqref="AU29">
    <cfRule type="expression" dxfId="490" priority="218">
      <formula>INDIRECT(ADDRESS(ROW(),COLUMN()))=TRUNC(INDIRECT(ADDRESS(ROW(),COLUMN())))</formula>
    </cfRule>
  </conditionalFormatting>
  <conditionalFormatting sqref="AV30:AW30">
    <cfRule type="expression" dxfId="489" priority="217">
      <formula>INDIRECT(ADDRESS(ROW(),COLUMN()))=TRUNC(INDIRECT(ADDRESS(ROW(),COLUMN())))</formula>
    </cfRule>
  </conditionalFormatting>
  <conditionalFormatting sqref="AV29:AW29">
    <cfRule type="expression" dxfId="488" priority="216">
      <formula>INDIRECT(ADDRESS(ROW(),COLUMN()))=TRUNC(INDIRECT(ADDRESS(ROW(),COLUMN())))</formula>
    </cfRule>
  </conditionalFormatting>
  <conditionalFormatting sqref="AX29:BA30">
    <cfRule type="expression" dxfId="487" priority="215">
      <formula>INDIRECT(ADDRESS(ROW(),COLUMN()))=TRUNC(INDIRECT(ADDRESS(ROW(),COLUMN())))</formula>
    </cfRule>
  </conditionalFormatting>
  <conditionalFormatting sqref="S33">
    <cfRule type="expression" dxfId="486" priority="214">
      <formula>INDIRECT(ADDRESS(ROW(),COLUMN()))=TRUNC(INDIRECT(ADDRESS(ROW(),COLUMN())))</formula>
    </cfRule>
  </conditionalFormatting>
  <conditionalFormatting sqref="S32">
    <cfRule type="expression" dxfId="485" priority="213">
      <formula>INDIRECT(ADDRESS(ROW(),COLUMN()))=TRUNC(INDIRECT(ADDRESS(ROW(),COLUMN())))</formula>
    </cfRule>
  </conditionalFormatting>
  <conditionalFormatting sqref="T33:Y33">
    <cfRule type="expression" dxfId="484" priority="212">
      <formula>INDIRECT(ADDRESS(ROW(),COLUMN()))=TRUNC(INDIRECT(ADDRESS(ROW(),COLUMN())))</formula>
    </cfRule>
  </conditionalFormatting>
  <conditionalFormatting sqref="T32:Y32">
    <cfRule type="expression" dxfId="483" priority="211">
      <formula>INDIRECT(ADDRESS(ROW(),COLUMN()))=TRUNC(INDIRECT(ADDRESS(ROW(),COLUMN())))</formula>
    </cfRule>
  </conditionalFormatting>
  <conditionalFormatting sqref="Z33">
    <cfRule type="expression" dxfId="482" priority="210">
      <formula>INDIRECT(ADDRESS(ROW(),COLUMN()))=TRUNC(INDIRECT(ADDRESS(ROW(),COLUMN())))</formula>
    </cfRule>
  </conditionalFormatting>
  <conditionalFormatting sqref="Z32">
    <cfRule type="expression" dxfId="481" priority="209">
      <formula>INDIRECT(ADDRESS(ROW(),COLUMN()))=TRUNC(INDIRECT(ADDRESS(ROW(),COLUMN())))</formula>
    </cfRule>
  </conditionalFormatting>
  <conditionalFormatting sqref="AA33:AF33">
    <cfRule type="expression" dxfId="480" priority="208">
      <formula>INDIRECT(ADDRESS(ROW(),COLUMN()))=TRUNC(INDIRECT(ADDRESS(ROW(),COLUMN())))</formula>
    </cfRule>
  </conditionalFormatting>
  <conditionalFormatting sqref="AA32:AF32">
    <cfRule type="expression" dxfId="479" priority="207">
      <formula>INDIRECT(ADDRESS(ROW(),COLUMN()))=TRUNC(INDIRECT(ADDRESS(ROW(),COLUMN())))</formula>
    </cfRule>
  </conditionalFormatting>
  <conditionalFormatting sqref="AG33">
    <cfRule type="expression" dxfId="478" priority="206">
      <formula>INDIRECT(ADDRESS(ROW(),COLUMN()))=TRUNC(INDIRECT(ADDRESS(ROW(),COLUMN())))</formula>
    </cfRule>
  </conditionalFormatting>
  <conditionalFormatting sqref="AG32">
    <cfRule type="expression" dxfId="477" priority="205">
      <formula>INDIRECT(ADDRESS(ROW(),COLUMN()))=TRUNC(INDIRECT(ADDRESS(ROW(),COLUMN())))</formula>
    </cfRule>
  </conditionalFormatting>
  <conditionalFormatting sqref="AH33:AM33">
    <cfRule type="expression" dxfId="476" priority="204">
      <formula>INDIRECT(ADDRESS(ROW(),COLUMN()))=TRUNC(INDIRECT(ADDRESS(ROW(),COLUMN())))</formula>
    </cfRule>
  </conditionalFormatting>
  <conditionalFormatting sqref="AH32:AM32">
    <cfRule type="expression" dxfId="475" priority="203">
      <formula>INDIRECT(ADDRESS(ROW(),COLUMN()))=TRUNC(INDIRECT(ADDRESS(ROW(),COLUMN())))</formula>
    </cfRule>
  </conditionalFormatting>
  <conditionalFormatting sqref="AN33">
    <cfRule type="expression" dxfId="474" priority="202">
      <formula>INDIRECT(ADDRESS(ROW(),COLUMN()))=TRUNC(INDIRECT(ADDRESS(ROW(),COLUMN())))</formula>
    </cfRule>
  </conditionalFormatting>
  <conditionalFormatting sqref="AN32">
    <cfRule type="expression" dxfId="473" priority="201">
      <formula>INDIRECT(ADDRESS(ROW(),COLUMN()))=TRUNC(INDIRECT(ADDRESS(ROW(),COLUMN())))</formula>
    </cfRule>
  </conditionalFormatting>
  <conditionalFormatting sqref="AO33:AT33">
    <cfRule type="expression" dxfId="472" priority="200">
      <formula>INDIRECT(ADDRESS(ROW(),COLUMN()))=TRUNC(INDIRECT(ADDRESS(ROW(),COLUMN())))</formula>
    </cfRule>
  </conditionalFormatting>
  <conditionalFormatting sqref="AO32:AT32">
    <cfRule type="expression" dxfId="471" priority="199">
      <formula>INDIRECT(ADDRESS(ROW(),COLUMN()))=TRUNC(INDIRECT(ADDRESS(ROW(),COLUMN())))</formula>
    </cfRule>
  </conditionalFormatting>
  <conditionalFormatting sqref="AU33">
    <cfRule type="expression" dxfId="470" priority="198">
      <formula>INDIRECT(ADDRESS(ROW(),COLUMN()))=TRUNC(INDIRECT(ADDRESS(ROW(),COLUMN())))</formula>
    </cfRule>
  </conditionalFormatting>
  <conditionalFormatting sqref="AU32">
    <cfRule type="expression" dxfId="469" priority="197">
      <formula>INDIRECT(ADDRESS(ROW(),COLUMN()))=TRUNC(INDIRECT(ADDRESS(ROW(),COLUMN())))</formula>
    </cfRule>
  </conditionalFormatting>
  <conditionalFormatting sqref="AV33:AW33">
    <cfRule type="expression" dxfId="468" priority="196">
      <formula>INDIRECT(ADDRESS(ROW(),COLUMN()))=TRUNC(INDIRECT(ADDRESS(ROW(),COLUMN())))</formula>
    </cfRule>
  </conditionalFormatting>
  <conditionalFormatting sqref="AV32:AW32">
    <cfRule type="expression" dxfId="467" priority="195">
      <formula>INDIRECT(ADDRESS(ROW(),COLUMN()))=TRUNC(INDIRECT(ADDRESS(ROW(),COLUMN())))</formula>
    </cfRule>
  </conditionalFormatting>
  <conditionalFormatting sqref="AX32:BA33">
    <cfRule type="expression" dxfId="466" priority="194">
      <formula>INDIRECT(ADDRESS(ROW(),COLUMN()))=TRUNC(INDIRECT(ADDRESS(ROW(),COLUMN())))</formula>
    </cfRule>
  </conditionalFormatting>
  <conditionalFormatting sqref="S36">
    <cfRule type="expression" dxfId="465" priority="193">
      <formula>INDIRECT(ADDRESS(ROW(),COLUMN()))=TRUNC(INDIRECT(ADDRESS(ROW(),COLUMN())))</formula>
    </cfRule>
  </conditionalFormatting>
  <conditionalFormatting sqref="S35">
    <cfRule type="expression" dxfId="464" priority="192">
      <formula>INDIRECT(ADDRESS(ROW(),COLUMN()))=TRUNC(INDIRECT(ADDRESS(ROW(),COLUMN())))</formula>
    </cfRule>
  </conditionalFormatting>
  <conditionalFormatting sqref="T36:Y36">
    <cfRule type="expression" dxfId="463" priority="191">
      <formula>INDIRECT(ADDRESS(ROW(),COLUMN()))=TRUNC(INDIRECT(ADDRESS(ROW(),COLUMN())))</formula>
    </cfRule>
  </conditionalFormatting>
  <conditionalFormatting sqref="T35:Y35">
    <cfRule type="expression" dxfId="462" priority="190">
      <formula>INDIRECT(ADDRESS(ROW(),COLUMN()))=TRUNC(INDIRECT(ADDRESS(ROW(),COLUMN())))</formula>
    </cfRule>
  </conditionalFormatting>
  <conditionalFormatting sqref="Z36">
    <cfRule type="expression" dxfId="461" priority="189">
      <formula>INDIRECT(ADDRESS(ROW(),COLUMN()))=TRUNC(INDIRECT(ADDRESS(ROW(),COLUMN())))</formula>
    </cfRule>
  </conditionalFormatting>
  <conditionalFormatting sqref="Z35">
    <cfRule type="expression" dxfId="460" priority="188">
      <formula>INDIRECT(ADDRESS(ROW(),COLUMN()))=TRUNC(INDIRECT(ADDRESS(ROW(),COLUMN())))</formula>
    </cfRule>
  </conditionalFormatting>
  <conditionalFormatting sqref="AA36:AF36">
    <cfRule type="expression" dxfId="459" priority="187">
      <formula>INDIRECT(ADDRESS(ROW(),COLUMN()))=TRUNC(INDIRECT(ADDRESS(ROW(),COLUMN())))</formula>
    </cfRule>
  </conditionalFormatting>
  <conditionalFormatting sqref="AA35:AF35">
    <cfRule type="expression" dxfId="458" priority="186">
      <formula>INDIRECT(ADDRESS(ROW(),COLUMN()))=TRUNC(INDIRECT(ADDRESS(ROW(),COLUMN())))</formula>
    </cfRule>
  </conditionalFormatting>
  <conditionalFormatting sqref="AG36">
    <cfRule type="expression" dxfId="457" priority="185">
      <formula>INDIRECT(ADDRESS(ROW(),COLUMN()))=TRUNC(INDIRECT(ADDRESS(ROW(),COLUMN())))</formula>
    </cfRule>
  </conditionalFormatting>
  <conditionalFormatting sqref="AG35">
    <cfRule type="expression" dxfId="456" priority="184">
      <formula>INDIRECT(ADDRESS(ROW(),COLUMN()))=TRUNC(INDIRECT(ADDRESS(ROW(),COLUMN())))</formula>
    </cfRule>
  </conditionalFormatting>
  <conditionalFormatting sqref="AH36:AM36">
    <cfRule type="expression" dxfId="455" priority="183">
      <formula>INDIRECT(ADDRESS(ROW(),COLUMN()))=TRUNC(INDIRECT(ADDRESS(ROW(),COLUMN())))</formula>
    </cfRule>
  </conditionalFormatting>
  <conditionalFormatting sqref="AH35:AM35">
    <cfRule type="expression" dxfId="454" priority="182">
      <formula>INDIRECT(ADDRESS(ROW(),COLUMN()))=TRUNC(INDIRECT(ADDRESS(ROW(),COLUMN())))</formula>
    </cfRule>
  </conditionalFormatting>
  <conditionalFormatting sqref="AN36">
    <cfRule type="expression" dxfId="453" priority="181">
      <formula>INDIRECT(ADDRESS(ROW(),COLUMN()))=TRUNC(INDIRECT(ADDRESS(ROW(),COLUMN())))</formula>
    </cfRule>
  </conditionalFormatting>
  <conditionalFormatting sqref="AN35">
    <cfRule type="expression" dxfId="452" priority="180">
      <formula>INDIRECT(ADDRESS(ROW(),COLUMN()))=TRUNC(INDIRECT(ADDRESS(ROW(),COLUMN())))</formula>
    </cfRule>
  </conditionalFormatting>
  <conditionalFormatting sqref="AO36:AT36">
    <cfRule type="expression" dxfId="451" priority="179">
      <formula>INDIRECT(ADDRESS(ROW(),COLUMN()))=TRUNC(INDIRECT(ADDRESS(ROW(),COLUMN())))</formula>
    </cfRule>
  </conditionalFormatting>
  <conditionalFormatting sqref="AO35:AT35">
    <cfRule type="expression" dxfId="450" priority="178">
      <formula>INDIRECT(ADDRESS(ROW(),COLUMN()))=TRUNC(INDIRECT(ADDRESS(ROW(),COLUMN())))</formula>
    </cfRule>
  </conditionalFormatting>
  <conditionalFormatting sqref="AU36">
    <cfRule type="expression" dxfId="449" priority="177">
      <formula>INDIRECT(ADDRESS(ROW(),COLUMN()))=TRUNC(INDIRECT(ADDRESS(ROW(),COLUMN())))</formula>
    </cfRule>
  </conditionalFormatting>
  <conditionalFormatting sqref="AU35">
    <cfRule type="expression" dxfId="448" priority="176">
      <formula>INDIRECT(ADDRESS(ROW(),COLUMN()))=TRUNC(INDIRECT(ADDRESS(ROW(),COLUMN())))</formula>
    </cfRule>
  </conditionalFormatting>
  <conditionalFormatting sqref="AV36:AW36">
    <cfRule type="expression" dxfId="447" priority="175">
      <formula>INDIRECT(ADDRESS(ROW(),COLUMN()))=TRUNC(INDIRECT(ADDRESS(ROW(),COLUMN())))</formula>
    </cfRule>
  </conditionalFormatting>
  <conditionalFormatting sqref="AV35:AW35">
    <cfRule type="expression" dxfId="446" priority="174">
      <formula>INDIRECT(ADDRESS(ROW(),COLUMN()))=TRUNC(INDIRECT(ADDRESS(ROW(),COLUMN())))</formula>
    </cfRule>
  </conditionalFormatting>
  <conditionalFormatting sqref="AX35:BA36">
    <cfRule type="expression" dxfId="445" priority="173">
      <formula>INDIRECT(ADDRESS(ROW(),COLUMN()))=TRUNC(INDIRECT(ADDRESS(ROW(),COLUMN())))</formula>
    </cfRule>
  </conditionalFormatting>
  <conditionalFormatting sqref="S39">
    <cfRule type="expression" dxfId="444" priority="172">
      <formula>INDIRECT(ADDRESS(ROW(),COLUMN()))=TRUNC(INDIRECT(ADDRESS(ROW(),COLUMN())))</formula>
    </cfRule>
  </conditionalFormatting>
  <conditionalFormatting sqref="S38">
    <cfRule type="expression" dxfId="443" priority="171">
      <formula>INDIRECT(ADDRESS(ROW(),COLUMN()))=TRUNC(INDIRECT(ADDRESS(ROW(),COLUMN())))</formula>
    </cfRule>
  </conditionalFormatting>
  <conditionalFormatting sqref="T39:Y39">
    <cfRule type="expression" dxfId="442" priority="170">
      <formula>INDIRECT(ADDRESS(ROW(),COLUMN()))=TRUNC(INDIRECT(ADDRESS(ROW(),COLUMN())))</formula>
    </cfRule>
  </conditionalFormatting>
  <conditionalFormatting sqref="T38:Y38">
    <cfRule type="expression" dxfId="441" priority="169">
      <formula>INDIRECT(ADDRESS(ROW(),COLUMN()))=TRUNC(INDIRECT(ADDRESS(ROW(),COLUMN())))</formula>
    </cfRule>
  </conditionalFormatting>
  <conditionalFormatting sqref="Z39">
    <cfRule type="expression" dxfId="440" priority="168">
      <formula>INDIRECT(ADDRESS(ROW(),COLUMN()))=TRUNC(INDIRECT(ADDRESS(ROW(),COLUMN())))</formula>
    </cfRule>
  </conditionalFormatting>
  <conditionalFormatting sqref="Z38">
    <cfRule type="expression" dxfId="439" priority="167">
      <formula>INDIRECT(ADDRESS(ROW(),COLUMN()))=TRUNC(INDIRECT(ADDRESS(ROW(),COLUMN())))</formula>
    </cfRule>
  </conditionalFormatting>
  <conditionalFormatting sqref="AA39:AF39">
    <cfRule type="expression" dxfId="438" priority="166">
      <formula>INDIRECT(ADDRESS(ROW(),COLUMN()))=TRUNC(INDIRECT(ADDRESS(ROW(),COLUMN())))</formula>
    </cfRule>
  </conditionalFormatting>
  <conditionalFormatting sqref="AA38:AF38">
    <cfRule type="expression" dxfId="437" priority="165">
      <formula>INDIRECT(ADDRESS(ROW(),COLUMN()))=TRUNC(INDIRECT(ADDRESS(ROW(),COLUMN())))</formula>
    </cfRule>
  </conditionalFormatting>
  <conditionalFormatting sqref="AG39">
    <cfRule type="expression" dxfId="436" priority="164">
      <formula>INDIRECT(ADDRESS(ROW(),COLUMN()))=TRUNC(INDIRECT(ADDRESS(ROW(),COLUMN())))</formula>
    </cfRule>
  </conditionalFormatting>
  <conditionalFormatting sqref="AG38">
    <cfRule type="expression" dxfId="435" priority="163">
      <formula>INDIRECT(ADDRESS(ROW(),COLUMN()))=TRUNC(INDIRECT(ADDRESS(ROW(),COLUMN())))</formula>
    </cfRule>
  </conditionalFormatting>
  <conditionalFormatting sqref="AH39:AM39">
    <cfRule type="expression" dxfId="434" priority="162">
      <formula>INDIRECT(ADDRESS(ROW(),COLUMN()))=TRUNC(INDIRECT(ADDRESS(ROW(),COLUMN())))</formula>
    </cfRule>
  </conditionalFormatting>
  <conditionalFormatting sqref="AH38:AM38">
    <cfRule type="expression" dxfId="433" priority="161">
      <formula>INDIRECT(ADDRESS(ROW(),COLUMN()))=TRUNC(INDIRECT(ADDRESS(ROW(),COLUMN())))</formula>
    </cfRule>
  </conditionalFormatting>
  <conditionalFormatting sqref="AN39">
    <cfRule type="expression" dxfId="432" priority="160">
      <formula>INDIRECT(ADDRESS(ROW(),COLUMN()))=TRUNC(INDIRECT(ADDRESS(ROW(),COLUMN())))</formula>
    </cfRule>
  </conditionalFormatting>
  <conditionalFormatting sqref="AN38">
    <cfRule type="expression" dxfId="431" priority="159">
      <formula>INDIRECT(ADDRESS(ROW(),COLUMN()))=TRUNC(INDIRECT(ADDRESS(ROW(),COLUMN())))</formula>
    </cfRule>
  </conditionalFormatting>
  <conditionalFormatting sqref="AO39:AT39">
    <cfRule type="expression" dxfId="430" priority="158">
      <formula>INDIRECT(ADDRESS(ROW(),COLUMN()))=TRUNC(INDIRECT(ADDRESS(ROW(),COLUMN())))</formula>
    </cfRule>
  </conditionalFormatting>
  <conditionalFormatting sqref="AO38:AT38">
    <cfRule type="expression" dxfId="429" priority="157">
      <formula>INDIRECT(ADDRESS(ROW(),COLUMN()))=TRUNC(INDIRECT(ADDRESS(ROW(),COLUMN())))</formula>
    </cfRule>
  </conditionalFormatting>
  <conditionalFormatting sqref="AU39">
    <cfRule type="expression" dxfId="428" priority="156">
      <formula>INDIRECT(ADDRESS(ROW(),COLUMN()))=TRUNC(INDIRECT(ADDRESS(ROW(),COLUMN())))</formula>
    </cfRule>
  </conditionalFormatting>
  <conditionalFormatting sqref="AU38">
    <cfRule type="expression" dxfId="427" priority="155">
      <formula>INDIRECT(ADDRESS(ROW(),COLUMN()))=TRUNC(INDIRECT(ADDRESS(ROW(),COLUMN())))</formula>
    </cfRule>
  </conditionalFormatting>
  <conditionalFormatting sqref="AV39:AW39">
    <cfRule type="expression" dxfId="426" priority="154">
      <formula>INDIRECT(ADDRESS(ROW(),COLUMN()))=TRUNC(INDIRECT(ADDRESS(ROW(),COLUMN())))</formula>
    </cfRule>
  </conditionalFormatting>
  <conditionalFormatting sqref="AV38:AW38">
    <cfRule type="expression" dxfId="425" priority="153">
      <formula>INDIRECT(ADDRESS(ROW(),COLUMN()))=TRUNC(INDIRECT(ADDRESS(ROW(),COLUMN())))</formula>
    </cfRule>
  </conditionalFormatting>
  <conditionalFormatting sqref="AX38:BA39">
    <cfRule type="expression" dxfId="424" priority="152">
      <formula>INDIRECT(ADDRESS(ROW(),COLUMN()))=TRUNC(INDIRECT(ADDRESS(ROW(),COLUMN())))</formula>
    </cfRule>
  </conditionalFormatting>
  <conditionalFormatting sqref="S42">
    <cfRule type="expression" dxfId="423" priority="151">
      <formula>INDIRECT(ADDRESS(ROW(),COLUMN()))=TRUNC(INDIRECT(ADDRESS(ROW(),COLUMN())))</formula>
    </cfRule>
  </conditionalFormatting>
  <conditionalFormatting sqref="S41">
    <cfRule type="expression" dxfId="422" priority="150">
      <formula>INDIRECT(ADDRESS(ROW(),COLUMN()))=TRUNC(INDIRECT(ADDRESS(ROW(),COLUMN())))</formula>
    </cfRule>
  </conditionalFormatting>
  <conditionalFormatting sqref="T42:Y42">
    <cfRule type="expression" dxfId="421" priority="149">
      <formula>INDIRECT(ADDRESS(ROW(),COLUMN()))=TRUNC(INDIRECT(ADDRESS(ROW(),COLUMN())))</formula>
    </cfRule>
  </conditionalFormatting>
  <conditionalFormatting sqref="T41:Y41">
    <cfRule type="expression" dxfId="420" priority="148">
      <formula>INDIRECT(ADDRESS(ROW(),COLUMN()))=TRUNC(INDIRECT(ADDRESS(ROW(),COLUMN())))</formula>
    </cfRule>
  </conditionalFormatting>
  <conditionalFormatting sqref="Z42">
    <cfRule type="expression" dxfId="419" priority="147">
      <formula>INDIRECT(ADDRESS(ROW(),COLUMN()))=TRUNC(INDIRECT(ADDRESS(ROW(),COLUMN())))</formula>
    </cfRule>
  </conditionalFormatting>
  <conditionalFormatting sqref="Z41">
    <cfRule type="expression" dxfId="418" priority="146">
      <formula>INDIRECT(ADDRESS(ROW(),COLUMN()))=TRUNC(INDIRECT(ADDRESS(ROW(),COLUMN())))</formula>
    </cfRule>
  </conditionalFormatting>
  <conditionalFormatting sqref="AA42:AF42">
    <cfRule type="expression" dxfId="417" priority="145">
      <formula>INDIRECT(ADDRESS(ROW(),COLUMN()))=TRUNC(INDIRECT(ADDRESS(ROW(),COLUMN())))</formula>
    </cfRule>
  </conditionalFormatting>
  <conditionalFormatting sqref="AA41:AF41">
    <cfRule type="expression" dxfId="416" priority="144">
      <formula>INDIRECT(ADDRESS(ROW(),COLUMN()))=TRUNC(INDIRECT(ADDRESS(ROW(),COLUMN())))</formula>
    </cfRule>
  </conditionalFormatting>
  <conditionalFormatting sqref="AG42">
    <cfRule type="expression" dxfId="415" priority="143">
      <formula>INDIRECT(ADDRESS(ROW(),COLUMN()))=TRUNC(INDIRECT(ADDRESS(ROW(),COLUMN())))</formula>
    </cfRule>
  </conditionalFormatting>
  <conditionalFormatting sqref="AG41">
    <cfRule type="expression" dxfId="414" priority="142">
      <formula>INDIRECT(ADDRESS(ROW(),COLUMN()))=TRUNC(INDIRECT(ADDRESS(ROW(),COLUMN())))</formula>
    </cfRule>
  </conditionalFormatting>
  <conditionalFormatting sqref="AH42:AM42">
    <cfRule type="expression" dxfId="413" priority="141">
      <formula>INDIRECT(ADDRESS(ROW(),COLUMN()))=TRUNC(INDIRECT(ADDRESS(ROW(),COLUMN())))</formula>
    </cfRule>
  </conditionalFormatting>
  <conditionalFormatting sqref="AH41:AM41">
    <cfRule type="expression" dxfId="412" priority="140">
      <formula>INDIRECT(ADDRESS(ROW(),COLUMN()))=TRUNC(INDIRECT(ADDRESS(ROW(),COLUMN())))</formula>
    </cfRule>
  </conditionalFormatting>
  <conditionalFormatting sqref="AN42">
    <cfRule type="expression" dxfId="411" priority="139">
      <formula>INDIRECT(ADDRESS(ROW(),COLUMN()))=TRUNC(INDIRECT(ADDRESS(ROW(),COLUMN())))</formula>
    </cfRule>
  </conditionalFormatting>
  <conditionalFormatting sqref="AN41">
    <cfRule type="expression" dxfId="410" priority="138">
      <formula>INDIRECT(ADDRESS(ROW(),COLUMN()))=TRUNC(INDIRECT(ADDRESS(ROW(),COLUMN())))</formula>
    </cfRule>
  </conditionalFormatting>
  <conditionalFormatting sqref="AO42:AT42">
    <cfRule type="expression" dxfId="409" priority="137">
      <formula>INDIRECT(ADDRESS(ROW(),COLUMN()))=TRUNC(INDIRECT(ADDRESS(ROW(),COLUMN())))</formula>
    </cfRule>
  </conditionalFormatting>
  <conditionalFormatting sqref="AO41:AT41">
    <cfRule type="expression" dxfId="408" priority="136">
      <formula>INDIRECT(ADDRESS(ROW(),COLUMN()))=TRUNC(INDIRECT(ADDRESS(ROW(),COLUMN())))</formula>
    </cfRule>
  </conditionalFormatting>
  <conditionalFormatting sqref="AU42">
    <cfRule type="expression" dxfId="407" priority="135">
      <formula>INDIRECT(ADDRESS(ROW(),COLUMN()))=TRUNC(INDIRECT(ADDRESS(ROW(),COLUMN())))</formula>
    </cfRule>
  </conditionalFormatting>
  <conditionalFormatting sqref="AU41">
    <cfRule type="expression" dxfId="406" priority="134">
      <formula>INDIRECT(ADDRESS(ROW(),COLUMN()))=TRUNC(INDIRECT(ADDRESS(ROW(),COLUMN())))</formula>
    </cfRule>
  </conditionalFormatting>
  <conditionalFormatting sqref="AV42:AW42">
    <cfRule type="expression" dxfId="405" priority="133">
      <formula>INDIRECT(ADDRESS(ROW(),COLUMN()))=TRUNC(INDIRECT(ADDRESS(ROW(),COLUMN())))</formula>
    </cfRule>
  </conditionalFormatting>
  <conditionalFormatting sqref="AV41:AW41">
    <cfRule type="expression" dxfId="404" priority="132">
      <formula>INDIRECT(ADDRESS(ROW(),COLUMN()))=TRUNC(INDIRECT(ADDRESS(ROW(),COLUMN())))</formula>
    </cfRule>
  </conditionalFormatting>
  <conditionalFormatting sqref="AX41:BA42">
    <cfRule type="expression" dxfId="403" priority="131">
      <formula>INDIRECT(ADDRESS(ROW(),COLUMN()))=TRUNC(INDIRECT(ADDRESS(ROW(),COLUMN())))</formula>
    </cfRule>
  </conditionalFormatting>
  <conditionalFormatting sqref="S45">
    <cfRule type="expression" dxfId="402" priority="130">
      <formula>INDIRECT(ADDRESS(ROW(),COLUMN()))=TRUNC(INDIRECT(ADDRESS(ROW(),COLUMN())))</formula>
    </cfRule>
  </conditionalFormatting>
  <conditionalFormatting sqref="S44">
    <cfRule type="expression" dxfId="401" priority="129">
      <formula>INDIRECT(ADDRESS(ROW(),COLUMN()))=TRUNC(INDIRECT(ADDRESS(ROW(),COLUMN())))</formula>
    </cfRule>
  </conditionalFormatting>
  <conditionalFormatting sqref="T45:Y45">
    <cfRule type="expression" dxfId="400" priority="128">
      <formula>INDIRECT(ADDRESS(ROW(),COLUMN()))=TRUNC(INDIRECT(ADDRESS(ROW(),COLUMN())))</formula>
    </cfRule>
  </conditionalFormatting>
  <conditionalFormatting sqref="T44:Y44">
    <cfRule type="expression" dxfId="399" priority="127">
      <formula>INDIRECT(ADDRESS(ROW(),COLUMN()))=TRUNC(INDIRECT(ADDRESS(ROW(),COLUMN())))</formula>
    </cfRule>
  </conditionalFormatting>
  <conditionalFormatting sqref="Z45">
    <cfRule type="expression" dxfId="398" priority="126">
      <formula>INDIRECT(ADDRESS(ROW(),COLUMN()))=TRUNC(INDIRECT(ADDRESS(ROW(),COLUMN())))</formula>
    </cfRule>
  </conditionalFormatting>
  <conditionalFormatting sqref="Z44">
    <cfRule type="expression" dxfId="397" priority="125">
      <formula>INDIRECT(ADDRESS(ROW(),COLUMN()))=TRUNC(INDIRECT(ADDRESS(ROW(),COLUMN())))</formula>
    </cfRule>
  </conditionalFormatting>
  <conditionalFormatting sqref="AA45:AF45">
    <cfRule type="expression" dxfId="396" priority="124">
      <formula>INDIRECT(ADDRESS(ROW(),COLUMN()))=TRUNC(INDIRECT(ADDRESS(ROW(),COLUMN())))</formula>
    </cfRule>
  </conditionalFormatting>
  <conditionalFormatting sqref="AA44:AF44">
    <cfRule type="expression" dxfId="395" priority="123">
      <formula>INDIRECT(ADDRESS(ROW(),COLUMN()))=TRUNC(INDIRECT(ADDRESS(ROW(),COLUMN())))</formula>
    </cfRule>
  </conditionalFormatting>
  <conditionalFormatting sqref="AG45">
    <cfRule type="expression" dxfId="394" priority="122">
      <formula>INDIRECT(ADDRESS(ROW(),COLUMN()))=TRUNC(INDIRECT(ADDRESS(ROW(),COLUMN())))</formula>
    </cfRule>
  </conditionalFormatting>
  <conditionalFormatting sqref="AG44">
    <cfRule type="expression" dxfId="393" priority="121">
      <formula>INDIRECT(ADDRESS(ROW(),COLUMN()))=TRUNC(INDIRECT(ADDRESS(ROW(),COLUMN())))</formula>
    </cfRule>
  </conditionalFormatting>
  <conditionalFormatting sqref="AH45:AM45">
    <cfRule type="expression" dxfId="392" priority="120">
      <formula>INDIRECT(ADDRESS(ROW(),COLUMN()))=TRUNC(INDIRECT(ADDRESS(ROW(),COLUMN())))</formula>
    </cfRule>
  </conditionalFormatting>
  <conditionalFormatting sqref="AH44:AM44">
    <cfRule type="expression" dxfId="391" priority="119">
      <formula>INDIRECT(ADDRESS(ROW(),COLUMN()))=TRUNC(INDIRECT(ADDRESS(ROW(),COLUMN())))</formula>
    </cfRule>
  </conditionalFormatting>
  <conditionalFormatting sqref="AN45">
    <cfRule type="expression" dxfId="390" priority="118">
      <formula>INDIRECT(ADDRESS(ROW(),COLUMN()))=TRUNC(INDIRECT(ADDRESS(ROW(),COLUMN())))</formula>
    </cfRule>
  </conditionalFormatting>
  <conditionalFormatting sqref="AN44">
    <cfRule type="expression" dxfId="389" priority="117">
      <formula>INDIRECT(ADDRESS(ROW(),COLUMN()))=TRUNC(INDIRECT(ADDRESS(ROW(),COLUMN())))</formula>
    </cfRule>
  </conditionalFormatting>
  <conditionalFormatting sqref="AO45:AT45">
    <cfRule type="expression" dxfId="388" priority="116">
      <formula>INDIRECT(ADDRESS(ROW(),COLUMN()))=TRUNC(INDIRECT(ADDRESS(ROW(),COLUMN())))</formula>
    </cfRule>
  </conditionalFormatting>
  <conditionalFormatting sqref="AO44:AT44">
    <cfRule type="expression" dxfId="387" priority="115">
      <formula>INDIRECT(ADDRESS(ROW(),COLUMN()))=TRUNC(INDIRECT(ADDRESS(ROW(),COLUMN())))</formula>
    </cfRule>
  </conditionalFormatting>
  <conditionalFormatting sqref="AU45">
    <cfRule type="expression" dxfId="386" priority="114">
      <formula>INDIRECT(ADDRESS(ROW(),COLUMN()))=TRUNC(INDIRECT(ADDRESS(ROW(),COLUMN())))</formula>
    </cfRule>
  </conditionalFormatting>
  <conditionalFormatting sqref="AU44">
    <cfRule type="expression" dxfId="385" priority="113">
      <formula>INDIRECT(ADDRESS(ROW(),COLUMN()))=TRUNC(INDIRECT(ADDRESS(ROW(),COLUMN())))</formula>
    </cfRule>
  </conditionalFormatting>
  <conditionalFormatting sqref="AV45:AW45">
    <cfRule type="expression" dxfId="384" priority="112">
      <formula>INDIRECT(ADDRESS(ROW(),COLUMN()))=TRUNC(INDIRECT(ADDRESS(ROW(),COLUMN())))</formula>
    </cfRule>
  </conditionalFormatting>
  <conditionalFormatting sqref="AV44:AW44">
    <cfRule type="expression" dxfId="383" priority="111">
      <formula>INDIRECT(ADDRESS(ROW(),COLUMN()))=TRUNC(INDIRECT(ADDRESS(ROW(),COLUMN())))</formula>
    </cfRule>
  </conditionalFormatting>
  <conditionalFormatting sqref="AX44:BA45">
    <cfRule type="expression" dxfId="382" priority="110">
      <formula>INDIRECT(ADDRESS(ROW(),COLUMN()))=TRUNC(INDIRECT(ADDRESS(ROW(),COLUMN())))</formula>
    </cfRule>
  </conditionalFormatting>
  <conditionalFormatting sqref="S48">
    <cfRule type="expression" dxfId="381" priority="109">
      <formula>INDIRECT(ADDRESS(ROW(),COLUMN()))=TRUNC(INDIRECT(ADDRESS(ROW(),COLUMN())))</formula>
    </cfRule>
  </conditionalFormatting>
  <conditionalFormatting sqref="S47">
    <cfRule type="expression" dxfId="380" priority="108">
      <formula>INDIRECT(ADDRESS(ROW(),COLUMN()))=TRUNC(INDIRECT(ADDRESS(ROW(),COLUMN())))</formula>
    </cfRule>
  </conditionalFormatting>
  <conditionalFormatting sqref="T48:Y48">
    <cfRule type="expression" dxfId="379" priority="107">
      <formula>INDIRECT(ADDRESS(ROW(),COLUMN()))=TRUNC(INDIRECT(ADDRESS(ROW(),COLUMN())))</formula>
    </cfRule>
  </conditionalFormatting>
  <conditionalFormatting sqref="T47:Y47">
    <cfRule type="expression" dxfId="378" priority="106">
      <formula>INDIRECT(ADDRESS(ROW(),COLUMN()))=TRUNC(INDIRECT(ADDRESS(ROW(),COLUMN())))</formula>
    </cfRule>
  </conditionalFormatting>
  <conditionalFormatting sqref="Z48">
    <cfRule type="expression" dxfId="377" priority="105">
      <formula>INDIRECT(ADDRESS(ROW(),COLUMN()))=TRUNC(INDIRECT(ADDRESS(ROW(),COLUMN())))</formula>
    </cfRule>
  </conditionalFormatting>
  <conditionalFormatting sqref="Z47">
    <cfRule type="expression" dxfId="376" priority="104">
      <formula>INDIRECT(ADDRESS(ROW(),COLUMN()))=TRUNC(INDIRECT(ADDRESS(ROW(),COLUMN())))</formula>
    </cfRule>
  </conditionalFormatting>
  <conditionalFormatting sqref="AA48:AF48">
    <cfRule type="expression" dxfId="375" priority="103">
      <formula>INDIRECT(ADDRESS(ROW(),COLUMN()))=TRUNC(INDIRECT(ADDRESS(ROW(),COLUMN())))</formula>
    </cfRule>
  </conditionalFormatting>
  <conditionalFormatting sqref="AA47:AF47">
    <cfRule type="expression" dxfId="374" priority="102">
      <formula>INDIRECT(ADDRESS(ROW(),COLUMN()))=TRUNC(INDIRECT(ADDRESS(ROW(),COLUMN())))</formula>
    </cfRule>
  </conditionalFormatting>
  <conditionalFormatting sqref="AG48">
    <cfRule type="expression" dxfId="373" priority="101">
      <formula>INDIRECT(ADDRESS(ROW(),COLUMN()))=TRUNC(INDIRECT(ADDRESS(ROW(),COLUMN())))</formula>
    </cfRule>
  </conditionalFormatting>
  <conditionalFormatting sqref="AG47">
    <cfRule type="expression" dxfId="372" priority="100">
      <formula>INDIRECT(ADDRESS(ROW(),COLUMN()))=TRUNC(INDIRECT(ADDRESS(ROW(),COLUMN())))</formula>
    </cfRule>
  </conditionalFormatting>
  <conditionalFormatting sqref="AH48:AM48">
    <cfRule type="expression" dxfId="371" priority="99">
      <formula>INDIRECT(ADDRESS(ROW(),COLUMN()))=TRUNC(INDIRECT(ADDRESS(ROW(),COLUMN())))</formula>
    </cfRule>
  </conditionalFormatting>
  <conditionalFormatting sqref="AH47:AM47">
    <cfRule type="expression" dxfId="370" priority="98">
      <formula>INDIRECT(ADDRESS(ROW(),COLUMN()))=TRUNC(INDIRECT(ADDRESS(ROW(),COLUMN())))</formula>
    </cfRule>
  </conditionalFormatting>
  <conditionalFormatting sqref="AN48">
    <cfRule type="expression" dxfId="369" priority="97">
      <formula>INDIRECT(ADDRESS(ROW(),COLUMN()))=TRUNC(INDIRECT(ADDRESS(ROW(),COLUMN())))</formula>
    </cfRule>
  </conditionalFormatting>
  <conditionalFormatting sqref="AN47">
    <cfRule type="expression" dxfId="368" priority="96">
      <formula>INDIRECT(ADDRESS(ROW(),COLUMN()))=TRUNC(INDIRECT(ADDRESS(ROW(),COLUMN())))</formula>
    </cfRule>
  </conditionalFormatting>
  <conditionalFormatting sqref="AO48:AT48">
    <cfRule type="expression" dxfId="367" priority="95">
      <formula>INDIRECT(ADDRESS(ROW(),COLUMN()))=TRUNC(INDIRECT(ADDRESS(ROW(),COLUMN())))</formula>
    </cfRule>
  </conditionalFormatting>
  <conditionalFormatting sqref="AO47:AT47">
    <cfRule type="expression" dxfId="366" priority="94">
      <formula>INDIRECT(ADDRESS(ROW(),COLUMN()))=TRUNC(INDIRECT(ADDRESS(ROW(),COLUMN())))</formula>
    </cfRule>
  </conditionalFormatting>
  <conditionalFormatting sqref="AU48">
    <cfRule type="expression" dxfId="365" priority="93">
      <formula>INDIRECT(ADDRESS(ROW(),COLUMN()))=TRUNC(INDIRECT(ADDRESS(ROW(),COLUMN())))</formula>
    </cfRule>
  </conditionalFormatting>
  <conditionalFormatting sqref="AU47">
    <cfRule type="expression" dxfId="364" priority="92">
      <formula>INDIRECT(ADDRESS(ROW(),COLUMN()))=TRUNC(INDIRECT(ADDRESS(ROW(),COLUMN())))</formula>
    </cfRule>
  </conditionalFormatting>
  <conditionalFormatting sqref="AV48:AW48">
    <cfRule type="expression" dxfId="363" priority="91">
      <formula>INDIRECT(ADDRESS(ROW(),COLUMN()))=TRUNC(INDIRECT(ADDRESS(ROW(),COLUMN())))</formula>
    </cfRule>
  </conditionalFormatting>
  <conditionalFormatting sqref="AV47:AW47">
    <cfRule type="expression" dxfId="362" priority="90">
      <formula>INDIRECT(ADDRESS(ROW(),COLUMN()))=TRUNC(INDIRECT(ADDRESS(ROW(),COLUMN())))</formula>
    </cfRule>
  </conditionalFormatting>
  <conditionalFormatting sqref="AX47:BA48">
    <cfRule type="expression" dxfId="361" priority="89">
      <formula>INDIRECT(ADDRESS(ROW(),COLUMN()))=TRUNC(INDIRECT(ADDRESS(ROW(),COLUMN())))</formula>
    </cfRule>
  </conditionalFormatting>
  <conditionalFormatting sqref="S51">
    <cfRule type="expression" dxfId="360" priority="88">
      <formula>INDIRECT(ADDRESS(ROW(),COLUMN()))=TRUNC(INDIRECT(ADDRESS(ROW(),COLUMN())))</formula>
    </cfRule>
  </conditionalFormatting>
  <conditionalFormatting sqref="S50">
    <cfRule type="expression" dxfId="359" priority="87">
      <formula>INDIRECT(ADDRESS(ROW(),COLUMN()))=TRUNC(INDIRECT(ADDRESS(ROW(),COLUMN())))</formula>
    </cfRule>
  </conditionalFormatting>
  <conditionalFormatting sqref="T51:Y51">
    <cfRule type="expression" dxfId="358" priority="86">
      <formula>INDIRECT(ADDRESS(ROW(),COLUMN()))=TRUNC(INDIRECT(ADDRESS(ROW(),COLUMN())))</formula>
    </cfRule>
  </conditionalFormatting>
  <conditionalFormatting sqref="T50:Y50">
    <cfRule type="expression" dxfId="357" priority="85">
      <formula>INDIRECT(ADDRESS(ROW(),COLUMN()))=TRUNC(INDIRECT(ADDRESS(ROW(),COLUMN())))</formula>
    </cfRule>
  </conditionalFormatting>
  <conditionalFormatting sqref="Z51">
    <cfRule type="expression" dxfId="356" priority="84">
      <formula>INDIRECT(ADDRESS(ROW(),COLUMN()))=TRUNC(INDIRECT(ADDRESS(ROW(),COLUMN())))</formula>
    </cfRule>
  </conditionalFormatting>
  <conditionalFormatting sqref="Z50">
    <cfRule type="expression" dxfId="355" priority="83">
      <formula>INDIRECT(ADDRESS(ROW(),COLUMN()))=TRUNC(INDIRECT(ADDRESS(ROW(),COLUMN())))</formula>
    </cfRule>
  </conditionalFormatting>
  <conditionalFormatting sqref="AA51:AF51">
    <cfRule type="expression" dxfId="354" priority="82">
      <formula>INDIRECT(ADDRESS(ROW(),COLUMN()))=TRUNC(INDIRECT(ADDRESS(ROW(),COLUMN())))</formula>
    </cfRule>
  </conditionalFormatting>
  <conditionalFormatting sqref="AA50:AF50">
    <cfRule type="expression" dxfId="353" priority="81">
      <formula>INDIRECT(ADDRESS(ROW(),COLUMN()))=TRUNC(INDIRECT(ADDRESS(ROW(),COLUMN())))</formula>
    </cfRule>
  </conditionalFormatting>
  <conditionalFormatting sqref="AG51">
    <cfRule type="expression" dxfId="352" priority="80">
      <formula>INDIRECT(ADDRESS(ROW(),COLUMN()))=TRUNC(INDIRECT(ADDRESS(ROW(),COLUMN())))</formula>
    </cfRule>
  </conditionalFormatting>
  <conditionalFormatting sqref="AG50">
    <cfRule type="expression" dxfId="351" priority="79">
      <formula>INDIRECT(ADDRESS(ROW(),COLUMN()))=TRUNC(INDIRECT(ADDRESS(ROW(),COLUMN())))</formula>
    </cfRule>
  </conditionalFormatting>
  <conditionalFormatting sqref="AH51:AM51">
    <cfRule type="expression" dxfId="350" priority="78">
      <formula>INDIRECT(ADDRESS(ROW(),COLUMN()))=TRUNC(INDIRECT(ADDRESS(ROW(),COLUMN())))</formula>
    </cfRule>
  </conditionalFormatting>
  <conditionalFormatting sqref="AH50:AM50">
    <cfRule type="expression" dxfId="349" priority="77">
      <formula>INDIRECT(ADDRESS(ROW(),COLUMN()))=TRUNC(INDIRECT(ADDRESS(ROW(),COLUMN())))</formula>
    </cfRule>
  </conditionalFormatting>
  <conditionalFormatting sqref="AN51">
    <cfRule type="expression" dxfId="348" priority="76">
      <formula>INDIRECT(ADDRESS(ROW(),COLUMN()))=TRUNC(INDIRECT(ADDRESS(ROW(),COLUMN())))</formula>
    </cfRule>
  </conditionalFormatting>
  <conditionalFormatting sqref="AN50">
    <cfRule type="expression" dxfId="347" priority="75">
      <formula>INDIRECT(ADDRESS(ROW(),COLUMN()))=TRUNC(INDIRECT(ADDRESS(ROW(),COLUMN())))</formula>
    </cfRule>
  </conditionalFormatting>
  <conditionalFormatting sqref="AO51:AT51">
    <cfRule type="expression" dxfId="346" priority="74">
      <formula>INDIRECT(ADDRESS(ROW(),COLUMN()))=TRUNC(INDIRECT(ADDRESS(ROW(),COLUMN())))</formula>
    </cfRule>
  </conditionalFormatting>
  <conditionalFormatting sqref="AO50:AT50">
    <cfRule type="expression" dxfId="345" priority="73">
      <formula>INDIRECT(ADDRESS(ROW(),COLUMN()))=TRUNC(INDIRECT(ADDRESS(ROW(),COLUMN())))</formula>
    </cfRule>
  </conditionalFormatting>
  <conditionalFormatting sqref="AU51">
    <cfRule type="expression" dxfId="344" priority="72">
      <formula>INDIRECT(ADDRESS(ROW(),COLUMN()))=TRUNC(INDIRECT(ADDRESS(ROW(),COLUMN())))</formula>
    </cfRule>
  </conditionalFormatting>
  <conditionalFormatting sqref="AU50">
    <cfRule type="expression" dxfId="343" priority="71">
      <formula>INDIRECT(ADDRESS(ROW(),COLUMN()))=TRUNC(INDIRECT(ADDRESS(ROW(),COLUMN())))</formula>
    </cfRule>
  </conditionalFormatting>
  <conditionalFormatting sqref="AV51:AW51">
    <cfRule type="expression" dxfId="342" priority="70">
      <formula>INDIRECT(ADDRESS(ROW(),COLUMN()))=TRUNC(INDIRECT(ADDRESS(ROW(),COLUMN())))</formula>
    </cfRule>
  </conditionalFormatting>
  <conditionalFormatting sqref="AV50:AW50">
    <cfRule type="expression" dxfId="341" priority="69">
      <formula>INDIRECT(ADDRESS(ROW(),COLUMN()))=TRUNC(INDIRECT(ADDRESS(ROW(),COLUMN())))</formula>
    </cfRule>
  </conditionalFormatting>
  <conditionalFormatting sqref="AX50:BA51">
    <cfRule type="expression" dxfId="340" priority="68">
      <formula>INDIRECT(ADDRESS(ROW(),COLUMN()))=TRUNC(INDIRECT(ADDRESS(ROW(),COLUMN())))</formula>
    </cfRule>
  </conditionalFormatting>
  <conditionalFormatting sqref="S54">
    <cfRule type="expression" dxfId="339" priority="67">
      <formula>INDIRECT(ADDRESS(ROW(),COLUMN()))=TRUNC(INDIRECT(ADDRESS(ROW(),COLUMN())))</formula>
    </cfRule>
  </conditionalFormatting>
  <conditionalFormatting sqref="S53">
    <cfRule type="expression" dxfId="338" priority="66">
      <formula>INDIRECT(ADDRESS(ROW(),COLUMN()))=TRUNC(INDIRECT(ADDRESS(ROW(),COLUMN())))</formula>
    </cfRule>
  </conditionalFormatting>
  <conditionalFormatting sqref="T54:Y54">
    <cfRule type="expression" dxfId="337" priority="65">
      <formula>INDIRECT(ADDRESS(ROW(),COLUMN()))=TRUNC(INDIRECT(ADDRESS(ROW(),COLUMN())))</formula>
    </cfRule>
  </conditionalFormatting>
  <conditionalFormatting sqref="T53:Y53">
    <cfRule type="expression" dxfId="336" priority="64">
      <formula>INDIRECT(ADDRESS(ROW(),COLUMN()))=TRUNC(INDIRECT(ADDRESS(ROW(),COLUMN())))</formula>
    </cfRule>
  </conditionalFormatting>
  <conditionalFormatting sqref="Z54">
    <cfRule type="expression" dxfId="335" priority="63">
      <formula>INDIRECT(ADDRESS(ROW(),COLUMN()))=TRUNC(INDIRECT(ADDRESS(ROW(),COLUMN())))</formula>
    </cfRule>
  </conditionalFormatting>
  <conditionalFormatting sqref="Z53">
    <cfRule type="expression" dxfId="334" priority="62">
      <formula>INDIRECT(ADDRESS(ROW(),COLUMN()))=TRUNC(INDIRECT(ADDRESS(ROW(),COLUMN())))</formula>
    </cfRule>
  </conditionalFormatting>
  <conditionalFormatting sqref="AA54:AF54">
    <cfRule type="expression" dxfId="333" priority="61">
      <formula>INDIRECT(ADDRESS(ROW(),COLUMN()))=TRUNC(INDIRECT(ADDRESS(ROW(),COLUMN())))</formula>
    </cfRule>
  </conditionalFormatting>
  <conditionalFormatting sqref="AA53:AF53">
    <cfRule type="expression" dxfId="332" priority="60">
      <formula>INDIRECT(ADDRESS(ROW(),COLUMN()))=TRUNC(INDIRECT(ADDRESS(ROW(),COLUMN())))</formula>
    </cfRule>
  </conditionalFormatting>
  <conditionalFormatting sqref="AG54">
    <cfRule type="expression" dxfId="331" priority="59">
      <formula>INDIRECT(ADDRESS(ROW(),COLUMN()))=TRUNC(INDIRECT(ADDRESS(ROW(),COLUMN())))</formula>
    </cfRule>
  </conditionalFormatting>
  <conditionalFormatting sqref="AG53">
    <cfRule type="expression" dxfId="330" priority="58">
      <formula>INDIRECT(ADDRESS(ROW(),COLUMN()))=TRUNC(INDIRECT(ADDRESS(ROW(),COLUMN())))</formula>
    </cfRule>
  </conditionalFormatting>
  <conditionalFormatting sqref="AH54:AM54">
    <cfRule type="expression" dxfId="329" priority="57">
      <formula>INDIRECT(ADDRESS(ROW(),COLUMN()))=TRUNC(INDIRECT(ADDRESS(ROW(),COLUMN())))</formula>
    </cfRule>
  </conditionalFormatting>
  <conditionalFormatting sqref="AH53:AM53">
    <cfRule type="expression" dxfId="328" priority="56">
      <formula>INDIRECT(ADDRESS(ROW(),COLUMN()))=TRUNC(INDIRECT(ADDRESS(ROW(),COLUMN())))</formula>
    </cfRule>
  </conditionalFormatting>
  <conditionalFormatting sqref="AN54">
    <cfRule type="expression" dxfId="327" priority="55">
      <formula>INDIRECT(ADDRESS(ROW(),COLUMN()))=TRUNC(INDIRECT(ADDRESS(ROW(),COLUMN())))</formula>
    </cfRule>
  </conditionalFormatting>
  <conditionalFormatting sqref="AN53">
    <cfRule type="expression" dxfId="326" priority="54">
      <formula>INDIRECT(ADDRESS(ROW(),COLUMN()))=TRUNC(INDIRECT(ADDRESS(ROW(),COLUMN())))</formula>
    </cfRule>
  </conditionalFormatting>
  <conditionalFormatting sqref="AO54:AT54">
    <cfRule type="expression" dxfId="325" priority="53">
      <formula>INDIRECT(ADDRESS(ROW(),COLUMN()))=TRUNC(INDIRECT(ADDRESS(ROW(),COLUMN())))</formula>
    </cfRule>
  </conditionalFormatting>
  <conditionalFormatting sqref="AO53:AT53">
    <cfRule type="expression" dxfId="324" priority="52">
      <formula>INDIRECT(ADDRESS(ROW(),COLUMN()))=TRUNC(INDIRECT(ADDRESS(ROW(),COLUMN())))</formula>
    </cfRule>
  </conditionalFormatting>
  <conditionalFormatting sqref="AU54">
    <cfRule type="expression" dxfId="323" priority="51">
      <formula>INDIRECT(ADDRESS(ROW(),COLUMN()))=TRUNC(INDIRECT(ADDRESS(ROW(),COLUMN())))</formula>
    </cfRule>
  </conditionalFormatting>
  <conditionalFormatting sqref="AU53">
    <cfRule type="expression" dxfId="322" priority="50">
      <formula>INDIRECT(ADDRESS(ROW(),COLUMN()))=TRUNC(INDIRECT(ADDRESS(ROW(),COLUMN())))</formula>
    </cfRule>
  </conditionalFormatting>
  <conditionalFormatting sqref="AV54:AW54">
    <cfRule type="expression" dxfId="321" priority="49">
      <formula>INDIRECT(ADDRESS(ROW(),COLUMN()))=TRUNC(INDIRECT(ADDRESS(ROW(),COLUMN())))</formula>
    </cfRule>
  </conditionalFormatting>
  <conditionalFormatting sqref="AV53:AW53">
    <cfRule type="expression" dxfId="320" priority="48">
      <formula>INDIRECT(ADDRESS(ROW(),COLUMN()))=TRUNC(INDIRECT(ADDRESS(ROW(),COLUMN())))</formula>
    </cfRule>
  </conditionalFormatting>
  <conditionalFormatting sqref="AX53:BA54">
    <cfRule type="expression" dxfId="319" priority="47">
      <formula>INDIRECT(ADDRESS(ROW(),COLUMN()))=TRUNC(INDIRECT(ADDRESS(ROW(),COLUMN())))</formula>
    </cfRule>
  </conditionalFormatting>
  <conditionalFormatting sqref="S57">
    <cfRule type="expression" dxfId="318" priority="46">
      <formula>INDIRECT(ADDRESS(ROW(),COLUMN()))=TRUNC(INDIRECT(ADDRESS(ROW(),COLUMN())))</formula>
    </cfRule>
  </conditionalFormatting>
  <conditionalFormatting sqref="S56">
    <cfRule type="expression" dxfId="317" priority="45">
      <formula>INDIRECT(ADDRESS(ROW(),COLUMN()))=TRUNC(INDIRECT(ADDRESS(ROW(),COLUMN())))</formula>
    </cfRule>
  </conditionalFormatting>
  <conditionalFormatting sqref="T57:Y57">
    <cfRule type="expression" dxfId="316" priority="44">
      <formula>INDIRECT(ADDRESS(ROW(),COLUMN()))=TRUNC(INDIRECT(ADDRESS(ROW(),COLUMN())))</formula>
    </cfRule>
  </conditionalFormatting>
  <conditionalFormatting sqref="T56:Y56">
    <cfRule type="expression" dxfId="315" priority="43">
      <formula>INDIRECT(ADDRESS(ROW(),COLUMN()))=TRUNC(INDIRECT(ADDRESS(ROW(),COLUMN())))</formula>
    </cfRule>
  </conditionalFormatting>
  <conditionalFormatting sqref="Z57">
    <cfRule type="expression" dxfId="314" priority="42">
      <formula>INDIRECT(ADDRESS(ROW(),COLUMN()))=TRUNC(INDIRECT(ADDRESS(ROW(),COLUMN())))</formula>
    </cfRule>
  </conditionalFormatting>
  <conditionalFormatting sqref="Z56">
    <cfRule type="expression" dxfId="313" priority="41">
      <formula>INDIRECT(ADDRESS(ROW(),COLUMN()))=TRUNC(INDIRECT(ADDRESS(ROW(),COLUMN())))</formula>
    </cfRule>
  </conditionalFormatting>
  <conditionalFormatting sqref="AA57:AF57">
    <cfRule type="expression" dxfId="312" priority="40">
      <formula>INDIRECT(ADDRESS(ROW(),COLUMN()))=TRUNC(INDIRECT(ADDRESS(ROW(),COLUMN())))</formula>
    </cfRule>
  </conditionalFormatting>
  <conditionalFormatting sqref="AA56:AF56">
    <cfRule type="expression" dxfId="311" priority="39">
      <formula>INDIRECT(ADDRESS(ROW(),COLUMN()))=TRUNC(INDIRECT(ADDRESS(ROW(),COLUMN())))</formula>
    </cfRule>
  </conditionalFormatting>
  <conditionalFormatting sqref="AG57">
    <cfRule type="expression" dxfId="310" priority="38">
      <formula>INDIRECT(ADDRESS(ROW(),COLUMN()))=TRUNC(INDIRECT(ADDRESS(ROW(),COLUMN())))</formula>
    </cfRule>
  </conditionalFormatting>
  <conditionalFormatting sqref="AG56">
    <cfRule type="expression" dxfId="309" priority="37">
      <formula>INDIRECT(ADDRESS(ROW(),COLUMN()))=TRUNC(INDIRECT(ADDRESS(ROW(),COLUMN())))</formula>
    </cfRule>
  </conditionalFormatting>
  <conditionalFormatting sqref="AH57:AM57">
    <cfRule type="expression" dxfId="308" priority="36">
      <formula>INDIRECT(ADDRESS(ROW(),COLUMN()))=TRUNC(INDIRECT(ADDRESS(ROW(),COLUMN())))</formula>
    </cfRule>
  </conditionalFormatting>
  <conditionalFormatting sqref="AH56:AM56">
    <cfRule type="expression" dxfId="307" priority="35">
      <formula>INDIRECT(ADDRESS(ROW(),COLUMN()))=TRUNC(INDIRECT(ADDRESS(ROW(),COLUMN())))</formula>
    </cfRule>
  </conditionalFormatting>
  <conditionalFormatting sqref="AN57">
    <cfRule type="expression" dxfId="306" priority="34">
      <formula>INDIRECT(ADDRESS(ROW(),COLUMN()))=TRUNC(INDIRECT(ADDRESS(ROW(),COLUMN())))</formula>
    </cfRule>
  </conditionalFormatting>
  <conditionalFormatting sqref="AN56">
    <cfRule type="expression" dxfId="305" priority="33">
      <formula>INDIRECT(ADDRESS(ROW(),COLUMN()))=TRUNC(INDIRECT(ADDRESS(ROW(),COLUMN())))</formula>
    </cfRule>
  </conditionalFormatting>
  <conditionalFormatting sqref="AO57:AT57">
    <cfRule type="expression" dxfId="304" priority="32">
      <formula>INDIRECT(ADDRESS(ROW(),COLUMN()))=TRUNC(INDIRECT(ADDRESS(ROW(),COLUMN())))</formula>
    </cfRule>
  </conditionalFormatting>
  <conditionalFormatting sqref="AO56:AT56">
    <cfRule type="expression" dxfId="303" priority="31">
      <formula>INDIRECT(ADDRESS(ROW(),COLUMN()))=TRUNC(INDIRECT(ADDRESS(ROW(),COLUMN())))</formula>
    </cfRule>
  </conditionalFormatting>
  <conditionalFormatting sqref="AU57">
    <cfRule type="expression" dxfId="302" priority="30">
      <formula>INDIRECT(ADDRESS(ROW(),COLUMN()))=TRUNC(INDIRECT(ADDRESS(ROW(),COLUMN())))</formula>
    </cfRule>
  </conditionalFormatting>
  <conditionalFormatting sqref="AU56">
    <cfRule type="expression" dxfId="301" priority="29">
      <formula>INDIRECT(ADDRESS(ROW(),COLUMN()))=TRUNC(INDIRECT(ADDRESS(ROW(),COLUMN())))</formula>
    </cfRule>
  </conditionalFormatting>
  <conditionalFormatting sqref="AV57:AW57">
    <cfRule type="expression" dxfId="300" priority="28">
      <formula>INDIRECT(ADDRESS(ROW(),COLUMN()))=TRUNC(INDIRECT(ADDRESS(ROW(),COLUMN())))</formula>
    </cfRule>
  </conditionalFormatting>
  <conditionalFormatting sqref="AV56:AW56">
    <cfRule type="expression" dxfId="299" priority="27">
      <formula>INDIRECT(ADDRESS(ROW(),COLUMN()))=TRUNC(INDIRECT(ADDRESS(ROW(),COLUMN())))</formula>
    </cfRule>
  </conditionalFormatting>
  <conditionalFormatting sqref="AX56:BA57">
    <cfRule type="expression" dxfId="298" priority="26">
      <formula>INDIRECT(ADDRESS(ROW(),COLUMN()))=TRUNC(INDIRECT(ADDRESS(ROW(),COLUMN())))</formula>
    </cfRule>
  </conditionalFormatting>
  <conditionalFormatting sqref="S60">
    <cfRule type="expression" dxfId="297" priority="25">
      <formula>INDIRECT(ADDRESS(ROW(),COLUMN()))=TRUNC(INDIRECT(ADDRESS(ROW(),COLUMN())))</formula>
    </cfRule>
  </conditionalFormatting>
  <conditionalFormatting sqref="S59">
    <cfRule type="expression" dxfId="296" priority="24">
      <formula>INDIRECT(ADDRESS(ROW(),COLUMN()))=TRUNC(INDIRECT(ADDRESS(ROW(),COLUMN())))</formula>
    </cfRule>
  </conditionalFormatting>
  <conditionalFormatting sqref="T60:Y60">
    <cfRule type="expression" dxfId="295" priority="23">
      <formula>INDIRECT(ADDRESS(ROW(),COLUMN()))=TRUNC(INDIRECT(ADDRESS(ROW(),COLUMN())))</formula>
    </cfRule>
  </conditionalFormatting>
  <conditionalFormatting sqref="T59:Y59">
    <cfRule type="expression" dxfId="294" priority="22">
      <formula>INDIRECT(ADDRESS(ROW(),COLUMN()))=TRUNC(INDIRECT(ADDRESS(ROW(),COLUMN())))</formula>
    </cfRule>
  </conditionalFormatting>
  <conditionalFormatting sqref="Z60">
    <cfRule type="expression" dxfId="293" priority="21">
      <formula>INDIRECT(ADDRESS(ROW(),COLUMN()))=TRUNC(INDIRECT(ADDRESS(ROW(),COLUMN())))</formula>
    </cfRule>
  </conditionalFormatting>
  <conditionalFormatting sqref="Z59">
    <cfRule type="expression" dxfId="292" priority="20">
      <formula>INDIRECT(ADDRESS(ROW(),COLUMN()))=TRUNC(INDIRECT(ADDRESS(ROW(),COLUMN())))</formula>
    </cfRule>
  </conditionalFormatting>
  <conditionalFormatting sqref="AA60:AF60">
    <cfRule type="expression" dxfId="291" priority="19">
      <formula>INDIRECT(ADDRESS(ROW(),COLUMN()))=TRUNC(INDIRECT(ADDRESS(ROW(),COLUMN())))</formula>
    </cfRule>
  </conditionalFormatting>
  <conditionalFormatting sqref="AA59:AF59">
    <cfRule type="expression" dxfId="290" priority="18">
      <formula>INDIRECT(ADDRESS(ROW(),COLUMN()))=TRUNC(INDIRECT(ADDRESS(ROW(),COLUMN())))</formula>
    </cfRule>
  </conditionalFormatting>
  <conditionalFormatting sqref="AG60">
    <cfRule type="expression" dxfId="289" priority="17">
      <formula>INDIRECT(ADDRESS(ROW(),COLUMN()))=TRUNC(INDIRECT(ADDRESS(ROW(),COLUMN())))</formula>
    </cfRule>
  </conditionalFormatting>
  <conditionalFormatting sqref="AG59">
    <cfRule type="expression" dxfId="288" priority="16">
      <formula>INDIRECT(ADDRESS(ROW(),COLUMN()))=TRUNC(INDIRECT(ADDRESS(ROW(),COLUMN())))</formula>
    </cfRule>
  </conditionalFormatting>
  <conditionalFormatting sqref="AH60:AM60">
    <cfRule type="expression" dxfId="287" priority="15">
      <formula>INDIRECT(ADDRESS(ROW(),COLUMN()))=TRUNC(INDIRECT(ADDRESS(ROW(),COLUMN())))</formula>
    </cfRule>
  </conditionalFormatting>
  <conditionalFormatting sqref="AH59:AM59">
    <cfRule type="expression" dxfId="286" priority="14">
      <formula>INDIRECT(ADDRESS(ROW(),COLUMN()))=TRUNC(INDIRECT(ADDRESS(ROW(),COLUMN())))</formula>
    </cfRule>
  </conditionalFormatting>
  <conditionalFormatting sqref="AN60">
    <cfRule type="expression" dxfId="285" priority="13">
      <formula>INDIRECT(ADDRESS(ROW(),COLUMN()))=TRUNC(INDIRECT(ADDRESS(ROW(),COLUMN())))</formula>
    </cfRule>
  </conditionalFormatting>
  <conditionalFormatting sqref="AN59">
    <cfRule type="expression" dxfId="284" priority="12">
      <formula>INDIRECT(ADDRESS(ROW(),COLUMN()))=TRUNC(INDIRECT(ADDRESS(ROW(),COLUMN())))</formula>
    </cfRule>
  </conditionalFormatting>
  <conditionalFormatting sqref="AO60:AT60">
    <cfRule type="expression" dxfId="283" priority="11">
      <formula>INDIRECT(ADDRESS(ROW(),COLUMN()))=TRUNC(INDIRECT(ADDRESS(ROW(),COLUMN())))</formula>
    </cfRule>
  </conditionalFormatting>
  <conditionalFormatting sqref="AO59:AT59">
    <cfRule type="expression" dxfId="282" priority="10">
      <formula>INDIRECT(ADDRESS(ROW(),COLUMN()))=TRUNC(INDIRECT(ADDRESS(ROW(),COLUMN())))</formula>
    </cfRule>
  </conditionalFormatting>
  <conditionalFormatting sqref="AU60">
    <cfRule type="expression" dxfId="281" priority="9">
      <formula>INDIRECT(ADDRESS(ROW(),COLUMN()))=TRUNC(INDIRECT(ADDRESS(ROW(),COLUMN())))</formula>
    </cfRule>
  </conditionalFormatting>
  <conditionalFormatting sqref="AU59">
    <cfRule type="expression" dxfId="280" priority="8">
      <formula>INDIRECT(ADDRESS(ROW(),COLUMN()))=TRUNC(INDIRECT(ADDRESS(ROW(),COLUMN())))</formula>
    </cfRule>
  </conditionalFormatting>
  <conditionalFormatting sqref="AV60:AW60">
    <cfRule type="expression" dxfId="279" priority="7">
      <formula>INDIRECT(ADDRESS(ROW(),COLUMN()))=TRUNC(INDIRECT(ADDRESS(ROW(),COLUMN())))</formula>
    </cfRule>
  </conditionalFormatting>
  <conditionalFormatting sqref="AV59:AW59">
    <cfRule type="expression" dxfId="278" priority="6">
      <formula>INDIRECT(ADDRESS(ROW(),COLUMN()))=TRUNC(INDIRECT(ADDRESS(ROW(),COLUMN())))</formula>
    </cfRule>
  </conditionalFormatting>
  <conditionalFormatting sqref="AX59:BA60">
    <cfRule type="expression" dxfId="277" priority="5">
      <formula>INDIRECT(ADDRESS(ROW(),COLUMN()))=TRUNC(INDIRECT(ADDRESS(ROW(),COLUMN())))</formula>
    </cfRule>
  </conditionalFormatting>
  <conditionalFormatting sqref="BC14:BD14">
    <cfRule type="expression" dxfId="276" priority="3">
      <formula>INDIRECT(ADDRESS(ROW(),COLUMN()))=TRUNC(INDIRECT(ADDRESS(ROW(),COLUMN())))</formula>
    </cfRule>
  </conditionalFormatting>
  <conditionalFormatting sqref="S62:BA64">
    <cfRule type="expression" dxfId="2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heetViews>
  <sheetFormatPr defaultRowHeight="25.5"/>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c r="B1" s="78" t="s">
        <v>69</v>
      </c>
    </row>
    <row r="2" spans="2:23">
      <c r="B2" s="81" t="s">
        <v>70</v>
      </c>
      <c r="E2" s="82"/>
      <c r="I2" s="83"/>
    </row>
    <row r="3" spans="2:23">
      <c r="B3" s="83" t="s">
        <v>153</v>
      </c>
      <c r="E3" s="82" t="s">
        <v>157</v>
      </c>
      <c r="I3" s="83"/>
    </row>
    <row r="4" spans="2:23">
      <c r="B4" s="81"/>
      <c r="E4" s="501" t="s">
        <v>52</v>
      </c>
      <c r="F4" s="501"/>
      <c r="G4" s="501"/>
      <c r="H4" s="501"/>
      <c r="I4" s="501"/>
      <c r="J4" s="501"/>
      <c r="K4" s="501"/>
      <c r="M4" s="501" t="s">
        <v>51</v>
      </c>
      <c r="N4" s="501"/>
      <c r="O4" s="501"/>
      <c r="Q4" s="501" t="s">
        <v>82</v>
      </c>
      <c r="R4" s="501"/>
      <c r="S4" s="501"/>
      <c r="T4" s="501"/>
      <c r="U4" s="501"/>
      <c r="W4" s="501" t="s">
        <v>156</v>
      </c>
    </row>
    <row r="5" spans="2:23">
      <c r="B5" s="79" t="s">
        <v>98</v>
      </c>
      <c r="C5" s="79" t="s">
        <v>7</v>
      </c>
      <c r="E5" s="79" t="s">
        <v>152</v>
      </c>
      <c r="F5" s="79"/>
      <c r="G5" s="79" t="s">
        <v>151</v>
      </c>
      <c r="I5" s="79" t="s">
        <v>71</v>
      </c>
      <c r="K5" s="79" t="s">
        <v>52</v>
      </c>
      <c r="M5" s="79" t="s">
        <v>154</v>
      </c>
      <c r="O5" s="79" t="s">
        <v>155</v>
      </c>
      <c r="Q5" s="79" t="s">
        <v>154</v>
      </c>
      <c r="S5" s="79" t="s">
        <v>155</v>
      </c>
      <c r="U5" s="79" t="s">
        <v>52</v>
      </c>
      <c r="W5" s="501"/>
    </row>
    <row r="6" spans="2:23">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c r="C36" s="88"/>
    </row>
    <row r="37" spans="2:23">
      <c r="C37" s="89" t="s">
        <v>168</v>
      </c>
    </row>
    <row r="38" spans="2:23">
      <c r="C38" s="89" t="s">
        <v>169</v>
      </c>
    </row>
    <row r="39" spans="2:23">
      <c r="C39" s="89" t="s">
        <v>170</v>
      </c>
    </row>
    <row r="40" spans="2:23">
      <c r="C40" s="89" t="s">
        <v>171</v>
      </c>
    </row>
    <row r="41" spans="2:23">
      <c r="C41" s="81" t="s">
        <v>212</v>
      </c>
    </row>
    <row r="42" spans="2:23">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view="pageBreakPreview" zoomScaleNormal="70" zoomScaleSheetLayoutView="100" workbookViewId="0"/>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217</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c r="C2" s="11"/>
      <c r="D2" s="11"/>
      <c r="E2" s="11"/>
      <c r="F2" s="11"/>
      <c r="G2" s="11"/>
      <c r="J2" s="5"/>
      <c r="L2" s="11"/>
      <c r="M2" s="11"/>
      <c r="N2" s="11"/>
      <c r="O2" s="11"/>
      <c r="P2" s="11"/>
      <c r="Q2" s="11"/>
      <c r="R2" s="11"/>
      <c r="Y2" s="99" t="s">
        <v>64</v>
      </c>
      <c r="Z2" s="282">
        <v>3</v>
      </c>
      <c r="AA2" s="282"/>
      <c r="AB2" s="99" t="s">
        <v>65</v>
      </c>
      <c r="AC2" s="616">
        <f>IF(Z2=0,"",YEAR(DATE(2018+Z2,1,1)))</f>
        <v>2021</v>
      </c>
      <c r="AD2" s="616"/>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c r="B3" s="123"/>
      <c r="C3" s="123"/>
      <c r="D3" s="123"/>
      <c r="E3" s="123"/>
      <c r="F3" s="123"/>
      <c r="G3" s="118"/>
      <c r="H3" s="123"/>
      <c r="I3" s="123"/>
      <c r="J3" s="118"/>
      <c r="K3" s="123"/>
      <c r="L3" s="120"/>
      <c r="M3" s="120"/>
      <c r="N3" s="120"/>
      <c r="O3" s="120"/>
      <c r="P3" s="120"/>
      <c r="Q3" s="120"/>
      <c r="R3" s="120"/>
      <c r="S3" s="123"/>
      <c r="T3" s="123"/>
      <c r="U3" s="123"/>
      <c r="V3" s="123"/>
      <c r="W3" s="123"/>
      <c r="X3" s="123"/>
      <c r="Y3" s="123"/>
      <c r="Z3" s="124"/>
      <c r="AA3" s="124"/>
      <c r="AB3" s="125"/>
      <c r="AC3" s="126"/>
      <c r="AD3" s="125"/>
      <c r="AE3" s="123"/>
      <c r="AF3" s="123"/>
      <c r="AG3" s="123"/>
      <c r="AH3" s="123"/>
      <c r="AI3" s="123"/>
      <c r="AJ3" s="123"/>
      <c r="AK3" s="123"/>
      <c r="AL3" s="123"/>
      <c r="AM3" s="123"/>
      <c r="AN3" s="123"/>
      <c r="AO3" s="123"/>
      <c r="AP3" s="123"/>
      <c r="AQ3" s="123"/>
      <c r="AR3" s="123"/>
      <c r="AS3" s="123"/>
      <c r="AT3" s="123"/>
      <c r="BA3" s="51" t="s">
        <v>107</v>
      </c>
      <c r="BB3" s="284" t="s">
        <v>159</v>
      </c>
      <c r="BC3" s="285"/>
      <c r="BD3" s="285"/>
      <c r="BE3" s="286"/>
      <c r="BF3" s="7"/>
    </row>
    <row r="4" spans="2:64" s="6" customFormat="1" ht="18.75">
      <c r="B4" s="123"/>
      <c r="C4" s="123"/>
      <c r="D4" s="123"/>
      <c r="E4" s="123"/>
      <c r="F4" s="123"/>
      <c r="G4" s="118"/>
      <c r="H4" s="123"/>
      <c r="I4" s="123"/>
      <c r="J4" s="118"/>
      <c r="K4" s="123"/>
      <c r="L4" s="120"/>
      <c r="M4" s="120"/>
      <c r="N4" s="120"/>
      <c r="O4" s="120"/>
      <c r="P4" s="120"/>
      <c r="Q4" s="120"/>
      <c r="R4" s="120"/>
      <c r="S4" s="123"/>
      <c r="T4" s="123"/>
      <c r="U4" s="123"/>
      <c r="V4" s="123"/>
      <c r="W4" s="123"/>
      <c r="X4" s="123"/>
      <c r="Y4" s="123"/>
      <c r="Z4" s="128"/>
      <c r="AA4" s="128"/>
      <c r="AB4" s="123"/>
      <c r="AC4" s="123"/>
      <c r="AD4" s="123"/>
      <c r="AE4" s="123"/>
      <c r="AF4" s="123"/>
      <c r="AG4" s="116"/>
      <c r="AH4" s="116"/>
      <c r="AI4" s="116"/>
      <c r="AJ4" s="116"/>
      <c r="AK4" s="116"/>
      <c r="AL4" s="116"/>
      <c r="AM4" s="116"/>
      <c r="AN4" s="116"/>
      <c r="AO4" s="116"/>
      <c r="AP4" s="116"/>
      <c r="AQ4" s="116"/>
      <c r="AR4" s="116"/>
      <c r="AS4" s="116"/>
      <c r="AT4" s="116"/>
      <c r="AU4" s="12"/>
      <c r="AV4" s="12"/>
      <c r="AW4" s="12"/>
      <c r="AX4" s="12"/>
      <c r="AY4" s="12"/>
      <c r="AZ4" s="12"/>
      <c r="BA4" s="51" t="s">
        <v>160</v>
      </c>
      <c r="BB4" s="284" t="s">
        <v>161</v>
      </c>
      <c r="BC4" s="285"/>
      <c r="BD4" s="285"/>
      <c r="BE4" s="286"/>
      <c r="BF4" s="46"/>
    </row>
    <row r="5" spans="2:64" s="6" customFormat="1" ht="6.75" customHeight="1">
      <c r="B5" s="123"/>
      <c r="C5" s="130"/>
      <c r="D5" s="130"/>
      <c r="E5" s="130"/>
      <c r="F5" s="130"/>
      <c r="G5" s="131"/>
      <c r="H5" s="130"/>
      <c r="I5" s="130"/>
      <c r="J5" s="131"/>
      <c r="K5" s="130"/>
      <c r="L5" s="132"/>
      <c r="M5" s="132"/>
      <c r="N5" s="132"/>
      <c r="O5" s="132"/>
      <c r="P5" s="132"/>
      <c r="Q5" s="132"/>
      <c r="R5" s="132"/>
      <c r="S5" s="130"/>
      <c r="T5" s="130"/>
      <c r="U5" s="130"/>
      <c r="V5" s="130"/>
      <c r="W5" s="130"/>
      <c r="X5" s="130"/>
      <c r="Y5" s="130"/>
      <c r="Z5" s="133"/>
      <c r="AA5" s="133"/>
      <c r="AB5" s="130"/>
      <c r="AC5" s="130"/>
      <c r="AD5" s="130"/>
      <c r="AE5" s="130"/>
      <c r="AF5" s="123"/>
      <c r="AG5" s="116"/>
      <c r="AH5" s="116"/>
      <c r="AI5" s="116"/>
      <c r="AJ5" s="116"/>
      <c r="AK5" s="116"/>
      <c r="AL5" s="116"/>
      <c r="AM5" s="116"/>
      <c r="AN5" s="116"/>
      <c r="AO5" s="116"/>
      <c r="AP5" s="116"/>
      <c r="AQ5" s="116"/>
      <c r="AR5" s="116"/>
      <c r="AS5" s="116"/>
      <c r="AT5" s="116"/>
      <c r="AU5" s="12"/>
      <c r="AV5" s="12"/>
      <c r="AW5" s="12"/>
      <c r="AX5" s="12"/>
      <c r="AY5" s="12"/>
      <c r="AZ5" s="12"/>
      <c r="BA5" s="12"/>
      <c r="BB5" s="12"/>
      <c r="BC5" s="12"/>
      <c r="BD5" s="12"/>
      <c r="BE5" s="46"/>
      <c r="BF5" s="46"/>
    </row>
    <row r="6" spans="2:64" s="6" customFormat="1" ht="20.25" customHeight="1">
      <c r="B6" s="123"/>
      <c r="C6" s="130"/>
      <c r="D6" s="130"/>
      <c r="E6" s="130"/>
      <c r="F6" s="130"/>
      <c r="G6" s="131"/>
      <c r="H6" s="130"/>
      <c r="I6" s="130"/>
      <c r="J6" s="131"/>
      <c r="K6" s="130"/>
      <c r="L6" s="132"/>
      <c r="M6" s="132"/>
      <c r="N6" s="132"/>
      <c r="O6" s="132"/>
      <c r="P6" s="132"/>
      <c r="Q6" s="132"/>
      <c r="R6" s="132"/>
      <c r="S6" s="130"/>
      <c r="T6" s="130"/>
      <c r="U6" s="130"/>
      <c r="V6" s="130"/>
      <c r="W6" s="130"/>
      <c r="X6" s="130"/>
      <c r="Y6" s="130"/>
      <c r="Z6" s="133"/>
      <c r="AA6" s="133"/>
      <c r="AB6" s="130"/>
      <c r="AC6" s="130"/>
      <c r="AD6" s="130"/>
      <c r="AE6" s="130"/>
      <c r="AF6" s="123"/>
      <c r="AG6" s="116"/>
      <c r="AH6" s="116"/>
      <c r="AI6" s="116"/>
      <c r="AJ6" s="116"/>
      <c r="AK6" s="116"/>
      <c r="AL6" s="116" t="s">
        <v>180</v>
      </c>
      <c r="AM6" s="116"/>
      <c r="AN6" s="116"/>
      <c r="AO6" s="116"/>
      <c r="AP6" s="116"/>
      <c r="AQ6" s="116"/>
      <c r="AR6" s="116"/>
      <c r="AS6" s="116"/>
      <c r="AT6" s="143"/>
      <c r="AU6" s="143"/>
      <c r="AV6" s="149"/>
      <c r="AW6" s="116"/>
      <c r="AX6" s="287">
        <v>40</v>
      </c>
      <c r="AY6" s="289"/>
      <c r="AZ6" s="149" t="s">
        <v>181</v>
      </c>
      <c r="BA6" s="116"/>
      <c r="BB6" s="287">
        <v>160</v>
      </c>
      <c r="BC6" s="289"/>
      <c r="BD6" s="149" t="s">
        <v>182</v>
      </c>
      <c r="BE6" s="116"/>
      <c r="BF6" s="46"/>
    </row>
    <row r="7" spans="2:64" s="6" customFormat="1" ht="6.75" customHeight="1">
      <c r="B7" s="123"/>
      <c r="C7" s="130"/>
      <c r="D7" s="130"/>
      <c r="E7" s="130"/>
      <c r="F7" s="130"/>
      <c r="G7" s="131"/>
      <c r="H7" s="130"/>
      <c r="I7" s="130"/>
      <c r="J7" s="131"/>
      <c r="K7" s="130"/>
      <c r="L7" s="132"/>
      <c r="M7" s="132"/>
      <c r="N7" s="132"/>
      <c r="O7" s="132"/>
      <c r="P7" s="132"/>
      <c r="Q7" s="132"/>
      <c r="R7" s="132"/>
      <c r="S7" s="130"/>
      <c r="T7" s="130"/>
      <c r="U7" s="130"/>
      <c r="V7" s="130"/>
      <c r="W7" s="130"/>
      <c r="X7" s="130"/>
      <c r="Y7" s="130"/>
      <c r="Z7" s="133"/>
      <c r="AA7" s="133"/>
      <c r="AB7" s="130"/>
      <c r="AC7" s="130"/>
      <c r="AD7" s="130"/>
      <c r="AE7" s="130"/>
      <c r="AF7" s="123"/>
      <c r="AG7" s="116"/>
      <c r="AH7" s="116"/>
      <c r="AI7" s="116"/>
      <c r="AJ7" s="116"/>
      <c r="AK7" s="116"/>
      <c r="AL7" s="116"/>
      <c r="AM7" s="116"/>
      <c r="AN7" s="116"/>
      <c r="AO7" s="116"/>
      <c r="AP7" s="116"/>
      <c r="AQ7" s="116"/>
      <c r="AR7" s="116"/>
      <c r="AS7" s="116"/>
      <c r="AT7" s="116"/>
      <c r="AU7" s="12"/>
      <c r="AV7" s="12"/>
      <c r="AW7" s="12"/>
      <c r="AX7" s="12"/>
      <c r="AY7" s="12"/>
      <c r="AZ7" s="12"/>
      <c r="BA7" s="12"/>
      <c r="BB7" s="12"/>
      <c r="BC7" s="12"/>
      <c r="BD7" s="12"/>
      <c r="BE7" s="46"/>
      <c r="BF7" s="46"/>
    </row>
    <row r="8" spans="2:64" s="6" customFormat="1" ht="20.25" customHeight="1">
      <c r="B8" s="134"/>
      <c r="C8" s="134"/>
      <c r="D8" s="134"/>
      <c r="E8" s="134"/>
      <c r="F8" s="134"/>
      <c r="G8" s="135"/>
      <c r="H8" s="135"/>
      <c r="I8" s="135"/>
      <c r="J8" s="134"/>
      <c r="K8" s="134"/>
      <c r="L8" s="135"/>
      <c r="M8" s="135"/>
      <c r="N8" s="135"/>
      <c r="O8" s="134"/>
      <c r="P8" s="135"/>
      <c r="Q8" s="135"/>
      <c r="R8" s="135"/>
      <c r="S8" s="136"/>
      <c r="T8" s="137"/>
      <c r="U8" s="137"/>
      <c r="V8" s="138"/>
      <c r="W8" s="123"/>
      <c r="X8" s="123"/>
      <c r="Y8" s="123"/>
      <c r="Z8" s="133"/>
      <c r="AA8" s="139"/>
      <c r="AB8" s="131"/>
      <c r="AC8" s="133"/>
      <c r="AD8" s="133"/>
      <c r="AE8" s="133"/>
      <c r="AF8" s="140"/>
      <c r="AG8" s="141"/>
      <c r="AH8" s="141"/>
      <c r="AI8" s="141"/>
      <c r="AJ8" s="142"/>
      <c r="AK8" s="132"/>
      <c r="AL8" s="139"/>
      <c r="AM8" s="139"/>
      <c r="AN8" s="131"/>
      <c r="AO8" s="143"/>
      <c r="AP8" s="143"/>
      <c r="AQ8" s="143"/>
      <c r="AR8" s="144"/>
      <c r="AS8" s="144"/>
      <c r="AT8" s="116"/>
      <c r="AU8" s="77"/>
      <c r="AV8" s="77"/>
      <c r="AW8" s="45"/>
      <c r="AX8" s="12"/>
      <c r="AY8" s="12" t="s">
        <v>63</v>
      </c>
      <c r="AZ8" s="12"/>
      <c r="BA8" s="12"/>
      <c r="BB8" s="617">
        <f>DAY(EOMONTH(DATE(AC2,AG2,1),0))</f>
        <v>30</v>
      </c>
      <c r="BC8" s="618"/>
      <c r="BD8" s="12" t="s">
        <v>54</v>
      </c>
      <c r="BE8" s="12"/>
      <c r="BF8" s="12"/>
      <c r="BJ8" s="7"/>
      <c r="BK8" s="7"/>
      <c r="BL8" s="7"/>
    </row>
    <row r="9" spans="2:64" s="6" customFormat="1" ht="6" customHeight="1">
      <c r="B9" s="145"/>
      <c r="C9" s="145"/>
      <c r="D9" s="145"/>
      <c r="E9" s="145"/>
      <c r="F9" s="145"/>
      <c r="G9" s="134"/>
      <c r="H9" s="135"/>
      <c r="I9" s="143"/>
      <c r="J9" s="143"/>
      <c r="K9" s="145"/>
      <c r="L9" s="134"/>
      <c r="M9" s="135"/>
      <c r="N9" s="143"/>
      <c r="O9" s="143"/>
      <c r="P9" s="134"/>
      <c r="Q9" s="143"/>
      <c r="R9" s="145"/>
      <c r="S9" s="143"/>
      <c r="T9" s="143"/>
      <c r="U9" s="143"/>
      <c r="V9" s="143"/>
      <c r="W9" s="123"/>
      <c r="X9" s="123"/>
      <c r="Y9" s="123"/>
      <c r="Z9" s="130"/>
      <c r="AA9" s="142"/>
      <c r="AB9" s="142"/>
      <c r="AC9" s="130"/>
      <c r="AD9" s="130"/>
      <c r="AE9" s="130"/>
      <c r="AF9" s="146"/>
      <c r="AG9" s="133"/>
      <c r="AH9" s="142"/>
      <c r="AI9" s="130"/>
      <c r="AJ9" s="141"/>
      <c r="AK9" s="142"/>
      <c r="AL9" s="142"/>
      <c r="AM9" s="142"/>
      <c r="AN9" s="142"/>
      <c r="AO9" s="130"/>
      <c r="AP9" s="116"/>
      <c r="AQ9" s="147"/>
      <c r="AR9" s="147"/>
      <c r="AS9" s="147"/>
      <c r="AT9" s="116"/>
      <c r="AU9" s="12"/>
      <c r="AV9" s="12"/>
      <c r="AW9" s="12"/>
      <c r="AX9" s="12"/>
      <c r="AY9" s="12"/>
      <c r="AZ9" s="12"/>
      <c r="BA9" s="12"/>
      <c r="BB9" s="12"/>
      <c r="BC9" s="12"/>
      <c r="BD9" s="12"/>
      <c r="BE9" s="12"/>
      <c r="BF9" s="12"/>
      <c r="BJ9" s="7"/>
      <c r="BK9" s="7"/>
      <c r="BL9" s="7"/>
    </row>
    <row r="10" spans="2:64" s="6" customFormat="1" ht="18.75">
      <c r="B10" s="134"/>
      <c r="C10" s="134"/>
      <c r="D10" s="134"/>
      <c r="E10" s="134"/>
      <c r="F10" s="134"/>
      <c r="G10" s="135"/>
      <c r="H10" s="135"/>
      <c r="I10" s="135"/>
      <c r="J10" s="134"/>
      <c r="K10" s="134"/>
      <c r="L10" s="135"/>
      <c r="M10" s="135"/>
      <c r="N10" s="135"/>
      <c r="O10" s="134"/>
      <c r="P10" s="135"/>
      <c r="Q10" s="135"/>
      <c r="R10" s="135"/>
      <c r="S10" s="136"/>
      <c r="T10" s="137"/>
      <c r="U10" s="137"/>
      <c r="V10" s="138"/>
      <c r="W10" s="123"/>
      <c r="X10" s="123"/>
      <c r="Y10" s="123"/>
      <c r="Z10" s="133"/>
      <c r="AA10" s="139"/>
      <c r="AB10" s="131"/>
      <c r="AC10" s="133"/>
      <c r="AD10" s="133"/>
      <c r="AE10" s="133"/>
      <c r="AF10" s="146"/>
      <c r="AG10" s="141"/>
      <c r="AH10" s="141"/>
      <c r="AI10" s="141"/>
      <c r="AJ10" s="142"/>
      <c r="AK10" s="132"/>
      <c r="AL10" s="139"/>
      <c r="AM10" s="116"/>
      <c r="AN10" s="116"/>
      <c r="AO10" s="148"/>
      <c r="AP10" s="148"/>
      <c r="AQ10" s="148"/>
      <c r="AR10" s="149"/>
      <c r="AS10" s="147"/>
      <c r="AT10" s="147"/>
      <c r="AU10" s="47"/>
      <c r="AV10" s="38"/>
      <c r="AW10" s="38"/>
      <c r="AX10" s="48"/>
      <c r="AY10" s="48"/>
      <c r="AZ10" s="46" t="s">
        <v>183</v>
      </c>
      <c r="BA10" s="38"/>
      <c r="BB10" s="287">
        <v>1</v>
      </c>
      <c r="BC10" s="288"/>
      <c r="BD10" s="289"/>
      <c r="BE10" s="18" t="s">
        <v>22</v>
      </c>
      <c r="BF10" s="12"/>
      <c r="BJ10" s="7"/>
      <c r="BK10" s="7"/>
      <c r="BL10" s="7"/>
    </row>
    <row r="11" spans="2:64" s="6" customFormat="1" ht="6" customHeight="1">
      <c r="B11" s="145"/>
      <c r="C11" s="145"/>
      <c r="D11" s="145"/>
      <c r="E11" s="145"/>
      <c r="F11" s="152"/>
      <c r="G11" s="145"/>
      <c r="H11" s="145"/>
      <c r="I11" s="145"/>
      <c r="J11" s="145"/>
      <c r="K11" s="134"/>
      <c r="L11" s="135"/>
      <c r="M11" s="143"/>
      <c r="N11" s="143"/>
      <c r="O11" s="134"/>
      <c r="P11" s="143"/>
      <c r="Q11" s="145"/>
      <c r="R11" s="143"/>
      <c r="S11" s="143"/>
      <c r="T11" s="143"/>
      <c r="U11" s="143"/>
      <c r="V11" s="152"/>
      <c r="W11" s="123"/>
      <c r="X11" s="123"/>
      <c r="Y11" s="123"/>
      <c r="Z11" s="130"/>
      <c r="AA11" s="142"/>
      <c r="AB11" s="142"/>
      <c r="AC11" s="130"/>
      <c r="AD11" s="130"/>
      <c r="AE11" s="130"/>
      <c r="AF11" s="146"/>
      <c r="AG11" s="133"/>
      <c r="AH11" s="141"/>
      <c r="AI11" s="142"/>
      <c r="AJ11" s="141"/>
      <c r="AK11" s="142"/>
      <c r="AL11" s="142"/>
      <c r="AM11" s="142"/>
      <c r="AN11" s="142"/>
      <c r="AO11" s="145"/>
      <c r="AP11" s="145"/>
      <c r="AQ11" s="134"/>
      <c r="AR11" s="153"/>
      <c r="AS11" s="147"/>
      <c r="AT11" s="147"/>
      <c r="AU11" s="47"/>
      <c r="AV11" s="38"/>
      <c r="AW11" s="38"/>
      <c r="AX11" s="48"/>
      <c r="AY11" s="48"/>
      <c r="AZ11" s="38"/>
      <c r="BA11" s="38"/>
      <c r="BB11" s="37"/>
      <c r="BC11" s="37"/>
      <c r="BD11" s="37"/>
      <c r="BE11" s="18"/>
      <c r="BF11" s="12"/>
      <c r="BJ11" s="7"/>
      <c r="BK11" s="7"/>
      <c r="BL11" s="7"/>
    </row>
    <row r="12" spans="2:64" s="6" customFormat="1" ht="20.25" customHeight="1">
      <c r="B12" s="154"/>
      <c r="C12" s="154"/>
      <c r="D12" s="154"/>
      <c r="E12" s="154"/>
      <c r="F12" s="154"/>
      <c r="G12" s="154"/>
      <c r="H12" s="154"/>
      <c r="I12" s="154"/>
      <c r="J12" s="154"/>
      <c r="K12" s="154"/>
      <c r="L12" s="154"/>
      <c r="M12" s="154"/>
      <c r="N12" s="154"/>
      <c r="O12" s="154"/>
      <c r="P12" s="154"/>
      <c r="Q12" s="154"/>
      <c r="R12" s="154"/>
      <c r="S12" s="154"/>
      <c r="T12" s="154"/>
      <c r="U12" s="154"/>
      <c r="V12" s="154"/>
      <c r="W12" s="123"/>
      <c r="X12" s="123"/>
      <c r="Y12" s="123"/>
      <c r="Z12" s="134"/>
      <c r="AA12" s="155"/>
      <c r="AB12" s="155"/>
      <c r="AC12" s="134"/>
      <c r="AD12" s="133"/>
      <c r="AE12" s="133"/>
      <c r="AF12" s="140"/>
      <c r="AG12" s="131"/>
      <c r="AH12" s="141"/>
      <c r="AI12" s="142"/>
      <c r="AJ12" s="141"/>
      <c r="AK12" s="142"/>
      <c r="AL12" s="142"/>
      <c r="AM12" s="142"/>
      <c r="AN12" s="142"/>
      <c r="AO12" s="290"/>
      <c r="AP12" s="290"/>
      <c r="AQ12" s="290"/>
      <c r="AR12" s="149"/>
      <c r="AS12" s="147"/>
      <c r="AT12" s="147"/>
      <c r="AU12" s="47"/>
      <c r="AV12" s="38"/>
      <c r="AW12" s="38"/>
      <c r="AX12" s="48"/>
      <c r="AY12" s="48"/>
      <c r="AZ12" s="38"/>
      <c r="BA12" s="38"/>
      <c r="BB12" s="287">
        <v>1</v>
      </c>
      <c r="BC12" s="288"/>
      <c r="BD12" s="289"/>
      <c r="BE12" s="49" t="s">
        <v>23</v>
      </c>
      <c r="BF12" s="12"/>
      <c r="BJ12" s="7"/>
      <c r="BK12" s="7"/>
      <c r="BL12" s="7"/>
    </row>
    <row r="13" spans="2:64" s="6" customFormat="1" ht="6.75" customHeight="1">
      <c r="B13" s="154"/>
      <c r="C13" s="154"/>
      <c r="D13" s="154"/>
      <c r="E13" s="154"/>
      <c r="F13" s="154"/>
      <c r="G13" s="154"/>
      <c r="H13" s="154"/>
      <c r="I13" s="154"/>
      <c r="J13" s="154"/>
      <c r="K13" s="154"/>
      <c r="L13" s="154"/>
      <c r="M13" s="154"/>
      <c r="N13" s="154"/>
      <c r="O13" s="154"/>
      <c r="P13" s="154"/>
      <c r="Q13" s="154"/>
      <c r="R13" s="154"/>
      <c r="S13" s="154"/>
      <c r="T13" s="154"/>
      <c r="U13" s="154"/>
      <c r="V13" s="154"/>
      <c r="W13" s="123"/>
      <c r="X13" s="123"/>
      <c r="Y13" s="123"/>
      <c r="Z13" s="135"/>
      <c r="AA13" s="157"/>
      <c r="AB13" s="157"/>
      <c r="AC13" s="135"/>
      <c r="AD13" s="141"/>
      <c r="AE13" s="141"/>
      <c r="AF13" s="146"/>
      <c r="AG13" s="116"/>
      <c r="AH13" s="116"/>
      <c r="AI13" s="116"/>
      <c r="AJ13" s="116"/>
      <c r="AK13" s="116"/>
      <c r="AL13" s="116"/>
      <c r="AM13" s="116"/>
      <c r="AN13" s="116"/>
      <c r="AO13" s="145"/>
      <c r="AP13" s="145"/>
      <c r="AQ13" s="145"/>
      <c r="AR13" s="116"/>
      <c r="AS13" s="147"/>
      <c r="AT13" s="147"/>
      <c r="AU13" s="47"/>
      <c r="AV13" s="38"/>
      <c r="AW13" s="38"/>
      <c r="AX13" s="48"/>
      <c r="AY13" s="48"/>
      <c r="AZ13" s="38"/>
      <c r="BA13" s="38"/>
      <c r="BB13" s="37"/>
      <c r="BC13" s="37"/>
      <c r="BD13" s="37"/>
      <c r="BE13" s="18"/>
      <c r="BF13" s="12"/>
      <c r="BJ13" s="7"/>
      <c r="BK13" s="7"/>
      <c r="BL13" s="7"/>
    </row>
    <row r="14" spans="2:64" s="6" customFormat="1" ht="18.75">
      <c r="B14" s="154"/>
      <c r="C14" s="154"/>
      <c r="D14" s="154"/>
      <c r="E14" s="154"/>
      <c r="F14" s="154"/>
      <c r="G14" s="154"/>
      <c r="H14" s="154"/>
      <c r="I14" s="154"/>
      <c r="J14" s="154"/>
      <c r="K14" s="154"/>
      <c r="L14" s="154"/>
      <c r="M14" s="154"/>
      <c r="N14" s="154"/>
      <c r="O14" s="154"/>
      <c r="P14" s="154"/>
      <c r="Q14" s="154"/>
      <c r="R14" s="154"/>
      <c r="S14" s="154"/>
      <c r="T14" s="154"/>
      <c r="U14" s="154"/>
      <c r="V14" s="154"/>
      <c r="W14" s="123"/>
      <c r="X14" s="123"/>
      <c r="Y14" s="123"/>
      <c r="Z14" s="134"/>
      <c r="AA14" s="155"/>
      <c r="AB14" s="155"/>
      <c r="AC14" s="134"/>
      <c r="AD14" s="133"/>
      <c r="AE14" s="133"/>
      <c r="AF14" s="146"/>
      <c r="AG14" s="116"/>
      <c r="AH14" s="116"/>
      <c r="AI14" s="116"/>
      <c r="AJ14" s="116"/>
      <c r="AK14" s="116"/>
      <c r="AL14" s="116"/>
      <c r="AM14" s="116"/>
      <c r="AN14" s="116"/>
      <c r="AO14" s="143"/>
      <c r="AP14" s="143"/>
      <c r="AQ14" s="143"/>
      <c r="AR14" s="116"/>
      <c r="AS14" s="147"/>
      <c r="AT14" s="129" t="s">
        <v>184</v>
      </c>
      <c r="AU14" s="293"/>
      <c r="AV14" s="294"/>
      <c r="AW14" s="295"/>
      <c r="AX14" s="37" t="s">
        <v>2</v>
      </c>
      <c r="AY14" s="293"/>
      <c r="AZ14" s="294"/>
      <c r="BA14" s="295"/>
      <c r="BB14" s="36" t="s">
        <v>24</v>
      </c>
      <c r="BC14" s="619">
        <f>(AY14-AU14)*24</f>
        <v>0</v>
      </c>
      <c r="BD14" s="620"/>
      <c r="BE14" s="35" t="s">
        <v>25</v>
      </c>
      <c r="BF14" s="37"/>
      <c r="BJ14" s="7"/>
      <c r="BK14" s="7"/>
      <c r="BL14" s="7"/>
    </row>
    <row r="15" spans="2:64" s="6" customFormat="1" ht="6.75" customHeight="1">
      <c r="B15" s="123"/>
      <c r="C15" s="144"/>
      <c r="D15" s="144"/>
      <c r="E15" s="144"/>
      <c r="F15" s="144"/>
      <c r="G15" s="130"/>
      <c r="H15" s="130"/>
      <c r="I15" s="132"/>
      <c r="J15" s="133"/>
      <c r="K15" s="141"/>
      <c r="L15" s="142"/>
      <c r="M15" s="142"/>
      <c r="N15" s="133"/>
      <c r="O15" s="142"/>
      <c r="P15" s="130"/>
      <c r="Q15" s="141"/>
      <c r="R15" s="142"/>
      <c r="S15" s="142"/>
      <c r="T15" s="142"/>
      <c r="U15" s="142"/>
      <c r="V15" s="130"/>
      <c r="W15" s="132"/>
      <c r="X15" s="158"/>
      <c r="Y15" s="158"/>
      <c r="Z15" s="131"/>
      <c r="AA15" s="133"/>
      <c r="AB15" s="132"/>
      <c r="AC15" s="133"/>
      <c r="AD15" s="141"/>
      <c r="AE15" s="142"/>
      <c r="AF15" s="146"/>
      <c r="AG15" s="140"/>
      <c r="AH15" s="159"/>
      <c r="AI15" s="146"/>
      <c r="AJ15" s="159"/>
      <c r="AK15" s="146"/>
      <c r="AL15" s="146"/>
      <c r="AM15" s="146"/>
      <c r="AN15" s="146"/>
      <c r="AO15" s="160"/>
      <c r="AP15" s="123"/>
      <c r="AQ15" s="128"/>
      <c r="AR15" s="128"/>
      <c r="AS15" s="128"/>
      <c r="AT15" s="128"/>
      <c r="AU15" s="27"/>
      <c r="AV15" s="25"/>
      <c r="AW15" s="25"/>
      <c r="AX15" s="32"/>
      <c r="AY15" s="32"/>
      <c r="AZ15" s="25"/>
      <c r="BA15" s="25"/>
      <c r="BB15" s="23"/>
      <c r="BC15" s="23"/>
      <c r="BD15" s="23"/>
      <c r="BE15" s="22"/>
      <c r="BJ15" s="7"/>
      <c r="BK15" s="7"/>
      <c r="BL15" s="7"/>
    </row>
    <row r="16" spans="2:64" ht="8.4499999999999993" customHeight="1" thickBot="1">
      <c r="B16" s="163"/>
      <c r="C16" s="164"/>
      <c r="D16" s="164"/>
      <c r="E16" s="164"/>
      <c r="F16" s="164"/>
      <c r="G16" s="164"/>
      <c r="H16" s="163"/>
      <c r="I16" s="163"/>
      <c r="J16" s="163"/>
      <c r="K16" s="163"/>
      <c r="L16" s="163"/>
      <c r="M16" s="163"/>
      <c r="N16" s="163"/>
      <c r="O16" s="163"/>
      <c r="P16" s="163"/>
      <c r="Q16" s="163"/>
      <c r="R16" s="163"/>
      <c r="S16" s="163"/>
      <c r="T16" s="163"/>
      <c r="U16" s="163"/>
      <c r="V16" s="163"/>
      <c r="W16" s="163"/>
      <c r="X16" s="164"/>
      <c r="Y16" s="163"/>
      <c r="Z16" s="163"/>
      <c r="AA16" s="163"/>
      <c r="AB16" s="163"/>
      <c r="AC16" s="163"/>
      <c r="AD16" s="163"/>
      <c r="AE16" s="163"/>
      <c r="AF16" s="163"/>
      <c r="AG16" s="163"/>
      <c r="AH16" s="163"/>
      <c r="AI16" s="163"/>
      <c r="AJ16" s="163"/>
      <c r="AK16" s="163"/>
      <c r="AL16" s="163"/>
      <c r="AM16" s="163"/>
      <c r="AN16" s="164"/>
      <c r="AO16" s="163"/>
      <c r="AP16" s="163"/>
      <c r="AQ16" s="163"/>
      <c r="AR16" s="163"/>
      <c r="AS16" s="163"/>
      <c r="AT16" s="163"/>
      <c r="BE16" s="13"/>
      <c r="BF16" s="13"/>
      <c r="BG16" s="13"/>
    </row>
    <row r="17" spans="2:58" ht="20.25" customHeight="1">
      <c r="B17" s="561" t="s">
        <v>98</v>
      </c>
      <c r="C17" s="564" t="s">
        <v>185</v>
      </c>
      <c r="D17" s="565"/>
      <c r="E17" s="566"/>
      <c r="F17" s="96"/>
      <c r="G17" s="573" t="s">
        <v>186</v>
      </c>
      <c r="H17" s="576" t="s">
        <v>187</v>
      </c>
      <c r="I17" s="565"/>
      <c r="J17" s="565"/>
      <c r="K17" s="566"/>
      <c r="L17" s="576" t="s">
        <v>188</v>
      </c>
      <c r="M17" s="565"/>
      <c r="N17" s="565"/>
      <c r="O17" s="579"/>
      <c r="P17" s="582"/>
      <c r="Q17" s="583"/>
      <c r="R17" s="584"/>
      <c r="S17" s="366" t="s">
        <v>189</v>
      </c>
      <c r="T17" s="367"/>
      <c r="U17" s="367"/>
      <c r="V17" s="367"/>
      <c r="W17" s="367"/>
      <c r="X17" s="367"/>
      <c r="Y17" s="367"/>
      <c r="Z17" s="367"/>
      <c r="AA17" s="367"/>
      <c r="AB17" s="367"/>
      <c r="AC17" s="367"/>
      <c r="AD17" s="367"/>
      <c r="AE17" s="367"/>
      <c r="AF17" s="367"/>
      <c r="AG17" s="367"/>
      <c r="AH17" s="367"/>
      <c r="AI17" s="367"/>
      <c r="AJ17" s="367"/>
      <c r="AK17" s="367"/>
      <c r="AL17" s="367"/>
      <c r="AM17" s="367"/>
      <c r="AN17" s="367"/>
      <c r="AO17" s="367"/>
      <c r="AP17" s="367"/>
      <c r="AQ17" s="367"/>
      <c r="AR17" s="367"/>
      <c r="AS17" s="367"/>
      <c r="AT17" s="367"/>
      <c r="AU17" s="367"/>
      <c r="AV17" s="367"/>
      <c r="AW17" s="368"/>
      <c r="AX17" s="604" t="str">
        <f>IF(BB3="４週","(11) 1～4週目の勤務時間数合計","(11) 1か月の勤務時間数   合計")</f>
        <v>(11) 1～4週目の勤務時間数合計</v>
      </c>
      <c r="AY17" s="605"/>
      <c r="AZ17" s="610" t="s">
        <v>190</v>
      </c>
      <c r="BA17" s="611"/>
      <c r="BB17" s="595" t="s">
        <v>191</v>
      </c>
      <c r="BC17" s="596"/>
      <c r="BD17" s="596"/>
      <c r="BE17" s="596"/>
      <c r="BF17" s="597"/>
    </row>
    <row r="18" spans="2:58" ht="20.25" customHeight="1">
      <c r="B18" s="562"/>
      <c r="C18" s="567"/>
      <c r="D18" s="568"/>
      <c r="E18" s="569"/>
      <c r="F18" s="97"/>
      <c r="G18" s="574"/>
      <c r="H18" s="577"/>
      <c r="I18" s="568"/>
      <c r="J18" s="568"/>
      <c r="K18" s="569"/>
      <c r="L18" s="577"/>
      <c r="M18" s="568"/>
      <c r="N18" s="568"/>
      <c r="O18" s="580"/>
      <c r="P18" s="585"/>
      <c r="Q18" s="586"/>
      <c r="R18" s="587"/>
      <c r="S18" s="598" t="s">
        <v>16</v>
      </c>
      <c r="T18" s="599"/>
      <c r="U18" s="599"/>
      <c r="V18" s="599"/>
      <c r="W18" s="599"/>
      <c r="X18" s="599"/>
      <c r="Y18" s="600"/>
      <c r="Z18" s="598" t="s">
        <v>17</v>
      </c>
      <c r="AA18" s="599"/>
      <c r="AB18" s="599"/>
      <c r="AC18" s="599"/>
      <c r="AD18" s="599"/>
      <c r="AE18" s="599"/>
      <c r="AF18" s="600"/>
      <c r="AG18" s="598" t="s">
        <v>18</v>
      </c>
      <c r="AH18" s="599"/>
      <c r="AI18" s="599"/>
      <c r="AJ18" s="599"/>
      <c r="AK18" s="599"/>
      <c r="AL18" s="599"/>
      <c r="AM18" s="600"/>
      <c r="AN18" s="598" t="s">
        <v>19</v>
      </c>
      <c r="AO18" s="599"/>
      <c r="AP18" s="599"/>
      <c r="AQ18" s="599"/>
      <c r="AR18" s="599"/>
      <c r="AS18" s="599"/>
      <c r="AT18" s="600"/>
      <c r="AU18" s="601" t="s">
        <v>20</v>
      </c>
      <c r="AV18" s="602"/>
      <c r="AW18" s="603"/>
      <c r="AX18" s="606"/>
      <c r="AY18" s="607"/>
      <c r="AZ18" s="612"/>
      <c r="BA18" s="613"/>
      <c r="BB18" s="505"/>
      <c r="BC18" s="506"/>
      <c r="BD18" s="506"/>
      <c r="BE18" s="506"/>
      <c r="BF18" s="507"/>
    </row>
    <row r="19" spans="2:58" ht="20.25" customHeight="1">
      <c r="B19" s="562"/>
      <c r="C19" s="567"/>
      <c r="D19" s="568"/>
      <c r="E19" s="569"/>
      <c r="F19" s="97"/>
      <c r="G19" s="574"/>
      <c r="H19" s="577"/>
      <c r="I19" s="568"/>
      <c r="J19" s="568"/>
      <c r="K19" s="569"/>
      <c r="L19" s="577"/>
      <c r="M19" s="568"/>
      <c r="N19" s="568"/>
      <c r="O19" s="580"/>
      <c r="P19" s="585"/>
      <c r="Q19" s="586"/>
      <c r="R19" s="587"/>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6"/>
      <c r="AY19" s="607"/>
      <c r="AZ19" s="612"/>
      <c r="BA19" s="613"/>
      <c r="BB19" s="505"/>
      <c r="BC19" s="506"/>
      <c r="BD19" s="506"/>
      <c r="BE19" s="506"/>
      <c r="BF19" s="507"/>
    </row>
    <row r="20" spans="2:58" ht="20.25" hidden="1" customHeight="1">
      <c r="B20" s="562"/>
      <c r="C20" s="567"/>
      <c r="D20" s="568"/>
      <c r="E20" s="569"/>
      <c r="F20" s="97"/>
      <c r="G20" s="574"/>
      <c r="H20" s="577"/>
      <c r="I20" s="568"/>
      <c r="J20" s="568"/>
      <c r="K20" s="569"/>
      <c r="L20" s="577"/>
      <c r="M20" s="568"/>
      <c r="N20" s="568"/>
      <c r="O20" s="580"/>
      <c r="P20" s="585"/>
      <c r="Q20" s="586"/>
      <c r="R20" s="587"/>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606"/>
      <c r="AY20" s="607"/>
      <c r="AZ20" s="612"/>
      <c r="BA20" s="613"/>
      <c r="BB20" s="505"/>
      <c r="BC20" s="506"/>
      <c r="BD20" s="506"/>
      <c r="BE20" s="506"/>
      <c r="BF20" s="507"/>
    </row>
    <row r="21" spans="2:58" ht="22.5" customHeight="1" thickBot="1">
      <c r="B21" s="563"/>
      <c r="C21" s="570"/>
      <c r="D21" s="571"/>
      <c r="E21" s="572"/>
      <c r="F21" s="98"/>
      <c r="G21" s="575"/>
      <c r="H21" s="578"/>
      <c r="I21" s="571"/>
      <c r="J21" s="571"/>
      <c r="K21" s="572"/>
      <c r="L21" s="578"/>
      <c r="M21" s="571"/>
      <c r="N21" s="571"/>
      <c r="O21" s="581"/>
      <c r="P21" s="588"/>
      <c r="Q21" s="589"/>
      <c r="R21" s="590"/>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8"/>
      <c r="AY21" s="609"/>
      <c r="AZ21" s="614"/>
      <c r="BA21" s="615"/>
      <c r="BB21" s="508"/>
      <c r="BC21" s="509"/>
      <c r="BD21" s="509"/>
      <c r="BE21" s="509"/>
      <c r="BF21" s="510"/>
    </row>
    <row r="22" spans="2:58" ht="20.25" customHeight="1">
      <c r="B22" s="591">
        <v>1</v>
      </c>
      <c r="C22" s="417"/>
      <c r="D22" s="418"/>
      <c r="E22" s="419"/>
      <c r="F22" s="91"/>
      <c r="G22" s="328"/>
      <c r="H22" s="330"/>
      <c r="I22" s="331"/>
      <c r="J22" s="331"/>
      <c r="K22" s="332"/>
      <c r="L22" s="387"/>
      <c r="M22" s="388"/>
      <c r="N22" s="388"/>
      <c r="O22" s="389"/>
      <c r="P22" s="592" t="s">
        <v>49</v>
      </c>
      <c r="Q22" s="593"/>
      <c r="R22" s="594"/>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1"/>
      <c r="AY22" s="622"/>
      <c r="AZ22" s="623"/>
      <c r="BA22" s="624"/>
      <c r="BB22" s="307"/>
      <c r="BC22" s="308"/>
      <c r="BD22" s="308"/>
      <c r="BE22" s="308"/>
      <c r="BF22" s="309"/>
    </row>
    <row r="23" spans="2:58" ht="20.25" customHeight="1">
      <c r="B23" s="515"/>
      <c r="C23" s="420"/>
      <c r="D23" s="421"/>
      <c r="E23" s="422"/>
      <c r="F23" s="92"/>
      <c r="G23" s="329"/>
      <c r="H23" s="333"/>
      <c r="I23" s="334"/>
      <c r="J23" s="334"/>
      <c r="K23" s="335"/>
      <c r="L23" s="390"/>
      <c r="M23" s="391"/>
      <c r="N23" s="391"/>
      <c r="O23" s="392"/>
      <c r="P23" s="533" t="s">
        <v>15</v>
      </c>
      <c r="Q23" s="534"/>
      <c r="R23" s="535"/>
      <c r="S23" s="255" t="str">
        <f>IF(S22="","",VLOOKUP(S22,'シフト記号表（勤務時間帯）'!$C$6:$K$35,9,FALSE))</f>
        <v/>
      </c>
      <c r="T23" s="256" t="str">
        <f>IF(T22="","",VLOOKUP(T22,'シフト記号表（勤務時間帯）'!$C$6:$K$35,9,FALSE))</f>
        <v/>
      </c>
      <c r="U23" s="256" t="str">
        <f>IF(U22="","",VLOOKUP(U22,'シフト記号表（勤務時間帯）'!$C$6:$K$35,9,FALSE))</f>
        <v/>
      </c>
      <c r="V23" s="256" t="str">
        <f>IF(V22="","",VLOOKUP(V22,'シフト記号表（勤務時間帯）'!$C$6:$K$35,9,FALSE))</f>
        <v/>
      </c>
      <c r="W23" s="256" t="str">
        <f>IF(W22="","",VLOOKUP(W22,'シフト記号表（勤務時間帯）'!$C$6:$K$35,9,FALSE))</f>
        <v/>
      </c>
      <c r="X23" s="256" t="str">
        <f>IF(X22="","",VLOOKUP(X22,'シフト記号表（勤務時間帯）'!$C$6:$K$35,9,FALSE))</f>
        <v/>
      </c>
      <c r="Y23" s="257" t="str">
        <f>IF(Y22="","",VLOOKUP(Y22,'シフト記号表（勤務時間帯）'!$C$6:$K$35,9,FALSE))</f>
        <v/>
      </c>
      <c r="Z23" s="255" t="str">
        <f>IF(Z22="","",VLOOKUP(Z22,'シフト記号表（勤務時間帯）'!$C$6:$K$35,9,FALSE))</f>
        <v/>
      </c>
      <c r="AA23" s="256" t="str">
        <f>IF(AA22="","",VLOOKUP(AA22,'シフト記号表（勤務時間帯）'!$C$6:$K$35,9,FALSE))</f>
        <v/>
      </c>
      <c r="AB23" s="256" t="str">
        <f>IF(AB22="","",VLOOKUP(AB22,'シフト記号表（勤務時間帯）'!$C$6:$K$35,9,FALSE))</f>
        <v/>
      </c>
      <c r="AC23" s="256" t="str">
        <f>IF(AC22="","",VLOOKUP(AC22,'シフト記号表（勤務時間帯）'!$C$6:$K$35,9,FALSE))</f>
        <v/>
      </c>
      <c r="AD23" s="256" t="str">
        <f>IF(AD22="","",VLOOKUP(AD22,'シフト記号表（勤務時間帯）'!$C$6:$K$35,9,FALSE))</f>
        <v/>
      </c>
      <c r="AE23" s="256" t="str">
        <f>IF(AE22="","",VLOOKUP(AE22,'シフト記号表（勤務時間帯）'!$C$6:$K$35,9,FALSE))</f>
        <v/>
      </c>
      <c r="AF23" s="257" t="str">
        <f>IF(AF22="","",VLOOKUP(AF22,'シフト記号表（勤務時間帯）'!$C$6:$K$35,9,FALSE))</f>
        <v/>
      </c>
      <c r="AG23" s="255" t="str">
        <f>IF(AG22="","",VLOOKUP(AG22,'シフト記号表（勤務時間帯）'!$C$6:$K$35,9,FALSE))</f>
        <v/>
      </c>
      <c r="AH23" s="256" t="str">
        <f>IF(AH22="","",VLOOKUP(AH22,'シフト記号表（勤務時間帯）'!$C$6:$K$35,9,FALSE))</f>
        <v/>
      </c>
      <c r="AI23" s="256" t="str">
        <f>IF(AI22="","",VLOOKUP(AI22,'シフト記号表（勤務時間帯）'!$C$6:$K$35,9,FALSE))</f>
        <v/>
      </c>
      <c r="AJ23" s="256" t="str">
        <f>IF(AJ22="","",VLOOKUP(AJ22,'シフト記号表（勤務時間帯）'!$C$6:$K$35,9,FALSE))</f>
        <v/>
      </c>
      <c r="AK23" s="256" t="str">
        <f>IF(AK22="","",VLOOKUP(AK22,'シフト記号表（勤務時間帯）'!$C$6:$K$35,9,FALSE))</f>
        <v/>
      </c>
      <c r="AL23" s="256" t="str">
        <f>IF(AL22="","",VLOOKUP(AL22,'シフト記号表（勤務時間帯）'!$C$6:$K$35,9,FALSE))</f>
        <v/>
      </c>
      <c r="AM23" s="257" t="str">
        <f>IF(AM22="","",VLOOKUP(AM22,'シフト記号表（勤務時間帯）'!$C$6:$K$35,9,FALSE))</f>
        <v/>
      </c>
      <c r="AN23" s="255" t="str">
        <f>IF(AN22="","",VLOOKUP(AN22,'シフト記号表（勤務時間帯）'!$C$6:$K$35,9,FALSE))</f>
        <v/>
      </c>
      <c r="AO23" s="256" t="str">
        <f>IF(AO22="","",VLOOKUP(AO22,'シフト記号表（勤務時間帯）'!$C$6:$K$35,9,FALSE))</f>
        <v/>
      </c>
      <c r="AP23" s="256" t="str">
        <f>IF(AP22="","",VLOOKUP(AP22,'シフト記号表（勤務時間帯）'!$C$6:$K$35,9,FALSE))</f>
        <v/>
      </c>
      <c r="AQ23" s="256" t="str">
        <f>IF(AQ22="","",VLOOKUP(AQ22,'シフト記号表（勤務時間帯）'!$C$6:$K$35,9,FALSE))</f>
        <v/>
      </c>
      <c r="AR23" s="256" t="str">
        <f>IF(AR22="","",VLOOKUP(AR22,'シフト記号表（勤務時間帯）'!$C$6:$K$35,9,FALSE))</f>
        <v/>
      </c>
      <c r="AS23" s="256" t="str">
        <f>IF(AS22="","",VLOOKUP(AS22,'シフト記号表（勤務時間帯）'!$C$6:$K$35,9,FALSE))</f>
        <v/>
      </c>
      <c r="AT23" s="257" t="str">
        <f>IF(AT22="","",VLOOKUP(AT22,'シフト記号表（勤務時間帯）'!$C$6:$K$35,9,FALSE))</f>
        <v/>
      </c>
      <c r="AU23" s="255" t="str">
        <f>IF(AU22="","",VLOOKUP(AU22,'シフト記号表（勤務時間帯）'!$C$6:$K$35,9,FALSE))</f>
        <v/>
      </c>
      <c r="AV23" s="256" t="str">
        <f>IF(AV22="","",VLOOKUP(AV22,'シフト記号表（勤務時間帯）'!$C$6:$K$35,9,FALSE))</f>
        <v/>
      </c>
      <c r="AW23" s="256" t="str">
        <f>IF(AW22="","",VLOOKUP(AW22,'シフト記号表（勤務時間帯）'!$C$6:$K$35,9,FALSE))</f>
        <v/>
      </c>
      <c r="AX23" s="536">
        <f>IF($BB$3="４週",SUM(S23:AT23),IF($BB$3="暦月",SUM(S23:AW23),""))</f>
        <v>0</v>
      </c>
      <c r="AY23" s="537"/>
      <c r="AZ23" s="538">
        <f>IF($BB$3="４週",AX23/4,IF($BB$3="暦月",'地密通所（1枚版）'!AX23/('地密通所（1枚版）'!$BB$8/7),""))</f>
        <v>0</v>
      </c>
      <c r="BA23" s="539"/>
      <c r="BB23" s="310"/>
      <c r="BC23" s="311"/>
      <c r="BD23" s="311"/>
      <c r="BE23" s="311"/>
      <c r="BF23" s="312"/>
    </row>
    <row r="24" spans="2:58" ht="20.25" customHeight="1">
      <c r="B24" s="515"/>
      <c r="C24" s="423"/>
      <c r="D24" s="424"/>
      <c r="E24" s="425"/>
      <c r="F24" s="93">
        <f>C22</f>
        <v>0</v>
      </c>
      <c r="G24" s="329"/>
      <c r="H24" s="333"/>
      <c r="I24" s="334"/>
      <c r="J24" s="334"/>
      <c r="K24" s="335"/>
      <c r="L24" s="390"/>
      <c r="M24" s="391"/>
      <c r="N24" s="391"/>
      <c r="O24" s="392"/>
      <c r="P24" s="540" t="s">
        <v>50</v>
      </c>
      <c r="Q24" s="541"/>
      <c r="R24" s="542"/>
      <c r="S24" s="258" t="str">
        <f>IF(S22="","",VLOOKUP(S22,'シフト記号表（勤務時間帯）'!$C$6:$U$35,19,FALSE))</f>
        <v/>
      </c>
      <c r="T24" s="259" t="str">
        <f>IF(T22="","",VLOOKUP(T22,'シフト記号表（勤務時間帯）'!$C$6:$U$35,19,FALSE))</f>
        <v/>
      </c>
      <c r="U24" s="259" t="str">
        <f>IF(U22="","",VLOOKUP(U22,'シフト記号表（勤務時間帯）'!$C$6:$U$35,19,FALSE))</f>
        <v/>
      </c>
      <c r="V24" s="259" t="str">
        <f>IF(V22="","",VLOOKUP(V22,'シフト記号表（勤務時間帯）'!$C$6:$U$35,19,FALSE))</f>
        <v/>
      </c>
      <c r="W24" s="259" t="str">
        <f>IF(W22="","",VLOOKUP(W22,'シフト記号表（勤務時間帯）'!$C$6:$U$35,19,FALSE))</f>
        <v/>
      </c>
      <c r="X24" s="259" t="str">
        <f>IF(X22="","",VLOOKUP(X22,'シフト記号表（勤務時間帯）'!$C$6:$U$35,19,FALSE))</f>
        <v/>
      </c>
      <c r="Y24" s="260" t="str">
        <f>IF(Y22="","",VLOOKUP(Y22,'シフト記号表（勤務時間帯）'!$C$6:$U$35,19,FALSE))</f>
        <v/>
      </c>
      <c r="Z24" s="258" t="str">
        <f>IF(Z22="","",VLOOKUP(Z22,'シフト記号表（勤務時間帯）'!$C$6:$U$35,19,FALSE))</f>
        <v/>
      </c>
      <c r="AA24" s="259" t="str">
        <f>IF(AA22="","",VLOOKUP(AA22,'シフト記号表（勤務時間帯）'!$C$6:$U$35,19,FALSE))</f>
        <v/>
      </c>
      <c r="AB24" s="259" t="str">
        <f>IF(AB22="","",VLOOKUP(AB22,'シフト記号表（勤務時間帯）'!$C$6:$U$35,19,FALSE))</f>
        <v/>
      </c>
      <c r="AC24" s="259" t="str">
        <f>IF(AC22="","",VLOOKUP(AC22,'シフト記号表（勤務時間帯）'!$C$6:$U$35,19,FALSE))</f>
        <v/>
      </c>
      <c r="AD24" s="259" t="str">
        <f>IF(AD22="","",VLOOKUP(AD22,'シフト記号表（勤務時間帯）'!$C$6:$U$35,19,FALSE))</f>
        <v/>
      </c>
      <c r="AE24" s="259" t="str">
        <f>IF(AE22="","",VLOOKUP(AE22,'シフト記号表（勤務時間帯）'!$C$6:$U$35,19,FALSE))</f>
        <v/>
      </c>
      <c r="AF24" s="260" t="str">
        <f>IF(AF22="","",VLOOKUP(AF22,'シフト記号表（勤務時間帯）'!$C$6:$U$35,19,FALSE))</f>
        <v/>
      </c>
      <c r="AG24" s="258" t="str">
        <f>IF(AG22="","",VLOOKUP(AG22,'シフト記号表（勤務時間帯）'!$C$6:$U$35,19,FALSE))</f>
        <v/>
      </c>
      <c r="AH24" s="259" t="str">
        <f>IF(AH22="","",VLOOKUP(AH22,'シフト記号表（勤務時間帯）'!$C$6:$U$35,19,FALSE))</f>
        <v/>
      </c>
      <c r="AI24" s="259" t="str">
        <f>IF(AI22="","",VLOOKUP(AI22,'シフト記号表（勤務時間帯）'!$C$6:$U$35,19,FALSE))</f>
        <v/>
      </c>
      <c r="AJ24" s="259" t="str">
        <f>IF(AJ22="","",VLOOKUP(AJ22,'シフト記号表（勤務時間帯）'!$C$6:$U$35,19,FALSE))</f>
        <v/>
      </c>
      <c r="AK24" s="259" t="str">
        <f>IF(AK22="","",VLOOKUP(AK22,'シフト記号表（勤務時間帯）'!$C$6:$U$35,19,FALSE))</f>
        <v/>
      </c>
      <c r="AL24" s="259" t="str">
        <f>IF(AL22="","",VLOOKUP(AL22,'シフト記号表（勤務時間帯）'!$C$6:$U$35,19,FALSE))</f>
        <v/>
      </c>
      <c r="AM24" s="260" t="str">
        <f>IF(AM22="","",VLOOKUP(AM22,'シフト記号表（勤務時間帯）'!$C$6:$U$35,19,FALSE))</f>
        <v/>
      </c>
      <c r="AN24" s="258" t="str">
        <f>IF(AN22="","",VLOOKUP(AN22,'シフト記号表（勤務時間帯）'!$C$6:$U$35,19,FALSE))</f>
        <v/>
      </c>
      <c r="AO24" s="259" t="str">
        <f>IF(AO22="","",VLOOKUP(AO22,'シフト記号表（勤務時間帯）'!$C$6:$U$35,19,FALSE))</f>
        <v/>
      </c>
      <c r="AP24" s="259" t="str">
        <f>IF(AP22="","",VLOOKUP(AP22,'シフト記号表（勤務時間帯）'!$C$6:$U$35,19,FALSE))</f>
        <v/>
      </c>
      <c r="AQ24" s="259" t="str">
        <f>IF(AQ22="","",VLOOKUP(AQ22,'シフト記号表（勤務時間帯）'!$C$6:$U$35,19,FALSE))</f>
        <v/>
      </c>
      <c r="AR24" s="259" t="str">
        <f>IF(AR22="","",VLOOKUP(AR22,'シフト記号表（勤務時間帯）'!$C$6:$U$35,19,FALSE))</f>
        <v/>
      </c>
      <c r="AS24" s="259" t="str">
        <f>IF(AS22="","",VLOOKUP(AS22,'シフト記号表（勤務時間帯）'!$C$6:$U$35,19,FALSE))</f>
        <v/>
      </c>
      <c r="AT24" s="260" t="str">
        <f>IF(AT22="","",VLOOKUP(AT22,'シフト記号表（勤務時間帯）'!$C$6:$U$35,19,FALSE))</f>
        <v/>
      </c>
      <c r="AU24" s="258" t="str">
        <f>IF(AU22="","",VLOOKUP(AU22,'シフト記号表（勤務時間帯）'!$C$6:$U$35,19,FALSE))</f>
        <v/>
      </c>
      <c r="AV24" s="259" t="str">
        <f>IF(AV22="","",VLOOKUP(AV22,'シフト記号表（勤務時間帯）'!$C$6:$U$35,19,FALSE))</f>
        <v/>
      </c>
      <c r="AW24" s="259" t="str">
        <f>IF(AW22="","",VLOOKUP(AW22,'シフト記号表（勤務時間帯）'!$C$6:$U$35,19,FALSE))</f>
        <v/>
      </c>
      <c r="AX24" s="517">
        <f>IF($BB$3="４週",SUM(S24:AT24),IF($BB$3="暦月",SUM(S24:AW24),""))</f>
        <v>0</v>
      </c>
      <c r="AY24" s="518"/>
      <c r="AZ24" s="529">
        <f>IF($BB$3="４週",AX24/4,IF($BB$3="暦月",'地密通所（1枚版）'!AX24/('地密通所（1枚版）'!$BB$8/7),""))</f>
        <v>0</v>
      </c>
      <c r="BA24" s="530"/>
      <c r="BB24" s="313"/>
      <c r="BC24" s="314"/>
      <c r="BD24" s="314"/>
      <c r="BE24" s="314"/>
      <c r="BF24" s="315"/>
    </row>
    <row r="25" spans="2:58" ht="20.25" customHeight="1">
      <c r="B25" s="515">
        <f>B22+1</f>
        <v>2</v>
      </c>
      <c r="C25" s="426"/>
      <c r="D25" s="427"/>
      <c r="E25" s="428"/>
      <c r="F25" s="94"/>
      <c r="G25" s="432"/>
      <c r="H25" s="434"/>
      <c r="I25" s="334"/>
      <c r="J25" s="334"/>
      <c r="K25" s="335"/>
      <c r="L25" s="435"/>
      <c r="M25" s="436"/>
      <c r="N25" s="436"/>
      <c r="O25" s="437"/>
      <c r="P25" s="523" t="s">
        <v>49</v>
      </c>
      <c r="Q25" s="524"/>
      <c r="R25" s="525"/>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1"/>
      <c r="AY25" s="522"/>
      <c r="AZ25" s="531"/>
      <c r="BA25" s="532"/>
      <c r="BB25" s="429"/>
      <c r="BC25" s="430"/>
      <c r="BD25" s="430"/>
      <c r="BE25" s="430"/>
      <c r="BF25" s="431"/>
    </row>
    <row r="26" spans="2:58" ht="20.25" customHeight="1">
      <c r="B26" s="515"/>
      <c r="C26" s="420"/>
      <c r="D26" s="421"/>
      <c r="E26" s="422"/>
      <c r="F26" s="92"/>
      <c r="G26" s="329"/>
      <c r="H26" s="333"/>
      <c r="I26" s="334"/>
      <c r="J26" s="334"/>
      <c r="K26" s="335"/>
      <c r="L26" s="390"/>
      <c r="M26" s="391"/>
      <c r="N26" s="391"/>
      <c r="O26" s="392"/>
      <c r="P26" s="533" t="s">
        <v>15</v>
      </c>
      <c r="Q26" s="534"/>
      <c r="R26" s="535"/>
      <c r="S26" s="255" t="str">
        <f>IF(S25="","",VLOOKUP(S25,'シフト記号表（勤務時間帯）'!$C$6:$K$35,9,FALSE))</f>
        <v/>
      </c>
      <c r="T26" s="256" t="str">
        <f>IF(T25="","",VLOOKUP(T25,'シフト記号表（勤務時間帯）'!$C$6:$K$35,9,FALSE))</f>
        <v/>
      </c>
      <c r="U26" s="256" t="str">
        <f>IF(U25="","",VLOOKUP(U25,'シフト記号表（勤務時間帯）'!$C$6:$K$35,9,FALSE))</f>
        <v/>
      </c>
      <c r="V26" s="256" t="str">
        <f>IF(V25="","",VLOOKUP(V25,'シフト記号表（勤務時間帯）'!$C$6:$K$35,9,FALSE))</f>
        <v/>
      </c>
      <c r="W26" s="256" t="str">
        <f>IF(W25="","",VLOOKUP(W25,'シフト記号表（勤務時間帯）'!$C$6:$K$35,9,FALSE))</f>
        <v/>
      </c>
      <c r="X26" s="256" t="str">
        <f>IF(X25="","",VLOOKUP(X25,'シフト記号表（勤務時間帯）'!$C$6:$K$35,9,FALSE))</f>
        <v/>
      </c>
      <c r="Y26" s="257" t="str">
        <f>IF(Y25="","",VLOOKUP(Y25,'シフト記号表（勤務時間帯）'!$C$6:$K$35,9,FALSE))</f>
        <v/>
      </c>
      <c r="Z26" s="255" t="str">
        <f>IF(Z25="","",VLOOKUP(Z25,'シフト記号表（勤務時間帯）'!$C$6:$K$35,9,FALSE))</f>
        <v/>
      </c>
      <c r="AA26" s="256" t="str">
        <f>IF(AA25="","",VLOOKUP(AA25,'シフト記号表（勤務時間帯）'!$C$6:$K$35,9,FALSE))</f>
        <v/>
      </c>
      <c r="AB26" s="256" t="str">
        <f>IF(AB25="","",VLOOKUP(AB25,'シフト記号表（勤務時間帯）'!$C$6:$K$35,9,FALSE))</f>
        <v/>
      </c>
      <c r="AC26" s="256" t="str">
        <f>IF(AC25="","",VLOOKUP(AC25,'シフト記号表（勤務時間帯）'!$C$6:$K$35,9,FALSE))</f>
        <v/>
      </c>
      <c r="AD26" s="256" t="str">
        <f>IF(AD25="","",VLOOKUP(AD25,'シフト記号表（勤務時間帯）'!$C$6:$K$35,9,FALSE))</f>
        <v/>
      </c>
      <c r="AE26" s="256" t="str">
        <f>IF(AE25="","",VLOOKUP(AE25,'シフト記号表（勤務時間帯）'!$C$6:$K$35,9,FALSE))</f>
        <v/>
      </c>
      <c r="AF26" s="257" t="str">
        <f>IF(AF25="","",VLOOKUP(AF25,'シフト記号表（勤務時間帯）'!$C$6:$K$35,9,FALSE))</f>
        <v/>
      </c>
      <c r="AG26" s="255" t="str">
        <f>IF(AG25="","",VLOOKUP(AG25,'シフト記号表（勤務時間帯）'!$C$6:$K$35,9,FALSE))</f>
        <v/>
      </c>
      <c r="AH26" s="256" t="str">
        <f>IF(AH25="","",VLOOKUP(AH25,'シフト記号表（勤務時間帯）'!$C$6:$K$35,9,FALSE))</f>
        <v/>
      </c>
      <c r="AI26" s="256" t="str">
        <f>IF(AI25="","",VLOOKUP(AI25,'シフト記号表（勤務時間帯）'!$C$6:$K$35,9,FALSE))</f>
        <v/>
      </c>
      <c r="AJ26" s="256" t="str">
        <f>IF(AJ25="","",VLOOKUP(AJ25,'シフト記号表（勤務時間帯）'!$C$6:$K$35,9,FALSE))</f>
        <v/>
      </c>
      <c r="AK26" s="256" t="str">
        <f>IF(AK25="","",VLOOKUP(AK25,'シフト記号表（勤務時間帯）'!$C$6:$K$35,9,FALSE))</f>
        <v/>
      </c>
      <c r="AL26" s="256" t="str">
        <f>IF(AL25="","",VLOOKUP(AL25,'シフト記号表（勤務時間帯）'!$C$6:$K$35,9,FALSE))</f>
        <v/>
      </c>
      <c r="AM26" s="257" t="str">
        <f>IF(AM25="","",VLOOKUP(AM25,'シフト記号表（勤務時間帯）'!$C$6:$K$35,9,FALSE))</f>
        <v/>
      </c>
      <c r="AN26" s="255" t="str">
        <f>IF(AN25="","",VLOOKUP(AN25,'シフト記号表（勤務時間帯）'!$C$6:$K$35,9,FALSE))</f>
        <v/>
      </c>
      <c r="AO26" s="256" t="str">
        <f>IF(AO25="","",VLOOKUP(AO25,'シフト記号表（勤務時間帯）'!$C$6:$K$35,9,FALSE))</f>
        <v/>
      </c>
      <c r="AP26" s="256" t="str">
        <f>IF(AP25="","",VLOOKUP(AP25,'シフト記号表（勤務時間帯）'!$C$6:$K$35,9,FALSE))</f>
        <v/>
      </c>
      <c r="AQ26" s="256" t="str">
        <f>IF(AQ25="","",VLOOKUP(AQ25,'シフト記号表（勤務時間帯）'!$C$6:$K$35,9,FALSE))</f>
        <v/>
      </c>
      <c r="AR26" s="256" t="str">
        <f>IF(AR25="","",VLOOKUP(AR25,'シフト記号表（勤務時間帯）'!$C$6:$K$35,9,FALSE))</f>
        <v/>
      </c>
      <c r="AS26" s="256" t="str">
        <f>IF(AS25="","",VLOOKUP(AS25,'シフト記号表（勤務時間帯）'!$C$6:$K$35,9,FALSE))</f>
        <v/>
      </c>
      <c r="AT26" s="257" t="str">
        <f>IF(AT25="","",VLOOKUP(AT25,'シフト記号表（勤務時間帯）'!$C$6:$K$35,9,FALSE))</f>
        <v/>
      </c>
      <c r="AU26" s="255" t="str">
        <f>IF(AU25="","",VLOOKUP(AU25,'シフト記号表（勤務時間帯）'!$C$6:$K$35,9,FALSE))</f>
        <v/>
      </c>
      <c r="AV26" s="256" t="str">
        <f>IF(AV25="","",VLOOKUP(AV25,'シフト記号表（勤務時間帯）'!$C$6:$K$35,9,FALSE))</f>
        <v/>
      </c>
      <c r="AW26" s="256" t="str">
        <f>IF(AW25="","",VLOOKUP(AW25,'シフト記号表（勤務時間帯）'!$C$6:$K$35,9,FALSE))</f>
        <v/>
      </c>
      <c r="AX26" s="536">
        <f>IF($BB$3="４週",SUM(S26:AT26),IF($BB$3="暦月",SUM(S26:AW26),""))</f>
        <v>0</v>
      </c>
      <c r="AY26" s="537"/>
      <c r="AZ26" s="538">
        <f>IF($BB$3="４週",AX26/4,IF($BB$3="暦月",'地密通所（1枚版）'!AX26/('地密通所（1枚版）'!$BB$8/7),""))</f>
        <v>0</v>
      </c>
      <c r="BA26" s="539"/>
      <c r="BB26" s="310"/>
      <c r="BC26" s="311"/>
      <c r="BD26" s="311"/>
      <c r="BE26" s="311"/>
      <c r="BF26" s="312"/>
    </row>
    <row r="27" spans="2:58" ht="20.25" customHeight="1">
      <c r="B27" s="515"/>
      <c r="C27" s="423"/>
      <c r="D27" s="424"/>
      <c r="E27" s="425"/>
      <c r="F27" s="92">
        <f>C25</f>
        <v>0</v>
      </c>
      <c r="G27" s="433"/>
      <c r="H27" s="333"/>
      <c r="I27" s="334"/>
      <c r="J27" s="334"/>
      <c r="K27" s="335"/>
      <c r="L27" s="438"/>
      <c r="M27" s="439"/>
      <c r="N27" s="439"/>
      <c r="O27" s="440"/>
      <c r="P27" s="540" t="s">
        <v>50</v>
      </c>
      <c r="Q27" s="541"/>
      <c r="R27" s="542"/>
      <c r="S27" s="258" t="str">
        <f>IF(S25="","",VLOOKUP(S25,'シフト記号表（勤務時間帯）'!$C$6:$U$35,19,FALSE))</f>
        <v/>
      </c>
      <c r="T27" s="259" t="str">
        <f>IF(T25="","",VLOOKUP(T25,'シフト記号表（勤務時間帯）'!$C$6:$U$35,19,FALSE))</f>
        <v/>
      </c>
      <c r="U27" s="259" t="str">
        <f>IF(U25="","",VLOOKUP(U25,'シフト記号表（勤務時間帯）'!$C$6:$U$35,19,FALSE))</f>
        <v/>
      </c>
      <c r="V27" s="259" t="str">
        <f>IF(V25="","",VLOOKUP(V25,'シフト記号表（勤務時間帯）'!$C$6:$U$35,19,FALSE))</f>
        <v/>
      </c>
      <c r="W27" s="259" t="str">
        <f>IF(W25="","",VLOOKUP(W25,'シフト記号表（勤務時間帯）'!$C$6:$U$35,19,FALSE))</f>
        <v/>
      </c>
      <c r="X27" s="259" t="str">
        <f>IF(X25="","",VLOOKUP(X25,'シフト記号表（勤務時間帯）'!$C$6:$U$35,19,FALSE))</f>
        <v/>
      </c>
      <c r="Y27" s="260" t="str">
        <f>IF(Y25="","",VLOOKUP(Y25,'シフト記号表（勤務時間帯）'!$C$6:$U$35,19,FALSE))</f>
        <v/>
      </c>
      <c r="Z27" s="258" t="str">
        <f>IF(Z25="","",VLOOKUP(Z25,'シフト記号表（勤務時間帯）'!$C$6:$U$35,19,FALSE))</f>
        <v/>
      </c>
      <c r="AA27" s="259" t="str">
        <f>IF(AA25="","",VLOOKUP(AA25,'シフト記号表（勤務時間帯）'!$C$6:$U$35,19,FALSE))</f>
        <v/>
      </c>
      <c r="AB27" s="259" t="str">
        <f>IF(AB25="","",VLOOKUP(AB25,'シフト記号表（勤務時間帯）'!$C$6:$U$35,19,FALSE))</f>
        <v/>
      </c>
      <c r="AC27" s="259" t="str">
        <f>IF(AC25="","",VLOOKUP(AC25,'シフト記号表（勤務時間帯）'!$C$6:$U$35,19,FALSE))</f>
        <v/>
      </c>
      <c r="AD27" s="259" t="str">
        <f>IF(AD25="","",VLOOKUP(AD25,'シフト記号表（勤務時間帯）'!$C$6:$U$35,19,FALSE))</f>
        <v/>
      </c>
      <c r="AE27" s="259" t="str">
        <f>IF(AE25="","",VLOOKUP(AE25,'シフト記号表（勤務時間帯）'!$C$6:$U$35,19,FALSE))</f>
        <v/>
      </c>
      <c r="AF27" s="260" t="str">
        <f>IF(AF25="","",VLOOKUP(AF25,'シフト記号表（勤務時間帯）'!$C$6:$U$35,19,FALSE))</f>
        <v/>
      </c>
      <c r="AG27" s="258" t="str">
        <f>IF(AG25="","",VLOOKUP(AG25,'シフト記号表（勤務時間帯）'!$C$6:$U$35,19,FALSE))</f>
        <v/>
      </c>
      <c r="AH27" s="259" t="str">
        <f>IF(AH25="","",VLOOKUP(AH25,'シフト記号表（勤務時間帯）'!$C$6:$U$35,19,FALSE))</f>
        <v/>
      </c>
      <c r="AI27" s="259" t="str">
        <f>IF(AI25="","",VLOOKUP(AI25,'シフト記号表（勤務時間帯）'!$C$6:$U$35,19,FALSE))</f>
        <v/>
      </c>
      <c r="AJ27" s="259" t="str">
        <f>IF(AJ25="","",VLOOKUP(AJ25,'シフト記号表（勤務時間帯）'!$C$6:$U$35,19,FALSE))</f>
        <v/>
      </c>
      <c r="AK27" s="259" t="str">
        <f>IF(AK25="","",VLOOKUP(AK25,'シフト記号表（勤務時間帯）'!$C$6:$U$35,19,FALSE))</f>
        <v/>
      </c>
      <c r="AL27" s="259" t="str">
        <f>IF(AL25="","",VLOOKUP(AL25,'シフト記号表（勤務時間帯）'!$C$6:$U$35,19,FALSE))</f>
        <v/>
      </c>
      <c r="AM27" s="260" t="str">
        <f>IF(AM25="","",VLOOKUP(AM25,'シフト記号表（勤務時間帯）'!$C$6:$U$35,19,FALSE))</f>
        <v/>
      </c>
      <c r="AN27" s="258" t="str">
        <f>IF(AN25="","",VLOOKUP(AN25,'シフト記号表（勤務時間帯）'!$C$6:$U$35,19,FALSE))</f>
        <v/>
      </c>
      <c r="AO27" s="259" t="str">
        <f>IF(AO25="","",VLOOKUP(AO25,'シフト記号表（勤務時間帯）'!$C$6:$U$35,19,FALSE))</f>
        <v/>
      </c>
      <c r="AP27" s="259" t="str">
        <f>IF(AP25="","",VLOOKUP(AP25,'シフト記号表（勤務時間帯）'!$C$6:$U$35,19,FALSE))</f>
        <v/>
      </c>
      <c r="AQ27" s="259" t="str">
        <f>IF(AQ25="","",VLOOKUP(AQ25,'シフト記号表（勤務時間帯）'!$C$6:$U$35,19,FALSE))</f>
        <v/>
      </c>
      <c r="AR27" s="259" t="str">
        <f>IF(AR25="","",VLOOKUP(AR25,'シフト記号表（勤務時間帯）'!$C$6:$U$35,19,FALSE))</f>
        <v/>
      </c>
      <c r="AS27" s="259" t="str">
        <f>IF(AS25="","",VLOOKUP(AS25,'シフト記号表（勤務時間帯）'!$C$6:$U$35,19,FALSE))</f>
        <v/>
      </c>
      <c r="AT27" s="260" t="str">
        <f>IF(AT25="","",VLOOKUP(AT25,'シフト記号表（勤務時間帯）'!$C$6:$U$35,19,FALSE))</f>
        <v/>
      </c>
      <c r="AU27" s="258" t="str">
        <f>IF(AU25="","",VLOOKUP(AU25,'シフト記号表（勤務時間帯）'!$C$6:$U$35,19,FALSE))</f>
        <v/>
      </c>
      <c r="AV27" s="259" t="str">
        <f>IF(AV25="","",VLOOKUP(AV25,'シフト記号表（勤務時間帯）'!$C$6:$U$35,19,FALSE))</f>
        <v/>
      </c>
      <c r="AW27" s="259" t="str">
        <f>IF(AW25="","",VLOOKUP(AW25,'シフト記号表（勤務時間帯）'!$C$6:$U$35,19,FALSE))</f>
        <v/>
      </c>
      <c r="AX27" s="517">
        <f>IF($BB$3="４週",SUM(S27:AT27),IF($BB$3="暦月",SUM(S27:AW27),""))</f>
        <v>0</v>
      </c>
      <c r="AY27" s="518"/>
      <c r="AZ27" s="529">
        <f>IF($BB$3="４週",AX27/4,IF($BB$3="暦月",'地密通所（1枚版）'!AX27/('地密通所（1枚版）'!$BB$8/7),""))</f>
        <v>0</v>
      </c>
      <c r="BA27" s="530"/>
      <c r="BB27" s="313"/>
      <c r="BC27" s="314"/>
      <c r="BD27" s="314"/>
      <c r="BE27" s="314"/>
      <c r="BF27" s="315"/>
    </row>
    <row r="28" spans="2:58" ht="20.25" customHeight="1">
      <c r="B28" s="515">
        <f>B25+1</f>
        <v>3</v>
      </c>
      <c r="C28" s="403"/>
      <c r="D28" s="404"/>
      <c r="E28" s="405"/>
      <c r="F28" s="94"/>
      <c r="G28" s="432"/>
      <c r="H28" s="434"/>
      <c r="I28" s="334"/>
      <c r="J28" s="334"/>
      <c r="K28" s="335"/>
      <c r="L28" s="435"/>
      <c r="M28" s="436"/>
      <c r="N28" s="436"/>
      <c r="O28" s="437"/>
      <c r="P28" s="523" t="s">
        <v>49</v>
      </c>
      <c r="Q28" s="524"/>
      <c r="R28" s="525"/>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1"/>
      <c r="AY28" s="522"/>
      <c r="AZ28" s="531"/>
      <c r="BA28" s="532"/>
      <c r="BB28" s="429"/>
      <c r="BC28" s="430"/>
      <c r="BD28" s="430"/>
      <c r="BE28" s="430"/>
      <c r="BF28" s="431"/>
    </row>
    <row r="29" spans="2:58" ht="20.25" customHeight="1">
      <c r="B29" s="515"/>
      <c r="C29" s="406"/>
      <c r="D29" s="407"/>
      <c r="E29" s="408"/>
      <c r="F29" s="92"/>
      <c r="G29" s="329"/>
      <c r="H29" s="333"/>
      <c r="I29" s="334"/>
      <c r="J29" s="334"/>
      <c r="K29" s="335"/>
      <c r="L29" s="390"/>
      <c r="M29" s="391"/>
      <c r="N29" s="391"/>
      <c r="O29" s="392"/>
      <c r="P29" s="533" t="s">
        <v>15</v>
      </c>
      <c r="Q29" s="534"/>
      <c r="R29" s="535"/>
      <c r="S29" s="255" t="str">
        <f>IF(S28="","",VLOOKUP(S28,'シフト記号表（勤務時間帯）'!$C$6:$K$35,9,FALSE))</f>
        <v/>
      </c>
      <c r="T29" s="256" t="str">
        <f>IF(T28="","",VLOOKUP(T28,'シフト記号表（勤務時間帯）'!$C$6:$K$35,9,FALSE))</f>
        <v/>
      </c>
      <c r="U29" s="256" t="str">
        <f>IF(U28="","",VLOOKUP(U28,'シフト記号表（勤務時間帯）'!$C$6:$K$35,9,FALSE))</f>
        <v/>
      </c>
      <c r="V29" s="256" t="str">
        <f>IF(V28="","",VLOOKUP(V28,'シフト記号表（勤務時間帯）'!$C$6:$K$35,9,FALSE))</f>
        <v/>
      </c>
      <c r="W29" s="256" t="str">
        <f>IF(W28="","",VLOOKUP(W28,'シフト記号表（勤務時間帯）'!$C$6:$K$35,9,FALSE))</f>
        <v/>
      </c>
      <c r="X29" s="256" t="str">
        <f>IF(X28="","",VLOOKUP(X28,'シフト記号表（勤務時間帯）'!$C$6:$K$35,9,FALSE))</f>
        <v/>
      </c>
      <c r="Y29" s="257" t="str">
        <f>IF(Y28="","",VLOOKUP(Y28,'シフト記号表（勤務時間帯）'!$C$6:$K$35,9,FALSE))</f>
        <v/>
      </c>
      <c r="Z29" s="255" t="str">
        <f>IF(Z28="","",VLOOKUP(Z28,'シフト記号表（勤務時間帯）'!$C$6:$K$35,9,FALSE))</f>
        <v/>
      </c>
      <c r="AA29" s="256" t="str">
        <f>IF(AA28="","",VLOOKUP(AA28,'シフト記号表（勤務時間帯）'!$C$6:$K$35,9,FALSE))</f>
        <v/>
      </c>
      <c r="AB29" s="256" t="str">
        <f>IF(AB28="","",VLOOKUP(AB28,'シフト記号表（勤務時間帯）'!$C$6:$K$35,9,FALSE))</f>
        <v/>
      </c>
      <c r="AC29" s="256" t="str">
        <f>IF(AC28="","",VLOOKUP(AC28,'シフト記号表（勤務時間帯）'!$C$6:$K$35,9,FALSE))</f>
        <v/>
      </c>
      <c r="AD29" s="256" t="str">
        <f>IF(AD28="","",VLOOKUP(AD28,'シフト記号表（勤務時間帯）'!$C$6:$K$35,9,FALSE))</f>
        <v/>
      </c>
      <c r="AE29" s="256" t="str">
        <f>IF(AE28="","",VLOOKUP(AE28,'シフト記号表（勤務時間帯）'!$C$6:$K$35,9,FALSE))</f>
        <v/>
      </c>
      <c r="AF29" s="257" t="str">
        <f>IF(AF28="","",VLOOKUP(AF28,'シフト記号表（勤務時間帯）'!$C$6:$K$35,9,FALSE))</f>
        <v/>
      </c>
      <c r="AG29" s="255" t="str">
        <f>IF(AG28="","",VLOOKUP(AG28,'シフト記号表（勤務時間帯）'!$C$6:$K$35,9,FALSE))</f>
        <v/>
      </c>
      <c r="AH29" s="256" t="str">
        <f>IF(AH28="","",VLOOKUP(AH28,'シフト記号表（勤務時間帯）'!$C$6:$K$35,9,FALSE))</f>
        <v/>
      </c>
      <c r="AI29" s="256" t="str">
        <f>IF(AI28="","",VLOOKUP(AI28,'シフト記号表（勤務時間帯）'!$C$6:$K$35,9,FALSE))</f>
        <v/>
      </c>
      <c r="AJ29" s="256" t="str">
        <f>IF(AJ28="","",VLOOKUP(AJ28,'シフト記号表（勤務時間帯）'!$C$6:$K$35,9,FALSE))</f>
        <v/>
      </c>
      <c r="AK29" s="256" t="str">
        <f>IF(AK28="","",VLOOKUP(AK28,'シフト記号表（勤務時間帯）'!$C$6:$K$35,9,FALSE))</f>
        <v/>
      </c>
      <c r="AL29" s="256" t="str">
        <f>IF(AL28="","",VLOOKUP(AL28,'シフト記号表（勤務時間帯）'!$C$6:$K$35,9,FALSE))</f>
        <v/>
      </c>
      <c r="AM29" s="257" t="str">
        <f>IF(AM28="","",VLOOKUP(AM28,'シフト記号表（勤務時間帯）'!$C$6:$K$35,9,FALSE))</f>
        <v/>
      </c>
      <c r="AN29" s="255" t="str">
        <f>IF(AN28="","",VLOOKUP(AN28,'シフト記号表（勤務時間帯）'!$C$6:$K$35,9,FALSE))</f>
        <v/>
      </c>
      <c r="AO29" s="256" t="str">
        <f>IF(AO28="","",VLOOKUP(AO28,'シフト記号表（勤務時間帯）'!$C$6:$K$35,9,FALSE))</f>
        <v/>
      </c>
      <c r="AP29" s="256" t="str">
        <f>IF(AP28="","",VLOOKUP(AP28,'シフト記号表（勤務時間帯）'!$C$6:$K$35,9,FALSE))</f>
        <v/>
      </c>
      <c r="AQ29" s="256" t="str">
        <f>IF(AQ28="","",VLOOKUP(AQ28,'シフト記号表（勤務時間帯）'!$C$6:$K$35,9,FALSE))</f>
        <v/>
      </c>
      <c r="AR29" s="256" t="str">
        <f>IF(AR28="","",VLOOKUP(AR28,'シフト記号表（勤務時間帯）'!$C$6:$K$35,9,FALSE))</f>
        <v/>
      </c>
      <c r="AS29" s="256" t="str">
        <f>IF(AS28="","",VLOOKUP(AS28,'シフト記号表（勤務時間帯）'!$C$6:$K$35,9,FALSE))</f>
        <v/>
      </c>
      <c r="AT29" s="257" t="str">
        <f>IF(AT28="","",VLOOKUP(AT28,'シフト記号表（勤務時間帯）'!$C$6:$K$35,9,FALSE))</f>
        <v/>
      </c>
      <c r="AU29" s="255" t="str">
        <f>IF(AU28="","",VLOOKUP(AU28,'シフト記号表（勤務時間帯）'!$C$6:$K$35,9,FALSE))</f>
        <v/>
      </c>
      <c r="AV29" s="256" t="str">
        <f>IF(AV28="","",VLOOKUP(AV28,'シフト記号表（勤務時間帯）'!$C$6:$K$35,9,FALSE))</f>
        <v/>
      </c>
      <c r="AW29" s="256" t="str">
        <f>IF(AW28="","",VLOOKUP(AW28,'シフト記号表（勤務時間帯）'!$C$6:$K$35,9,FALSE))</f>
        <v/>
      </c>
      <c r="AX29" s="536">
        <f>IF($BB$3="４週",SUM(S29:AT29),IF($BB$3="暦月",SUM(S29:AW29),""))</f>
        <v>0</v>
      </c>
      <c r="AY29" s="537"/>
      <c r="AZ29" s="538">
        <f>IF($BB$3="４週",AX29/4,IF($BB$3="暦月",'地密通所（1枚版）'!AX29/('地密通所（1枚版）'!$BB$8/7),""))</f>
        <v>0</v>
      </c>
      <c r="BA29" s="539"/>
      <c r="BB29" s="310"/>
      <c r="BC29" s="311"/>
      <c r="BD29" s="311"/>
      <c r="BE29" s="311"/>
      <c r="BF29" s="312"/>
    </row>
    <row r="30" spans="2:58" ht="20.25" customHeight="1">
      <c r="B30" s="515"/>
      <c r="C30" s="409"/>
      <c r="D30" s="410"/>
      <c r="E30" s="411"/>
      <c r="F30" s="92">
        <f>C28</f>
        <v>0</v>
      </c>
      <c r="G30" s="433"/>
      <c r="H30" s="333"/>
      <c r="I30" s="334"/>
      <c r="J30" s="334"/>
      <c r="K30" s="335"/>
      <c r="L30" s="438"/>
      <c r="M30" s="439"/>
      <c r="N30" s="439"/>
      <c r="O30" s="440"/>
      <c r="P30" s="540" t="s">
        <v>50</v>
      </c>
      <c r="Q30" s="541"/>
      <c r="R30" s="542"/>
      <c r="S30" s="258" t="str">
        <f>IF(S28="","",VLOOKUP(S28,'シフト記号表（勤務時間帯）'!$C$6:$U$35,19,FALSE))</f>
        <v/>
      </c>
      <c r="T30" s="259" t="str">
        <f>IF(T28="","",VLOOKUP(T28,'シフト記号表（勤務時間帯）'!$C$6:$U$35,19,FALSE))</f>
        <v/>
      </c>
      <c r="U30" s="259" t="str">
        <f>IF(U28="","",VLOOKUP(U28,'シフト記号表（勤務時間帯）'!$C$6:$U$35,19,FALSE))</f>
        <v/>
      </c>
      <c r="V30" s="259" t="str">
        <f>IF(V28="","",VLOOKUP(V28,'シフト記号表（勤務時間帯）'!$C$6:$U$35,19,FALSE))</f>
        <v/>
      </c>
      <c r="W30" s="259" t="str">
        <f>IF(W28="","",VLOOKUP(W28,'シフト記号表（勤務時間帯）'!$C$6:$U$35,19,FALSE))</f>
        <v/>
      </c>
      <c r="X30" s="259" t="str">
        <f>IF(X28="","",VLOOKUP(X28,'シフト記号表（勤務時間帯）'!$C$6:$U$35,19,FALSE))</f>
        <v/>
      </c>
      <c r="Y30" s="260" t="str">
        <f>IF(Y28="","",VLOOKUP(Y28,'シフト記号表（勤務時間帯）'!$C$6:$U$35,19,FALSE))</f>
        <v/>
      </c>
      <c r="Z30" s="258" t="str">
        <f>IF(Z28="","",VLOOKUP(Z28,'シフト記号表（勤務時間帯）'!$C$6:$U$35,19,FALSE))</f>
        <v/>
      </c>
      <c r="AA30" s="259" t="str">
        <f>IF(AA28="","",VLOOKUP(AA28,'シフト記号表（勤務時間帯）'!$C$6:$U$35,19,FALSE))</f>
        <v/>
      </c>
      <c r="AB30" s="259" t="str">
        <f>IF(AB28="","",VLOOKUP(AB28,'シフト記号表（勤務時間帯）'!$C$6:$U$35,19,FALSE))</f>
        <v/>
      </c>
      <c r="AC30" s="259" t="str">
        <f>IF(AC28="","",VLOOKUP(AC28,'シフト記号表（勤務時間帯）'!$C$6:$U$35,19,FALSE))</f>
        <v/>
      </c>
      <c r="AD30" s="259" t="str">
        <f>IF(AD28="","",VLOOKUP(AD28,'シフト記号表（勤務時間帯）'!$C$6:$U$35,19,FALSE))</f>
        <v/>
      </c>
      <c r="AE30" s="259" t="str">
        <f>IF(AE28="","",VLOOKUP(AE28,'シフト記号表（勤務時間帯）'!$C$6:$U$35,19,FALSE))</f>
        <v/>
      </c>
      <c r="AF30" s="260" t="str">
        <f>IF(AF28="","",VLOOKUP(AF28,'シフト記号表（勤務時間帯）'!$C$6:$U$35,19,FALSE))</f>
        <v/>
      </c>
      <c r="AG30" s="258" t="str">
        <f>IF(AG28="","",VLOOKUP(AG28,'シフト記号表（勤務時間帯）'!$C$6:$U$35,19,FALSE))</f>
        <v/>
      </c>
      <c r="AH30" s="259" t="str">
        <f>IF(AH28="","",VLOOKUP(AH28,'シフト記号表（勤務時間帯）'!$C$6:$U$35,19,FALSE))</f>
        <v/>
      </c>
      <c r="AI30" s="259" t="str">
        <f>IF(AI28="","",VLOOKUP(AI28,'シフト記号表（勤務時間帯）'!$C$6:$U$35,19,FALSE))</f>
        <v/>
      </c>
      <c r="AJ30" s="259" t="str">
        <f>IF(AJ28="","",VLOOKUP(AJ28,'シフト記号表（勤務時間帯）'!$C$6:$U$35,19,FALSE))</f>
        <v/>
      </c>
      <c r="AK30" s="259" t="str">
        <f>IF(AK28="","",VLOOKUP(AK28,'シフト記号表（勤務時間帯）'!$C$6:$U$35,19,FALSE))</f>
        <v/>
      </c>
      <c r="AL30" s="259" t="str">
        <f>IF(AL28="","",VLOOKUP(AL28,'シフト記号表（勤務時間帯）'!$C$6:$U$35,19,FALSE))</f>
        <v/>
      </c>
      <c r="AM30" s="260" t="str">
        <f>IF(AM28="","",VLOOKUP(AM28,'シフト記号表（勤務時間帯）'!$C$6:$U$35,19,FALSE))</f>
        <v/>
      </c>
      <c r="AN30" s="258" t="str">
        <f>IF(AN28="","",VLOOKUP(AN28,'シフト記号表（勤務時間帯）'!$C$6:$U$35,19,FALSE))</f>
        <v/>
      </c>
      <c r="AO30" s="259" t="str">
        <f>IF(AO28="","",VLOOKUP(AO28,'シフト記号表（勤務時間帯）'!$C$6:$U$35,19,FALSE))</f>
        <v/>
      </c>
      <c r="AP30" s="259" t="str">
        <f>IF(AP28="","",VLOOKUP(AP28,'シフト記号表（勤務時間帯）'!$C$6:$U$35,19,FALSE))</f>
        <v/>
      </c>
      <c r="AQ30" s="259" t="str">
        <f>IF(AQ28="","",VLOOKUP(AQ28,'シフト記号表（勤務時間帯）'!$C$6:$U$35,19,FALSE))</f>
        <v/>
      </c>
      <c r="AR30" s="259" t="str">
        <f>IF(AR28="","",VLOOKUP(AR28,'シフト記号表（勤務時間帯）'!$C$6:$U$35,19,FALSE))</f>
        <v/>
      </c>
      <c r="AS30" s="259" t="str">
        <f>IF(AS28="","",VLOOKUP(AS28,'シフト記号表（勤務時間帯）'!$C$6:$U$35,19,FALSE))</f>
        <v/>
      </c>
      <c r="AT30" s="260" t="str">
        <f>IF(AT28="","",VLOOKUP(AT28,'シフト記号表（勤務時間帯）'!$C$6:$U$35,19,FALSE))</f>
        <v/>
      </c>
      <c r="AU30" s="258" t="str">
        <f>IF(AU28="","",VLOOKUP(AU28,'シフト記号表（勤務時間帯）'!$C$6:$U$35,19,FALSE))</f>
        <v/>
      </c>
      <c r="AV30" s="259" t="str">
        <f>IF(AV28="","",VLOOKUP(AV28,'シフト記号表（勤務時間帯）'!$C$6:$U$35,19,FALSE))</f>
        <v/>
      </c>
      <c r="AW30" s="259" t="str">
        <f>IF(AW28="","",VLOOKUP(AW28,'シフト記号表（勤務時間帯）'!$C$6:$U$35,19,FALSE))</f>
        <v/>
      </c>
      <c r="AX30" s="517">
        <f>IF($BB$3="４週",SUM(S30:AT30),IF($BB$3="暦月",SUM(S30:AW30),""))</f>
        <v>0</v>
      </c>
      <c r="AY30" s="518"/>
      <c r="AZ30" s="529">
        <f>IF($BB$3="４週",AX30/4,IF($BB$3="暦月",'地密通所（1枚版）'!AX30/('地密通所（1枚版）'!$BB$8/7),""))</f>
        <v>0</v>
      </c>
      <c r="BA30" s="530"/>
      <c r="BB30" s="313"/>
      <c r="BC30" s="314"/>
      <c r="BD30" s="314"/>
      <c r="BE30" s="314"/>
      <c r="BF30" s="315"/>
    </row>
    <row r="31" spans="2:58" ht="20.25" customHeight="1">
      <c r="B31" s="515">
        <f>B28+1</f>
        <v>4</v>
      </c>
      <c r="C31" s="403"/>
      <c r="D31" s="404"/>
      <c r="E31" s="405"/>
      <c r="F31" s="94"/>
      <c r="G31" s="432"/>
      <c r="H31" s="434"/>
      <c r="I31" s="334"/>
      <c r="J31" s="334"/>
      <c r="K31" s="335"/>
      <c r="L31" s="435"/>
      <c r="M31" s="436"/>
      <c r="N31" s="436"/>
      <c r="O31" s="437"/>
      <c r="P31" s="523" t="s">
        <v>49</v>
      </c>
      <c r="Q31" s="524"/>
      <c r="R31" s="525"/>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1"/>
      <c r="AY31" s="522"/>
      <c r="AZ31" s="531"/>
      <c r="BA31" s="532"/>
      <c r="BB31" s="429"/>
      <c r="BC31" s="430"/>
      <c r="BD31" s="430"/>
      <c r="BE31" s="430"/>
      <c r="BF31" s="431"/>
    </row>
    <row r="32" spans="2:58" ht="20.25" customHeight="1">
      <c r="B32" s="515"/>
      <c r="C32" s="406"/>
      <c r="D32" s="407"/>
      <c r="E32" s="408"/>
      <c r="F32" s="92"/>
      <c r="G32" s="329"/>
      <c r="H32" s="333"/>
      <c r="I32" s="334"/>
      <c r="J32" s="334"/>
      <c r="K32" s="335"/>
      <c r="L32" s="390"/>
      <c r="M32" s="391"/>
      <c r="N32" s="391"/>
      <c r="O32" s="392"/>
      <c r="P32" s="533" t="s">
        <v>15</v>
      </c>
      <c r="Q32" s="534"/>
      <c r="R32" s="535"/>
      <c r="S32" s="255" t="str">
        <f>IF(S31="","",VLOOKUP(S31,'シフト記号表（勤務時間帯）'!$C$6:$K$35,9,FALSE))</f>
        <v/>
      </c>
      <c r="T32" s="256" t="str">
        <f>IF(T31="","",VLOOKUP(T31,'シフト記号表（勤務時間帯）'!$C$6:$K$35,9,FALSE))</f>
        <v/>
      </c>
      <c r="U32" s="256" t="str">
        <f>IF(U31="","",VLOOKUP(U31,'シフト記号表（勤務時間帯）'!$C$6:$K$35,9,FALSE))</f>
        <v/>
      </c>
      <c r="V32" s="256" t="str">
        <f>IF(V31="","",VLOOKUP(V31,'シフト記号表（勤務時間帯）'!$C$6:$K$35,9,FALSE))</f>
        <v/>
      </c>
      <c r="W32" s="256" t="str">
        <f>IF(W31="","",VLOOKUP(W31,'シフト記号表（勤務時間帯）'!$C$6:$K$35,9,FALSE))</f>
        <v/>
      </c>
      <c r="X32" s="256" t="str">
        <f>IF(X31="","",VLOOKUP(X31,'シフト記号表（勤務時間帯）'!$C$6:$K$35,9,FALSE))</f>
        <v/>
      </c>
      <c r="Y32" s="257" t="str">
        <f>IF(Y31="","",VLOOKUP(Y31,'シフト記号表（勤務時間帯）'!$C$6:$K$35,9,FALSE))</f>
        <v/>
      </c>
      <c r="Z32" s="255" t="str">
        <f>IF(Z31="","",VLOOKUP(Z31,'シフト記号表（勤務時間帯）'!$C$6:$K$35,9,FALSE))</f>
        <v/>
      </c>
      <c r="AA32" s="256" t="str">
        <f>IF(AA31="","",VLOOKUP(AA31,'シフト記号表（勤務時間帯）'!$C$6:$K$35,9,FALSE))</f>
        <v/>
      </c>
      <c r="AB32" s="256" t="str">
        <f>IF(AB31="","",VLOOKUP(AB31,'シフト記号表（勤務時間帯）'!$C$6:$K$35,9,FALSE))</f>
        <v/>
      </c>
      <c r="AC32" s="256" t="str">
        <f>IF(AC31="","",VLOOKUP(AC31,'シフト記号表（勤務時間帯）'!$C$6:$K$35,9,FALSE))</f>
        <v/>
      </c>
      <c r="AD32" s="256" t="str">
        <f>IF(AD31="","",VLOOKUP(AD31,'シフト記号表（勤務時間帯）'!$C$6:$K$35,9,FALSE))</f>
        <v/>
      </c>
      <c r="AE32" s="256" t="str">
        <f>IF(AE31="","",VLOOKUP(AE31,'シフト記号表（勤務時間帯）'!$C$6:$K$35,9,FALSE))</f>
        <v/>
      </c>
      <c r="AF32" s="257" t="str">
        <f>IF(AF31="","",VLOOKUP(AF31,'シフト記号表（勤務時間帯）'!$C$6:$K$35,9,FALSE))</f>
        <v/>
      </c>
      <c r="AG32" s="255" t="str">
        <f>IF(AG31="","",VLOOKUP(AG31,'シフト記号表（勤務時間帯）'!$C$6:$K$35,9,FALSE))</f>
        <v/>
      </c>
      <c r="AH32" s="256" t="str">
        <f>IF(AH31="","",VLOOKUP(AH31,'シフト記号表（勤務時間帯）'!$C$6:$K$35,9,FALSE))</f>
        <v/>
      </c>
      <c r="AI32" s="256" t="str">
        <f>IF(AI31="","",VLOOKUP(AI31,'シフト記号表（勤務時間帯）'!$C$6:$K$35,9,FALSE))</f>
        <v/>
      </c>
      <c r="AJ32" s="256" t="str">
        <f>IF(AJ31="","",VLOOKUP(AJ31,'シフト記号表（勤務時間帯）'!$C$6:$K$35,9,FALSE))</f>
        <v/>
      </c>
      <c r="AK32" s="256" t="str">
        <f>IF(AK31="","",VLOOKUP(AK31,'シフト記号表（勤務時間帯）'!$C$6:$K$35,9,FALSE))</f>
        <v/>
      </c>
      <c r="AL32" s="256" t="str">
        <f>IF(AL31="","",VLOOKUP(AL31,'シフト記号表（勤務時間帯）'!$C$6:$K$35,9,FALSE))</f>
        <v/>
      </c>
      <c r="AM32" s="257" t="str">
        <f>IF(AM31="","",VLOOKUP(AM31,'シフト記号表（勤務時間帯）'!$C$6:$K$35,9,FALSE))</f>
        <v/>
      </c>
      <c r="AN32" s="255" t="str">
        <f>IF(AN31="","",VLOOKUP(AN31,'シフト記号表（勤務時間帯）'!$C$6:$K$35,9,FALSE))</f>
        <v/>
      </c>
      <c r="AO32" s="256" t="str">
        <f>IF(AO31="","",VLOOKUP(AO31,'シフト記号表（勤務時間帯）'!$C$6:$K$35,9,FALSE))</f>
        <v/>
      </c>
      <c r="AP32" s="256" t="str">
        <f>IF(AP31="","",VLOOKUP(AP31,'シフト記号表（勤務時間帯）'!$C$6:$K$35,9,FALSE))</f>
        <v/>
      </c>
      <c r="AQ32" s="256" t="str">
        <f>IF(AQ31="","",VLOOKUP(AQ31,'シフト記号表（勤務時間帯）'!$C$6:$K$35,9,FALSE))</f>
        <v/>
      </c>
      <c r="AR32" s="256" t="str">
        <f>IF(AR31="","",VLOOKUP(AR31,'シフト記号表（勤務時間帯）'!$C$6:$K$35,9,FALSE))</f>
        <v/>
      </c>
      <c r="AS32" s="256" t="str">
        <f>IF(AS31="","",VLOOKUP(AS31,'シフト記号表（勤務時間帯）'!$C$6:$K$35,9,FALSE))</f>
        <v/>
      </c>
      <c r="AT32" s="257" t="str">
        <f>IF(AT31="","",VLOOKUP(AT31,'シフト記号表（勤務時間帯）'!$C$6:$K$35,9,FALSE))</f>
        <v/>
      </c>
      <c r="AU32" s="255" t="str">
        <f>IF(AU31="","",VLOOKUP(AU31,'シフト記号表（勤務時間帯）'!$C$6:$K$35,9,FALSE))</f>
        <v/>
      </c>
      <c r="AV32" s="256" t="str">
        <f>IF(AV31="","",VLOOKUP(AV31,'シフト記号表（勤務時間帯）'!$C$6:$K$35,9,FALSE))</f>
        <v/>
      </c>
      <c r="AW32" s="256" t="str">
        <f>IF(AW31="","",VLOOKUP(AW31,'シフト記号表（勤務時間帯）'!$C$6:$K$35,9,FALSE))</f>
        <v/>
      </c>
      <c r="AX32" s="536">
        <f>IF($BB$3="４週",SUM(S32:AT32),IF($BB$3="暦月",SUM(S32:AW32),""))</f>
        <v>0</v>
      </c>
      <c r="AY32" s="537"/>
      <c r="AZ32" s="538">
        <f>IF($BB$3="４週",AX32/4,IF($BB$3="暦月",'地密通所（1枚版）'!AX32/('地密通所（1枚版）'!$BB$8/7),""))</f>
        <v>0</v>
      </c>
      <c r="BA32" s="539"/>
      <c r="BB32" s="310"/>
      <c r="BC32" s="311"/>
      <c r="BD32" s="311"/>
      <c r="BE32" s="311"/>
      <c r="BF32" s="312"/>
    </row>
    <row r="33" spans="2:58" ht="20.25" customHeight="1">
      <c r="B33" s="515"/>
      <c r="C33" s="409"/>
      <c r="D33" s="410"/>
      <c r="E33" s="411"/>
      <c r="F33" s="92">
        <f>C31</f>
        <v>0</v>
      </c>
      <c r="G33" s="433"/>
      <c r="H33" s="333"/>
      <c r="I33" s="334"/>
      <c r="J33" s="334"/>
      <c r="K33" s="335"/>
      <c r="L33" s="438"/>
      <c r="M33" s="439"/>
      <c r="N33" s="439"/>
      <c r="O33" s="440"/>
      <c r="P33" s="540" t="s">
        <v>50</v>
      </c>
      <c r="Q33" s="541"/>
      <c r="R33" s="542"/>
      <c r="S33" s="258" t="str">
        <f>IF(S31="","",VLOOKUP(S31,'シフト記号表（勤務時間帯）'!$C$6:$U$35,19,FALSE))</f>
        <v/>
      </c>
      <c r="T33" s="259" t="str">
        <f>IF(T31="","",VLOOKUP(T31,'シフト記号表（勤務時間帯）'!$C$6:$U$35,19,FALSE))</f>
        <v/>
      </c>
      <c r="U33" s="259" t="str">
        <f>IF(U31="","",VLOOKUP(U31,'シフト記号表（勤務時間帯）'!$C$6:$U$35,19,FALSE))</f>
        <v/>
      </c>
      <c r="V33" s="259" t="str">
        <f>IF(V31="","",VLOOKUP(V31,'シフト記号表（勤務時間帯）'!$C$6:$U$35,19,FALSE))</f>
        <v/>
      </c>
      <c r="W33" s="259" t="str">
        <f>IF(W31="","",VLOOKUP(W31,'シフト記号表（勤務時間帯）'!$C$6:$U$35,19,FALSE))</f>
        <v/>
      </c>
      <c r="X33" s="259" t="str">
        <f>IF(X31="","",VLOOKUP(X31,'シフト記号表（勤務時間帯）'!$C$6:$U$35,19,FALSE))</f>
        <v/>
      </c>
      <c r="Y33" s="260" t="str">
        <f>IF(Y31="","",VLOOKUP(Y31,'シフト記号表（勤務時間帯）'!$C$6:$U$35,19,FALSE))</f>
        <v/>
      </c>
      <c r="Z33" s="258" t="str">
        <f>IF(Z31="","",VLOOKUP(Z31,'シフト記号表（勤務時間帯）'!$C$6:$U$35,19,FALSE))</f>
        <v/>
      </c>
      <c r="AA33" s="259" t="str">
        <f>IF(AA31="","",VLOOKUP(AA31,'シフト記号表（勤務時間帯）'!$C$6:$U$35,19,FALSE))</f>
        <v/>
      </c>
      <c r="AB33" s="259" t="str">
        <f>IF(AB31="","",VLOOKUP(AB31,'シフト記号表（勤務時間帯）'!$C$6:$U$35,19,FALSE))</f>
        <v/>
      </c>
      <c r="AC33" s="259" t="str">
        <f>IF(AC31="","",VLOOKUP(AC31,'シフト記号表（勤務時間帯）'!$C$6:$U$35,19,FALSE))</f>
        <v/>
      </c>
      <c r="AD33" s="259" t="str">
        <f>IF(AD31="","",VLOOKUP(AD31,'シフト記号表（勤務時間帯）'!$C$6:$U$35,19,FALSE))</f>
        <v/>
      </c>
      <c r="AE33" s="259" t="str">
        <f>IF(AE31="","",VLOOKUP(AE31,'シフト記号表（勤務時間帯）'!$C$6:$U$35,19,FALSE))</f>
        <v/>
      </c>
      <c r="AF33" s="260" t="str">
        <f>IF(AF31="","",VLOOKUP(AF31,'シフト記号表（勤務時間帯）'!$C$6:$U$35,19,FALSE))</f>
        <v/>
      </c>
      <c r="AG33" s="258" t="str">
        <f>IF(AG31="","",VLOOKUP(AG31,'シフト記号表（勤務時間帯）'!$C$6:$U$35,19,FALSE))</f>
        <v/>
      </c>
      <c r="AH33" s="259" t="str">
        <f>IF(AH31="","",VLOOKUP(AH31,'シフト記号表（勤務時間帯）'!$C$6:$U$35,19,FALSE))</f>
        <v/>
      </c>
      <c r="AI33" s="259" t="str">
        <f>IF(AI31="","",VLOOKUP(AI31,'シフト記号表（勤務時間帯）'!$C$6:$U$35,19,FALSE))</f>
        <v/>
      </c>
      <c r="AJ33" s="259" t="str">
        <f>IF(AJ31="","",VLOOKUP(AJ31,'シフト記号表（勤務時間帯）'!$C$6:$U$35,19,FALSE))</f>
        <v/>
      </c>
      <c r="AK33" s="259" t="str">
        <f>IF(AK31="","",VLOOKUP(AK31,'シフト記号表（勤務時間帯）'!$C$6:$U$35,19,FALSE))</f>
        <v/>
      </c>
      <c r="AL33" s="259" t="str">
        <f>IF(AL31="","",VLOOKUP(AL31,'シフト記号表（勤務時間帯）'!$C$6:$U$35,19,FALSE))</f>
        <v/>
      </c>
      <c r="AM33" s="260" t="str">
        <f>IF(AM31="","",VLOOKUP(AM31,'シフト記号表（勤務時間帯）'!$C$6:$U$35,19,FALSE))</f>
        <v/>
      </c>
      <c r="AN33" s="258" t="str">
        <f>IF(AN31="","",VLOOKUP(AN31,'シフト記号表（勤務時間帯）'!$C$6:$U$35,19,FALSE))</f>
        <v/>
      </c>
      <c r="AO33" s="259" t="str">
        <f>IF(AO31="","",VLOOKUP(AO31,'シフト記号表（勤務時間帯）'!$C$6:$U$35,19,FALSE))</f>
        <v/>
      </c>
      <c r="AP33" s="259" t="str">
        <f>IF(AP31="","",VLOOKUP(AP31,'シフト記号表（勤務時間帯）'!$C$6:$U$35,19,FALSE))</f>
        <v/>
      </c>
      <c r="AQ33" s="259" t="str">
        <f>IF(AQ31="","",VLOOKUP(AQ31,'シフト記号表（勤務時間帯）'!$C$6:$U$35,19,FALSE))</f>
        <v/>
      </c>
      <c r="AR33" s="259" t="str">
        <f>IF(AR31="","",VLOOKUP(AR31,'シフト記号表（勤務時間帯）'!$C$6:$U$35,19,FALSE))</f>
        <v/>
      </c>
      <c r="AS33" s="259" t="str">
        <f>IF(AS31="","",VLOOKUP(AS31,'シフト記号表（勤務時間帯）'!$C$6:$U$35,19,FALSE))</f>
        <v/>
      </c>
      <c r="AT33" s="260" t="str">
        <f>IF(AT31="","",VLOOKUP(AT31,'シフト記号表（勤務時間帯）'!$C$6:$U$35,19,FALSE))</f>
        <v/>
      </c>
      <c r="AU33" s="258" t="str">
        <f>IF(AU31="","",VLOOKUP(AU31,'シフト記号表（勤務時間帯）'!$C$6:$U$35,19,FALSE))</f>
        <v/>
      </c>
      <c r="AV33" s="259" t="str">
        <f>IF(AV31="","",VLOOKUP(AV31,'シフト記号表（勤務時間帯）'!$C$6:$U$35,19,FALSE))</f>
        <v/>
      </c>
      <c r="AW33" s="259" t="str">
        <f>IF(AW31="","",VLOOKUP(AW31,'シフト記号表（勤務時間帯）'!$C$6:$U$35,19,FALSE))</f>
        <v/>
      </c>
      <c r="AX33" s="517">
        <f>IF($BB$3="４週",SUM(S33:AT33),IF($BB$3="暦月",SUM(S33:AW33),""))</f>
        <v>0</v>
      </c>
      <c r="AY33" s="518"/>
      <c r="AZ33" s="529">
        <f>IF($BB$3="４週",AX33/4,IF($BB$3="暦月",'地密通所（1枚版）'!AX33/('地密通所（1枚版）'!$BB$8/7),""))</f>
        <v>0</v>
      </c>
      <c r="BA33" s="530"/>
      <c r="BB33" s="313"/>
      <c r="BC33" s="314"/>
      <c r="BD33" s="314"/>
      <c r="BE33" s="314"/>
      <c r="BF33" s="315"/>
    </row>
    <row r="34" spans="2:58" ht="20.25" customHeight="1">
      <c r="B34" s="515">
        <f>B31+1</f>
        <v>5</v>
      </c>
      <c r="C34" s="403"/>
      <c r="D34" s="404"/>
      <c r="E34" s="405"/>
      <c r="F34" s="94"/>
      <c r="G34" s="432"/>
      <c r="H34" s="434"/>
      <c r="I34" s="334"/>
      <c r="J34" s="334"/>
      <c r="K34" s="335"/>
      <c r="L34" s="435"/>
      <c r="M34" s="436"/>
      <c r="N34" s="436"/>
      <c r="O34" s="437"/>
      <c r="P34" s="523" t="s">
        <v>49</v>
      </c>
      <c r="Q34" s="524"/>
      <c r="R34" s="525"/>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1"/>
      <c r="AY34" s="522"/>
      <c r="AZ34" s="531"/>
      <c r="BA34" s="532"/>
      <c r="BB34" s="429"/>
      <c r="BC34" s="430"/>
      <c r="BD34" s="430"/>
      <c r="BE34" s="430"/>
      <c r="BF34" s="431"/>
    </row>
    <row r="35" spans="2:58" ht="20.25" customHeight="1">
      <c r="B35" s="515"/>
      <c r="C35" s="406"/>
      <c r="D35" s="407"/>
      <c r="E35" s="408"/>
      <c r="F35" s="92"/>
      <c r="G35" s="329"/>
      <c r="H35" s="333"/>
      <c r="I35" s="334"/>
      <c r="J35" s="334"/>
      <c r="K35" s="335"/>
      <c r="L35" s="390"/>
      <c r="M35" s="391"/>
      <c r="N35" s="391"/>
      <c r="O35" s="392"/>
      <c r="P35" s="533" t="s">
        <v>15</v>
      </c>
      <c r="Q35" s="534"/>
      <c r="R35" s="535"/>
      <c r="S35" s="255" t="str">
        <f>IF(S34="","",VLOOKUP(S34,'シフト記号表（勤務時間帯）'!$C$6:$K$35,9,FALSE))</f>
        <v/>
      </c>
      <c r="T35" s="256" t="str">
        <f>IF(T34="","",VLOOKUP(T34,'シフト記号表（勤務時間帯）'!$C$6:$K$35,9,FALSE))</f>
        <v/>
      </c>
      <c r="U35" s="256" t="str">
        <f>IF(U34="","",VLOOKUP(U34,'シフト記号表（勤務時間帯）'!$C$6:$K$35,9,FALSE))</f>
        <v/>
      </c>
      <c r="V35" s="256" t="str">
        <f>IF(V34="","",VLOOKUP(V34,'シフト記号表（勤務時間帯）'!$C$6:$K$35,9,FALSE))</f>
        <v/>
      </c>
      <c r="W35" s="256" t="str">
        <f>IF(W34="","",VLOOKUP(W34,'シフト記号表（勤務時間帯）'!$C$6:$K$35,9,FALSE))</f>
        <v/>
      </c>
      <c r="X35" s="256" t="str">
        <f>IF(X34="","",VLOOKUP(X34,'シフト記号表（勤務時間帯）'!$C$6:$K$35,9,FALSE))</f>
        <v/>
      </c>
      <c r="Y35" s="257" t="str">
        <f>IF(Y34="","",VLOOKUP(Y34,'シフト記号表（勤務時間帯）'!$C$6:$K$35,9,FALSE))</f>
        <v/>
      </c>
      <c r="Z35" s="255" t="str">
        <f>IF(Z34="","",VLOOKUP(Z34,'シフト記号表（勤務時間帯）'!$C$6:$K$35,9,FALSE))</f>
        <v/>
      </c>
      <c r="AA35" s="256" t="str">
        <f>IF(AA34="","",VLOOKUP(AA34,'シフト記号表（勤務時間帯）'!$C$6:$K$35,9,FALSE))</f>
        <v/>
      </c>
      <c r="AB35" s="256" t="str">
        <f>IF(AB34="","",VLOOKUP(AB34,'シフト記号表（勤務時間帯）'!$C$6:$K$35,9,FALSE))</f>
        <v/>
      </c>
      <c r="AC35" s="256" t="str">
        <f>IF(AC34="","",VLOOKUP(AC34,'シフト記号表（勤務時間帯）'!$C$6:$K$35,9,FALSE))</f>
        <v/>
      </c>
      <c r="AD35" s="256" t="str">
        <f>IF(AD34="","",VLOOKUP(AD34,'シフト記号表（勤務時間帯）'!$C$6:$K$35,9,FALSE))</f>
        <v/>
      </c>
      <c r="AE35" s="256" t="str">
        <f>IF(AE34="","",VLOOKUP(AE34,'シフト記号表（勤務時間帯）'!$C$6:$K$35,9,FALSE))</f>
        <v/>
      </c>
      <c r="AF35" s="257" t="str">
        <f>IF(AF34="","",VLOOKUP(AF34,'シフト記号表（勤務時間帯）'!$C$6:$K$35,9,FALSE))</f>
        <v/>
      </c>
      <c r="AG35" s="255" t="str">
        <f>IF(AG34="","",VLOOKUP(AG34,'シフト記号表（勤務時間帯）'!$C$6:$K$35,9,FALSE))</f>
        <v/>
      </c>
      <c r="AH35" s="256" t="str">
        <f>IF(AH34="","",VLOOKUP(AH34,'シフト記号表（勤務時間帯）'!$C$6:$K$35,9,FALSE))</f>
        <v/>
      </c>
      <c r="AI35" s="256" t="str">
        <f>IF(AI34="","",VLOOKUP(AI34,'シフト記号表（勤務時間帯）'!$C$6:$K$35,9,FALSE))</f>
        <v/>
      </c>
      <c r="AJ35" s="256" t="str">
        <f>IF(AJ34="","",VLOOKUP(AJ34,'シフト記号表（勤務時間帯）'!$C$6:$K$35,9,FALSE))</f>
        <v/>
      </c>
      <c r="AK35" s="256" t="str">
        <f>IF(AK34="","",VLOOKUP(AK34,'シフト記号表（勤務時間帯）'!$C$6:$K$35,9,FALSE))</f>
        <v/>
      </c>
      <c r="AL35" s="256" t="str">
        <f>IF(AL34="","",VLOOKUP(AL34,'シフト記号表（勤務時間帯）'!$C$6:$K$35,9,FALSE))</f>
        <v/>
      </c>
      <c r="AM35" s="257" t="str">
        <f>IF(AM34="","",VLOOKUP(AM34,'シフト記号表（勤務時間帯）'!$C$6:$K$35,9,FALSE))</f>
        <v/>
      </c>
      <c r="AN35" s="255" t="str">
        <f>IF(AN34="","",VLOOKUP(AN34,'シフト記号表（勤務時間帯）'!$C$6:$K$35,9,FALSE))</f>
        <v/>
      </c>
      <c r="AO35" s="256" t="str">
        <f>IF(AO34="","",VLOOKUP(AO34,'シフト記号表（勤務時間帯）'!$C$6:$K$35,9,FALSE))</f>
        <v/>
      </c>
      <c r="AP35" s="256" t="str">
        <f>IF(AP34="","",VLOOKUP(AP34,'シフト記号表（勤務時間帯）'!$C$6:$K$35,9,FALSE))</f>
        <v/>
      </c>
      <c r="AQ35" s="256" t="str">
        <f>IF(AQ34="","",VLOOKUP(AQ34,'シフト記号表（勤務時間帯）'!$C$6:$K$35,9,FALSE))</f>
        <v/>
      </c>
      <c r="AR35" s="256" t="str">
        <f>IF(AR34="","",VLOOKUP(AR34,'シフト記号表（勤務時間帯）'!$C$6:$K$35,9,FALSE))</f>
        <v/>
      </c>
      <c r="AS35" s="256" t="str">
        <f>IF(AS34="","",VLOOKUP(AS34,'シフト記号表（勤務時間帯）'!$C$6:$K$35,9,FALSE))</f>
        <v/>
      </c>
      <c r="AT35" s="257" t="str">
        <f>IF(AT34="","",VLOOKUP(AT34,'シフト記号表（勤務時間帯）'!$C$6:$K$35,9,FALSE))</f>
        <v/>
      </c>
      <c r="AU35" s="255" t="str">
        <f>IF(AU34="","",VLOOKUP(AU34,'シフト記号表（勤務時間帯）'!$C$6:$K$35,9,FALSE))</f>
        <v/>
      </c>
      <c r="AV35" s="256" t="str">
        <f>IF(AV34="","",VLOOKUP(AV34,'シフト記号表（勤務時間帯）'!$C$6:$K$35,9,FALSE))</f>
        <v/>
      </c>
      <c r="AW35" s="256" t="str">
        <f>IF(AW34="","",VLOOKUP(AW34,'シフト記号表（勤務時間帯）'!$C$6:$K$35,9,FALSE))</f>
        <v/>
      </c>
      <c r="AX35" s="536">
        <f>IF($BB$3="４週",SUM(S35:AT35),IF($BB$3="暦月",SUM(S35:AW35),""))</f>
        <v>0</v>
      </c>
      <c r="AY35" s="537"/>
      <c r="AZ35" s="538">
        <f>IF($BB$3="４週",AX35/4,IF($BB$3="暦月",'地密通所（1枚版）'!AX35/('地密通所（1枚版）'!$BB$8/7),""))</f>
        <v>0</v>
      </c>
      <c r="BA35" s="539"/>
      <c r="BB35" s="310"/>
      <c r="BC35" s="311"/>
      <c r="BD35" s="311"/>
      <c r="BE35" s="311"/>
      <c r="BF35" s="312"/>
    </row>
    <row r="36" spans="2:58" ht="20.25" customHeight="1">
      <c r="B36" s="515"/>
      <c r="C36" s="409"/>
      <c r="D36" s="410"/>
      <c r="E36" s="411"/>
      <c r="F36" s="92">
        <f>C34</f>
        <v>0</v>
      </c>
      <c r="G36" s="433"/>
      <c r="H36" s="333"/>
      <c r="I36" s="334"/>
      <c r="J36" s="334"/>
      <c r="K36" s="335"/>
      <c r="L36" s="438"/>
      <c r="M36" s="439"/>
      <c r="N36" s="439"/>
      <c r="O36" s="440"/>
      <c r="P36" s="540" t="s">
        <v>50</v>
      </c>
      <c r="Q36" s="541"/>
      <c r="R36" s="542"/>
      <c r="S36" s="258" t="str">
        <f>IF(S34="","",VLOOKUP(S34,'シフト記号表（勤務時間帯）'!$C$6:$U$35,19,FALSE))</f>
        <v/>
      </c>
      <c r="T36" s="259" t="str">
        <f>IF(T34="","",VLOOKUP(T34,'シフト記号表（勤務時間帯）'!$C$6:$U$35,19,FALSE))</f>
        <v/>
      </c>
      <c r="U36" s="259" t="str">
        <f>IF(U34="","",VLOOKUP(U34,'シフト記号表（勤務時間帯）'!$C$6:$U$35,19,FALSE))</f>
        <v/>
      </c>
      <c r="V36" s="259" t="str">
        <f>IF(V34="","",VLOOKUP(V34,'シフト記号表（勤務時間帯）'!$C$6:$U$35,19,FALSE))</f>
        <v/>
      </c>
      <c r="W36" s="259" t="str">
        <f>IF(W34="","",VLOOKUP(W34,'シフト記号表（勤務時間帯）'!$C$6:$U$35,19,FALSE))</f>
        <v/>
      </c>
      <c r="X36" s="259" t="str">
        <f>IF(X34="","",VLOOKUP(X34,'シフト記号表（勤務時間帯）'!$C$6:$U$35,19,FALSE))</f>
        <v/>
      </c>
      <c r="Y36" s="260" t="str">
        <f>IF(Y34="","",VLOOKUP(Y34,'シフト記号表（勤務時間帯）'!$C$6:$U$35,19,FALSE))</f>
        <v/>
      </c>
      <c r="Z36" s="258" t="str">
        <f>IF(Z34="","",VLOOKUP(Z34,'シフト記号表（勤務時間帯）'!$C$6:$U$35,19,FALSE))</f>
        <v/>
      </c>
      <c r="AA36" s="259" t="str">
        <f>IF(AA34="","",VLOOKUP(AA34,'シフト記号表（勤務時間帯）'!$C$6:$U$35,19,FALSE))</f>
        <v/>
      </c>
      <c r="AB36" s="259" t="str">
        <f>IF(AB34="","",VLOOKUP(AB34,'シフト記号表（勤務時間帯）'!$C$6:$U$35,19,FALSE))</f>
        <v/>
      </c>
      <c r="AC36" s="259" t="str">
        <f>IF(AC34="","",VLOOKUP(AC34,'シフト記号表（勤務時間帯）'!$C$6:$U$35,19,FALSE))</f>
        <v/>
      </c>
      <c r="AD36" s="259" t="str">
        <f>IF(AD34="","",VLOOKUP(AD34,'シフト記号表（勤務時間帯）'!$C$6:$U$35,19,FALSE))</f>
        <v/>
      </c>
      <c r="AE36" s="259" t="str">
        <f>IF(AE34="","",VLOOKUP(AE34,'シフト記号表（勤務時間帯）'!$C$6:$U$35,19,FALSE))</f>
        <v/>
      </c>
      <c r="AF36" s="260" t="str">
        <f>IF(AF34="","",VLOOKUP(AF34,'シフト記号表（勤務時間帯）'!$C$6:$U$35,19,FALSE))</f>
        <v/>
      </c>
      <c r="AG36" s="258" t="str">
        <f>IF(AG34="","",VLOOKUP(AG34,'シフト記号表（勤務時間帯）'!$C$6:$U$35,19,FALSE))</f>
        <v/>
      </c>
      <c r="AH36" s="259" t="str">
        <f>IF(AH34="","",VLOOKUP(AH34,'シフト記号表（勤務時間帯）'!$C$6:$U$35,19,FALSE))</f>
        <v/>
      </c>
      <c r="AI36" s="259" t="str">
        <f>IF(AI34="","",VLOOKUP(AI34,'シフト記号表（勤務時間帯）'!$C$6:$U$35,19,FALSE))</f>
        <v/>
      </c>
      <c r="AJ36" s="259" t="str">
        <f>IF(AJ34="","",VLOOKUP(AJ34,'シフト記号表（勤務時間帯）'!$C$6:$U$35,19,FALSE))</f>
        <v/>
      </c>
      <c r="AK36" s="259" t="str">
        <f>IF(AK34="","",VLOOKUP(AK34,'シフト記号表（勤務時間帯）'!$C$6:$U$35,19,FALSE))</f>
        <v/>
      </c>
      <c r="AL36" s="259" t="str">
        <f>IF(AL34="","",VLOOKUP(AL34,'シフト記号表（勤務時間帯）'!$C$6:$U$35,19,FALSE))</f>
        <v/>
      </c>
      <c r="AM36" s="260" t="str">
        <f>IF(AM34="","",VLOOKUP(AM34,'シフト記号表（勤務時間帯）'!$C$6:$U$35,19,FALSE))</f>
        <v/>
      </c>
      <c r="AN36" s="258" t="str">
        <f>IF(AN34="","",VLOOKUP(AN34,'シフト記号表（勤務時間帯）'!$C$6:$U$35,19,FALSE))</f>
        <v/>
      </c>
      <c r="AO36" s="259" t="str">
        <f>IF(AO34="","",VLOOKUP(AO34,'シフト記号表（勤務時間帯）'!$C$6:$U$35,19,FALSE))</f>
        <v/>
      </c>
      <c r="AP36" s="259" t="str">
        <f>IF(AP34="","",VLOOKUP(AP34,'シフト記号表（勤務時間帯）'!$C$6:$U$35,19,FALSE))</f>
        <v/>
      </c>
      <c r="AQ36" s="259" t="str">
        <f>IF(AQ34="","",VLOOKUP(AQ34,'シフト記号表（勤務時間帯）'!$C$6:$U$35,19,FALSE))</f>
        <v/>
      </c>
      <c r="AR36" s="259" t="str">
        <f>IF(AR34="","",VLOOKUP(AR34,'シフト記号表（勤務時間帯）'!$C$6:$U$35,19,FALSE))</f>
        <v/>
      </c>
      <c r="AS36" s="259" t="str">
        <f>IF(AS34="","",VLOOKUP(AS34,'シフト記号表（勤務時間帯）'!$C$6:$U$35,19,FALSE))</f>
        <v/>
      </c>
      <c r="AT36" s="260" t="str">
        <f>IF(AT34="","",VLOOKUP(AT34,'シフト記号表（勤務時間帯）'!$C$6:$U$35,19,FALSE))</f>
        <v/>
      </c>
      <c r="AU36" s="258" t="str">
        <f>IF(AU34="","",VLOOKUP(AU34,'シフト記号表（勤務時間帯）'!$C$6:$U$35,19,FALSE))</f>
        <v/>
      </c>
      <c r="AV36" s="259" t="str">
        <f>IF(AV34="","",VLOOKUP(AV34,'シフト記号表（勤務時間帯）'!$C$6:$U$35,19,FALSE))</f>
        <v/>
      </c>
      <c r="AW36" s="259" t="str">
        <f>IF(AW34="","",VLOOKUP(AW34,'シフト記号表（勤務時間帯）'!$C$6:$U$35,19,FALSE))</f>
        <v/>
      </c>
      <c r="AX36" s="517">
        <f>IF($BB$3="４週",SUM(S36:AT36),IF($BB$3="暦月",SUM(S36:AW36),""))</f>
        <v>0</v>
      </c>
      <c r="AY36" s="518"/>
      <c r="AZ36" s="529">
        <f>IF($BB$3="４週",AX36/4,IF($BB$3="暦月",'地密通所（1枚版）'!AX36/('地密通所（1枚版）'!$BB$8/7),""))</f>
        <v>0</v>
      </c>
      <c r="BA36" s="530"/>
      <c r="BB36" s="313"/>
      <c r="BC36" s="314"/>
      <c r="BD36" s="314"/>
      <c r="BE36" s="314"/>
      <c r="BF36" s="315"/>
    </row>
    <row r="37" spans="2:58" ht="20.25" customHeight="1">
      <c r="B37" s="515">
        <f>B34+1</f>
        <v>6</v>
      </c>
      <c r="C37" s="403"/>
      <c r="D37" s="404"/>
      <c r="E37" s="405"/>
      <c r="F37" s="94"/>
      <c r="G37" s="432"/>
      <c r="H37" s="434"/>
      <c r="I37" s="334"/>
      <c r="J37" s="334"/>
      <c r="K37" s="335"/>
      <c r="L37" s="435"/>
      <c r="M37" s="436"/>
      <c r="N37" s="436"/>
      <c r="O37" s="437"/>
      <c r="P37" s="523" t="s">
        <v>49</v>
      </c>
      <c r="Q37" s="524"/>
      <c r="R37" s="525"/>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1"/>
      <c r="AY37" s="522"/>
      <c r="AZ37" s="531"/>
      <c r="BA37" s="532"/>
      <c r="BB37" s="429"/>
      <c r="BC37" s="430"/>
      <c r="BD37" s="430"/>
      <c r="BE37" s="430"/>
      <c r="BF37" s="431"/>
    </row>
    <row r="38" spans="2:58" ht="20.25" customHeight="1">
      <c r="B38" s="515"/>
      <c r="C38" s="406"/>
      <c r="D38" s="407"/>
      <c r="E38" s="408"/>
      <c r="F38" s="92"/>
      <c r="G38" s="329"/>
      <c r="H38" s="333"/>
      <c r="I38" s="334"/>
      <c r="J38" s="334"/>
      <c r="K38" s="335"/>
      <c r="L38" s="390"/>
      <c r="M38" s="391"/>
      <c r="N38" s="391"/>
      <c r="O38" s="392"/>
      <c r="P38" s="533" t="s">
        <v>15</v>
      </c>
      <c r="Q38" s="534"/>
      <c r="R38" s="535"/>
      <c r="S38" s="255" t="str">
        <f>IF(S37="","",VLOOKUP(S37,'シフト記号表（勤務時間帯）'!$C$6:$K$35,9,FALSE))</f>
        <v/>
      </c>
      <c r="T38" s="256" t="str">
        <f>IF(T37="","",VLOOKUP(T37,'シフト記号表（勤務時間帯）'!$C$6:$K$35,9,FALSE))</f>
        <v/>
      </c>
      <c r="U38" s="256" t="str">
        <f>IF(U37="","",VLOOKUP(U37,'シフト記号表（勤務時間帯）'!$C$6:$K$35,9,FALSE))</f>
        <v/>
      </c>
      <c r="V38" s="256" t="str">
        <f>IF(V37="","",VLOOKUP(V37,'シフト記号表（勤務時間帯）'!$C$6:$K$35,9,FALSE))</f>
        <v/>
      </c>
      <c r="W38" s="256" t="str">
        <f>IF(W37="","",VLOOKUP(W37,'シフト記号表（勤務時間帯）'!$C$6:$K$35,9,FALSE))</f>
        <v/>
      </c>
      <c r="X38" s="256" t="str">
        <f>IF(X37="","",VLOOKUP(X37,'シフト記号表（勤務時間帯）'!$C$6:$K$35,9,FALSE))</f>
        <v/>
      </c>
      <c r="Y38" s="257" t="str">
        <f>IF(Y37="","",VLOOKUP(Y37,'シフト記号表（勤務時間帯）'!$C$6:$K$35,9,FALSE))</f>
        <v/>
      </c>
      <c r="Z38" s="255" t="str">
        <f>IF(Z37="","",VLOOKUP(Z37,'シフト記号表（勤務時間帯）'!$C$6:$K$35,9,FALSE))</f>
        <v/>
      </c>
      <c r="AA38" s="256" t="str">
        <f>IF(AA37="","",VLOOKUP(AA37,'シフト記号表（勤務時間帯）'!$C$6:$K$35,9,FALSE))</f>
        <v/>
      </c>
      <c r="AB38" s="256" t="str">
        <f>IF(AB37="","",VLOOKUP(AB37,'シフト記号表（勤務時間帯）'!$C$6:$K$35,9,FALSE))</f>
        <v/>
      </c>
      <c r="AC38" s="256" t="str">
        <f>IF(AC37="","",VLOOKUP(AC37,'シフト記号表（勤務時間帯）'!$C$6:$K$35,9,FALSE))</f>
        <v/>
      </c>
      <c r="AD38" s="256" t="str">
        <f>IF(AD37="","",VLOOKUP(AD37,'シフト記号表（勤務時間帯）'!$C$6:$K$35,9,FALSE))</f>
        <v/>
      </c>
      <c r="AE38" s="256" t="str">
        <f>IF(AE37="","",VLOOKUP(AE37,'シフト記号表（勤務時間帯）'!$C$6:$K$35,9,FALSE))</f>
        <v/>
      </c>
      <c r="AF38" s="257" t="str">
        <f>IF(AF37="","",VLOOKUP(AF37,'シフト記号表（勤務時間帯）'!$C$6:$K$35,9,FALSE))</f>
        <v/>
      </c>
      <c r="AG38" s="255" t="str">
        <f>IF(AG37="","",VLOOKUP(AG37,'シフト記号表（勤務時間帯）'!$C$6:$K$35,9,FALSE))</f>
        <v/>
      </c>
      <c r="AH38" s="256" t="str">
        <f>IF(AH37="","",VLOOKUP(AH37,'シフト記号表（勤務時間帯）'!$C$6:$K$35,9,FALSE))</f>
        <v/>
      </c>
      <c r="AI38" s="256" t="str">
        <f>IF(AI37="","",VLOOKUP(AI37,'シフト記号表（勤務時間帯）'!$C$6:$K$35,9,FALSE))</f>
        <v/>
      </c>
      <c r="AJ38" s="256" t="str">
        <f>IF(AJ37="","",VLOOKUP(AJ37,'シフト記号表（勤務時間帯）'!$C$6:$K$35,9,FALSE))</f>
        <v/>
      </c>
      <c r="AK38" s="256" t="str">
        <f>IF(AK37="","",VLOOKUP(AK37,'シフト記号表（勤務時間帯）'!$C$6:$K$35,9,FALSE))</f>
        <v/>
      </c>
      <c r="AL38" s="256" t="str">
        <f>IF(AL37="","",VLOOKUP(AL37,'シフト記号表（勤務時間帯）'!$C$6:$K$35,9,FALSE))</f>
        <v/>
      </c>
      <c r="AM38" s="257" t="str">
        <f>IF(AM37="","",VLOOKUP(AM37,'シフト記号表（勤務時間帯）'!$C$6:$K$35,9,FALSE))</f>
        <v/>
      </c>
      <c r="AN38" s="255" t="str">
        <f>IF(AN37="","",VLOOKUP(AN37,'シフト記号表（勤務時間帯）'!$C$6:$K$35,9,FALSE))</f>
        <v/>
      </c>
      <c r="AO38" s="256" t="str">
        <f>IF(AO37="","",VLOOKUP(AO37,'シフト記号表（勤務時間帯）'!$C$6:$K$35,9,FALSE))</f>
        <v/>
      </c>
      <c r="AP38" s="256" t="str">
        <f>IF(AP37="","",VLOOKUP(AP37,'シフト記号表（勤務時間帯）'!$C$6:$K$35,9,FALSE))</f>
        <v/>
      </c>
      <c r="AQ38" s="256" t="str">
        <f>IF(AQ37="","",VLOOKUP(AQ37,'シフト記号表（勤務時間帯）'!$C$6:$K$35,9,FALSE))</f>
        <v/>
      </c>
      <c r="AR38" s="256" t="str">
        <f>IF(AR37="","",VLOOKUP(AR37,'シフト記号表（勤務時間帯）'!$C$6:$K$35,9,FALSE))</f>
        <v/>
      </c>
      <c r="AS38" s="256" t="str">
        <f>IF(AS37="","",VLOOKUP(AS37,'シフト記号表（勤務時間帯）'!$C$6:$K$35,9,FALSE))</f>
        <v/>
      </c>
      <c r="AT38" s="257" t="str">
        <f>IF(AT37="","",VLOOKUP(AT37,'シフト記号表（勤務時間帯）'!$C$6:$K$35,9,FALSE))</f>
        <v/>
      </c>
      <c r="AU38" s="255" t="str">
        <f>IF(AU37="","",VLOOKUP(AU37,'シフト記号表（勤務時間帯）'!$C$6:$K$35,9,FALSE))</f>
        <v/>
      </c>
      <c r="AV38" s="256" t="str">
        <f>IF(AV37="","",VLOOKUP(AV37,'シフト記号表（勤務時間帯）'!$C$6:$K$35,9,FALSE))</f>
        <v/>
      </c>
      <c r="AW38" s="256" t="str">
        <f>IF(AW37="","",VLOOKUP(AW37,'シフト記号表（勤務時間帯）'!$C$6:$K$35,9,FALSE))</f>
        <v/>
      </c>
      <c r="AX38" s="536">
        <f>IF($BB$3="４週",SUM(S38:AT38),IF($BB$3="暦月",SUM(S38:AW38),""))</f>
        <v>0</v>
      </c>
      <c r="AY38" s="537"/>
      <c r="AZ38" s="538">
        <f>IF($BB$3="４週",AX38/4,IF($BB$3="暦月",'地密通所（1枚版）'!AX38/('地密通所（1枚版）'!$BB$8/7),""))</f>
        <v>0</v>
      </c>
      <c r="BA38" s="539"/>
      <c r="BB38" s="310"/>
      <c r="BC38" s="311"/>
      <c r="BD38" s="311"/>
      <c r="BE38" s="311"/>
      <c r="BF38" s="312"/>
    </row>
    <row r="39" spans="2:58" ht="20.25" customHeight="1">
      <c r="B39" s="515"/>
      <c r="C39" s="409"/>
      <c r="D39" s="410"/>
      <c r="E39" s="411"/>
      <c r="F39" s="92">
        <f>C37</f>
        <v>0</v>
      </c>
      <c r="G39" s="433"/>
      <c r="H39" s="333"/>
      <c r="I39" s="334"/>
      <c r="J39" s="334"/>
      <c r="K39" s="335"/>
      <c r="L39" s="438"/>
      <c r="M39" s="439"/>
      <c r="N39" s="439"/>
      <c r="O39" s="440"/>
      <c r="P39" s="540" t="s">
        <v>50</v>
      </c>
      <c r="Q39" s="541"/>
      <c r="R39" s="542"/>
      <c r="S39" s="258" t="str">
        <f>IF(S37="","",VLOOKUP(S37,'シフト記号表（勤務時間帯）'!$C$6:$U$35,19,FALSE))</f>
        <v/>
      </c>
      <c r="T39" s="259" t="str">
        <f>IF(T37="","",VLOOKUP(T37,'シフト記号表（勤務時間帯）'!$C$6:$U$35,19,FALSE))</f>
        <v/>
      </c>
      <c r="U39" s="259" t="str">
        <f>IF(U37="","",VLOOKUP(U37,'シフト記号表（勤務時間帯）'!$C$6:$U$35,19,FALSE))</f>
        <v/>
      </c>
      <c r="V39" s="259" t="str">
        <f>IF(V37="","",VLOOKUP(V37,'シフト記号表（勤務時間帯）'!$C$6:$U$35,19,FALSE))</f>
        <v/>
      </c>
      <c r="W39" s="259" t="str">
        <f>IF(W37="","",VLOOKUP(W37,'シフト記号表（勤務時間帯）'!$C$6:$U$35,19,FALSE))</f>
        <v/>
      </c>
      <c r="X39" s="259" t="str">
        <f>IF(X37="","",VLOOKUP(X37,'シフト記号表（勤務時間帯）'!$C$6:$U$35,19,FALSE))</f>
        <v/>
      </c>
      <c r="Y39" s="260" t="str">
        <f>IF(Y37="","",VLOOKUP(Y37,'シフト記号表（勤務時間帯）'!$C$6:$U$35,19,FALSE))</f>
        <v/>
      </c>
      <c r="Z39" s="258" t="str">
        <f>IF(Z37="","",VLOOKUP(Z37,'シフト記号表（勤務時間帯）'!$C$6:$U$35,19,FALSE))</f>
        <v/>
      </c>
      <c r="AA39" s="259" t="str">
        <f>IF(AA37="","",VLOOKUP(AA37,'シフト記号表（勤務時間帯）'!$C$6:$U$35,19,FALSE))</f>
        <v/>
      </c>
      <c r="AB39" s="259" t="str">
        <f>IF(AB37="","",VLOOKUP(AB37,'シフト記号表（勤務時間帯）'!$C$6:$U$35,19,FALSE))</f>
        <v/>
      </c>
      <c r="AC39" s="259" t="str">
        <f>IF(AC37="","",VLOOKUP(AC37,'シフト記号表（勤務時間帯）'!$C$6:$U$35,19,FALSE))</f>
        <v/>
      </c>
      <c r="AD39" s="259" t="str">
        <f>IF(AD37="","",VLOOKUP(AD37,'シフト記号表（勤務時間帯）'!$C$6:$U$35,19,FALSE))</f>
        <v/>
      </c>
      <c r="AE39" s="259" t="str">
        <f>IF(AE37="","",VLOOKUP(AE37,'シフト記号表（勤務時間帯）'!$C$6:$U$35,19,FALSE))</f>
        <v/>
      </c>
      <c r="AF39" s="260" t="str">
        <f>IF(AF37="","",VLOOKUP(AF37,'シフト記号表（勤務時間帯）'!$C$6:$U$35,19,FALSE))</f>
        <v/>
      </c>
      <c r="AG39" s="258" t="str">
        <f>IF(AG37="","",VLOOKUP(AG37,'シフト記号表（勤務時間帯）'!$C$6:$U$35,19,FALSE))</f>
        <v/>
      </c>
      <c r="AH39" s="259" t="str">
        <f>IF(AH37="","",VLOOKUP(AH37,'シフト記号表（勤務時間帯）'!$C$6:$U$35,19,FALSE))</f>
        <v/>
      </c>
      <c r="AI39" s="259" t="str">
        <f>IF(AI37="","",VLOOKUP(AI37,'シフト記号表（勤務時間帯）'!$C$6:$U$35,19,FALSE))</f>
        <v/>
      </c>
      <c r="AJ39" s="259" t="str">
        <f>IF(AJ37="","",VLOOKUP(AJ37,'シフト記号表（勤務時間帯）'!$C$6:$U$35,19,FALSE))</f>
        <v/>
      </c>
      <c r="AK39" s="259" t="str">
        <f>IF(AK37="","",VLOOKUP(AK37,'シフト記号表（勤務時間帯）'!$C$6:$U$35,19,FALSE))</f>
        <v/>
      </c>
      <c r="AL39" s="259" t="str">
        <f>IF(AL37="","",VLOOKUP(AL37,'シフト記号表（勤務時間帯）'!$C$6:$U$35,19,FALSE))</f>
        <v/>
      </c>
      <c r="AM39" s="260" t="str">
        <f>IF(AM37="","",VLOOKUP(AM37,'シフト記号表（勤務時間帯）'!$C$6:$U$35,19,FALSE))</f>
        <v/>
      </c>
      <c r="AN39" s="258" t="str">
        <f>IF(AN37="","",VLOOKUP(AN37,'シフト記号表（勤務時間帯）'!$C$6:$U$35,19,FALSE))</f>
        <v/>
      </c>
      <c r="AO39" s="259" t="str">
        <f>IF(AO37="","",VLOOKUP(AO37,'シフト記号表（勤務時間帯）'!$C$6:$U$35,19,FALSE))</f>
        <v/>
      </c>
      <c r="AP39" s="259" t="str">
        <f>IF(AP37="","",VLOOKUP(AP37,'シフト記号表（勤務時間帯）'!$C$6:$U$35,19,FALSE))</f>
        <v/>
      </c>
      <c r="AQ39" s="259" t="str">
        <f>IF(AQ37="","",VLOOKUP(AQ37,'シフト記号表（勤務時間帯）'!$C$6:$U$35,19,FALSE))</f>
        <v/>
      </c>
      <c r="AR39" s="259" t="str">
        <f>IF(AR37="","",VLOOKUP(AR37,'シフト記号表（勤務時間帯）'!$C$6:$U$35,19,FALSE))</f>
        <v/>
      </c>
      <c r="AS39" s="259" t="str">
        <f>IF(AS37="","",VLOOKUP(AS37,'シフト記号表（勤務時間帯）'!$C$6:$U$35,19,FALSE))</f>
        <v/>
      </c>
      <c r="AT39" s="260" t="str">
        <f>IF(AT37="","",VLOOKUP(AT37,'シフト記号表（勤務時間帯）'!$C$6:$U$35,19,FALSE))</f>
        <v/>
      </c>
      <c r="AU39" s="258" t="str">
        <f>IF(AU37="","",VLOOKUP(AU37,'シフト記号表（勤務時間帯）'!$C$6:$U$35,19,FALSE))</f>
        <v/>
      </c>
      <c r="AV39" s="259" t="str">
        <f>IF(AV37="","",VLOOKUP(AV37,'シフト記号表（勤務時間帯）'!$C$6:$U$35,19,FALSE))</f>
        <v/>
      </c>
      <c r="AW39" s="259" t="str">
        <f>IF(AW37="","",VLOOKUP(AW37,'シフト記号表（勤務時間帯）'!$C$6:$U$35,19,FALSE))</f>
        <v/>
      </c>
      <c r="AX39" s="517">
        <f>IF($BB$3="４週",SUM(S39:AT39),IF($BB$3="暦月",SUM(S39:AW39),""))</f>
        <v>0</v>
      </c>
      <c r="AY39" s="518"/>
      <c r="AZ39" s="529">
        <f>IF($BB$3="４週",AX39/4,IF($BB$3="暦月",'地密通所（1枚版）'!AX39/('地密通所（1枚版）'!$BB$8/7),""))</f>
        <v>0</v>
      </c>
      <c r="BA39" s="530"/>
      <c r="BB39" s="313"/>
      <c r="BC39" s="314"/>
      <c r="BD39" s="314"/>
      <c r="BE39" s="314"/>
      <c r="BF39" s="315"/>
    </row>
    <row r="40" spans="2:58" ht="20.25" customHeight="1">
      <c r="B40" s="515">
        <f>B37+1</f>
        <v>7</v>
      </c>
      <c r="C40" s="403"/>
      <c r="D40" s="404"/>
      <c r="E40" s="405"/>
      <c r="F40" s="94"/>
      <c r="G40" s="432"/>
      <c r="H40" s="434"/>
      <c r="I40" s="334"/>
      <c r="J40" s="334"/>
      <c r="K40" s="335"/>
      <c r="L40" s="435"/>
      <c r="M40" s="436"/>
      <c r="N40" s="436"/>
      <c r="O40" s="437"/>
      <c r="P40" s="523" t="s">
        <v>49</v>
      </c>
      <c r="Q40" s="524"/>
      <c r="R40" s="525"/>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1"/>
      <c r="AY40" s="522"/>
      <c r="AZ40" s="531"/>
      <c r="BA40" s="532"/>
      <c r="BB40" s="429"/>
      <c r="BC40" s="430"/>
      <c r="BD40" s="430"/>
      <c r="BE40" s="430"/>
      <c r="BF40" s="431"/>
    </row>
    <row r="41" spans="2:58" ht="20.25" customHeight="1">
      <c r="B41" s="515"/>
      <c r="C41" s="406"/>
      <c r="D41" s="407"/>
      <c r="E41" s="408"/>
      <c r="F41" s="92"/>
      <c r="G41" s="329"/>
      <c r="H41" s="333"/>
      <c r="I41" s="334"/>
      <c r="J41" s="334"/>
      <c r="K41" s="335"/>
      <c r="L41" s="390"/>
      <c r="M41" s="391"/>
      <c r="N41" s="391"/>
      <c r="O41" s="392"/>
      <c r="P41" s="533" t="s">
        <v>15</v>
      </c>
      <c r="Q41" s="534"/>
      <c r="R41" s="535"/>
      <c r="S41" s="255" t="str">
        <f>IF(S40="","",VLOOKUP(S40,'シフト記号表（勤務時間帯）'!$C$6:$K$35,9,FALSE))</f>
        <v/>
      </c>
      <c r="T41" s="256" t="str">
        <f>IF(T40="","",VLOOKUP(T40,'シフト記号表（勤務時間帯）'!$C$6:$K$35,9,FALSE))</f>
        <v/>
      </c>
      <c r="U41" s="256" t="str">
        <f>IF(U40="","",VLOOKUP(U40,'シフト記号表（勤務時間帯）'!$C$6:$K$35,9,FALSE))</f>
        <v/>
      </c>
      <c r="V41" s="256" t="str">
        <f>IF(V40="","",VLOOKUP(V40,'シフト記号表（勤務時間帯）'!$C$6:$K$35,9,FALSE))</f>
        <v/>
      </c>
      <c r="W41" s="256" t="str">
        <f>IF(W40="","",VLOOKUP(W40,'シフト記号表（勤務時間帯）'!$C$6:$K$35,9,FALSE))</f>
        <v/>
      </c>
      <c r="X41" s="256" t="str">
        <f>IF(X40="","",VLOOKUP(X40,'シフト記号表（勤務時間帯）'!$C$6:$K$35,9,FALSE))</f>
        <v/>
      </c>
      <c r="Y41" s="257" t="str">
        <f>IF(Y40="","",VLOOKUP(Y40,'シフト記号表（勤務時間帯）'!$C$6:$K$35,9,FALSE))</f>
        <v/>
      </c>
      <c r="Z41" s="255" t="str">
        <f>IF(Z40="","",VLOOKUP(Z40,'シフト記号表（勤務時間帯）'!$C$6:$K$35,9,FALSE))</f>
        <v/>
      </c>
      <c r="AA41" s="256" t="str">
        <f>IF(AA40="","",VLOOKUP(AA40,'シフト記号表（勤務時間帯）'!$C$6:$K$35,9,FALSE))</f>
        <v/>
      </c>
      <c r="AB41" s="256" t="str">
        <f>IF(AB40="","",VLOOKUP(AB40,'シフト記号表（勤務時間帯）'!$C$6:$K$35,9,FALSE))</f>
        <v/>
      </c>
      <c r="AC41" s="256" t="str">
        <f>IF(AC40="","",VLOOKUP(AC40,'シフト記号表（勤務時間帯）'!$C$6:$K$35,9,FALSE))</f>
        <v/>
      </c>
      <c r="AD41" s="256" t="str">
        <f>IF(AD40="","",VLOOKUP(AD40,'シフト記号表（勤務時間帯）'!$C$6:$K$35,9,FALSE))</f>
        <v/>
      </c>
      <c r="AE41" s="256" t="str">
        <f>IF(AE40="","",VLOOKUP(AE40,'シフト記号表（勤務時間帯）'!$C$6:$K$35,9,FALSE))</f>
        <v/>
      </c>
      <c r="AF41" s="257" t="str">
        <f>IF(AF40="","",VLOOKUP(AF40,'シフト記号表（勤務時間帯）'!$C$6:$K$35,9,FALSE))</f>
        <v/>
      </c>
      <c r="AG41" s="255" t="str">
        <f>IF(AG40="","",VLOOKUP(AG40,'シフト記号表（勤務時間帯）'!$C$6:$K$35,9,FALSE))</f>
        <v/>
      </c>
      <c r="AH41" s="256" t="str">
        <f>IF(AH40="","",VLOOKUP(AH40,'シフト記号表（勤務時間帯）'!$C$6:$K$35,9,FALSE))</f>
        <v/>
      </c>
      <c r="AI41" s="256" t="str">
        <f>IF(AI40="","",VLOOKUP(AI40,'シフト記号表（勤務時間帯）'!$C$6:$K$35,9,FALSE))</f>
        <v/>
      </c>
      <c r="AJ41" s="256" t="str">
        <f>IF(AJ40="","",VLOOKUP(AJ40,'シフト記号表（勤務時間帯）'!$C$6:$K$35,9,FALSE))</f>
        <v/>
      </c>
      <c r="AK41" s="256" t="str">
        <f>IF(AK40="","",VLOOKUP(AK40,'シフト記号表（勤務時間帯）'!$C$6:$K$35,9,FALSE))</f>
        <v/>
      </c>
      <c r="AL41" s="256" t="str">
        <f>IF(AL40="","",VLOOKUP(AL40,'シフト記号表（勤務時間帯）'!$C$6:$K$35,9,FALSE))</f>
        <v/>
      </c>
      <c r="AM41" s="257" t="str">
        <f>IF(AM40="","",VLOOKUP(AM40,'シフト記号表（勤務時間帯）'!$C$6:$K$35,9,FALSE))</f>
        <v/>
      </c>
      <c r="AN41" s="255" t="str">
        <f>IF(AN40="","",VLOOKUP(AN40,'シフト記号表（勤務時間帯）'!$C$6:$K$35,9,FALSE))</f>
        <v/>
      </c>
      <c r="AO41" s="256" t="str">
        <f>IF(AO40="","",VLOOKUP(AO40,'シフト記号表（勤務時間帯）'!$C$6:$K$35,9,FALSE))</f>
        <v/>
      </c>
      <c r="AP41" s="256" t="str">
        <f>IF(AP40="","",VLOOKUP(AP40,'シフト記号表（勤務時間帯）'!$C$6:$K$35,9,FALSE))</f>
        <v/>
      </c>
      <c r="AQ41" s="256" t="str">
        <f>IF(AQ40="","",VLOOKUP(AQ40,'シフト記号表（勤務時間帯）'!$C$6:$K$35,9,FALSE))</f>
        <v/>
      </c>
      <c r="AR41" s="256" t="str">
        <f>IF(AR40="","",VLOOKUP(AR40,'シフト記号表（勤務時間帯）'!$C$6:$K$35,9,FALSE))</f>
        <v/>
      </c>
      <c r="AS41" s="256" t="str">
        <f>IF(AS40="","",VLOOKUP(AS40,'シフト記号表（勤務時間帯）'!$C$6:$K$35,9,FALSE))</f>
        <v/>
      </c>
      <c r="AT41" s="257" t="str">
        <f>IF(AT40="","",VLOOKUP(AT40,'シフト記号表（勤務時間帯）'!$C$6:$K$35,9,FALSE))</f>
        <v/>
      </c>
      <c r="AU41" s="255" t="str">
        <f>IF(AU40="","",VLOOKUP(AU40,'シフト記号表（勤務時間帯）'!$C$6:$K$35,9,FALSE))</f>
        <v/>
      </c>
      <c r="AV41" s="256" t="str">
        <f>IF(AV40="","",VLOOKUP(AV40,'シフト記号表（勤務時間帯）'!$C$6:$K$35,9,FALSE))</f>
        <v/>
      </c>
      <c r="AW41" s="256" t="str">
        <f>IF(AW40="","",VLOOKUP(AW40,'シフト記号表（勤務時間帯）'!$C$6:$K$35,9,FALSE))</f>
        <v/>
      </c>
      <c r="AX41" s="536">
        <f>IF($BB$3="４週",SUM(S41:AT41),IF($BB$3="暦月",SUM(S41:AW41),""))</f>
        <v>0</v>
      </c>
      <c r="AY41" s="537"/>
      <c r="AZ41" s="538">
        <f>IF($BB$3="４週",AX41/4,IF($BB$3="暦月",'地密通所（1枚版）'!AX41/('地密通所（1枚版）'!$BB$8/7),""))</f>
        <v>0</v>
      </c>
      <c r="BA41" s="539"/>
      <c r="BB41" s="310"/>
      <c r="BC41" s="311"/>
      <c r="BD41" s="311"/>
      <c r="BE41" s="311"/>
      <c r="BF41" s="312"/>
    </row>
    <row r="42" spans="2:58" ht="20.25" customHeight="1">
      <c r="B42" s="515"/>
      <c r="C42" s="409"/>
      <c r="D42" s="410"/>
      <c r="E42" s="411"/>
      <c r="F42" s="92">
        <f>C40</f>
        <v>0</v>
      </c>
      <c r="G42" s="433"/>
      <c r="H42" s="333"/>
      <c r="I42" s="334"/>
      <c r="J42" s="334"/>
      <c r="K42" s="335"/>
      <c r="L42" s="438"/>
      <c r="M42" s="439"/>
      <c r="N42" s="439"/>
      <c r="O42" s="440"/>
      <c r="P42" s="540" t="s">
        <v>50</v>
      </c>
      <c r="Q42" s="541"/>
      <c r="R42" s="542"/>
      <c r="S42" s="258" t="str">
        <f>IF(S40="","",VLOOKUP(S40,'シフト記号表（勤務時間帯）'!$C$6:$U$35,19,FALSE))</f>
        <v/>
      </c>
      <c r="T42" s="259" t="str">
        <f>IF(T40="","",VLOOKUP(T40,'シフト記号表（勤務時間帯）'!$C$6:$U$35,19,FALSE))</f>
        <v/>
      </c>
      <c r="U42" s="259" t="str">
        <f>IF(U40="","",VLOOKUP(U40,'シフト記号表（勤務時間帯）'!$C$6:$U$35,19,FALSE))</f>
        <v/>
      </c>
      <c r="V42" s="259" t="str">
        <f>IF(V40="","",VLOOKUP(V40,'シフト記号表（勤務時間帯）'!$C$6:$U$35,19,FALSE))</f>
        <v/>
      </c>
      <c r="W42" s="259" t="str">
        <f>IF(W40="","",VLOOKUP(W40,'シフト記号表（勤務時間帯）'!$C$6:$U$35,19,FALSE))</f>
        <v/>
      </c>
      <c r="X42" s="259" t="str">
        <f>IF(X40="","",VLOOKUP(X40,'シフト記号表（勤務時間帯）'!$C$6:$U$35,19,FALSE))</f>
        <v/>
      </c>
      <c r="Y42" s="260" t="str">
        <f>IF(Y40="","",VLOOKUP(Y40,'シフト記号表（勤務時間帯）'!$C$6:$U$35,19,FALSE))</f>
        <v/>
      </c>
      <c r="Z42" s="258" t="str">
        <f>IF(Z40="","",VLOOKUP(Z40,'シフト記号表（勤務時間帯）'!$C$6:$U$35,19,FALSE))</f>
        <v/>
      </c>
      <c r="AA42" s="259" t="str">
        <f>IF(AA40="","",VLOOKUP(AA40,'シフト記号表（勤務時間帯）'!$C$6:$U$35,19,FALSE))</f>
        <v/>
      </c>
      <c r="AB42" s="259" t="str">
        <f>IF(AB40="","",VLOOKUP(AB40,'シフト記号表（勤務時間帯）'!$C$6:$U$35,19,FALSE))</f>
        <v/>
      </c>
      <c r="AC42" s="259" t="str">
        <f>IF(AC40="","",VLOOKUP(AC40,'シフト記号表（勤務時間帯）'!$C$6:$U$35,19,FALSE))</f>
        <v/>
      </c>
      <c r="AD42" s="259" t="str">
        <f>IF(AD40="","",VLOOKUP(AD40,'シフト記号表（勤務時間帯）'!$C$6:$U$35,19,FALSE))</f>
        <v/>
      </c>
      <c r="AE42" s="259" t="str">
        <f>IF(AE40="","",VLOOKUP(AE40,'シフト記号表（勤務時間帯）'!$C$6:$U$35,19,FALSE))</f>
        <v/>
      </c>
      <c r="AF42" s="260" t="str">
        <f>IF(AF40="","",VLOOKUP(AF40,'シフト記号表（勤務時間帯）'!$C$6:$U$35,19,FALSE))</f>
        <v/>
      </c>
      <c r="AG42" s="258" t="str">
        <f>IF(AG40="","",VLOOKUP(AG40,'シフト記号表（勤務時間帯）'!$C$6:$U$35,19,FALSE))</f>
        <v/>
      </c>
      <c r="AH42" s="259" t="str">
        <f>IF(AH40="","",VLOOKUP(AH40,'シフト記号表（勤務時間帯）'!$C$6:$U$35,19,FALSE))</f>
        <v/>
      </c>
      <c r="AI42" s="259" t="str">
        <f>IF(AI40="","",VLOOKUP(AI40,'シフト記号表（勤務時間帯）'!$C$6:$U$35,19,FALSE))</f>
        <v/>
      </c>
      <c r="AJ42" s="259" t="str">
        <f>IF(AJ40="","",VLOOKUP(AJ40,'シフト記号表（勤務時間帯）'!$C$6:$U$35,19,FALSE))</f>
        <v/>
      </c>
      <c r="AK42" s="259" t="str">
        <f>IF(AK40="","",VLOOKUP(AK40,'シフト記号表（勤務時間帯）'!$C$6:$U$35,19,FALSE))</f>
        <v/>
      </c>
      <c r="AL42" s="259" t="str">
        <f>IF(AL40="","",VLOOKUP(AL40,'シフト記号表（勤務時間帯）'!$C$6:$U$35,19,FALSE))</f>
        <v/>
      </c>
      <c r="AM42" s="260" t="str">
        <f>IF(AM40="","",VLOOKUP(AM40,'シフト記号表（勤務時間帯）'!$C$6:$U$35,19,FALSE))</f>
        <v/>
      </c>
      <c r="AN42" s="258" t="str">
        <f>IF(AN40="","",VLOOKUP(AN40,'シフト記号表（勤務時間帯）'!$C$6:$U$35,19,FALSE))</f>
        <v/>
      </c>
      <c r="AO42" s="259" t="str">
        <f>IF(AO40="","",VLOOKUP(AO40,'シフト記号表（勤務時間帯）'!$C$6:$U$35,19,FALSE))</f>
        <v/>
      </c>
      <c r="AP42" s="259" t="str">
        <f>IF(AP40="","",VLOOKUP(AP40,'シフト記号表（勤務時間帯）'!$C$6:$U$35,19,FALSE))</f>
        <v/>
      </c>
      <c r="AQ42" s="259" t="str">
        <f>IF(AQ40="","",VLOOKUP(AQ40,'シフト記号表（勤務時間帯）'!$C$6:$U$35,19,FALSE))</f>
        <v/>
      </c>
      <c r="AR42" s="259" t="str">
        <f>IF(AR40="","",VLOOKUP(AR40,'シフト記号表（勤務時間帯）'!$C$6:$U$35,19,FALSE))</f>
        <v/>
      </c>
      <c r="AS42" s="259" t="str">
        <f>IF(AS40="","",VLOOKUP(AS40,'シフト記号表（勤務時間帯）'!$C$6:$U$35,19,FALSE))</f>
        <v/>
      </c>
      <c r="AT42" s="260" t="str">
        <f>IF(AT40="","",VLOOKUP(AT40,'シフト記号表（勤務時間帯）'!$C$6:$U$35,19,FALSE))</f>
        <v/>
      </c>
      <c r="AU42" s="258" t="str">
        <f>IF(AU40="","",VLOOKUP(AU40,'シフト記号表（勤務時間帯）'!$C$6:$U$35,19,FALSE))</f>
        <v/>
      </c>
      <c r="AV42" s="259" t="str">
        <f>IF(AV40="","",VLOOKUP(AV40,'シフト記号表（勤務時間帯）'!$C$6:$U$35,19,FALSE))</f>
        <v/>
      </c>
      <c r="AW42" s="259" t="str">
        <f>IF(AW40="","",VLOOKUP(AW40,'シフト記号表（勤務時間帯）'!$C$6:$U$35,19,FALSE))</f>
        <v/>
      </c>
      <c r="AX42" s="517">
        <f>IF($BB$3="４週",SUM(S42:AT42),IF($BB$3="暦月",SUM(S42:AW42),""))</f>
        <v>0</v>
      </c>
      <c r="AY42" s="518"/>
      <c r="AZ42" s="529">
        <f>IF($BB$3="４週",AX42/4,IF($BB$3="暦月",'地密通所（1枚版）'!AX42/('地密通所（1枚版）'!$BB$8/7),""))</f>
        <v>0</v>
      </c>
      <c r="BA42" s="530"/>
      <c r="BB42" s="313"/>
      <c r="BC42" s="314"/>
      <c r="BD42" s="314"/>
      <c r="BE42" s="314"/>
      <c r="BF42" s="315"/>
    </row>
    <row r="43" spans="2:58" ht="20.25" customHeight="1">
      <c r="B43" s="515">
        <f>B40+1</f>
        <v>8</v>
      </c>
      <c r="C43" s="403"/>
      <c r="D43" s="404"/>
      <c r="E43" s="405"/>
      <c r="F43" s="94"/>
      <c r="G43" s="432"/>
      <c r="H43" s="434"/>
      <c r="I43" s="334"/>
      <c r="J43" s="334"/>
      <c r="K43" s="335"/>
      <c r="L43" s="435"/>
      <c r="M43" s="436"/>
      <c r="N43" s="436"/>
      <c r="O43" s="437"/>
      <c r="P43" s="523" t="s">
        <v>49</v>
      </c>
      <c r="Q43" s="524"/>
      <c r="R43" s="525"/>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1"/>
      <c r="AY43" s="522"/>
      <c r="AZ43" s="531"/>
      <c r="BA43" s="532"/>
      <c r="BB43" s="429"/>
      <c r="BC43" s="430"/>
      <c r="BD43" s="430"/>
      <c r="BE43" s="430"/>
      <c r="BF43" s="431"/>
    </row>
    <row r="44" spans="2:58" ht="20.25" customHeight="1">
      <c r="B44" s="515"/>
      <c r="C44" s="406"/>
      <c r="D44" s="407"/>
      <c r="E44" s="408"/>
      <c r="F44" s="92"/>
      <c r="G44" s="329"/>
      <c r="H44" s="333"/>
      <c r="I44" s="334"/>
      <c r="J44" s="334"/>
      <c r="K44" s="335"/>
      <c r="L44" s="390"/>
      <c r="M44" s="391"/>
      <c r="N44" s="391"/>
      <c r="O44" s="392"/>
      <c r="P44" s="533" t="s">
        <v>15</v>
      </c>
      <c r="Q44" s="534"/>
      <c r="R44" s="535"/>
      <c r="S44" s="255" t="str">
        <f>IF(S43="","",VLOOKUP(S43,'シフト記号表（勤務時間帯）'!$C$6:$K$35,9,FALSE))</f>
        <v/>
      </c>
      <c r="T44" s="256" t="str">
        <f>IF(T43="","",VLOOKUP(T43,'シフト記号表（勤務時間帯）'!$C$6:$K$35,9,FALSE))</f>
        <v/>
      </c>
      <c r="U44" s="256" t="str">
        <f>IF(U43="","",VLOOKUP(U43,'シフト記号表（勤務時間帯）'!$C$6:$K$35,9,FALSE))</f>
        <v/>
      </c>
      <c r="V44" s="256" t="str">
        <f>IF(V43="","",VLOOKUP(V43,'シフト記号表（勤務時間帯）'!$C$6:$K$35,9,FALSE))</f>
        <v/>
      </c>
      <c r="W44" s="256" t="str">
        <f>IF(W43="","",VLOOKUP(W43,'シフト記号表（勤務時間帯）'!$C$6:$K$35,9,FALSE))</f>
        <v/>
      </c>
      <c r="X44" s="256" t="str">
        <f>IF(X43="","",VLOOKUP(X43,'シフト記号表（勤務時間帯）'!$C$6:$K$35,9,FALSE))</f>
        <v/>
      </c>
      <c r="Y44" s="257" t="str">
        <f>IF(Y43="","",VLOOKUP(Y43,'シフト記号表（勤務時間帯）'!$C$6:$K$35,9,FALSE))</f>
        <v/>
      </c>
      <c r="Z44" s="255" t="str">
        <f>IF(Z43="","",VLOOKUP(Z43,'シフト記号表（勤務時間帯）'!$C$6:$K$35,9,FALSE))</f>
        <v/>
      </c>
      <c r="AA44" s="256" t="str">
        <f>IF(AA43="","",VLOOKUP(AA43,'シフト記号表（勤務時間帯）'!$C$6:$K$35,9,FALSE))</f>
        <v/>
      </c>
      <c r="AB44" s="256" t="str">
        <f>IF(AB43="","",VLOOKUP(AB43,'シフト記号表（勤務時間帯）'!$C$6:$K$35,9,FALSE))</f>
        <v/>
      </c>
      <c r="AC44" s="256" t="str">
        <f>IF(AC43="","",VLOOKUP(AC43,'シフト記号表（勤務時間帯）'!$C$6:$K$35,9,FALSE))</f>
        <v/>
      </c>
      <c r="AD44" s="256" t="str">
        <f>IF(AD43="","",VLOOKUP(AD43,'シフト記号表（勤務時間帯）'!$C$6:$K$35,9,FALSE))</f>
        <v/>
      </c>
      <c r="AE44" s="256" t="str">
        <f>IF(AE43="","",VLOOKUP(AE43,'シフト記号表（勤務時間帯）'!$C$6:$K$35,9,FALSE))</f>
        <v/>
      </c>
      <c r="AF44" s="257" t="str">
        <f>IF(AF43="","",VLOOKUP(AF43,'シフト記号表（勤務時間帯）'!$C$6:$K$35,9,FALSE))</f>
        <v/>
      </c>
      <c r="AG44" s="255" t="str">
        <f>IF(AG43="","",VLOOKUP(AG43,'シフト記号表（勤務時間帯）'!$C$6:$K$35,9,FALSE))</f>
        <v/>
      </c>
      <c r="AH44" s="256" t="str">
        <f>IF(AH43="","",VLOOKUP(AH43,'シフト記号表（勤務時間帯）'!$C$6:$K$35,9,FALSE))</f>
        <v/>
      </c>
      <c r="AI44" s="256" t="str">
        <f>IF(AI43="","",VLOOKUP(AI43,'シフト記号表（勤務時間帯）'!$C$6:$K$35,9,FALSE))</f>
        <v/>
      </c>
      <c r="AJ44" s="256" t="str">
        <f>IF(AJ43="","",VLOOKUP(AJ43,'シフト記号表（勤務時間帯）'!$C$6:$K$35,9,FALSE))</f>
        <v/>
      </c>
      <c r="AK44" s="256" t="str">
        <f>IF(AK43="","",VLOOKUP(AK43,'シフト記号表（勤務時間帯）'!$C$6:$K$35,9,FALSE))</f>
        <v/>
      </c>
      <c r="AL44" s="256" t="str">
        <f>IF(AL43="","",VLOOKUP(AL43,'シフト記号表（勤務時間帯）'!$C$6:$K$35,9,FALSE))</f>
        <v/>
      </c>
      <c r="AM44" s="257" t="str">
        <f>IF(AM43="","",VLOOKUP(AM43,'シフト記号表（勤務時間帯）'!$C$6:$K$35,9,FALSE))</f>
        <v/>
      </c>
      <c r="AN44" s="255" t="str">
        <f>IF(AN43="","",VLOOKUP(AN43,'シフト記号表（勤務時間帯）'!$C$6:$K$35,9,FALSE))</f>
        <v/>
      </c>
      <c r="AO44" s="256" t="str">
        <f>IF(AO43="","",VLOOKUP(AO43,'シフト記号表（勤務時間帯）'!$C$6:$K$35,9,FALSE))</f>
        <v/>
      </c>
      <c r="AP44" s="256" t="str">
        <f>IF(AP43="","",VLOOKUP(AP43,'シフト記号表（勤務時間帯）'!$C$6:$K$35,9,FALSE))</f>
        <v/>
      </c>
      <c r="AQ44" s="256" t="str">
        <f>IF(AQ43="","",VLOOKUP(AQ43,'シフト記号表（勤務時間帯）'!$C$6:$K$35,9,FALSE))</f>
        <v/>
      </c>
      <c r="AR44" s="256" t="str">
        <f>IF(AR43="","",VLOOKUP(AR43,'シフト記号表（勤務時間帯）'!$C$6:$K$35,9,FALSE))</f>
        <v/>
      </c>
      <c r="AS44" s="256" t="str">
        <f>IF(AS43="","",VLOOKUP(AS43,'シフト記号表（勤務時間帯）'!$C$6:$K$35,9,FALSE))</f>
        <v/>
      </c>
      <c r="AT44" s="257" t="str">
        <f>IF(AT43="","",VLOOKUP(AT43,'シフト記号表（勤務時間帯）'!$C$6:$K$35,9,FALSE))</f>
        <v/>
      </c>
      <c r="AU44" s="255" t="str">
        <f>IF(AU43="","",VLOOKUP(AU43,'シフト記号表（勤務時間帯）'!$C$6:$K$35,9,FALSE))</f>
        <v/>
      </c>
      <c r="AV44" s="256" t="str">
        <f>IF(AV43="","",VLOOKUP(AV43,'シフト記号表（勤務時間帯）'!$C$6:$K$35,9,FALSE))</f>
        <v/>
      </c>
      <c r="AW44" s="256" t="str">
        <f>IF(AW43="","",VLOOKUP(AW43,'シフト記号表（勤務時間帯）'!$C$6:$K$35,9,FALSE))</f>
        <v/>
      </c>
      <c r="AX44" s="536">
        <f>IF($BB$3="４週",SUM(S44:AT44),IF($BB$3="暦月",SUM(S44:AW44),""))</f>
        <v>0</v>
      </c>
      <c r="AY44" s="537"/>
      <c r="AZ44" s="538">
        <f>IF($BB$3="４週",AX44/4,IF($BB$3="暦月",'地密通所（1枚版）'!AX44/('地密通所（1枚版）'!$BB$8/7),""))</f>
        <v>0</v>
      </c>
      <c r="BA44" s="539"/>
      <c r="BB44" s="310"/>
      <c r="BC44" s="311"/>
      <c r="BD44" s="311"/>
      <c r="BE44" s="311"/>
      <c r="BF44" s="312"/>
    </row>
    <row r="45" spans="2:58" ht="20.25" customHeight="1">
      <c r="B45" s="515"/>
      <c r="C45" s="409"/>
      <c r="D45" s="410"/>
      <c r="E45" s="411"/>
      <c r="F45" s="92">
        <f>C43</f>
        <v>0</v>
      </c>
      <c r="G45" s="433"/>
      <c r="H45" s="333"/>
      <c r="I45" s="334"/>
      <c r="J45" s="334"/>
      <c r="K45" s="335"/>
      <c r="L45" s="438"/>
      <c r="M45" s="439"/>
      <c r="N45" s="439"/>
      <c r="O45" s="440"/>
      <c r="P45" s="540" t="s">
        <v>50</v>
      </c>
      <c r="Q45" s="541"/>
      <c r="R45" s="542"/>
      <c r="S45" s="258" t="str">
        <f>IF(S43="","",VLOOKUP(S43,'シフト記号表（勤務時間帯）'!$C$6:$U$35,19,FALSE))</f>
        <v/>
      </c>
      <c r="T45" s="259" t="str">
        <f>IF(T43="","",VLOOKUP(T43,'シフト記号表（勤務時間帯）'!$C$6:$U$35,19,FALSE))</f>
        <v/>
      </c>
      <c r="U45" s="259" t="str">
        <f>IF(U43="","",VLOOKUP(U43,'シフト記号表（勤務時間帯）'!$C$6:$U$35,19,FALSE))</f>
        <v/>
      </c>
      <c r="V45" s="259" t="str">
        <f>IF(V43="","",VLOOKUP(V43,'シフト記号表（勤務時間帯）'!$C$6:$U$35,19,FALSE))</f>
        <v/>
      </c>
      <c r="W45" s="259" t="str">
        <f>IF(W43="","",VLOOKUP(W43,'シフト記号表（勤務時間帯）'!$C$6:$U$35,19,FALSE))</f>
        <v/>
      </c>
      <c r="X45" s="259" t="str">
        <f>IF(X43="","",VLOOKUP(X43,'シフト記号表（勤務時間帯）'!$C$6:$U$35,19,FALSE))</f>
        <v/>
      </c>
      <c r="Y45" s="260" t="str">
        <f>IF(Y43="","",VLOOKUP(Y43,'シフト記号表（勤務時間帯）'!$C$6:$U$35,19,FALSE))</f>
        <v/>
      </c>
      <c r="Z45" s="258" t="str">
        <f>IF(Z43="","",VLOOKUP(Z43,'シフト記号表（勤務時間帯）'!$C$6:$U$35,19,FALSE))</f>
        <v/>
      </c>
      <c r="AA45" s="259" t="str">
        <f>IF(AA43="","",VLOOKUP(AA43,'シフト記号表（勤務時間帯）'!$C$6:$U$35,19,FALSE))</f>
        <v/>
      </c>
      <c r="AB45" s="259" t="str">
        <f>IF(AB43="","",VLOOKUP(AB43,'シフト記号表（勤務時間帯）'!$C$6:$U$35,19,FALSE))</f>
        <v/>
      </c>
      <c r="AC45" s="259" t="str">
        <f>IF(AC43="","",VLOOKUP(AC43,'シフト記号表（勤務時間帯）'!$C$6:$U$35,19,FALSE))</f>
        <v/>
      </c>
      <c r="AD45" s="259" t="str">
        <f>IF(AD43="","",VLOOKUP(AD43,'シフト記号表（勤務時間帯）'!$C$6:$U$35,19,FALSE))</f>
        <v/>
      </c>
      <c r="AE45" s="259" t="str">
        <f>IF(AE43="","",VLOOKUP(AE43,'シフト記号表（勤務時間帯）'!$C$6:$U$35,19,FALSE))</f>
        <v/>
      </c>
      <c r="AF45" s="260" t="str">
        <f>IF(AF43="","",VLOOKUP(AF43,'シフト記号表（勤務時間帯）'!$C$6:$U$35,19,FALSE))</f>
        <v/>
      </c>
      <c r="AG45" s="258" t="str">
        <f>IF(AG43="","",VLOOKUP(AG43,'シフト記号表（勤務時間帯）'!$C$6:$U$35,19,FALSE))</f>
        <v/>
      </c>
      <c r="AH45" s="259" t="str">
        <f>IF(AH43="","",VLOOKUP(AH43,'シフト記号表（勤務時間帯）'!$C$6:$U$35,19,FALSE))</f>
        <v/>
      </c>
      <c r="AI45" s="259" t="str">
        <f>IF(AI43="","",VLOOKUP(AI43,'シフト記号表（勤務時間帯）'!$C$6:$U$35,19,FALSE))</f>
        <v/>
      </c>
      <c r="AJ45" s="259" t="str">
        <f>IF(AJ43="","",VLOOKUP(AJ43,'シフト記号表（勤務時間帯）'!$C$6:$U$35,19,FALSE))</f>
        <v/>
      </c>
      <c r="AK45" s="259" t="str">
        <f>IF(AK43="","",VLOOKUP(AK43,'シフト記号表（勤務時間帯）'!$C$6:$U$35,19,FALSE))</f>
        <v/>
      </c>
      <c r="AL45" s="259" t="str">
        <f>IF(AL43="","",VLOOKUP(AL43,'シフト記号表（勤務時間帯）'!$C$6:$U$35,19,FALSE))</f>
        <v/>
      </c>
      <c r="AM45" s="260" t="str">
        <f>IF(AM43="","",VLOOKUP(AM43,'シフト記号表（勤務時間帯）'!$C$6:$U$35,19,FALSE))</f>
        <v/>
      </c>
      <c r="AN45" s="258" t="str">
        <f>IF(AN43="","",VLOOKUP(AN43,'シフト記号表（勤務時間帯）'!$C$6:$U$35,19,FALSE))</f>
        <v/>
      </c>
      <c r="AO45" s="259" t="str">
        <f>IF(AO43="","",VLOOKUP(AO43,'シフト記号表（勤務時間帯）'!$C$6:$U$35,19,FALSE))</f>
        <v/>
      </c>
      <c r="AP45" s="259" t="str">
        <f>IF(AP43="","",VLOOKUP(AP43,'シフト記号表（勤務時間帯）'!$C$6:$U$35,19,FALSE))</f>
        <v/>
      </c>
      <c r="AQ45" s="259" t="str">
        <f>IF(AQ43="","",VLOOKUP(AQ43,'シフト記号表（勤務時間帯）'!$C$6:$U$35,19,FALSE))</f>
        <v/>
      </c>
      <c r="AR45" s="259" t="str">
        <f>IF(AR43="","",VLOOKUP(AR43,'シフト記号表（勤務時間帯）'!$C$6:$U$35,19,FALSE))</f>
        <v/>
      </c>
      <c r="AS45" s="259" t="str">
        <f>IF(AS43="","",VLOOKUP(AS43,'シフト記号表（勤務時間帯）'!$C$6:$U$35,19,FALSE))</f>
        <v/>
      </c>
      <c r="AT45" s="260" t="str">
        <f>IF(AT43="","",VLOOKUP(AT43,'シフト記号表（勤務時間帯）'!$C$6:$U$35,19,FALSE))</f>
        <v/>
      </c>
      <c r="AU45" s="258" t="str">
        <f>IF(AU43="","",VLOOKUP(AU43,'シフト記号表（勤務時間帯）'!$C$6:$U$35,19,FALSE))</f>
        <v/>
      </c>
      <c r="AV45" s="259" t="str">
        <f>IF(AV43="","",VLOOKUP(AV43,'シフト記号表（勤務時間帯）'!$C$6:$U$35,19,FALSE))</f>
        <v/>
      </c>
      <c r="AW45" s="259" t="str">
        <f>IF(AW43="","",VLOOKUP(AW43,'シフト記号表（勤務時間帯）'!$C$6:$U$35,19,FALSE))</f>
        <v/>
      </c>
      <c r="AX45" s="517">
        <f>IF($BB$3="４週",SUM(S45:AT45),IF($BB$3="暦月",SUM(S45:AW45),""))</f>
        <v>0</v>
      </c>
      <c r="AY45" s="518"/>
      <c r="AZ45" s="529">
        <f>IF($BB$3="４週",AX45/4,IF($BB$3="暦月",'地密通所（1枚版）'!AX45/('地密通所（1枚版）'!$BB$8/7),""))</f>
        <v>0</v>
      </c>
      <c r="BA45" s="530"/>
      <c r="BB45" s="313"/>
      <c r="BC45" s="314"/>
      <c r="BD45" s="314"/>
      <c r="BE45" s="314"/>
      <c r="BF45" s="315"/>
    </row>
    <row r="46" spans="2:58" ht="20.25" customHeight="1">
      <c r="B46" s="515">
        <f>B43+1</f>
        <v>9</v>
      </c>
      <c r="C46" s="403"/>
      <c r="D46" s="404"/>
      <c r="E46" s="405"/>
      <c r="F46" s="94"/>
      <c r="G46" s="432"/>
      <c r="H46" s="434"/>
      <c r="I46" s="334"/>
      <c r="J46" s="334"/>
      <c r="K46" s="335"/>
      <c r="L46" s="435"/>
      <c r="M46" s="436"/>
      <c r="N46" s="436"/>
      <c r="O46" s="437"/>
      <c r="P46" s="523" t="s">
        <v>49</v>
      </c>
      <c r="Q46" s="524"/>
      <c r="R46" s="525"/>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1"/>
      <c r="AY46" s="522"/>
      <c r="AZ46" s="531"/>
      <c r="BA46" s="532"/>
      <c r="BB46" s="429"/>
      <c r="BC46" s="430"/>
      <c r="BD46" s="430"/>
      <c r="BE46" s="430"/>
      <c r="BF46" s="431"/>
    </row>
    <row r="47" spans="2:58" ht="20.25" customHeight="1">
      <c r="B47" s="515"/>
      <c r="C47" s="406"/>
      <c r="D47" s="407"/>
      <c r="E47" s="408"/>
      <c r="F47" s="92"/>
      <c r="G47" s="329"/>
      <c r="H47" s="333"/>
      <c r="I47" s="334"/>
      <c r="J47" s="334"/>
      <c r="K47" s="335"/>
      <c r="L47" s="390"/>
      <c r="M47" s="391"/>
      <c r="N47" s="391"/>
      <c r="O47" s="392"/>
      <c r="P47" s="533" t="s">
        <v>15</v>
      </c>
      <c r="Q47" s="534"/>
      <c r="R47" s="535"/>
      <c r="S47" s="255" t="str">
        <f>IF(S46="","",VLOOKUP(S46,'シフト記号表（勤務時間帯）'!$C$6:$K$35,9,FALSE))</f>
        <v/>
      </c>
      <c r="T47" s="256" t="str">
        <f>IF(T46="","",VLOOKUP(T46,'シフト記号表（勤務時間帯）'!$C$6:$K$35,9,FALSE))</f>
        <v/>
      </c>
      <c r="U47" s="256" t="str">
        <f>IF(U46="","",VLOOKUP(U46,'シフト記号表（勤務時間帯）'!$C$6:$K$35,9,FALSE))</f>
        <v/>
      </c>
      <c r="V47" s="256" t="str">
        <f>IF(V46="","",VLOOKUP(V46,'シフト記号表（勤務時間帯）'!$C$6:$K$35,9,FALSE))</f>
        <v/>
      </c>
      <c r="W47" s="256" t="str">
        <f>IF(W46="","",VLOOKUP(W46,'シフト記号表（勤務時間帯）'!$C$6:$K$35,9,FALSE))</f>
        <v/>
      </c>
      <c r="X47" s="256" t="str">
        <f>IF(X46="","",VLOOKUP(X46,'シフト記号表（勤務時間帯）'!$C$6:$K$35,9,FALSE))</f>
        <v/>
      </c>
      <c r="Y47" s="257" t="str">
        <f>IF(Y46="","",VLOOKUP(Y46,'シフト記号表（勤務時間帯）'!$C$6:$K$35,9,FALSE))</f>
        <v/>
      </c>
      <c r="Z47" s="255" t="str">
        <f>IF(Z46="","",VLOOKUP(Z46,'シフト記号表（勤務時間帯）'!$C$6:$K$35,9,FALSE))</f>
        <v/>
      </c>
      <c r="AA47" s="256" t="str">
        <f>IF(AA46="","",VLOOKUP(AA46,'シフト記号表（勤務時間帯）'!$C$6:$K$35,9,FALSE))</f>
        <v/>
      </c>
      <c r="AB47" s="256" t="str">
        <f>IF(AB46="","",VLOOKUP(AB46,'シフト記号表（勤務時間帯）'!$C$6:$K$35,9,FALSE))</f>
        <v/>
      </c>
      <c r="AC47" s="256" t="str">
        <f>IF(AC46="","",VLOOKUP(AC46,'シフト記号表（勤務時間帯）'!$C$6:$K$35,9,FALSE))</f>
        <v/>
      </c>
      <c r="AD47" s="256" t="str">
        <f>IF(AD46="","",VLOOKUP(AD46,'シフト記号表（勤務時間帯）'!$C$6:$K$35,9,FALSE))</f>
        <v/>
      </c>
      <c r="AE47" s="256" t="str">
        <f>IF(AE46="","",VLOOKUP(AE46,'シフト記号表（勤務時間帯）'!$C$6:$K$35,9,FALSE))</f>
        <v/>
      </c>
      <c r="AF47" s="257" t="str">
        <f>IF(AF46="","",VLOOKUP(AF46,'シフト記号表（勤務時間帯）'!$C$6:$K$35,9,FALSE))</f>
        <v/>
      </c>
      <c r="AG47" s="255" t="str">
        <f>IF(AG46="","",VLOOKUP(AG46,'シフト記号表（勤務時間帯）'!$C$6:$K$35,9,FALSE))</f>
        <v/>
      </c>
      <c r="AH47" s="256" t="str">
        <f>IF(AH46="","",VLOOKUP(AH46,'シフト記号表（勤務時間帯）'!$C$6:$K$35,9,FALSE))</f>
        <v/>
      </c>
      <c r="AI47" s="256" t="str">
        <f>IF(AI46="","",VLOOKUP(AI46,'シフト記号表（勤務時間帯）'!$C$6:$K$35,9,FALSE))</f>
        <v/>
      </c>
      <c r="AJ47" s="256" t="str">
        <f>IF(AJ46="","",VLOOKUP(AJ46,'シフト記号表（勤務時間帯）'!$C$6:$K$35,9,FALSE))</f>
        <v/>
      </c>
      <c r="AK47" s="256" t="str">
        <f>IF(AK46="","",VLOOKUP(AK46,'シフト記号表（勤務時間帯）'!$C$6:$K$35,9,FALSE))</f>
        <v/>
      </c>
      <c r="AL47" s="256" t="str">
        <f>IF(AL46="","",VLOOKUP(AL46,'シフト記号表（勤務時間帯）'!$C$6:$K$35,9,FALSE))</f>
        <v/>
      </c>
      <c r="AM47" s="257" t="str">
        <f>IF(AM46="","",VLOOKUP(AM46,'シフト記号表（勤務時間帯）'!$C$6:$K$35,9,FALSE))</f>
        <v/>
      </c>
      <c r="AN47" s="255" t="str">
        <f>IF(AN46="","",VLOOKUP(AN46,'シフト記号表（勤務時間帯）'!$C$6:$K$35,9,FALSE))</f>
        <v/>
      </c>
      <c r="AO47" s="256" t="str">
        <f>IF(AO46="","",VLOOKUP(AO46,'シフト記号表（勤務時間帯）'!$C$6:$K$35,9,FALSE))</f>
        <v/>
      </c>
      <c r="AP47" s="256" t="str">
        <f>IF(AP46="","",VLOOKUP(AP46,'シフト記号表（勤務時間帯）'!$C$6:$K$35,9,FALSE))</f>
        <v/>
      </c>
      <c r="AQ47" s="256" t="str">
        <f>IF(AQ46="","",VLOOKUP(AQ46,'シフト記号表（勤務時間帯）'!$C$6:$K$35,9,FALSE))</f>
        <v/>
      </c>
      <c r="AR47" s="256" t="str">
        <f>IF(AR46="","",VLOOKUP(AR46,'シフト記号表（勤務時間帯）'!$C$6:$K$35,9,FALSE))</f>
        <v/>
      </c>
      <c r="AS47" s="256" t="str">
        <f>IF(AS46="","",VLOOKUP(AS46,'シフト記号表（勤務時間帯）'!$C$6:$K$35,9,FALSE))</f>
        <v/>
      </c>
      <c r="AT47" s="257" t="str">
        <f>IF(AT46="","",VLOOKUP(AT46,'シフト記号表（勤務時間帯）'!$C$6:$K$35,9,FALSE))</f>
        <v/>
      </c>
      <c r="AU47" s="255" t="str">
        <f>IF(AU46="","",VLOOKUP(AU46,'シフト記号表（勤務時間帯）'!$C$6:$K$35,9,FALSE))</f>
        <v/>
      </c>
      <c r="AV47" s="256" t="str">
        <f>IF(AV46="","",VLOOKUP(AV46,'シフト記号表（勤務時間帯）'!$C$6:$K$35,9,FALSE))</f>
        <v/>
      </c>
      <c r="AW47" s="256" t="str">
        <f>IF(AW46="","",VLOOKUP(AW46,'シフト記号表（勤務時間帯）'!$C$6:$K$35,9,FALSE))</f>
        <v/>
      </c>
      <c r="AX47" s="536">
        <f>IF($BB$3="４週",SUM(S47:AT47),IF($BB$3="暦月",SUM(S47:AW47),""))</f>
        <v>0</v>
      </c>
      <c r="AY47" s="537"/>
      <c r="AZ47" s="538">
        <f>IF($BB$3="４週",AX47/4,IF($BB$3="暦月",'地密通所（1枚版）'!AX47/('地密通所（1枚版）'!$BB$8/7),""))</f>
        <v>0</v>
      </c>
      <c r="BA47" s="539"/>
      <c r="BB47" s="310"/>
      <c r="BC47" s="311"/>
      <c r="BD47" s="311"/>
      <c r="BE47" s="311"/>
      <c r="BF47" s="312"/>
    </row>
    <row r="48" spans="2:58" ht="20.25" customHeight="1">
      <c r="B48" s="515"/>
      <c r="C48" s="409"/>
      <c r="D48" s="410"/>
      <c r="E48" s="411"/>
      <c r="F48" s="92">
        <f>C46</f>
        <v>0</v>
      </c>
      <c r="G48" s="433"/>
      <c r="H48" s="333"/>
      <c r="I48" s="334"/>
      <c r="J48" s="334"/>
      <c r="K48" s="335"/>
      <c r="L48" s="438"/>
      <c r="M48" s="439"/>
      <c r="N48" s="439"/>
      <c r="O48" s="440"/>
      <c r="P48" s="540" t="s">
        <v>50</v>
      </c>
      <c r="Q48" s="541"/>
      <c r="R48" s="542"/>
      <c r="S48" s="258" t="str">
        <f>IF(S46="","",VLOOKUP(S46,'シフト記号表（勤務時間帯）'!$C$6:$U$35,19,FALSE))</f>
        <v/>
      </c>
      <c r="T48" s="259" t="str">
        <f>IF(T46="","",VLOOKUP(T46,'シフト記号表（勤務時間帯）'!$C$6:$U$35,19,FALSE))</f>
        <v/>
      </c>
      <c r="U48" s="259" t="str">
        <f>IF(U46="","",VLOOKUP(U46,'シフト記号表（勤務時間帯）'!$C$6:$U$35,19,FALSE))</f>
        <v/>
      </c>
      <c r="V48" s="259" t="str">
        <f>IF(V46="","",VLOOKUP(V46,'シフト記号表（勤務時間帯）'!$C$6:$U$35,19,FALSE))</f>
        <v/>
      </c>
      <c r="W48" s="259" t="str">
        <f>IF(W46="","",VLOOKUP(W46,'シフト記号表（勤務時間帯）'!$C$6:$U$35,19,FALSE))</f>
        <v/>
      </c>
      <c r="X48" s="259" t="str">
        <f>IF(X46="","",VLOOKUP(X46,'シフト記号表（勤務時間帯）'!$C$6:$U$35,19,FALSE))</f>
        <v/>
      </c>
      <c r="Y48" s="260" t="str">
        <f>IF(Y46="","",VLOOKUP(Y46,'シフト記号表（勤務時間帯）'!$C$6:$U$35,19,FALSE))</f>
        <v/>
      </c>
      <c r="Z48" s="258" t="str">
        <f>IF(Z46="","",VLOOKUP(Z46,'シフト記号表（勤務時間帯）'!$C$6:$U$35,19,FALSE))</f>
        <v/>
      </c>
      <c r="AA48" s="259" t="str">
        <f>IF(AA46="","",VLOOKUP(AA46,'シフト記号表（勤務時間帯）'!$C$6:$U$35,19,FALSE))</f>
        <v/>
      </c>
      <c r="AB48" s="259" t="str">
        <f>IF(AB46="","",VLOOKUP(AB46,'シフト記号表（勤務時間帯）'!$C$6:$U$35,19,FALSE))</f>
        <v/>
      </c>
      <c r="AC48" s="259" t="str">
        <f>IF(AC46="","",VLOOKUP(AC46,'シフト記号表（勤務時間帯）'!$C$6:$U$35,19,FALSE))</f>
        <v/>
      </c>
      <c r="AD48" s="259" t="str">
        <f>IF(AD46="","",VLOOKUP(AD46,'シフト記号表（勤務時間帯）'!$C$6:$U$35,19,FALSE))</f>
        <v/>
      </c>
      <c r="AE48" s="259" t="str">
        <f>IF(AE46="","",VLOOKUP(AE46,'シフト記号表（勤務時間帯）'!$C$6:$U$35,19,FALSE))</f>
        <v/>
      </c>
      <c r="AF48" s="260" t="str">
        <f>IF(AF46="","",VLOOKUP(AF46,'シフト記号表（勤務時間帯）'!$C$6:$U$35,19,FALSE))</f>
        <v/>
      </c>
      <c r="AG48" s="258" t="str">
        <f>IF(AG46="","",VLOOKUP(AG46,'シフト記号表（勤務時間帯）'!$C$6:$U$35,19,FALSE))</f>
        <v/>
      </c>
      <c r="AH48" s="259" t="str">
        <f>IF(AH46="","",VLOOKUP(AH46,'シフト記号表（勤務時間帯）'!$C$6:$U$35,19,FALSE))</f>
        <v/>
      </c>
      <c r="AI48" s="259" t="str">
        <f>IF(AI46="","",VLOOKUP(AI46,'シフト記号表（勤務時間帯）'!$C$6:$U$35,19,FALSE))</f>
        <v/>
      </c>
      <c r="AJ48" s="259" t="str">
        <f>IF(AJ46="","",VLOOKUP(AJ46,'シフト記号表（勤務時間帯）'!$C$6:$U$35,19,FALSE))</f>
        <v/>
      </c>
      <c r="AK48" s="259" t="str">
        <f>IF(AK46="","",VLOOKUP(AK46,'シフト記号表（勤務時間帯）'!$C$6:$U$35,19,FALSE))</f>
        <v/>
      </c>
      <c r="AL48" s="259" t="str">
        <f>IF(AL46="","",VLOOKUP(AL46,'シフト記号表（勤務時間帯）'!$C$6:$U$35,19,FALSE))</f>
        <v/>
      </c>
      <c r="AM48" s="260" t="str">
        <f>IF(AM46="","",VLOOKUP(AM46,'シフト記号表（勤務時間帯）'!$C$6:$U$35,19,FALSE))</f>
        <v/>
      </c>
      <c r="AN48" s="258" t="str">
        <f>IF(AN46="","",VLOOKUP(AN46,'シフト記号表（勤務時間帯）'!$C$6:$U$35,19,FALSE))</f>
        <v/>
      </c>
      <c r="AO48" s="259" t="str">
        <f>IF(AO46="","",VLOOKUP(AO46,'シフト記号表（勤務時間帯）'!$C$6:$U$35,19,FALSE))</f>
        <v/>
      </c>
      <c r="AP48" s="259" t="str">
        <f>IF(AP46="","",VLOOKUP(AP46,'シフト記号表（勤務時間帯）'!$C$6:$U$35,19,FALSE))</f>
        <v/>
      </c>
      <c r="AQ48" s="259" t="str">
        <f>IF(AQ46="","",VLOOKUP(AQ46,'シフト記号表（勤務時間帯）'!$C$6:$U$35,19,FALSE))</f>
        <v/>
      </c>
      <c r="AR48" s="259" t="str">
        <f>IF(AR46="","",VLOOKUP(AR46,'シフト記号表（勤務時間帯）'!$C$6:$U$35,19,FALSE))</f>
        <v/>
      </c>
      <c r="AS48" s="259" t="str">
        <f>IF(AS46="","",VLOOKUP(AS46,'シフト記号表（勤務時間帯）'!$C$6:$U$35,19,FALSE))</f>
        <v/>
      </c>
      <c r="AT48" s="260" t="str">
        <f>IF(AT46="","",VLOOKUP(AT46,'シフト記号表（勤務時間帯）'!$C$6:$U$35,19,FALSE))</f>
        <v/>
      </c>
      <c r="AU48" s="258" t="str">
        <f>IF(AU46="","",VLOOKUP(AU46,'シフト記号表（勤務時間帯）'!$C$6:$U$35,19,FALSE))</f>
        <v/>
      </c>
      <c r="AV48" s="259" t="str">
        <f>IF(AV46="","",VLOOKUP(AV46,'シフト記号表（勤務時間帯）'!$C$6:$U$35,19,FALSE))</f>
        <v/>
      </c>
      <c r="AW48" s="259" t="str">
        <f>IF(AW46="","",VLOOKUP(AW46,'シフト記号表（勤務時間帯）'!$C$6:$U$35,19,FALSE))</f>
        <v/>
      </c>
      <c r="AX48" s="517">
        <f>IF($BB$3="４週",SUM(S48:AT48),IF($BB$3="暦月",SUM(S48:AW48),""))</f>
        <v>0</v>
      </c>
      <c r="AY48" s="518"/>
      <c r="AZ48" s="529">
        <f>IF($BB$3="４週",AX48/4,IF($BB$3="暦月",'地密通所（1枚版）'!AX48/('地密通所（1枚版）'!$BB$8/7),""))</f>
        <v>0</v>
      </c>
      <c r="BA48" s="530"/>
      <c r="BB48" s="313"/>
      <c r="BC48" s="314"/>
      <c r="BD48" s="314"/>
      <c r="BE48" s="314"/>
      <c r="BF48" s="315"/>
    </row>
    <row r="49" spans="2:58" ht="20.25" customHeight="1">
      <c r="B49" s="515">
        <f>B46+1</f>
        <v>10</v>
      </c>
      <c r="C49" s="403"/>
      <c r="D49" s="404"/>
      <c r="E49" s="405"/>
      <c r="F49" s="94"/>
      <c r="G49" s="432"/>
      <c r="H49" s="434"/>
      <c r="I49" s="334"/>
      <c r="J49" s="334"/>
      <c r="K49" s="335"/>
      <c r="L49" s="435"/>
      <c r="M49" s="436"/>
      <c r="N49" s="436"/>
      <c r="O49" s="437"/>
      <c r="P49" s="523" t="s">
        <v>49</v>
      </c>
      <c r="Q49" s="524"/>
      <c r="R49" s="525"/>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1"/>
      <c r="AY49" s="522"/>
      <c r="AZ49" s="531"/>
      <c r="BA49" s="532"/>
      <c r="BB49" s="429"/>
      <c r="BC49" s="430"/>
      <c r="BD49" s="430"/>
      <c r="BE49" s="430"/>
      <c r="BF49" s="431"/>
    </row>
    <row r="50" spans="2:58" ht="20.25" customHeight="1">
      <c r="B50" s="515"/>
      <c r="C50" s="406"/>
      <c r="D50" s="407"/>
      <c r="E50" s="408"/>
      <c r="F50" s="92"/>
      <c r="G50" s="329"/>
      <c r="H50" s="333"/>
      <c r="I50" s="334"/>
      <c r="J50" s="334"/>
      <c r="K50" s="335"/>
      <c r="L50" s="390"/>
      <c r="M50" s="391"/>
      <c r="N50" s="391"/>
      <c r="O50" s="392"/>
      <c r="P50" s="533" t="s">
        <v>15</v>
      </c>
      <c r="Q50" s="534"/>
      <c r="R50" s="535"/>
      <c r="S50" s="255" t="str">
        <f>IF(S49="","",VLOOKUP(S49,'シフト記号表（勤務時間帯）'!$C$6:$K$35,9,FALSE))</f>
        <v/>
      </c>
      <c r="T50" s="256" t="str">
        <f>IF(T49="","",VLOOKUP(T49,'シフト記号表（勤務時間帯）'!$C$6:$K$35,9,FALSE))</f>
        <v/>
      </c>
      <c r="U50" s="256" t="str">
        <f>IF(U49="","",VLOOKUP(U49,'シフト記号表（勤務時間帯）'!$C$6:$K$35,9,FALSE))</f>
        <v/>
      </c>
      <c r="V50" s="256" t="str">
        <f>IF(V49="","",VLOOKUP(V49,'シフト記号表（勤務時間帯）'!$C$6:$K$35,9,FALSE))</f>
        <v/>
      </c>
      <c r="W50" s="256" t="str">
        <f>IF(W49="","",VLOOKUP(W49,'シフト記号表（勤務時間帯）'!$C$6:$K$35,9,FALSE))</f>
        <v/>
      </c>
      <c r="X50" s="256" t="str">
        <f>IF(X49="","",VLOOKUP(X49,'シフト記号表（勤務時間帯）'!$C$6:$K$35,9,FALSE))</f>
        <v/>
      </c>
      <c r="Y50" s="257" t="str">
        <f>IF(Y49="","",VLOOKUP(Y49,'シフト記号表（勤務時間帯）'!$C$6:$K$35,9,FALSE))</f>
        <v/>
      </c>
      <c r="Z50" s="255" t="str">
        <f>IF(Z49="","",VLOOKUP(Z49,'シフト記号表（勤務時間帯）'!$C$6:$K$35,9,FALSE))</f>
        <v/>
      </c>
      <c r="AA50" s="256" t="str">
        <f>IF(AA49="","",VLOOKUP(AA49,'シフト記号表（勤務時間帯）'!$C$6:$K$35,9,FALSE))</f>
        <v/>
      </c>
      <c r="AB50" s="256" t="str">
        <f>IF(AB49="","",VLOOKUP(AB49,'シフト記号表（勤務時間帯）'!$C$6:$K$35,9,FALSE))</f>
        <v/>
      </c>
      <c r="AC50" s="256" t="str">
        <f>IF(AC49="","",VLOOKUP(AC49,'シフト記号表（勤務時間帯）'!$C$6:$K$35,9,FALSE))</f>
        <v/>
      </c>
      <c r="AD50" s="256" t="str">
        <f>IF(AD49="","",VLOOKUP(AD49,'シフト記号表（勤務時間帯）'!$C$6:$K$35,9,FALSE))</f>
        <v/>
      </c>
      <c r="AE50" s="256" t="str">
        <f>IF(AE49="","",VLOOKUP(AE49,'シフト記号表（勤務時間帯）'!$C$6:$K$35,9,FALSE))</f>
        <v/>
      </c>
      <c r="AF50" s="257" t="str">
        <f>IF(AF49="","",VLOOKUP(AF49,'シフト記号表（勤務時間帯）'!$C$6:$K$35,9,FALSE))</f>
        <v/>
      </c>
      <c r="AG50" s="255" t="str">
        <f>IF(AG49="","",VLOOKUP(AG49,'シフト記号表（勤務時間帯）'!$C$6:$K$35,9,FALSE))</f>
        <v/>
      </c>
      <c r="AH50" s="256" t="str">
        <f>IF(AH49="","",VLOOKUP(AH49,'シフト記号表（勤務時間帯）'!$C$6:$K$35,9,FALSE))</f>
        <v/>
      </c>
      <c r="AI50" s="256" t="str">
        <f>IF(AI49="","",VLOOKUP(AI49,'シフト記号表（勤務時間帯）'!$C$6:$K$35,9,FALSE))</f>
        <v/>
      </c>
      <c r="AJ50" s="256" t="str">
        <f>IF(AJ49="","",VLOOKUP(AJ49,'シフト記号表（勤務時間帯）'!$C$6:$K$35,9,FALSE))</f>
        <v/>
      </c>
      <c r="AK50" s="256" t="str">
        <f>IF(AK49="","",VLOOKUP(AK49,'シフト記号表（勤務時間帯）'!$C$6:$K$35,9,FALSE))</f>
        <v/>
      </c>
      <c r="AL50" s="256" t="str">
        <f>IF(AL49="","",VLOOKUP(AL49,'シフト記号表（勤務時間帯）'!$C$6:$K$35,9,FALSE))</f>
        <v/>
      </c>
      <c r="AM50" s="257" t="str">
        <f>IF(AM49="","",VLOOKUP(AM49,'シフト記号表（勤務時間帯）'!$C$6:$K$35,9,FALSE))</f>
        <v/>
      </c>
      <c r="AN50" s="255" t="str">
        <f>IF(AN49="","",VLOOKUP(AN49,'シフト記号表（勤務時間帯）'!$C$6:$K$35,9,FALSE))</f>
        <v/>
      </c>
      <c r="AO50" s="256" t="str">
        <f>IF(AO49="","",VLOOKUP(AO49,'シフト記号表（勤務時間帯）'!$C$6:$K$35,9,FALSE))</f>
        <v/>
      </c>
      <c r="AP50" s="256" t="str">
        <f>IF(AP49="","",VLOOKUP(AP49,'シフト記号表（勤務時間帯）'!$C$6:$K$35,9,FALSE))</f>
        <v/>
      </c>
      <c r="AQ50" s="256" t="str">
        <f>IF(AQ49="","",VLOOKUP(AQ49,'シフト記号表（勤務時間帯）'!$C$6:$K$35,9,FALSE))</f>
        <v/>
      </c>
      <c r="AR50" s="256" t="str">
        <f>IF(AR49="","",VLOOKUP(AR49,'シフト記号表（勤務時間帯）'!$C$6:$K$35,9,FALSE))</f>
        <v/>
      </c>
      <c r="AS50" s="256" t="str">
        <f>IF(AS49="","",VLOOKUP(AS49,'シフト記号表（勤務時間帯）'!$C$6:$K$35,9,FALSE))</f>
        <v/>
      </c>
      <c r="AT50" s="257" t="str">
        <f>IF(AT49="","",VLOOKUP(AT49,'シフト記号表（勤務時間帯）'!$C$6:$K$35,9,FALSE))</f>
        <v/>
      </c>
      <c r="AU50" s="255" t="str">
        <f>IF(AU49="","",VLOOKUP(AU49,'シフト記号表（勤務時間帯）'!$C$6:$K$35,9,FALSE))</f>
        <v/>
      </c>
      <c r="AV50" s="256" t="str">
        <f>IF(AV49="","",VLOOKUP(AV49,'シフト記号表（勤務時間帯）'!$C$6:$K$35,9,FALSE))</f>
        <v/>
      </c>
      <c r="AW50" s="256" t="str">
        <f>IF(AW49="","",VLOOKUP(AW49,'シフト記号表（勤務時間帯）'!$C$6:$K$35,9,FALSE))</f>
        <v/>
      </c>
      <c r="AX50" s="536">
        <f>IF($BB$3="４週",SUM(S50:AT50),IF($BB$3="暦月",SUM(S50:AW50),""))</f>
        <v>0</v>
      </c>
      <c r="AY50" s="537"/>
      <c r="AZ50" s="538">
        <f>IF($BB$3="４週",AX50/4,IF($BB$3="暦月",'地密通所（1枚版）'!AX50/('地密通所（1枚版）'!$BB$8/7),""))</f>
        <v>0</v>
      </c>
      <c r="BA50" s="539"/>
      <c r="BB50" s="310"/>
      <c r="BC50" s="311"/>
      <c r="BD50" s="311"/>
      <c r="BE50" s="311"/>
      <c r="BF50" s="312"/>
    </row>
    <row r="51" spans="2:58" ht="20.25" customHeight="1">
      <c r="B51" s="515"/>
      <c r="C51" s="409"/>
      <c r="D51" s="410"/>
      <c r="E51" s="411"/>
      <c r="F51" s="92">
        <f>C49</f>
        <v>0</v>
      </c>
      <c r="G51" s="433"/>
      <c r="H51" s="333"/>
      <c r="I51" s="334"/>
      <c r="J51" s="334"/>
      <c r="K51" s="335"/>
      <c r="L51" s="438"/>
      <c r="M51" s="439"/>
      <c r="N51" s="439"/>
      <c r="O51" s="440"/>
      <c r="P51" s="540" t="s">
        <v>50</v>
      </c>
      <c r="Q51" s="541"/>
      <c r="R51" s="542"/>
      <c r="S51" s="258" t="str">
        <f>IF(S49="","",VLOOKUP(S49,'シフト記号表（勤務時間帯）'!$C$6:$U$35,19,FALSE))</f>
        <v/>
      </c>
      <c r="T51" s="259" t="str">
        <f>IF(T49="","",VLOOKUP(T49,'シフト記号表（勤務時間帯）'!$C$6:$U$35,19,FALSE))</f>
        <v/>
      </c>
      <c r="U51" s="259" t="str">
        <f>IF(U49="","",VLOOKUP(U49,'シフト記号表（勤務時間帯）'!$C$6:$U$35,19,FALSE))</f>
        <v/>
      </c>
      <c r="V51" s="259" t="str">
        <f>IF(V49="","",VLOOKUP(V49,'シフト記号表（勤務時間帯）'!$C$6:$U$35,19,FALSE))</f>
        <v/>
      </c>
      <c r="W51" s="259" t="str">
        <f>IF(W49="","",VLOOKUP(W49,'シフト記号表（勤務時間帯）'!$C$6:$U$35,19,FALSE))</f>
        <v/>
      </c>
      <c r="X51" s="259" t="str">
        <f>IF(X49="","",VLOOKUP(X49,'シフト記号表（勤務時間帯）'!$C$6:$U$35,19,FALSE))</f>
        <v/>
      </c>
      <c r="Y51" s="260" t="str">
        <f>IF(Y49="","",VLOOKUP(Y49,'シフト記号表（勤務時間帯）'!$C$6:$U$35,19,FALSE))</f>
        <v/>
      </c>
      <c r="Z51" s="258" t="str">
        <f>IF(Z49="","",VLOOKUP(Z49,'シフト記号表（勤務時間帯）'!$C$6:$U$35,19,FALSE))</f>
        <v/>
      </c>
      <c r="AA51" s="259" t="str">
        <f>IF(AA49="","",VLOOKUP(AA49,'シフト記号表（勤務時間帯）'!$C$6:$U$35,19,FALSE))</f>
        <v/>
      </c>
      <c r="AB51" s="259" t="str">
        <f>IF(AB49="","",VLOOKUP(AB49,'シフト記号表（勤務時間帯）'!$C$6:$U$35,19,FALSE))</f>
        <v/>
      </c>
      <c r="AC51" s="259" t="str">
        <f>IF(AC49="","",VLOOKUP(AC49,'シフト記号表（勤務時間帯）'!$C$6:$U$35,19,FALSE))</f>
        <v/>
      </c>
      <c r="AD51" s="259" t="str">
        <f>IF(AD49="","",VLOOKUP(AD49,'シフト記号表（勤務時間帯）'!$C$6:$U$35,19,FALSE))</f>
        <v/>
      </c>
      <c r="AE51" s="259" t="str">
        <f>IF(AE49="","",VLOOKUP(AE49,'シフト記号表（勤務時間帯）'!$C$6:$U$35,19,FALSE))</f>
        <v/>
      </c>
      <c r="AF51" s="260" t="str">
        <f>IF(AF49="","",VLOOKUP(AF49,'シフト記号表（勤務時間帯）'!$C$6:$U$35,19,FALSE))</f>
        <v/>
      </c>
      <c r="AG51" s="258" t="str">
        <f>IF(AG49="","",VLOOKUP(AG49,'シフト記号表（勤務時間帯）'!$C$6:$U$35,19,FALSE))</f>
        <v/>
      </c>
      <c r="AH51" s="259" t="str">
        <f>IF(AH49="","",VLOOKUP(AH49,'シフト記号表（勤務時間帯）'!$C$6:$U$35,19,FALSE))</f>
        <v/>
      </c>
      <c r="AI51" s="259" t="str">
        <f>IF(AI49="","",VLOOKUP(AI49,'シフト記号表（勤務時間帯）'!$C$6:$U$35,19,FALSE))</f>
        <v/>
      </c>
      <c r="AJ51" s="259" t="str">
        <f>IF(AJ49="","",VLOOKUP(AJ49,'シフト記号表（勤務時間帯）'!$C$6:$U$35,19,FALSE))</f>
        <v/>
      </c>
      <c r="AK51" s="259" t="str">
        <f>IF(AK49="","",VLOOKUP(AK49,'シフト記号表（勤務時間帯）'!$C$6:$U$35,19,FALSE))</f>
        <v/>
      </c>
      <c r="AL51" s="259" t="str">
        <f>IF(AL49="","",VLOOKUP(AL49,'シフト記号表（勤務時間帯）'!$C$6:$U$35,19,FALSE))</f>
        <v/>
      </c>
      <c r="AM51" s="260" t="str">
        <f>IF(AM49="","",VLOOKUP(AM49,'シフト記号表（勤務時間帯）'!$C$6:$U$35,19,FALSE))</f>
        <v/>
      </c>
      <c r="AN51" s="258" t="str">
        <f>IF(AN49="","",VLOOKUP(AN49,'シフト記号表（勤務時間帯）'!$C$6:$U$35,19,FALSE))</f>
        <v/>
      </c>
      <c r="AO51" s="259" t="str">
        <f>IF(AO49="","",VLOOKUP(AO49,'シフト記号表（勤務時間帯）'!$C$6:$U$35,19,FALSE))</f>
        <v/>
      </c>
      <c r="AP51" s="259" t="str">
        <f>IF(AP49="","",VLOOKUP(AP49,'シフト記号表（勤務時間帯）'!$C$6:$U$35,19,FALSE))</f>
        <v/>
      </c>
      <c r="AQ51" s="259" t="str">
        <f>IF(AQ49="","",VLOOKUP(AQ49,'シフト記号表（勤務時間帯）'!$C$6:$U$35,19,FALSE))</f>
        <v/>
      </c>
      <c r="AR51" s="259" t="str">
        <f>IF(AR49="","",VLOOKUP(AR49,'シフト記号表（勤務時間帯）'!$C$6:$U$35,19,FALSE))</f>
        <v/>
      </c>
      <c r="AS51" s="259" t="str">
        <f>IF(AS49="","",VLOOKUP(AS49,'シフト記号表（勤務時間帯）'!$C$6:$U$35,19,FALSE))</f>
        <v/>
      </c>
      <c r="AT51" s="260" t="str">
        <f>IF(AT49="","",VLOOKUP(AT49,'シフト記号表（勤務時間帯）'!$C$6:$U$35,19,FALSE))</f>
        <v/>
      </c>
      <c r="AU51" s="258" t="str">
        <f>IF(AU49="","",VLOOKUP(AU49,'シフト記号表（勤務時間帯）'!$C$6:$U$35,19,FALSE))</f>
        <v/>
      </c>
      <c r="AV51" s="259" t="str">
        <f>IF(AV49="","",VLOOKUP(AV49,'シフト記号表（勤務時間帯）'!$C$6:$U$35,19,FALSE))</f>
        <v/>
      </c>
      <c r="AW51" s="259" t="str">
        <f>IF(AW49="","",VLOOKUP(AW49,'シフト記号表（勤務時間帯）'!$C$6:$U$35,19,FALSE))</f>
        <v/>
      </c>
      <c r="AX51" s="517">
        <f>IF($BB$3="４週",SUM(S51:AT51),IF($BB$3="暦月",SUM(S51:AW51),""))</f>
        <v>0</v>
      </c>
      <c r="AY51" s="518"/>
      <c r="AZ51" s="529">
        <f>IF($BB$3="４週",AX51/4,IF($BB$3="暦月",'地密通所（1枚版）'!AX51/('地密通所（1枚版）'!$BB$8/7),""))</f>
        <v>0</v>
      </c>
      <c r="BA51" s="530"/>
      <c r="BB51" s="313"/>
      <c r="BC51" s="314"/>
      <c r="BD51" s="314"/>
      <c r="BE51" s="314"/>
      <c r="BF51" s="315"/>
    </row>
    <row r="52" spans="2:58" ht="20.25" customHeight="1">
      <c r="B52" s="515">
        <f>B49+1</f>
        <v>11</v>
      </c>
      <c r="C52" s="403"/>
      <c r="D52" s="404"/>
      <c r="E52" s="405"/>
      <c r="F52" s="94"/>
      <c r="G52" s="432"/>
      <c r="H52" s="434"/>
      <c r="I52" s="334"/>
      <c r="J52" s="334"/>
      <c r="K52" s="335"/>
      <c r="L52" s="435"/>
      <c r="M52" s="436"/>
      <c r="N52" s="436"/>
      <c r="O52" s="437"/>
      <c r="P52" s="523" t="s">
        <v>49</v>
      </c>
      <c r="Q52" s="524"/>
      <c r="R52" s="525"/>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1"/>
      <c r="AY52" s="522"/>
      <c r="AZ52" s="531"/>
      <c r="BA52" s="532"/>
      <c r="BB52" s="429"/>
      <c r="BC52" s="430"/>
      <c r="BD52" s="430"/>
      <c r="BE52" s="430"/>
      <c r="BF52" s="431"/>
    </row>
    <row r="53" spans="2:58" ht="20.25" customHeight="1">
      <c r="B53" s="515"/>
      <c r="C53" s="406"/>
      <c r="D53" s="407"/>
      <c r="E53" s="408"/>
      <c r="F53" s="92"/>
      <c r="G53" s="329"/>
      <c r="H53" s="333"/>
      <c r="I53" s="334"/>
      <c r="J53" s="334"/>
      <c r="K53" s="335"/>
      <c r="L53" s="390"/>
      <c r="M53" s="391"/>
      <c r="N53" s="391"/>
      <c r="O53" s="392"/>
      <c r="P53" s="533" t="s">
        <v>15</v>
      </c>
      <c r="Q53" s="534"/>
      <c r="R53" s="535"/>
      <c r="S53" s="255" t="str">
        <f>IF(S52="","",VLOOKUP(S52,'シフト記号表（勤務時間帯）'!$C$6:$K$35,9,FALSE))</f>
        <v/>
      </c>
      <c r="T53" s="256" t="str">
        <f>IF(T52="","",VLOOKUP(T52,'シフト記号表（勤務時間帯）'!$C$6:$K$35,9,FALSE))</f>
        <v/>
      </c>
      <c r="U53" s="256" t="str">
        <f>IF(U52="","",VLOOKUP(U52,'シフト記号表（勤務時間帯）'!$C$6:$K$35,9,FALSE))</f>
        <v/>
      </c>
      <c r="V53" s="256" t="str">
        <f>IF(V52="","",VLOOKUP(V52,'シフト記号表（勤務時間帯）'!$C$6:$K$35,9,FALSE))</f>
        <v/>
      </c>
      <c r="W53" s="256" t="str">
        <f>IF(W52="","",VLOOKUP(W52,'シフト記号表（勤務時間帯）'!$C$6:$K$35,9,FALSE))</f>
        <v/>
      </c>
      <c r="X53" s="256" t="str">
        <f>IF(X52="","",VLOOKUP(X52,'シフト記号表（勤務時間帯）'!$C$6:$K$35,9,FALSE))</f>
        <v/>
      </c>
      <c r="Y53" s="257" t="str">
        <f>IF(Y52="","",VLOOKUP(Y52,'シフト記号表（勤務時間帯）'!$C$6:$K$35,9,FALSE))</f>
        <v/>
      </c>
      <c r="Z53" s="255" t="str">
        <f>IF(Z52="","",VLOOKUP(Z52,'シフト記号表（勤務時間帯）'!$C$6:$K$35,9,FALSE))</f>
        <v/>
      </c>
      <c r="AA53" s="256" t="str">
        <f>IF(AA52="","",VLOOKUP(AA52,'シフト記号表（勤務時間帯）'!$C$6:$K$35,9,FALSE))</f>
        <v/>
      </c>
      <c r="AB53" s="256" t="str">
        <f>IF(AB52="","",VLOOKUP(AB52,'シフト記号表（勤務時間帯）'!$C$6:$K$35,9,FALSE))</f>
        <v/>
      </c>
      <c r="AC53" s="256" t="str">
        <f>IF(AC52="","",VLOOKUP(AC52,'シフト記号表（勤務時間帯）'!$C$6:$K$35,9,FALSE))</f>
        <v/>
      </c>
      <c r="AD53" s="256" t="str">
        <f>IF(AD52="","",VLOOKUP(AD52,'シフト記号表（勤務時間帯）'!$C$6:$K$35,9,FALSE))</f>
        <v/>
      </c>
      <c r="AE53" s="256" t="str">
        <f>IF(AE52="","",VLOOKUP(AE52,'シフト記号表（勤務時間帯）'!$C$6:$K$35,9,FALSE))</f>
        <v/>
      </c>
      <c r="AF53" s="257" t="str">
        <f>IF(AF52="","",VLOOKUP(AF52,'シフト記号表（勤務時間帯）'!$C$6:$K$35,9,FALSE))</f>
        <v/>
      </c>
      <c r="AG53" s="255" t="str">
        <f>IF(AG52="","",VLOOKUP(AG52,'シフト記号表（勤務時間帯）'!$C$6:$K$35,9,FALSE))</f>
        <v/>
      </c>
      <c r="AH53" s="256" t="str">
        <f>IF(AH52="","",VLOOKUP(AH52,'シフト記号表（勤務時間帯）'!$C$6:$K$35,9,FALSE))</f>
        <v/>
      </c>
      <c r="AI53" s="256" t="str">
        <f>IF(AI52="","",VLOOKUP(AI52,'シフト記号表（勤務時間帯）'!$C$6:$K$35,9,FALSE))</f>
        <v/>
      </c>
      <c r="AJ53" s="256" t="str">
        <f>IF(AJ52="","",VLOOKUP(AJ52,'シフト記号表（勤務時間帯）'!$C$6:$K$35,9,FALSE))</f>
        <v/>
      </c>
      <c r="AK53" s="256" t="str">
        <f>IF(AK52="","",VLOOKUP(AK52,'シフト記号表（勤務時間帯）'!$C$6:$K$35,9,FALSE))</f>
        <v/>
      </c>
      <c r="AL53" s="256" t="str">
        <f>IF(AL52="","",VLOOKUP(AL52,'シフト記号表（勤務時間帯）'!$C$6:$K$35,9,FALSE))</f>
        <v/>
      </c>
      <c r="AM53" s="257" t="str">
        <f>IF(AM52="","",VLOOKUP(AM52,'シフト記号表（勤務時間帯）'!$C$6:$K$35,9,FALSE))</f>
        <v/>
      </c>
      <c r="AN53" s="255" t="str">
        <f>IF(AN52="","",VLOOKUP(AN52,'シフト記号表（勤務時間帯）'!$C$6:$K$35,9,FALSE))</f>
        <v/>
      </c>
      <c r="AO53" s="256" t="str">
        <f>IF(AO52="","",VLOOKUP(AO52,'シフト記号表（勤務時間帯）'!$C$6:$K$35,9,FALSE))</f>
        <v/>
      </c>
      <c r="AP53" s="256" t="str">
        <f>IF(AP52="","",VLOOKUP(AP52,'シフト記号表（勤務時間帯）'!$C$6:$K$35,9,FALSE))</f>
        <v/>
      </c>
      <c r="AQ53" s="256" t="str">
        <f>IF(AQ52="","",VLOOKUP(AQ52,'シフト記号表（勤務時間帯）'!$C$6:$K$35,9,FALSE))</f>
        <v/>
      </c>
      <c r="AR53" s="256" t="str">
        <f>IF(AR52="","",VLOOKUP(AR52,'シフト記号表（勤務時間帯）'!$C$6:$K$35,9,FALSE))</f>
        <v/>
      </c>
      <c r="AS53" s="256" t="str">
        <f>IF(AS52="","",VLOOKUP(AS52,'シフト記号表（勤務時間帯）'!$C$6:$K$35,9,FALSE))</f>
        <v/>
      </c>
      <c r="AT53" s="257" t="str">
        <f>IF(AT52="","",VLOOKUP(AT52,'シフト記号表（勤務時間帯）'!$C$6:$K$35,9,FALSE))</f>
        <v/>
      </c>
      <c r="AU53" s="255" t="str">
        <f>IF(AU52="","",VLOOKUP(AU52,'シフト記号表（勤務時間帯）'!$C$6:$K$35,9,FALSE))</f>
        <v/>
      </c>
      <c r="AV53" s="256" t="str">
        <f>IF(AV52="","",VLOOKUP(AV52,'シフト記号表（勤務時間帯）'!$C$6:$K$35,9,FALSE))</f>
        <v/>
      </c>
      <c r="AW53" s="256" t="str">
        <f>IF(AW52="","",VLOOKUP(AW52,'シフト記号表（勤務時間帯）'!$C$6:$K$35,9,FALSE))</f>
        <v/>
      </c>
      <c r="AX53" s="536">
        <f>IF($BB$3="４週",SUM(S53:AT53),IF($BB$3="暦月",SUM(S53:AW53),""))</f>
        <v>0</v>
      </c>
      <c r="AY53" s="537"/>
      <c r="AZ53" s="538">
        <f>IF($BB$3="４週",AX53/4,IF($BB$3="暦月",'地密通所（1枚版）'!AX53/('地密通所（1枚版）'!$BB$8/7),""))</f>
        <v>0</v>
      </c>
      <c r="BA53" s="539"/>
      <c r="BB53" s="310"/>
      <c r="BC53" s="311"/>
      <c r="BD53" s="311"/>
      <c r="BE53" s="311"/>
      <c r="BF53" s="312"/>
    </row>
    <row r="54" spans="2:58" ht="20.25" customHeight="1">
      <c r="B54" s="515"/>
      <c r="C54" s="409"/>
      <c r="D54" s="410"/>
      <c r="E54" s="411"/>
      <c r="F54" s="92">
        <f>C52</f>
        <v>0</v>
      </c>
      <c r="G54" s="433"/>
      <c r="H54" s="333"/>
      <c r="I54" s="334"/>
      <c r="J54" s="334"/>
      <c r="K54" s="335"/>
      <c r="L54" s="438"/>
      <c r="M54" s="439"/>
      <c r="N54" s="439"/>
      <c r="O54" s="440"/>
      <c r="P54" s="540" t="s">
        <v>50</v>
      </c>
      <c r="Q54" s="541"/>
      <c r="R54" s="542"/>
      <c r="S54" s="258" t="str">
        <f>IF(S52="","",VLOOKUP(S52,'シフト記号表（勤務時間帯）'!$C$6:$U$35,19,FALSE))</f>
        <v/>
      </c>
      <c r="T54" s="259" t="str">
        <f>IF(T52="","",VLOOKUP(T52,'シフト記号表（勤務時間帯）'!$C$6:$U$35,19,FALSE))</f>
        <v/>
      </c>
      <c r="U54" s="259" t="str">
        <f>IF(U52="","",VLOOKUP(U52,'シフト記号表（勤務時間帯）'!$C$6:$U$35,19,FALSE))</f>
        <v/>
      </c>
      <c r="V54" s="259" t="str">
        <f>IF(V52="","",VLOOKUP(V52,'シフト記号表（勤務時間帯）'!$C$6:$U$35,19,FALSE))</f>
        <v/>
      </c>
      <c r="W54" s="259" t="str">
        <f>IF(W52="","",VLOOKUP(W52,'シフト記号表（勤務時間帯）'!$C$6:$U$35,19,FALSE))</f>
        <v/>
      </c>
      <c r="X54" s="259" t="str">
        <f>IF(X52="","",VLOOKUP(X52,'シフト記号表（勤務時間帯）'!$C$6:$U$35,19,FALSE))</f>
        <v/>
      </c>
      <c r="Y54" s="260" t="str">
        <f>IF(Y52="","",VLOOKUP(Y52,'シフト記号表（勤務時間帯）'!$C$6:$U$35,19,FALSE))</f>
        <v/>
      </c>
      <c r="Z54" s="258" t="str">
        <f>IF(Z52="","",VLOOKUP(Z52,'シフト記号表（勤務時間帯）'!$C$6:$U$35,19,FALSE))</f>
        <v/>
      </c>
      <c r="AA54" s="259" t="str">
        <f>IF(AA52="","",VLOOKUP(AA52,'シフト記号表（勤務時間帯）'!$C$6:$U$35,19,FALSE))</f>
        <v/>
      </c>
      <c r="AB54" s="259" t="str">
        <f>IF(AB52="","",VLOOKUP(AB52,'シフト記号表（勤務時間帯）'!$C$6:$U$35,19,FALSE))</f>
        <v/>
      </c>
      <c r="AC54" s="259" t="str">
        <f>IF(AC52="","",VLOOKUP(AC52,'シフト記号表（勤務時間帯）'!$C$6:$U$35,19,FALSE))</f>
        <v/>
      </c>
      <c r="AD54" s="259" t="str">
        <f>IF(AD52="","",VLOOKUP(AD52,'シフト記号表（勤務時間帯）'!$C$6:$U$35,19,FALSE))</f>
        <v/>
      </c>
      <c r="AE54" s="259" t="str">
        <f>IF(AE52="","",VLOOKUP(AE52,'シフト記号表（勤務時間帯）'!$C$6:$U$35,19,FALSE))</f>
        <v/>
      </c>
      <c r="AF54" s="260" t="str">
        <f>IF(AF52="","",VLOOKUP(AF52,'シフト記号表（勤務時間帯）'!$C$6:$U$35,19,FALSE))</f>
        <v/>
      </c>
      <c r="AG54" s="258" t="str">
        <f>IF(AG52="","",VLOOKUP(AG52,'シフト記号表（勤務時間帯）'!$C$6:$U$35,19,FALSE))</f>
        <v/>
      </c>
      <c r="AH54" s="259" t="str">
        <f>IF(AH52="","",VLOOKUP(AH52,'シフト記号表（勤務時間帯）'!$C$6:$U$35,19,FALSE))</f>
        <v/>
      </c>
      <c r="AI54" s="259" t="str">
        <f>IF(AI52="","",VLOOKUP(AI52,'シフト記号表（勤務時間帯）'!$C$6:$U$35,19,FALSE))</f>
        <v/>
      </c>
      <c r="AJ54" s="259" t="str">
        <f>IF(AJ52="","",VLOOKUP(AJ52,'シフト記号表（勤務時間帯）'!$C$6:$U$35,19,FALSE))</f>
        <v/>
      </c>
      <c r="AK54" s="259" t="str">
        <f>IF(AK52="","",VLOOKUP(AK52,'シフト記号表（勤務時間帯）'!$C$6:$U$35,19,FALSE))</f>
        <v/>
      </c>
      <c r="AL54" s="259" t="str">
        <f>IF(AL52="","",VLOOKUP(AL52,'シフト記号表（勤務時間帯）'!$C$6:$U$35,19,FALSE))</f>
        <v/>
      </c>
      <c r="AM54" s="260" t="str">
        <f>IF(AM52="","",VLOOKUP(AM52,'シフト記号表（勤務時間帯）'!$C$6:$U$35,19,FALSE))</f>
        <v/>
      </c>
      <c r="AN54" s="258" t="str">
        <f>IF(AN52="","",VLOOKUP(AN52,'シフト記号表（勤務時間帯）'!$C$6:$U$35,19,FALSE))</f>
        <v/>
      </c>
      <c r="AO54" s="259" t="str">
        <f>IF(AO52="","",VLOOKUP(AO52,'シフト記号表（勤務時間帯）'!$C$6:$U$35,19,FALSE))</f>
        <v/>
      </c>
      <c r="AP54" s="259" t="str">
        <f>IF(AP52="","",VLOOKUP(AP52,'シフト記号表（勤務時間帯）'!$C$6:$U$35,19,FALSE))</f>
        <v/>
      </c>
      <c r="AQ54" s="259" t="str">
        <f>IF(AQ52="","",VLOOKUP(AQ52,'シフト記号表（勤務時間帯）'!$C$6:$U$35,19,FALSE))</f>
        <v/>
      </c>
      <c r="AR54" s="259" t="str">
        <f>IF(AR52="","",VLOOKUP(AR52,'シフト記号表（勤務時間帯）'!$C$6:$U$35,19,FALSE))</f>
        <v/>
      </c>
      <c r="AS54" s="259" t="str">
        <f>IF(AS52="","",VLOOKUP(AS52,'シフト記号表（勤務時間帯）'!$C$6:$U$35,19,FALSE))</f>
        <v/>
      </c>
      <c r="AT54" s="260" t="str">
        <f>IF(AT52="","",VLOOKUP(AT52,'シフト記号表（勤務時間帯）'!$C$6:$U$35,19,FALSE))</f>
        <v/>
      </c>
      <c r="AU54" s="258" t="str">
        <f>IF(AU52="","",VLOOKUP(AU52,'シフト記号表（勤務時間帯）'!$C$6:$U$35,19,FALSE))</f>
        <v/>
      </c>
      <c r="AV54" s="259" t="str">
        <f>IF(AV52="","",VLOOKUP(AV52,'シフト記号表（勤務時間帯）'!$C$6:$U$35,19,FALSE))</f>
        <v/>
      </c>
      <c r="AW54" s="259" t="str">
        <f>IF(AW52="","",VLOOKUP(AW52,'シフト記号表（勤務時間帯）'!$C$6:$U$35,19,FALSE))</f>
        <v/>
      </c>
      <c r="AX54" s="517">
        <f>IF($BB$3="４週",SUM(S54:AT54),IF($BB$3="暦月",SUM(S54:AW54),""))</f>
        <v>0</v>
      </c>
      <c r="AY54" s="518"/>
      <c r="AZ54" s="529">
        <f>IF($BB$3="４週",AX54/4,IF($BB$3="暦月",'地密通所（1枚版）'!AX54/('地密通所（1枚版）'!$BB$8/7),""))</f>
        <v>0</v>
      </c>
      <c r="BA54" s="530"/>
      <c r="BB54" s="313"/>
      <c r="BC54" s="314"/>
      <c r="BD54" s="314"/>
      <c r="BE54" s="314"/>
      <c r="BF54" s="315"/>
    </row>
    <row r="55" spans="2:58" ht="20.25" customHeight="1">
      <c r="B55" s="515">
        <f>B52+1</f>
        <v>12</v>
      </c>
      <c r="C55" s="403"/>
      <c r="D55" s="404"/>
      <c r="E55" s="405"/>
      <c r="F55" s="94"/>
      <c r="G55" s="432"/>
      <c r="H55" s="434"/>
      <c r="I55" s="334"/>
      <c r="J55" s="334"/>
      <c r="K55" s="335"/>
      <c r="L55" s="435"/>
      <c r="M55" s="436"/>
      <c r="N55" s="436"/>
      <c r="O55" s="437"/>
      <c r="P55" s="523" t="s">
        <v>49</v>
      </c>
      <c r="Q55" s="524"/>
      <c r="R55" s="525"/>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1"/>
      <c r="AY55" s="522"/>
      <c r="AZ55" s="531"/>
      <c r="BA55" s="532"/>
      <c r="BB55" s="455"/>
      <c r="BC55" s="436"/>
      <c r="BD55" s="436"/>
      <c r="BE55" s="436"/>
      <c r="BF55" s="437"/>
    </row>
    <row r="56" spans="2:58" ht="20.25" customHeight="1">
      <c r="B56" s="515"/>
      <c r="C56" s="406"/>
      <c r="D56" s="407"/>
      <c r="E56" s="408"/>
      <c r="F56" s="92"/>
      <c r="G56" s="329"/>
      <c r="H56" s="333"/>
      <c r="I56" s="334"/>
      <c r="J56" s="334"/>
      <c r="K56" s="335"/>
      <c r="L56" s="390"/>
      <c r="M56" s="391"/>
      <c r="N56" s="391"/>
      <c r="O56" s="392"/>
      <c r="P56" s="533" t="s">
        <v>15</v>
      </c>
      <c r="Q56" s="534"/>
      <c r="R56" s="535"/>
      <c r="S56" s="255" t="str">
        <f>IF(S55="","",VLOOKUP(S55,'シフト記号表（勤務時間帯）'!$C$6:$K$35,9,FALSE))</f>
        <v/>
      </c>
      <c r="T56" s="256" t="str">
        <f>IF(T55="","",VLOOKUP(T55,'シフト記号表（勤務時間帯）'!$C$6:$K$35,9,FALSE))</f>
        <v/>
      </c>
      <c r="U56" s="256" t="str">
        <f>IF(U55="","",VLOOKUP(U55,'シフト記号表（勤務時間帯）'!$C$6:$K$35,9,FALSE))</f>
        <v/>
      </c>
      <c r="V56" s="256" t="str">
        <f>IF(V55="","",VLOOKUP(V55,'シフト記号表（勤務時間帯）'!$C$6:$K$35,9,FALSE))</f>
        <v/>
      </c>
      <c r="W56" s="256" t="str">
        <f>IF(W55="","",VLOOKUP(W55,'シフト記号表（勤務時間帯）'!$C$6:$K$35,9,FALSE))</f>
        <v/>
      </c>
      <c r="X56" s="256" t="str">
        <f>IF(X55="","",VLOOKUP(X55,'シフト記号表（勤務時間帯）'!$C$6:$K$35,9,FALSE))</f>
        <v/>
      </c>
      <c r="Y56" s="257" t="str">
        <f>IF(Y55="","",VLOOKUP(Y55,'シフト記号表（勤務時間帯）'!$C$6:$K$35,9,FALSE))</f>
        <v/>
      </c>
      <c r="Z56" s="255" t="str">
        <f>IF(Z55="","",VLOOKUP(Z55,'シフト記号表（勤務時間帯）'!$C$6:$K$35,9,FALSE))</f>
        <v/>
      </c>
      <c r="AA56" s="256" t="str">
        <f>IF(AA55="","",VLOOKUP(AA55,'シフト記号表（勤務時間帯）'!$C$6:$K$35,9,FALSE))</f>
        <v/>
      </c>
      <c r="AB56" s="256" t="str">
        <f>IF(AB55="","",VLOOKUP(AB55,'シフト記号表（勤務時間帯）'!$C$6:$K$35,9,FALSE))</f>
        <v/>
      </c>
      <c r="AC56" s="256" t="str">
        <f>IF(AC55="","",VLOOKUP(AC55,'シフト記号表（勤務時間帯）'!$C$6:$K$35,9,FALSE))</f>
        <v/>
      </c>
      <c r="AD56" s="256" t="str">
        <f>IF(AD55="","",VLOOKUP(AD55,'シフト記号表（勤務時間帯）'!$C$6:$K$35,9,FALSE))</f>
        <v/>
      </c>
      <c r="AE56" s="256" t="str">
        <f>IF(AE55="","",VLOOKUP(AE55,'シフト記号表（勤務時間帯）'!$C$6:$K$35,9,FALSE))</f>
        <v/>
      </c>
      <c r="AF56" s="257" t="str">
        <f>IF(AF55="","",VLOOKUP(AF55,'シフト記号表（勤務時間帯）'!$C$6:$K$35,9,FALSE))</f>
        <v/>
      </c>
      <c r="AG56" s="255" t="str">
        <f>IF(AG55="","",VLOOKUP(AG55,'シフト記号表（勤務時間帯）'!$C$6:$K$35,9,FALSE))</f>
        <v/>
      </c>
      <c r="AH56" s="256" t="str">
        <f>IF(AH55="","",VLOOKUP(AH55,'シフト記号表（勤務時間帯）'!$C$6:$K$35,9,FALSE))</f>
        <v/>
      </c>
      <c r="AI56" s="256" t="str">
        <f>IF(AI55="","",VLOOKUP(AI55,'シフト記号表（勤務時間帯）'!$C$6:$K$35,9,FALSE))</f>
        <v/>
      </c>
      <c r="AJ56" s="256" t="str">
        <f>IF(AJ55="","",VLOOKUP(AJ55,'シフト記号表（勤務時間帯）'!$C$6:$K$35,9,FALSE))</f>
        <v/>
      </c>
      <c r="AK56" s="256" t="str">
        <f>IF(AK55="","",VLOOKUP(AK55,'シフト記号表（勤務時間帯）'!$C$6:$K$35,9,FALSE))</f>
        <v/>
      </c>
      <c r="AL56" s="256" t="str">
        <f>IF(AL55="","",VLOOKUP(AL55,'シフト記号表（勤務時間帯）'!$C$6:$K$35,9,FALSE))</f>
        <v/>
      </c>
      <c r="AM56" s="257" t="str">
        <f>IF(AM55="","",VLOOKUP(AM55,'シフト記号表（勤務時間帯）'!$C$6:$K$35,9,FALSE))</f>
        <v/>
      </c>
      <c r="AN56" s="255" t="str">
        <f>IF(AN55="","",VLOOKUP(AN55,'シフト記号表（勤務時間帯）'!$C$6:$K$35,9,FALSE))</f>
        <v/>
      </c>
      <c r="AO56" s="256" t="str">
        <f>IF(AO55="","",VLOOKUP(AO55,'シフト記号表（勤務時間帯）'!$C$6:$K$35,9,FALSE))</f>
        <v/>
      </c>
      <c r="AP56" s="256" t="str">
        <f>IF(AP55="","",VLOOKUP(AP55,'シフト記号表（勤務時間帯）'!$C$6:$K$35,9,FALSE))</f>
        <v/>
      </c>
      <c r="AQ56" s="256" t="str">
        <f>IF(AQ55="","",VLOOKUP(AQ55,'シフト記号表（勤務時間帯）'!$C$6:$K$35,9,FALSE))</f>
        <v/>
      </c>
      <c r="AR56" s="256" t="str">
        <f>IF(AR55="","",VLOOKUP(AR55,'シフト記号表（勤務時間帯）'!$C$6:$K$35,9,FALSE))</f>
        <v/>
      </c>
      <c r="AS56" s="256" t="str">
        <f>IF(AS55="","",VLOOKUP(AS55,'シフト記号表（勤務時間帯）'!$C$6:$K$35,9,FALSE))</f>
        <v/>
      </c>
      <c r="AT56" s="257" t="str">
        <f>IF(AT55="","",VLOOKUP(AT55,'シフト記号表（勤務時間帯）'!$C$6:$K$35,9,FALSE))</f>
        <v/>
      </c>
      <c r="AU56" s="255" t="str">
        <f>IF(AU55="","",VLOOKUP(AU55,'シフト記号表（勤務時間帯）'!$C$6:$K$35,9,FALSE))</f>
        <v/>
      </c>
      <c r="AV56" s="256" t="str">
        <f>IF(AV55="","",VLOOKUP(AV55,'シフト記号表（勤務時間帯）'!$C$6:$K$35,9,FALSE))</f>
        <v/>
      </c>
      <c r="AW56" s="256" t="str">
        <f>IF(AW55="","",VLOOKUP(AW55,'シフト記号表（勤務時間帯）'!$C$6:$K$35,9,FALSE))</f>
        <v/>
      </c>
      <c r="AX56" s="536">
        <f>IF($BB$3="４週",SUM(S56:AT56),IF($BB$3="暦月",SUM(S56:AW56),""))</f>
        <v>0</v>
      </c>
      <c r="AY56" s="537"/>
      <c r="AZ56" s="538">
        <f>IF($BB$3="４週",AX56/4,IF($BB$3="暦月",'地密通所（1枚版）'!AX56/('地密通所（1枚版）'!$BB$8/7),""))</f>
        <v>0</v>
      </c>
      <c r="BA56" s="539"/>
      <c r="BB56" s="456"/>
      <c r="BC56" s="391"/>
      <c r="BD56" s="391"/>
      <c r="BE56" s="391"/>
      <c r="BF56" s="392"/>
    </row>
    <row r="57" spans="2:58" ht="20.25" customHeight="1">
      <c r="B57" s="515"/>
      <c r="C57" s="409"/>
      <c r="D57" s="410"/>
      <c r="E57" s="411"/>
      <c r="F57" s="92">
        <f>C55</f>
        <v>0</v>
      </c>
      <c r="G57" s="433"/>
      <c r="H57" s="333"/>
      <c r="I57" s="334"/>
      <c r="J57" s="334"/>
      <c r="K57" s="335"/>
      <c r="L57" s="438"/>
      <c r="M57" s="439"/>
      <c r="N57" s="439"/>
      <c r="O57" s="440"/>
      <c r="P57" s="540" t="s">
        <v>50</v>
      </c>
      <c r="Q57" s="541"/>
      <c r="R57" s="542"/>
      <c r="S57" s="258" t="str">
        <f>IF(S55="","",VLOOKUP(S55,'シフト記号表（勤務時間帯）'!$C$6:$U$35,19,FALSE))</f>
        <v/>
      </c>
      <c r="T57" s="259" t="str">
        <f>IF(T55="","",VLOOKUP(T55,'シフト記号表（勤務時間帯）'!$C$6:$U$35,19,FALSE))</f>
        <v/>
      </c>
      <c r="U57" s="259" t="str">
        <f>IF(U55="","",VLOOKUP(U55,'シフト記号表（勤務時間帯）'!$C$6:$U$35,19,FALSE))</f>
        <v/>
      </c>
      <c r="V57" s="259" t="str">
        <f>IF(V55="","",VLOOKUP(V55,'シフト記号表（勤務時間帯）'!$C$6:$U$35,19,FALSE))</f>
        <v/>
      </c>
      <c r="W57" s="259" t="str">
        <f>IF(W55="","",VLOOKUP(W55,'シフト記号表（勤務時間帯）'!$C$6:$U$35,19,FALSE))</f>
        <v/>
      </c>
      <c r="X57" s="259" t="str">
        <f>IF(X55="","",VLOOKUP(X55,'シフト記号表（勤務時間帯）'!$C$6:$U$35,19,FALSE))</f>
        <v/>
      </c>
      <c r="Y57" s="260" t="str">
        <f>IF(Y55="","",VLOOKUP(Y55,'シフト記号表（勤務時間帯）'!$C$6:$U$35,19,FALSE))</f>
        <v/>
      </c>
      <c r="Z57" s="258" t="str">
        <f>IF(Z55="","",VLOOKUP(Z55,'シフト記号表（勤務時間帯）'!$C$6:$U$35,19,FALSE))</f>
        <v/>
      </c>
      <c r="AA57" s="259" t="str">
        <f>IF(AA55="","",VLOOKUP(AA55,'シフト記号表（勤務時間帯）'!$C$6:$U$35,19,FALSE))</f>
        <v/>
      </c>
      <c r="AB57" s="259" t="str">
        <f>IF(AB55="","",VLOOKUP(AB55,'シフト記号表（勤務時間帯）'!$C$6:$U$35,19,FALSE))</f>
        <v/>
      </c>
      <c r="AC57" s="259" t="str">
        <f>IF(AC55="","",VLOOKUP(AC55,'シフト記号表（勤務時間帯）'!$C$6:$U$35,19,FALSE))</f>
        <v/>
      </c>
      <c r="AD57" s="259" t="str">
        <f>IF(AD55="","",VLOOKUP(AD55,'シフト記号表（勤務時間帯）'!$C$6:$U$35,19,FALSE))</f>
        <v/>
      </c>
      <c r="AE57" s="259" t="str">
        <f>IF(AE55="","",VLOOKUP(AE55,'シフト記号表（勤務時間帯）'!$C$6:$U$35,19,FALSE))</f>
        <v/>
      </c>
      <c r="AF57" s="260" t="str">
        <f>IF(AF55="","",VLOOKUP(AF55,'シフト記号表（勤務時間帯）'!$C$6:$U$35,19,FALSE))</f>
        <v/>
      </c>
      <c r="AG57" s="258" t="str">
        <f>IF(AG55="","",VLOOKUP(AG55,'シフト記号表（勤務時間帯）'!$C$6:$U$35,19,FALSE))</f>
        <v/>
      </c>
      <c r="AH57" s="259" t="str">
        <f>IF(AH55="","",VLOOKUP(AH55,'シフト記号表（勤務時間帯）'!$C$6:$U$35,19,FALSE))</f>
        <v/>
      </c>
      <c r="AI57" s="259" t="str">
        <f>IF(AI55="","",VLOOKUP(AI55,'シフト記号表（勤務時間帯）'!$C$6:$U$35,19,FALSE))</f>
        <v/>
      </c>
      <c r="AJ57" s="259" t="str">
        <f>IF(AJ55="","",VLOOKUP(AJ55,'シフト記号表（勤務時間帯）'!$C$6:$U$35,19,FALSE))</f>
        <v/>
      </c>
      <c r="AK57" s="259" t="str">
        <f>IF(AK55="","",VLOOKUP(AK55,'シフト記号表（勤務時間帯）'!$C$6:$U$35,19,FALSE))</f>
        <v/>
      </c>
      <c r="AL57" s="259" t="str">
        <f>IF(AL55="","",VLOOKUP(AL55,'シフト記号表（勤務時間帯）'!$C$6:$U$35,19,FALSE))</f>
        <v/>
      </c>
      <c r="AM57" s="260" t="str">
        <f>IF(AM55="","",VLOOKUP(AM55,'シフト記号表（勤務時間帯）'!$C$6:$U$35,19,FALSE))</f>
        <v/>
      </c>
      <c r="AN57" s="258" t="str">
        <f>IF(AN55="","",VLOOKUP(AN55,'シフト記号表（勤務時間帯）'!$C$6:$U$35,19,FALSE))</f>
        <v/>
      </c>
      <c r="AO57" s="259" t="str">
        <f>IF(AO55="","",VLOOKUP(AO55,'シフト記号表（勤務時間帯）'!$C$6:$U$35,19,FALSE))</f>
        <v/>
      </c>
      <c r="AP57" s="259" t="str">
        <f>IF(AP55="","",VLOOKUP(AP55,'シフト記号表（勤務時間帯）'!$C$6:$U$35,19,FALSE))</f>
        <v/>
      </c>
      <c r="AQ57" s="259" t="str">
        <f>IF(AQ55="","",VLOOKUP(AQ55,'シフト記号表（勤務時間帯）'!$C$6:$U$35,19,FALSE))</f>
        <v/>
      </c>
      <c r="AR57" s="259" t="str">
        <f>IF(AR55="","",VLOOKUP(AR55,'シフト記号表（勤務時間帯）'!$C$6:$U$35,19,FALSE))</f>
        <v/>
      </c>
      <c r="AS57" s="259" t="str">
        <f>IF(AS55="","",VLOOKUP(AS55,'シフト記号表（勤務時間帯）'!$C$6:$U$35,19,FALSE))</f>
        <v/>
      </c>
      <c r="AT57" s="260" t="str">
        <f>IF(AT55="","",VLOOKUP(AT55,'シフト記号表（勤務時間帯）'!$C$6:$U$35,19,FALSE))</f>
        <v/>
      </c>
      <c r="AU57" s="258" t="str">
        <f>IF(AU55="","",VLOOKUP(AU55,'シフト記号表（勤務時間帯）'!$C$6:$U$35,19,FALSE))</f>
        <v/>
      </c>
      <c r="AV57" s="259" t="str">
        <f>IF(AV55="","",VLOOKUP(AV55,'シフト記号表（勤務時間帯）'!$C$6:$U$35,19,FALSE))</f>
        <v/>
      </c>
      <c r="AW57" s="259" t="str">
        <f>IF(AW55="","",VLOOKUP(AW55,'シフト記号表（勤務時間帯）'!$C$6:$U$35,19,FALSE))</f>
        <v/>
      </c>
      <c r="AX57" s="517">
        <f>IF($BB$3="４週",SUM(S57:AT57),IF($BB$3="暦月",SUM(S57:AW57),""))</f>
        <v>0</v>
      </c>
      <c r="AY57" s="518"/>
      <c r="AZ57" s="529">
        <f>IF($BB$3="４週",AX57/4,IF($BB$3="暦月",'地密通所（1枚版）'!AX57/('地密通所（1枚版）'!$BB$8/7),""))</f>
        <v>0</v>
      </c>
      <c r="BA57" s="530"/>
      <c r="BB57" s="457"/>
      <c r="BC57" s="439"/>
      <c r="BD57" s="439"/>
      <c r="BE57" s="439"/>
      <c r="BF57" s="440"/>
    </row>
    <row r="58" spans="2:58" ht="20.25" customHeight="1">
      <c r="B58" s="515">
        <f>B55+1</f>
        <v>13</v>
      </c>
      <c r="C58" s="403"/>
      <c r="D58" s="404"/>
      <c r="E58" s="405"/>
      <c r="F58" s="94"/>
      <c r="G58" s="432"/>
      <c r="H58" s="434"/>
      <c r="I58" s="334"/>
      <c r="J58" s="334"/>
      <c r="K58" s="335"/>
      <c r="L58" s="435"/>
      <c r="M58" s="436"/>
      <c r="N58" s="436"/>
      <c r="O58" s="437"/>
      <c r="P58" s="523" t="s">
        <v>49</v>
      </c>
      <c r="Q58" s="524"/>
      <c r="R58" s="525"/>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1"/>
      <c r="AY58" s="522"/>
      <c r="AZ58" s="531"/>
      <c r="BA58" s="532"/>
      <c r="BB58" s="455"/>
      <c r="BC58" s="436"/>
      <c r="BD58" s="436"/>
      <c r="BE58" s="436"/>
      <c r="BF58" s="437"/>
    </row>
    <row r="59" spans="2:58" ht="20.25" customHeight="1">
      <c r="B59" s="515"/>
      <c r="C59" s="406"/>
      <c r="D59" s="407"/>
      <c r="E59" s="408"/>
      <c r="F59" s="92"/>
      <c r="G59" s="329"/>
      <c r="H59" s="333"/>
      <c r="I59" s="334"/>
      <c r="J59" s="334"/>
      <c r="K59" s="335"/>
      <c r="L59" s="390"/>
      <c r="M59" s="391"/>
      <c r="N59" s="391"/>
      <c r="O59" s="392"/>
      <c r="P59" s="533" t="s">
        <v>15</v>
      </c>
      <c r="Q59" s="534"/>
      <c r="R59" s="535"/>
      <c r="S59" s="255" t="str">
        <f>IF(S58="","",VLOOKUP(S58,'シフト記号表（勤務時間帯）'!$C$6:$K$35,9,FALSE))</f>
        <v/>
      </c>
      <c r="T59" s="256" t="str">
        <f>IF(T58="","",VLOOKUP(T58,'シフト記号表（勤務時間帯）'!$C$6:$K$35,9,FALSE))</f>
        <v/>
      </c>
      <c r="U59" s="256" t="str">
        <f>IF(U58="","",VLOOKUP(U58,'シフト記号表（勤務時間帯）'!$C$6:$K$35,9,FALSE))</f>
        <v/>
      </c>
      <c r="V59" s="256" t="str">
        <f>IF(V58="","",VLOOKUP(V58,'シフト記号表（勤務時間帯）'!$C$6:$K$35,9,FALSE))</f>
        <v/>
      </c>
      <c r="W59" s="256" t="str">
        <f>IF(W58="","",VLOOKUP(W58,'シフト記号表（勤務時間帯）'!$C$6:$K$35,9,FALSE))</f>
        <v/>
      </c>
      <c r="X59" s="256" t="str">
        <f>IF(X58="","",VLOOKUP(X58,'シフト記号表（勤務時間帯）'!$C$6:$K$35,9,FALSE))</f>
        <v/>
      </c>
      <c r="Y59" s="257" t="str">
        <f>IF(Y58="","",VLOOKUP(Y58,'シフト記号表（勤務時間帯）'!$C$6:$K$35,9,FALSE))</f>
        <v/>
      </c>
      <c r="Z59" s="255" t="str">
        <f>IF(Z58="","",VLOOKUP(Z58,'シフト記号表（勤務時間帯）'!$C$6:$K$35,9,FALSE))</f>
        <v/>
      </c>
      <c r="AA59" s="256" t="str">
        <f>IF(AA58="","",VLOOKUP(AA58,'シフト記号表（勤務時間帯）'!$C$6:$K$35,9,FALSE))</f>
        <v/>
      </c>
      <c r="AB59" s="256" t="str">
        <f>IF(AB58="","",VLOOKUP(AB58,'シフト記号表（勤務時間帯）'!$C$6:$K$35,9,FALSE))</f>
        <v/>
      </c>
      <c r="AC59" s="256" t="str">
        <f>IF(AC58="","",VLOOKUP(AC58,'シフト記号表（勤務時間帯）'!$C$6:$K$35,9,FALSE))</f>
        <v/>
      </c>
      <c r="AD59" s="256" t="str">
        <f>IF(AD58="","",VLOOKUP(AD58,'シフト記号表（勤務時間帯）'!$C$6:$K$35,9,FALSE))</f>
        <v/>
      </c>
      <c r="AE59" s="256" t="str">
        <f>IF(AE58="","",VLOOKUP(AE58,'シフト記号表（勤務時間帯）'!$C$6:$K$35,9,FALSE))</f>
        <v/>
      </c>
      <c r="AF59" s="257" t="str">
        <f>IF(AF58="","",VLOOKUP(AF58,'シフト記号表（勤務時間帯）'!$C$6:$K$35,9,FALSE))</f>
        <v/>
      </c>
      <c r="AG59" s="255" t="str">
        <f>IF(AG58="","",VLOOKUP(AG58,'シフト記号表（勤務時間帯）'!$C$6:$K$35,9,FALSE))</f>
        <v/>
      </c>
      <c r="AH59" s="256" t="str">
        <f>IF(AH58="","",VLOOKUP(AH58,'シフト記号表（勤務時間帯）'!$C$6:$K$35,9,FALSE))</f>
        <v/>
      </c>
      <c r="AI59" s="256" t="str">
        <f>IF(AI58="","",VLOOKUP(AI58,'シフト記号表（勤務時間帯）'!$C$6:$K$35,9,FALSE))</f>
        <v/>
      </c>
      <c r="AJ59" s="256" t="str">
        <f>IF(AJ58="","",VLOOKUP(AJ58,'シフト記号表（勤務時間帯）'!$C$6:$K$35,9,FALSE))</f>
        <v/>
      </c>
      <c r="AK59" s="256" t="str">
        <f>IF(AK58="","",VLOOKUP(AK58,'シフト記号表（勤務時間帯）'!$C$6:$K$35,9,FALSE))</f>
        <v/>
      </c>
      <c r="AL59" s="256" t="str">
        <f>IF(AL58="","",VLOOKUP(AL58,'シフト記号表（勤務時間帯）'!$C$6:$K$35,9,FALSE))</f>
        <v/>
      </c>
      <c r="AM59" s="257" t="str">
        <f>IF(AM58="","",VLOOKUP(AM58,'シフト記号表（勤務時間帯）'!$C$6:$K$35,9,FALSE))</f>
        <v/>
      </c>
      <c r="AN59" s="255" t="str">
        <f>IF(AN58="","",VLOOKUP(AN58,'シフト記号表（勤務時間帯）'!$C$6:$K$35,9,FALSE))</f>
        <v/>
      </c>
      <c r="AO59" s="256" t="str">
        <f>IF(AO58="","",VLOOKUP(AO58,'シフト記号表（勤務時間帯）'!$C$6:$K$35,9,FALSE))</f>
        <v/>
      </c>
      <c r="AP59" s="256" t="str">
        <f>IF(AP58="","",VLOOKUP(AP58,'シフト記号表（勤務時間帯）'!$C$6:$K$35,9,FALSE))</f>
        <v/>
      </c>
      <c r="AQ59" s="256" t="str">
        <f>IF(AQ58="","",VLOOKUP(AQ58,'シフト記号表（勤務時間帯）'!$C$6:$K$35,9,FALSE))</f>
        <v/>
      </c>
      <c r="AR59" s="256" t="str">
        <f>IF(AR58="","",VLOOKUP(AR58,'シフト記号表（勤務時間帯）'!$C$6:$K$35,9,FALSE))</f>
        <v/>
      </c>
      <c r="AS59" s="256" t="str">
        <f>IF(AS58="","",VLOOKUP(AS58,'シフト記号表（勤務時間帯）'!$C$6:$K$35,9,FALSE))</f>
        <v/>
      </c>
      <c r="AT59" s="257" t="str">
        <f>IF(AT58="","",VLOOKUP(AT58,'シフト記号表（勤務時間帯）'!$C$6:$K$35,9,FALSE))</f>
        <v/>
      </c>
      <c r="AU59" s="255" t="str">
        <f>IF(AU58="","",VLOOKUP(AU58,'シフト記号表（勤務時間帯）'!$C$6:$K$35,9,FALSE))</f>
        <v/>
      </c>
      <c r="AV59" s="256" t="str">
        <f>IF(AV58="","",VLOOKUP(AV58,'シフト記号表（勤務時間帯）'!$C$6:$K$35,9,FALSE))</f>
        <v/>
      </c>
      <c r="AW59" s="256" t="str">
        <f>IF(AW58="","",VLOOKUP(AW58,'シフト記号表（勤務時間帯）'!$C$6:$K$35,9,FALSE))</f>
        <v/>
      </c>
      <c r="AX59" s="536">
        <f>IF($BB$3="４週",SUM(S59:AT59),IF($BB$3="暦月",SUM(S59:AW59),""))</f>
        <v>0</v>
      </c>
      <c r="AY59" s="537"/>
      <c r="AZ59" s="538">
        <f>IF($BB$3="４週",AX59/4,IF($BB$3="暦月",'地密通所（1枚版）'!AX59/('地密通所（1枚版）'!$BB$8/7),""))</f>
        <v>0</v>
      </c>
      <c r="BA59" s="539"/>
      <c r="BB59" s="456"/>
      <c r="BC59" s="391"/>
      <c r="BD59" s="391"/>
      <c r="BE59" s="391"/>
      <c r="BF59" s="392"/>
    </row>
    <row r="60" spans="2:58" ht="20.25" customHeight="1" thickBot="1">
      <c r="B60" s="516"/>
      <c r="C60" s="409"/>
      <c r="D60" s="410"/>
      <c r="E60" s="411"/>
      <c r="F60" s="95">
        <f>C58</f>
        <v>0</v>
      </c>
      <c r="G60" s="494"/>
      <c r="H60" s="495"/>
      <c r="I60" s="496"/>
      <c r="J60" s="496"/>
      <c r="K60" s="497"/>
      <c r="L60" s="498"/>
      <c r="M60" s="459"/>
      <c r="N60" s="459"/>
      <c r="O60" s="460"/>
      <c r="P60" s="526" t="s">
        <v>50</v>
      </c>
      <c r="Q60" s="527"/>
      <c r="R60" s="528"/>
      <c r="S60" s="258" t="str">
        <f>IF(S58="","",VLOOKUP(S58,'シフト記号表（勤務時間帯）'!$C$6:$U$35,19,FALSE))</f>
        <v/>
      </c>
      <c r="T60" s="259" t="str">
        <f>IF(T58="","",VLOOKUP(T58,'シフト記号表（勤務時間帯）'!$C$6:$U$35,19,FALSE))</f>
        <v/>
      </c>
      <c r="U60" s="259" t="str">
        <f>IF(U58="","",VLOOKUP(U58,'シフト記号表（勤務時間帯）'!$C$6:$U$35,19,FALSE))</f>
        <v/>
      </c>
      <c r="V60" s="259" t="str">
        <f>IF(V58="","",VLOOKUP(V58,'シフト記号表（勤務時間帯）'!$C$6:$U$35,19,FALSE))</f>
        <v/>
      </c>
      <c r="W60" s="259" t="str">
        <f>IF(W58="","",VLOOKUP(W58,'シフト記号表（勤務時間帯）'!$C$6:$U$35,19,FALSE))</f>
        <v/>
      </c>
      <c r="X60" s="259" t="str">
        <f>IF(X58="","",VLOOKUP(X58,'シフト記号表（勤務時間帯）'!$C$6:$U$35,19,FALSE))</f>
        <v/>
      </c>
      <c r="Y60" s="260" t="str">
        <f>IF(Y58="","",VLOOKUP(Y58,'シフト記号表（勤務時間帯）'!$C$6:$U$35,19,FALSE))</f>
        <v/>
      </c>
      <c r="Z60" s="258" t="str">
        <f>IF(Z58="","",VLOOKUP(Z58,'シフト記号表（勤務時間帯）'!$C$6:$U$35,19,FALSE))</f>
        <v/>
      </c>
      <c r="AA60" s="259" t="str">
        <f>IF(AA58="","",VLOOKUP(AA58,'シフト記号表（勤務時間帯）'!$C$6:$U$35,19,FALSE))</f>
        <v/>
      </c>
      <c r="AB60" s="259" t="str">
        <f>IF(AB58="","",VLOOKUP(AB58,'シフト記号表（勤務時間帯）'!$C$6:$U$35,19,FALSE))</f>
        <v/>
      </c>
      <c r="AC60" s="259" t="str">
        <f>IF(AC58="","",VLOOKUP(AC58,'シフト記号表（勤務時間帯）'!$C$6:$U$35,19,FALSE))</f>
        <v/>
      </c>
      <c r="AD60" s="259" t="str">
        <f>IF(AD58="","",VLOOKUP(AD58,'シフト記号表（勤務時間帯）'!$C$6:$U$35,19,FALSE))</f>
        <v/>
      </c>
      <c r="AE60" s="259" t="str">
        <f>IF(AE58="","",VLOOKUP(AE58,'シフト記号表（勤務時間帯）'!$C$6:$U$35,19,FALSE))</f>
        <v/>
      </c>
      <c r="AF60" s="260" t="str">
        <f>IF(AF58="","",VLOOKUP(AF58,'シフト記号表（勤務時間帯）'!$C$6:$U$35,19,FALSE))</f>
        <v/>
      </c>
      <c r="AG60" s="258" t="str">
        <f>IF(AG58="","",VLOOKUP(AG58,'シフト記号表（勤務時間帯）'!$C$6:$U$35,19,FALSE))</f>
        <v/>
      </c>
      <c r="AH60" s="259" t="str">
        <f>IF(AH58="","",VLOOKUP(AH58,'シフト記号表（勤務時間帯）'!$C$6:$U$35,19,FALSE))</f>
        <v/>
      </c>
      <c r="AI60" s="259" t="str">
        <f>IF(AI58="","",VLOOKUP(AI58,'シフト記号表（勤務時間帯）'!$C$6:$U$35,19,FALSE))</f>
        <v/>
      </c>
      <c r="AJ60" s="259" t="str">
        <f>IF(AJ58="","",VLOOKUP(AJ58,'シフト記号表（勤務時間帯）'!$C$6:$U$35,19,FALSE))</f>
        <v/>
      </c>
      <c r="AK60" s="259" t="str">
        <f>IF(AK58="","",VLOOKUP(AK58,'シフト記号表（勤務時間帯）'!$C$6:$U$35,19,FALSE))</f>
        <v/>
      </c>
      <c r="AL60" s="259" t="str">
        <f>IF(AL58="","",VLOOKUP(AL58,'シフト記号表（勤務時間帯）'!$C$6:$U$35,19,FALSE))</f>
        <v/>
      </c>
      <c r="AM60" s="260" t="str">
        <f>IF(AM58="","",VLOOKUP(AM58,'シフト記号表（勤務時間帯）'!$C$6:$U$35,19,FALSE))</f>
        <v/>
      </c>
      <c r="AN60" s="258" t="str">
        <f>IF(AN58="","",VLOOKUP(AN58,'シフト記号表（勤務時間帯）'!$C$6:$U$35,19,FALSE))</f>
        <v/>
      </c>
      <c r="AO60" s="259" t="str">
        <f>IF(AO58="","",VLOOKUP(AO58,'シフト記号表（勤務時間帯）'!$C$6:$U$35,19,FALSE))</f>
        <v/>
      </c>
      <c r="AP60" s="259" t="str">
        <f>IF(AP58="","",VLOOKUP(AP58,'シフト記号表（勤務時間帯）'!$C$6:$U$35,19,FALSE))</f>
        <v/>
      </c>
      <c r="AQ60" s="259" t="str">
        <f>IF(AQ58="","",VLOOKUP(AQ58,'シフト記号表（勤務時間帯）'!$C$6:$U$35,19,FALSE))</f>
        <v/>
      </c>
      <c r="AR60" s="259" t="str">
        <f>IF(AR58="","",VLOOKUP(AR58,'シフト記号表（勤務時間帯）'!$C$6:$U$35,19,FALSE))</f>
        <v/>
      </c>
      <c r="AS60" s="259" t="str">
        <f>IF(AS58="","",VLOOKUP(AS58,'シフト記号表（勤務時間帯）'!$C$6:$U$35,19,FALSE))</f>
        <v/>
      </c>
      <c r="AT60" s="260" t="str">
        <f>IF(AT58="","",VLOOKUP(AT58,'シフト記号表（勤務時間帯）'!$C$6:$U$35,19,FALSE))</f>
        <v/>
      </c>
      <c r="AU60" s="258" t="str">
        <f>IF(AU58="","",VLOOKUP(AU58,'シフト記号表（勤務時間帯）'!$C$6:$U$35,19,FALSE))</f>
        <v/>
      </c>
      <c r="AV60" s="259" t="str">
        <f>IF(AV58="","",VLOOKUP(AV58,'シフト記号表（勤務時間帯）'!$C$6:$U$35,19,FALSE))</f>
        <v/>
      </c>
      <c r="AW60" s="259" t="str">
        <f>IF(AW58="","",VLOOKUP(AW58,'シフト記号表（勤務時間帯）'!$C$6:$U$35,19,FALSE))</f>
        <v/>
      </c>
      <c r="AX60" s="517">
        <f>IF($BB$3="４週",SUM(S60:AT60),IF($BB$3="暦月",SUM(S60:AW60),""))</f>
        <v>0</v>
      </c>
      <c r="AY60" s="518"/>
      <c r="AZ60" s="529">
        <f>IF($BB$3="４週",AX60/4,IF($BB$3="暦月",'地密通所（1枚版）'!AX60/('地密通所（1枚版）'!$BB$8/7),""))</f>
        <v>0</v>
      </c>
      <c r="BA60" s="530"/>
      <c r="BB60" s="458"/>
      <c r="BC60" s="459"/>
      <c r="BD60" s="459"/>
      <c r="BE60" s="459"/>
      <c r="BF60" s="460"/>
    </row>
    <row r="61" spans="2:58" s="39" customFormat="1" ht="6" customHeight="1" thickBot="1">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c r="B62" s="275"/>
      <c r="C62" s="276"/>
      <c r="D62" s="276"/>
      <c r="E62" s="276"/>
      <c r="F62" s="187"/>
      <c r="G62" s="447" t="s">
        <v>192</v>
      </c>
      <c r="H62" s="447"/>
      <c r="I62" s="447"/>
      <c r="J62" s="447"/>
      <c r="K62" s="448"/>
      <c r="L62" s="270"/>
      <c r="M62" s="464" t="s">
        <v>60</v>
      </c>
      <c r="N62" s="465"/>
      <c r="O62" s="465"/>
      <c r="P62" s="465"/>
      <c r="Q62" s="465"/>
      <c r="R62" s="466"/>
      <c r="S62" s="271" t="str">
        <f t="shared" ref="S62:AH64" si="1">IF(SUMIF($F$22:$F$60, $M62, S$22:S$60)=0,"",SUMIF($F$22:$F$60, $M62, S$22:S$60))</f>
        <v/>
      </c>
      <c r="T62" s="272" t="str">
        <f t="shared" si="1"/>
        <v/>
      </c>
      <c r="U62" s="272" t="str">
        <f t="shared" si="1"/>
        <v/>
      </c>
      <c r="V62" s="272" t="str">
        <f t="shared" si="1"/>
        <v/>
      </c>
      <c r="W62" s="272" t="str">
        <f t="shared" si="1"/>
        <v/>
      </c>
      <c r="X62" s="272" t="str">
        <f t="shared" si="1"/>
        <v/>
      </c>
      <c r="Y62" s="273" t="str">
        <f t="shared" si="1"/>
        <v/>
      </c>
      <c r="Z62" s="271" t="str">
        <f t="shared" si="1"/>
        <v/>
      </c>
      <c r="AA62" s="272" t="str">
        <f t="shared" si="1"/>
        <v/>
      </c>
      <c r="AB62" s="272" t="str">
        <f t="shared" si="1"/>
        <v/>
      </c>
      <c r="AC62" s="272" t="str">
        <f t="shared" si="1"/>
        <v/>
      </c>
      <c r="AD62" s="272" t="str">
        <f t="shared" si="1"/>
        <v/>
      </c>
      <c r="AE62" s="272" t="str">
        <f t="shared" si="1"/>
        <v/>
      </c>
      <c r="AF62" s="273" t="str">
        <f t="shared" si="1"/>
        <v/>
      </c>
      <c r="AG62" s="271" t="str">
        <f t="shared" si="1"/>
        <v/>
      </c>
      <c r="AH62" s="272" t="str">
        <f t="shared" si="1"/>
        <v/>
      </c>
      <c r="AI62" s="272" t="str">
        <f t="shared" ref="AI62:AW64" si="2">IF(SUMIF($F$22:$F$60, $M62, AI$22:AI$60)=0,"",SUMIF($F$22:$F$60, $M62, AI$22:AI$60))</f>
        <v/>
      </c>
      <c r="AJ62" s="272" t="str">
        <f t="shared" si="2"/>
        <v/>
      </c>
      <c r="AK62" s="272" t="str">
        <f t="shared" si="2"/>
        <v/>
      </c>
      <c r="AL62" s="272" t="str">
        <f t="shared" si="2"/>
        <v/>
      </c>
      <c r="AM62" s="273" t="str">
        <f t="shared" si="2"/>
        <v/>
      </c>
      <c r="AN62" s="271" t="str">
        <f t="shared" si="2"/>
        <v/>
      </c>
      <c r="AO62" s="272" t="str">
        <f t="shared" si="2"/>
        <v/>
      </c>
      <c r="AP62" s="272" t="str">
        <f t="shared" si="2"/>
        <v/>
      </c>
      <c r="AQ62" s="272" t="str">
        <f t="shared" si="2"/>
        <v/>
      </c>
      <c r="AR62" s="272" t="str">
        <f t="shared" si="2"/>
        <v/>
      </c>
      <c r="AS62" s="272" t="str">
        <f t="shared" si="2"/>
        <v/>
      </c>
      <c r="AT62" s="273" t="str">
        <f t="shared" si="2"/>
        <v/>
      </c>
      <c r="AU62" s="271" t="str">
        <f t="shared" si="2"/>
        <v/>
      </c>
      <c r="AV62" s="272" t="str">
        <f t="shared" si="2"/>
        <v/>
      </c>
      <c r="AW62" s="272" t="str">
        <f t="shared" si="2"/>
        <v/>
      </c>
      <c r="AX62" s="482" t="str">
        <f>IF(SUMIF($F$22:$F$60, $M62, AX$22:AX$60)=0,"",SUMIF($F$22:$F$60, $M62, AX$22:AX$60))</f>
        <v/>
      </c>
      <c r="AY62" s="483"/>
      <c r="AZ62" s="453" t="str">
        <f>IF(AX62="","",IF($BB$3="４週",AX62/4,IF($BB$3="暦月",AX62/($BB$8/7),"")))</f>
        <v/>
      </c>
      <c r="BA62" s="454"/>
      <c r="BB62" s="543"/>
      <c r="BC62" s="544"/>
      <c r="BD62" s="544"/>
      <c r="BE62" s="544"/>
      <c r="BF62" s="545"/>
    </row>
    <row r="63" spans="2:58" ht="20.25" customHeight="1">
      <c r="B63" s="277"/>
      <c r="C63" s="202"/>
      <c r="D63" s="202"/>
      <c r="E63" s="202"/>
      <c r="F63" s="189"/>
      <c r="G63" s="449"/>
      <c r="H63" s="449"/>
      <c r="I63" s="449"/>
      <c r="J63" s="449"/>
      <c r="K63" s="450"/>
      <c r="L63" s="274"/>
      <c r="M63" s="444" t="s">
        <v>5</v>
      </c>
      <c r="N63" s="445"/>
      <c r="O63" s="445"/>
      <c r="P63" s="445"/>
      <c r="Q63" s="445"/>
      <c r="R63" s="446"/>
      <c r="S63" s="271" t="str">
        <f t="shared" si="1"/>
        <v/>
      </c>
      <c r="T63" s="272" t="str">
        <f t="shared" si="1"/>
        <v/>
      </c>
      <c r="U63" s="272" t="str">
        <f>IF(SUMIF($F$22:$F$60, $M63, U$22:U$60)=0,"",SUMIF($F$22:$F$60, $M63, U$22:U$60))</f>
        <v/>
      </c>
      <c r="V63" s="272" t="str">
        <f t="shared" si="1"/>
        <v/>
      </c>
      <c r="W63" s="272" t="str">
        <f t="shared" si="1"/>
        <v/>
      </c>
      <c r="X63" s="272" t="str">
        <f t="shared" si="1"/>
        <v/>
      </c>
      <c r="Y63" s="273" t="str">
        <f t="shared" si="1"/>
        <v/>
      </c>
      <c r="Z63" s="271" t="str">
        <f t="shared" si="1"/>
        <v/>
      </c>
      <c r="AA63" s="272" t="str">
        <f t="shared" si="1"/>
        <v/>
      </c>
      <c r="AB63" s="272" t="str">
        <f t="shared" si="1"/>
        <v/>
      </c>
      <c r="AC63" s="272" t="str">
        <f t="shared" si="1"/>
        <v/>
      </c>
      <c r="AD63" s="272" t="str">
        <f t="shared" si="1"/>
        <v/>
      </c>
      <c r="AE63" s="272" t="str">
        <f t="shared" si="1"/>
        <v/>
      </c>
      <c r="AF63" s="273" t="str">
        <f t="shared" si="1"/>
        <v/>
      </c>
      <c r="AG63" s="271" t="str">
        <f t="shared" si="1"/>
        <v/>
      </c>
      <c r="AH63" s="272" t="str">
        <f t="shared" si="1"/>
        <v/>
      </c>
      <c r="AI63" s="272" t="str">
        <f t="shared" si="2"/>
        <v/>
      </c>
      <c r="AJ63" s="272" t="str">
        <f t="shared" si="2"/>
        <v/>
      </c>
      <c r="AK63" s="272" t="str">
        <f t="shared" si="2"/>
        <v/>
      </c>
      <c r="AL63" s="272" t="str">
        <f t="shared" si="2"/>
        <v/>
      </c>
      <c r="AM63" s="273" t="str">
        <f t="shared" si="2"/>
        <v/>
      </c>
      <c r="AN63" s="271" t="str">
        <f t="shared" si="2"/>
        <v/>
      </c>
      <c r="AO63" s="272" t="str">
        <f t="shared" si="2"/>
        <v/>
      </c>
      <c r="AP63" s="272" t="str">
        <f t="shared" si="2"/>
        <v/>
      </c>
      <c r="AQ63" s="272" t="str">
        <f t="shared" si="2"/>
        <v/>
      </c>
      <c r="AR63" s="272" t="str">
        <f t="shared" si="2"/>
        <v/>
      </c>
      <c r="AS63" s="272" t="str">
        <f t="shared" si="2"/>
        <v/>
      </c>
      <c r="AT63" s="273" t="str">
        <f t="shared" si="2"/>
        <v/>
      </c>
      <c r="AU63" s="271" t="str">
        <f t="shared" si="2"/>
        <v/>
      </c>
      <c r="AV63" s="272" t="str">
        <f t="shared" si="2"/>
        <v/>
      </c>
      <c r="AW63" s="272" t="str">
        <f t="shared" si="2"/>
        <v/>
      </c>
      <c r="AX63" s="482" t="str">
        <f>IF(SUMIF($F$22:$F$60, $M63, AX$22:AX$60)=0,"",SUMIF($F$22:$F$60, $M63, AX$22:AX$60))</f>
        <v/>
      </c>
      <c r="AY63" s="483"/>
      <c r="AZ63" s="453" t="str">
        <f>IF(AX63="","",IF($BB$3="４週",AX63/4,IF($BB$3="暦月",AX63/($BB$8/7),"")))</f>
        <v/>
      </c>
      <c r="BA63" s="454"/>
      <c r="BB63" s="546"/>
      <c r="BC63" s="547"/>
      <c r="BD63" s="547"/>
      <c r="BE63" s="547"/>
      <c r="BF63" s="548"/>
    </row>
    <row r="64" spans="2:58" ht="20.25" customHeight="1">
      <c r="B64" s="268"/>
      <c r="C64" s="269"/>
      <c r="D64" s="269"/>
      <c r="E64" s="269"/>
      <c r="F64" s="189"/>
      <c r="G64" s="451"/>
      <c r="H64" s="451"/>
      <c r="I64" s="451"/>
      <c r="J64" s="451"/>
      <c r="K64" s="452"/>
      <c r="L64" s="274"/>
      <c r="M64" s="444" t="s">
        <v>61</v>
      </c>
      <c r="N64" s="445"/>
      <c r="O64" s="445"/>
      <c r="P64" s="445"/>
      <c r="Q64" s="445"/>
      <c r="R64" s="446"/>
      <c r="S64" s="271" t="str">
        <f t="shared" si="1"/>
        <v/>
      </c>
      <c r="T64" s="272" t="str">
        <f t="shared" si="1"/>
        <v/>
      </c>
      <c r="U64" s="272" t="str">
        <f>IF(SUMIF($F$22:$F$60, $M64, U$22:U$60)=0,"",SUMIF($F$22:$F$60, $M64, U$22:U$60))</f>
        <v/>
      </c>
      <c r="V64" s="272" t="str">
        <f t="shared" si="1"/>
        <v/>
      </c>
      <c r="W64" s="272" t="str">
        <f t="shared" si="1"/>
        <v/>
      </c>
      <c r="X64" s="272" t="str">
        <f t="shared" si="1"/>
        <v/>
      </c>
      <c r="Y64" s="273" t="str">
        <f t="shared" si="1"/>
        <v/>
      </c>
      <c r="Z64" s="271" t="str">
        <f t="shared" si="1"/>
        <v/>
      </c>
      <c r="AA64" s="272" t="str">
        <f t="shared" si="1"/>
        <v/>
      </c>
      <c r="AB64" s="272" t="str">
        <f t="shared" si="1"/>
        <v/>
      </c>
      <c r="AC64" s="272" t="str">
        <f t="shared" si="1"/>
        <v/>
      </c>
      <c r="AD64" s="272" t="str">
        <f t="shared" si="1"/>
        <v/>
      </c>
      <c r="AE64" s="272" t="str">
        <f t="shared" si="1"/>
        <v/>
      </c>
      <c r="AF64" s="273" t="str">
        <f t="shared" si="1"/>
        <v/>
      </c>
      <c r="AG64" s="271" t="str">
        <f t="shared" si="1"/>
        <v/>
      </c>
      <c r="AH64" s="272" t="str">
        <f t="shared" si="1"/>
        <v/>
      </c>
      <c r="AI64" s="272" t="str">
        <f t="shared" si="2"/>
        <v/>
      </c>
      <c r="AJ64" s="272" t="str">
        <f t="shared" si="2"/>
        <v/>
      </c>
      <c r="AK64" s="272" t="str">
        <f t="shared" si="2"/>
        <v/>
      </c>
      <c r="AL64" s="272" t="str">
        <f t="shared" si="2"/>
        <v/>
      </c>
      <c r="AM64" s="273" t="str">
        <f t="shared" si="2"/>
        <v/>
      </c>
      <c r="AN64" s="271" t="str">
        <f t="shared" si="2"/>
        <v/>
      </c>
      <c r="AO64" s="272" t="str">
        <f t="shared" si="2"/>
        <v/>
      </c>
      <c r="AP64" s="272" t="str">
        <f t="shared" si="2"/>
        <v/>
      </c>
      <c r="AQ64" s="272" t="str">
        <f t="shared" si="2"/>
        <v/>
      </c>
      <c r="AR64" s="272" t="str">
        <f t="shared" si="2"/>
        <v/>
      </c>
      <c r="AS64" s="272" t="str">
        <f t="shared" si="2"/>
        <v/>
      </c>
      <c r="AT64" s="273" t="str">
        <f t="shared" si="2"/>
        <v/>
      </c>
      <c r="AU64" s="271" t="str">
        <f t="shared" si="2"/>
        <v/>
      </c>
      <c r="AV64" s="272" t="str">
        <f t="shared" si="2"/>
        <v/>
      </c>
      <c r="AW64" s="272" t="str">
        <f t="shared" si="2"/>
        <v/>
      </c>
      <c r="AX64" s="482" t="str">
        <f>IF(SUMIF($F$22:$F$60, $M64, AX$22:AX$60)=0,"",SUMIF($F$22:$F$60, $M64, AX$22:AX$60))</f>
        <v/>
      </c>
      <c r="AY64" s="483"/>
      <c r="AZ64" s="453" t="str">
        <f>IF(AX64="","",IF($BB$3="４週",AX64/4,IF($BB$3="暦月",AX64/($BB$8/7),"")))</f>
        <v/>
      </c>
      <c r="BA64" s="454"/>
      <c r="BB64" s="546"/>
      <c r="BC64" s="547"/>
      <c r="BD64" s="547"/>
      <c r="BE64" s="547"/>
      <c r="BF64" s="548"/>
    </row>
    <row r="65" spans="1:73" ht="20.25" customHeight="1">
      <c r="B65" s="53"/>
      <c r="C65" s="26"/>
      <c r="D65" s="26"/>
      <c r="E65" s="26"/>
      <c r="F65" s="26"/>
      <c r="G65" s="519" t="s">
        <v>193</v>
      </c>
      <c r="H65" s="519"/>
      <c r="I65" s="519"/>
      <c r="J65" s="519"/>
      <c r="K65" s="519"/>
      <c r="L65" s="519"/>
      <c r="M65" s="519"/>
      <c r="N65" s="519"/>
      <c r="O65" s="519"/>
      <c r="P65" s="519"/>
      <c r="Q65" s="519"/>
      <c r="R65" s="520"/>
      <c r="S65" s="240"/>
      <c r="T65" s="241"/>
      <c r="U65" s="241"/>
      <c r="V65" s="241"/>
      <c r="W65" s="241"/>
      <c r="X65" s="241"/>
      <c r="Y65" s="242"/>
      <c r="Z65" s="240"/>
      <c r="AA65" s="241"/>
      <c r="AB65" s="241"/>
      <c r="AC65" s="241"/>
      <c r="AD65" s="241"/>
      <c r="AE65" s="241"/>
      <c r="AF65" s="242"/>
      <c r="AG65" s="240"/>
      <c r="AH65" s="241"/>
      <c r="AI65" s="241"/>
      <c r="AJ65" s="241"/>
      <c r="AK65" s="241"/>
      <c r="AL65" s="241"/>
      <c r="AM65" s="242"/>
      <c r="AN65" s="240"/>
      <c r="AO65" s="241"/>
      <c r="AP65" s="241"/>
      <c r="AQ65" s="241"/>
      <c r="AR65" s="241"/>
      <c r="AS65" s="241"/>
      <c r="AT65" s="242"/>
      <c r="AU65" s="240"/>
      <c r="AV65" s="241"/>
      <c r="AW65" s="242"/>
      <c r="AX65" s="552"/>
      <c r="AY65" s="553"/>
      <c r="AZ65" s="553"/>
      <c r="BA65" s="554"/>
      <c r="BB65" s="546"/>
      <c r="BC65" s="547"/>
      <c r="BD65" s="547"/>
      <c r="BE65" s="547"/>
      <c r="BF65" s="548"/>
    </row>
    <row r="66" spans="1:73" ht="20.25" customHeight="1">
      <c r="B66" s="53"/>
      <c r="C66" s="26"/>
      <c r="D66" s="26"/>
      <c r="E66" s="26"/>
      <c r="F66" s="26"/>
      <c r="G66" s="519" t="s">
        <v>194</v>
      </c>
      <c r="H66" s="519"/>
      <c r="I66" s="519"/>
      <c r="J66" s="519"/>
      <c r="K66" s="519"/>
      <c r="L66" s="519"/>
      <c r="M66" s="519"/>
      <c r="N66" s="519"/>
      <c r="O66" s="519"/>
      <c r="P66" s="519"/>
      <c r="Q66" s="519"/>
      <c r="R66" s="520"/>
      <c r="S66" s="240"/>
      <c r="T66" s="241"/>
      <c r="U66" s="241"/>
      <c r="V66" s="241"/>
      <c r="W66" s="241"/>
      <c r="X66" s="241"/>
      <c r="Y66" s="242"/>
      <c r="Z66" s="240"/>
      <c r="AA66" s="241"/>
      <c r="AB66" s="241"/>
      <c r="AC66" s="241"/>
      <c r="AD66" s="241"/>
      <c r="AE66" s="241"/>
      <c r="AF66" s="242"/>
      <c r="AG66" s="240"/>
      <c r="AH66" s="241"/>
      <c r="AI66" s="241"/>
      <c r="AJ66" s="241"/>
      <c r="AK66" s="241"/>
      <c r="AL66" s="241"/>
      <c r="AM66" s="242"/>
      <c r="AN66" s="240"/>
      <c r="AO66" s="241"/>
      <c r="AP66" s="241"/>
      <c r="AQ66" s="241"/>
      <c r="AR66" s="241"/>
      <c r="AS66" s="241"/>
      <c r="AT66" s="242"/>
      <c r="AU66" s="240"/>
      <c r="AV66" s="241"/>
      <c r="AW66" s="242"/>
      <c r="AX66" s="555"/>
      <c r="AY66" s="556"/>
      <c r="AZ66" s="556"/>
      <c r="BA66" s="557"/>
      <c r="BB66" s="546"/>
      <c r="BC66" s="547"/>
      <c r="BD66" s="547"/>
      <c r="BE66" s="547"/>
      <c r="BF66" s="548"/>
    </row>
    <row r="67" spans="1:73" ht="20.25" customHeight="1" thickBot="1">
      <c r="B67" s="54"/>
      <c r="C67" s="114"/>
      <c r="D67" s="114"/>
      <c r="E67" s="114"/>
      <c r="F67" s="114"/>
      <c r="G67" s="502" t="s">
        <v>215</v>
      </c>
      <c r="H67" s="503"/>
      <c r="I67" s="503"/>
      <c r="J67" s="503"/>
      <c r="K67" s="503"/>
      <c r="L67" s="503"/>
      <c r="M67" s="503"/>
      <c r="N67" s="503"/>
      <c r="O67" s="503"/>
      <c r="P67" s="503"/>
      <c r="Q67" s="503"/>
      <c r="R67" s="504"/>
      <c r="S67" s="264" t="str">
        <f>IF(S66&lt;&gt;"",IF(S65&gt;15,((S65-15)/5+1)*S66,S66),"")</f>
        <v/>
      </c>
      <c r="T67" s="265" t="str">
        <f t="shared" ref="T67:AW67" si="3">IF(T66&lt;&gt;"",IF(T65&gt;15,((T65-15)/5+1)*T66,T66),"")</f>
        <v/>
      </c>
      <c r="U67" s="265" t="str">
        <f t="shared" si="3"/>
        <v/>
      </c>
      <c r="V67" s="265" t="str">
        <f t="shared" si="3"/>
        <v/>
      </c>
      <c r="W67" s="265" t="str">
        <f t="shared" si="3"/>
        <v/>
      </c>
      <c r="X67" s="265" t="str">
        <f t="shared" si="3"/>
        <v/>
      </c>
      <c r="Y67" s="266" t="str">
        <f t="shared" si="3"/>
        <v/>
      </c>
      <c r="Z67" s="264" t="str">
        <f t="shared" si="3"/>
        <v/>
      </c>
      <c r="AA67" s="265" t="str">
        <f t="shared" si="3"/>
        <v/>
      </c>
      <c r="AB67" s="265" t="str">
        <f t="shared" si="3"/>
        <v/>
      </c>
      <c r="AC67" s="265" t="str">
        <f t="shared" si="3"/>
        <v/>
      </c>
      <c r="AD67" s="265" t="str">
        <f t="shared" si="3"/>
        <v/>
      </c>
      <c r="AE67" s="265" t="str">
        <f t="shared" si="3"/>
        <v/>
      </c>
      <c r="AF67" s="266" t="str">
        <f t="shared" si="3"/>
        <v/>
      </c>
      <c r="AG67" s="264" t="str">
        <f t="shared" si="3"/>
        <v/>
      </c>
      <c r="AH67" s="265" t="str">
        <f t="shared" si="3"/>
        <v/>
      </c>
      <c r="AI67" s="265" t="str">
        <f t="shared" si="3"/>
        <v/>
      </c>
      <c r="AJ67" s="265" t="str">
        <f t="shared" si="3"/>
        <v/>
      </c>
      <c r="AK67" s="265" t="str">
        <f t="shared" si="3"/>
        <v/>
      </c>
      <c r="AL67" s="265" t="str">
        <f t="shared" si="3"/>
        <v/>
      </c>
      <c r="AM67" s="266" t="str">
        <f t="shared" si="3"/>
        <v/>
      </c>
      <c r="AN67" s="264" t="str">
        <f t="shared" si="3"/>
        <v/>
      </c>
      <c r="AO67" s="265" t="str">
        <f t="shared" si="3"/>
        <v/>
      </c>
      <c r="AP67" s="265" t="str">
        <f t="shared" si="3"/>
        <v/>
      </c>
      <c r="AQ67" s="265" t="str">
        <f t="shared" si="3"/>
        <v/>
      </c>
      <c r="AR67" s="265" t="str">
        <f t="shared" si="3"/>
        <v/>
      </c>
      <c r="AS67" s="265" t="str">
        <f t="shared" si="3"/>
        <v/>
      </c>
      <c r="AT67" s="266" t="str">
        <f t="shared" si="3"/>
        <v/>
      </c>
      <c r="AU67" s="261" t="str">
        <f t="shared" si="3"/>
        <v/>
      </c>
      <c r="AV67" s="262" t="str">
        <f t="shared" si="3"/>
        <v/>
      </c>
      <c r="AW67" s="263" t="str">
        <f t="shared" si="3"/>
        <v/>
      </c>
      <c r="AX67" s="555"/>
      <c r="AY67" s="556"/>
      <c r="AZ67" s="556"/>
      <c r="BA67" s="557"/>
      <c r="BB67" s="546"/>
      <c r="BC67" s="547"/>
      <c r="BD67" s="547"/>
      <c r="BE67" s="547"/>
      <c r="BF67" s="548"/>
    </row>
    <row r="68" spans="1:73" ht="18.75" customHeight="1">
      <c r="B68" s="505" t="s">
        <v>195</v>
      </c>
      <c r="C68" s="506"/>
      <c r="D68" s="506"/>
      <c r="E68" s="506"/>
      <c r="F68" s="506"/>
      <c r="G68" s="506"/>
      <c r="H68" s="506"/>
      <c r="I68" s="506"/>
      <c r="J68" s="506"/>
      <c r="K68" s="507"/>
      <c r="L68" s="511" t="s">
        <v>60</v>
      </c>
      <c r="M68" s="511"/>
      <c r="N68" s="511"/>
      <c r="O68" s="511"/>
      <c r="P68" s="511"/>
      <c r="Q68" s="511"/>
      <c r="R68" s="512"/>
      <c r="S68" s="246" t="str">
        <f>IF($L68="","",IF(COUNTIFS($F$22:$F$60,$L68,S$22:S$60,"&gt;0")=0,"",COUNTIFS($F$22:$F$60,$L68,S$22:S$60,"&gt;0")))</f>
        <v/>
      </c>
      <c r="T68" s="247" t="str">
        <f t="shared" ref="T68:AW72" si="4">IF($L68="","",IF(COUNTIFS($F$22:$F$60,$L68,T$22:T$60,"&gt;0")=0,"",COUNTIFS($F$22:$F$60,$L68,T$22:T$60,"&gt;0")))</f>
        <v/>
      </c>
      <c r="U68" s="247" t="str">
        <f t="shared" si="4"/>
        <v/>
      </c>
      <c r="V68" s="247" t="str">
        <f t="shared" si="4"/>
        <v/>
      </c>
      <c r="W68" s="247" t="str">
        <f t="shared" si="4"/>
        <v/>
      </c>
      <c r="X68" s="247" t="str">
        <f t="shared" si="4"/>
        <v/>
      </c>
      <c r="Y68" s="248" t="str">
        <f t="shared" si="4"/>
        <v/>
      </c>
      <c r="Z68" s="249" t="str">
        <f t="shared" si="4"/>
        <v/>
      </c>
      <c r="AA68" s="247" t="str">
        <f t="shared" si="4"/>
        <v/>
      </c>
      <c r="AB68" s="247" t="str">
        <f t="shared" si="4"/>
        <v/>
      </c>
      <c r="AC68" s="247" t="str">
        <f t="shared" si="4"/>
        <v/>
      </c>
      <c r="AD68" s="247" t="str">
        <f t="shared" si="4"/>
        <v/>
      </c>
      <c r="AE68" s="247" t="str">
        <f t="shared" si="4"/>
        <v/>
      </c>
      <c r="AF68" s="248" t="str">
        <f t="shared" si="4"/>
        <v/>
      </c>
      <c r="AG68" s="247" t="str">
        <f t="shared" si="4"/>
        <v/>
      </c>
      <c r="AH68" s="247" t="str">
        <f t="shared" si="4"/>
        <v/>
      </c>
      <c r="AI68" s="247" t="str">
        <f t="shared" si="4"/>
        <v/>
      </c>
      <c r="AJ68" s="247" t="str">
        <f t="shared" si="4"/>
        <v/>
      </c>
      <c r="AK68" s="247" t="str">
        <f t="shared" si="4"/>
        <v/>
      </c>
      <c r="AL68" s="247" t="str">
        <f t="shared" si="4"/>
        <v/>
      </c>
      <c r="AM68" s="248" t="str">
        <f t="shared" si="4"/>
        <v/>
      </c>
      <c r="AN68" s="247" t="str">
        <f t="shared" si="4"/>
        <v/>
      </c>
      <c r="AO68" s="247" t="str">
        <f t="shared" si="4"/>
        <v/>
      </c>
      <c r="AP68" s="247" t="str">
        <f t="shared" si="4"/>
        <v/>
      </c>
      <c r="AQ68" s="247" t="str">
        <f t="shared" si="4"/>
        <v/>
      </c>
      <c r="AR68" s="247" t="str">
        <f t="shared" si="4"/>
        <v/>
      </c>
      <c r="AS68" s="247" t="str">
        <f t="shared" si="4"/>
        <v/>
      </c>
      <c r="AT68" s="248" t="str">
        <f t="shared" si="4"/>
        <v/>
      </c>
      <c r="AU68" s="247" t="str">
        <f t="shared" si="4"/>
        <v/>
      </c>
      <c r="AV68" s="247" t="str">
        <f t="shared" si="4"/>
        <v/>
      </c>
      <c r="AW68" s="248" t="str">
        <f t="shared" si="4"/>
        <v/>
      </c>
      <c r="AX68" s="555"/>
      <c r="AY68" s="556"/>
      <c r="AZ68" s="556"/>
      <c r="BA68" s="557"/>
      <c r="BB68" s="546"/>
      <c r="BC68" s="547"/>
      <c r="BD68" s="547"/>
      <c r="BE68" s="547"/>
      <c r="BF68" s="548"/>
    </row>
    <row r="69" spans="1:73" ht="18.75" customHeight="1">
      <c r="B69" s="505"/>
      <c r="C69" s="506"/>
      <c r="D69" s="506"/>
      <c r="E69" s="506"/>
      <c r="F69" s="506"/>
      <c r="G69" s="506"/>
      <c r="H69" s="506"/>
      <c r="I69" s="506"/>
      <c r="J69" s="506"/>
      <c r="K69" s="507"/>
      <c r="L69" s="513" t="s">
        <v>5</v>
      </c>
      <c r="M69" s="513"/>
      <c r="N69" s="513"/>
      <c r="O69" s="513"/>
      <c r="P69" s="513"/>
      <c r="Q69" s="513"/>
      <c r="R69" s="514"/>
      <c r="S69" s="237" t="str">
        <f t="shared" ref="S69:AH72" si="5">IF($L69="","",IF(COUNTIFS($F$22:$F$60,$L69,S$22:S$60,"&gt;0")=0,"",COUNTIFS($F$22:$F$60,$L69,S$22:S$60,"&gt;0")))</f>
        <v/>
      </c>
      <c r="T69" s="238" t="str">
        <f>IF($L69="","",IF(COUNTIFS($F$22:$F$60,$L69,T$22:T$60,"&gt;0")=0,"",COUNTIFS($F$22:$F$60,$L69,T$22:T$60,"&gt;0")))</f>
        <v/>
      </c>
      <c r="U69" s="238" t="str">
        <f t="shared" si="5"/>
        <v/>
      </c>
      <c r="V69" s="238" t="str">
        <f t="shared" si="5"/>
        <v/>
      </c>
      <c r="W69" s="238" t="str">
        <f t="shared" si="5"/>
        <v/>
      </c>
      <c r="X69" s="238" t="str">
        <f t="shared" si="5"/>
        <v/>
      </c>
      <c r="Y69" s="239" t="str">
        <f t="shared" si="5"/>
        <v/>
      </c>
      <c r="Z69" s="250" t="str">
        <f t="shared" si="5"/>
        <v/>
      </c>
      <c r="AA69" s="238" t="str">
        <f t="shared" si="5"/>
        <v/>
      </c>
      <c r="AB69" s="238" t="str">
        <f t="shared" si="5"/>
        <v/>
      </c>
      <c r="AC69" s="238" t="str">
        <f t="shared" si="5"/>
        <v/>
      </c>
      <c r="AD69" s="238" t="str">
        <f t="shared" si="5"/>
        <v/>
      </c>
      <c r="AE69" s="238" t="str">
        <f t="shared" si="5"/>
        <v/>
      </c>
      <c r="AF69" s="239" t="str">
        <f t="shared" si="5"/>
        <v/>
      </c>
      <c r="AG69" s="238" t="str">
        <f t="shared" si="5"/>
        <v/>
      </c>
      <c r="AH69" s="238" t="str">
        <f t="shared" si="5"/>
        <v/>
      </c>
      <c r="AI69" s="238" t="str">
        <f t="shared" si="4"/>
        <v/>
      </c>
      <c r="AJ69" s="238" t="str">
        <f t="shared" si="4"/>
        <v/>
      </c>
      <c r="AK69" s="238" t="str">
        <f t="shared" si="4"/>
        <v/>
      </c>
      <c r="AL69" s="238" t="str">
        <f t="shared" si="4"/>
        <v/>
      </c>
      <c r="AM69" s="239" t="str">
        <f t="shared" si="4"/>
        <v/>
      </c>
      <c r="AN69" s="238" t="str">
        <f t="shared" si="4"/>
        <v/>
      </c>
      <c r="AO69" s="238" t="str">
        <f t="shared" si="4"/>
        <v/>
      </c>
      <c r="AP69" s="238" t="str">
        <f t="shared" si="4"/>
        <v/>
      </c>
      <c r="AQ69" s="238" t="str">
        <f t="shared" si="4"/>
        <v/>
      </c>
      <c r="AR69" s="238" t="str">
        <f t="shared" si="4"/>
        <v/>
      </c>
      <c r="AS69" s="238" t="str">
        <f t="shared" si="4"/>
        <v/>
      </c>
      <c r="AT69" s="239" t="str">
        <f t="shared" si="4"/>
        <v/>
      </c>
      <c r="AU69" s="238" t="str">
        <f t="shared" si="4"/>
        <v/>
      </c>
      <c r="AV69" s="238" t="str">
        <f t="shared" si="4"/>
        <v/>
      </c>
      <c r="AW69" s="239" t="str">
        <f t="shared" si="4"/>
        <v/>
      </c>
      <c r="AX69" s="555"/>
      <c r="AY69" s="556"/>
      <c r="AZ69" s="556"/>
      <c r="BA69" s="557"/>
      <c r="BB69" s="546"/>
      <c r="BC69" s="547"/>
      <c r="BD69" s="547"/>
      <c r="BE69" s="547"/>
      <c r="BF69" s="548"/>
    </row>
    <row r="70" spans="1:73" ht="18.75" customHeight="1">
      <c r="B70" s="505"/>
      <c r="C70" s="506"/>
      <c r="D70" s="506"/>
      <c r="E70" s="506"/>
      <c r="F70" s="506"/>
      <c r="G70" s="506"/>
      <c r="H70" s="506"/>
      <c r="I70" s="506"/>
      <c r="J70" s="506"/>
      <c r="K70" s="507"/>
      <c r="L70" s="513" t="s">
        <v>61</v>
      </c>
      <c r="M70" s="513"/>
      <c r="N70" s="513"/>
      <c r="O70" s="513"/>
      <c r="P70" s="513"/>
      <c r="Q70" s="513"/>
      <c r="R70" s="514"/>
      <c r="S70" s="237" t="str">
        <f t="shared" si="5"/>
        <v/>
      </c>
      <c r="T70" s="238" t="str">
        <f t="shared" si="4"/>
        <v/>
      </c>
      <c r="U70" s="238" t="str">
        <f t="shared" si="4"/>
        <v/>
      </c>
      <c r="V70" s="238" t="str">
        <f t="shared" si="4"/>
        <v/>
      </c>
      <c r="W70" s="238" t="str">
        <f t="shared" si="4"/>
        <v/>
      </c>
      <c r="X70" s="238" t="str">
        <f>IF($L70="","",IF(COUNTIFS($F$22:$F$60,$L70,X$22:X$60,"&gt;0")=0,"",COUNTIFS($F$22:$F$60,$L70,X$22:X$60,"&gt;0")))</f>
        <v/>
      </c>
      <c r="Y70" s="239" t="str">
        <f t="shared" si="4"/>
        <v/>
      </c>
      <c r="Z70" s="250" t="str">
        <f t="shared" si="4"/>
        <v/>
      </c>
      <c r="AA70" s="238" t="str">
        <f t="shared" si="4"/>
        <v/>
      </c>
      <c r="AB70" s="238" t="str">
        <f t="shared" si="4"/>
        <v/>
      </c>
      <c r="AC70" s="238" t="str">
        <f t="shared" si="4"/>
        <v/>
      </c>
      <c r="AD70" s="238" t="str">
        <f t="shared" si="4"/>
        <v/>
      </c>
      <c r="AE70" s="238" t="str">
        <f t="shared" si="4"/>
        <v/>
      </c>
      <c r="AF70" s="239" t="str">
        <f t="shared" si="4"/>
        <v/>
      </c>
      <c r="AG70" s="238" t="str">
        <f t="shared" si="4"/>
        <v/>
      </c>
      <c r="AH70" s="238" t="str">
        <f t="shared" si="4"/>
        <v/>
      </c>
      <c r="AI70" s="238" t="str">
        <f t="shared" si="4"/>
        <v/>
      </c>
      <c r="AJ70" s="238" t="str">
        <f t="shared" si="4"/>
        <v/>
      </c>
      <c r="AK70" s="238" t="str">
        <f t="shared" si="4"/>
        <v/>
      </c>
      <c r="AL70" s="238" t="str">
        <f t="shared" si="4"/>
        <v/>
      </c>
      <c r="AM70" s="239" t="str">
        <f t="shared" si="4"/>
        <v/>
      </c>
      <c r="AN70" s="238" t="str">
        <f t="shared" si="4"/>
        <v/>
      </c>
      <c r="AO70" s="238" t="str">
        <f t="shared" si="4"/>
        <v/>
      </c>
      <c r="AP70" s="238" t="str">
        <f t="shared" si="4"/>
        <v/>
      </c>
      <c r="AQ70" s="238" t="str">
        <f t="shared" si="4"/>
        <v/>
      </c>
      <c r="AR70" s="238" t="str">
        <f t="shared" si="4"/>
        <v/>
      </c>
      <c r="AS70" s="238" t="str">
        <f t="shared" si="4"/>
        <v/>
      </c>
      <c r="AT70" s="239" t="str">
        <f t="shared" si="4"/>
        <v/>
      </c>
      <c r="AU70" s="238" t="str">
        <f t="shared" si="4"/>
        <v/>
      </c>
      <c r="AV70" s="238" t="str">
        <f t="shared" si="4"/>
        <v/>
      </c>
      <c r="AW70" s="239" t="str">
        <f t="shared" si="4"/>
        <v/>
      </c>
      <c r="AX70" s="555"/>
      <c r="AY70" s="556"/>
      <c r="AZ70" s="556"/>
      <c r="BA70" s="557"/>
      <c r="BB70" s="546"/>
      <c r="BC70" s="547"/>
      <c r="BD70" s="547"/>
      <c r="BE70" s="547"/>
      <c r="BF70" s="548"/>
    </row>
    <row r="71" spans="1:73" ht="18.75" customHeight="1">
      <c r="B71" s="505"/>
      <c r="C71" s="506"/>
      <c r="D71" s="506"/>
      <c r="E71" s="506"/>
      <c r="F71" s="506"/>
      <c r="G71" s="506"/>
      <c r="H71" s="506"/>
      <c r="I71" s="506"/>
      <c r="J71" s="506"/>
      <c r="K71" s="507"/>
      <c r="L71" s="513" t="s">
        <v>62</v>
      </c>
      <c r="M71" s="513"/>
      <c r="N71" s="513"/>
      <c r="O71" s="513"/>
      <c r="P71" s="513"/>
      <c r="Q71" s="513"/>
      <c r="R71" s="514"/>
      <c r="S71" s="237" t="str">
        <f t="shared" si="5"/>
        <v/>
      </c>
      <c r="T71" s="238" t="str">
        <f t="shared" si="4"/>
        <v/>
      </c>
      <c r="U71" s="238" t="str">
        <f t="shared" si="4"/>
        <v/>
      </c>
      <c r="V71" s="238" t="str">
        <f t="shared" si="4"/>
        <v/>
      </c>
      <c r="W71" s="238" t="str">
        <f t="shared" si="4"/>
        <v/>
      </c>
      <c r="X71" s="238" t="str">
        <f t="shared" si="4"/>
        <v/>
      </c>
      <c r="Y71" s="239" t="str">
        <f t="shared" si="4"/>
        <v/>
      </c>
      <c r="Z71" s="250" t="str">
        <f t="shared" si="4"/>
        <v/>
      </c>
      <c r="AA71" s="238" t="str">
        <f t="shared" si="4"/>
        <v/>
      </c>
      <c r="AB71" s="238" t="str">
        <f t="shared" si="4"/>
        <v/>
      </c>
      <c r="AC71" s="238" t="str">
        <f t="shared" si="4"/>
        <v/>
      </c>
      <c r="AD71" s="238" t="str">
        <f t="shared" si="4"/>
        <v/>
      </c>
      <c r="AE71" s="238" t="str">
        <f t="shared" si="4"/>
        <v/>
      </c>
      <c r="AF71" s="239" t="str">
        <f t="shared" si="4"/>
        <v/>
      </c>
      <c r="AG71" s="238" t="str">
        <f t="shared" si="4"/>
        <v/>
      </c>
      <c r="AH71" s="238" t="str">
        <f t="shared" si="4"/>
        <v/>
      </c>
      <c r="AI71" s="238" t="str">
        <f t="shared" si="4"/>
        <v/>
      </c>
      <c r="AJ71" s="238" t="str">
        <f t="shared" si="4"/>
        <v/>
      </c>
      <c r="AK71" s="238" t="str">
        <f t="shared" si="4"/>
        <v/>
      </c>
      <c r="AL71" s="238" t="str">
        <f t="shared" si="4"/>
        <v/>
      </c>
      <c r="AM71" s="239" t="str">
        <f t="shared" si="4"/>
        <v/>
      </c>
      <c r="AN71" s="238" t="str">
        <f t="shared" si="4"/>
        <v/>
      </c>
      <c r="AO71" s="238" t="str">
        <f t="shared" si="4"/>
        <v/>
      </c>
      <c r="AP71" s="238" t="str">
        <f t="shared" si="4"/>
        <v/>
      </c>
      <c r="AQ71" s="238" t="str">
        <f t="shared" si="4"/>
        <v/>
      </c>
      <c r="AR71" s="238" t="str">
        <f t="shared" si="4"/>
        <v/>
      </c>
      <c r="AS71" s="238" t="str">
        <f t="shared" si="4"/>
        <v/>
      </c>
      <c r="AT71" s="239" t="str">
        <f t="shared" si="4"/>
        <v/>
      </c>
      <c r="AU71" s="238" t="str">
        <f t="shared" si="4"/>
        <v/>
      </c>
      <c r="AV71" s="238" t="str">
        <f t="shared" si="4"/>
        <v/>
      </c>
      <c r="AW71" s="239" t="str">
        <f t="shared" si="4"/>
        <v/>
      </c>
      <c r="AX71" s="555"/>
      <c r="AY71" s="556"/>
      <c r="AZ71" s="556"/>
      <c r="BA71" s="557"/>
      <c r="BB71" s="546"/>
      <c r="BC71" s="547"/>
      <c r="BD71" s="547"/>
      <c r="BE71" s="547"/>
      <c r="BF71" s="548"/>
    </row>
    <row r="72" spans="1:73" ht="18.75" customHeight="1" thickBot="1">
      <c r="B72" s="508"/>
      <c r="C72" s="509"/>
      <c r="D72" s="509"/>
      <c r="E72" s="509"/>
      <c r="F72" s="509"/>
      <c r="G72" s="509"/>
      <c r="H72" s="509"/>
      <c r="I72" s="509"/>
      <c r="J72" s="509"/>
      <c r="K72" s="510"/>
      <c r="L72" s="480"/>
      <c r="M72" s="480"/>
      <c r="N72" s="480"/>
      <c r="O72" s="480"/>
      <c r="P72" s="480"/>
      <c r="Q72" s="480"/>
      <c r="R72" s="481"/>
      <c r="S72" s="251" t="str">
        <f t="shared" si="5"/>
        <v/>
      </c>
      <c r="T72" s="252" t="str">
        <f t="shared" si="4"/>
        <v/>
      </c>
      <c r="U72" s="252" t="str">
        <f t="shared" si="4"/>
        <v/>
      </c>
      <c r="V72" s="252" t="str">
        <f t="shared" si="4"/>
        <v/>
      </c>
      <c r="W72" s="252" t="str">
        <f t="shared" si="4"/>
        <v/>
      </c>
      <c r="X72" s="252" t="str">
        <f t="shared" si="4"/>
        <v/>
      </c>
      <c r="Y72" s="253" t="str">
        <f t="shared" si="4"/>
        <v/>
      </c>
      <c r="Z72" s="254" t="str">
        <f t="shared" si="4"/>
        <v/>
      </c>
      <c r="AA72" s="252" t="str">
        <f t="shared" si="4"/>
        <v/>
      </c>
      <c r="AB72" s="252" t="str">
        <f t="shared" si="4"/>
        <v/>
      </c>
      <c r="AC72" s="252" t="str">
        <f t="shared" si="4"/>
        <v/>
      </c>
      <c r="AD72" s="252" t="str">
        <f t="shared" si="4"/>
        <v/>
      </c>
      <c r="AE72" s="252" t="str">
        <f t="shared" si="4"/>
        <v/>
      </c>
      <c r="AF72" s="253" t="str">
        <f t="shared" si="4"/>
        <v/>
      </c>
      <c r="AG72" s="252" t="str">
        <f t="shared" si="4"/>
        <v/>
      </c>
      <c r="AH72" s="252" t="str">
        <f t="shared" si="4"/>
        <v/>
      </c>
      <c r="AI72" s="252" t="str">
        <f t="shared" si="4"/>
        <v/>
      </c>
      <c r="AJ72" s="252" t="str">
        <f t="shared" si="4"/>
        <v/>
      </c>
      <c r="AK72" s="252" t="str">
        <f t="shared" si="4"/>
        <v/>
      </c>
      <c r="AL72" s="252" t="str">
        <f t="shared" si="4"/>
        <v/>
      </c>
      <c r="AM72" s="253" t="str">
        <f t="shared" si="4"/>
        <v/>
      </c>
      <c r="AN72" s="252" t="str">
        <f t="shared" si="4"/>
        <v/>
      </c>
      <c r="AO72" s="252" t="str">
        <f t="shared" si="4"/>
        <v/>
      </c>
      <c r="AP72" s="252" t="str">
        <f t="shared" si="4"/>
        <v/>
      </c>
      <c r="AQ72" s="252" t="str">
        <f t="shared" si="4"/>
        <v/>
      </c>
      <c r="AR72" s="252" t="str">
        <f t="shared" si="4"/>
        <v/>
      </c>
      <c r="AS72" s="252" t="str">
        <f t="shared" si="4"/>
        <v/>
      </c>
      <c r="AT72" s="253" t="str">
        <f t="shared" si="4"/>
        <v/>
      </c>
      <c r="AU72" s="252" t="str">
        <f t="shared" si="4"/>
        <v/>
      </c>
      <c r="AV72" s="252" t="str">
        <f t="shared" si="4"/>
        <v/>
      </c>
      <c r="AW72" s="253" t="str">
        <f t="shared" si="4"/>
        <v/>
      </c>
      <c r="AX72" s="558"/>
      <c r="AY72" s="559"/>
      <c r="AZ72" s="559"/>
      <c r="BA72" s="560"/>
      <c r="BB72" s="549"/>
      <c r="BC72" s="550"/>
      <c r="BD72" s="550"/>
      <c r="BE72" s="550"/>
      <c r="BF72" s="551"/>
    </row>
    <row r="73" spans="1:73" ht="13.5" customHeight="1">
      <c r="C73" s="24"/>
      <c r="D73" s="24"/>
      <c r="E73" s="24"/>
      <c r="F73" s="24"/>
      <c r="G73" s="33"/>
      <c r="H73" s="34"/>
      <c r="AF73" s="9"/>
    </row>
    <row r="74" spans="1:73" ht="11.45" customHeight="1">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c r="C81" s="9"/>
      <c r="D81" s="9"/>
      <c r="E81" s="9"/>
      <c r="F81" s="9"/>
      <c r="G81" s="9"/>
    </row>
  </sheetData>
  <sheetProtection sheet="1"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RowHeight="25.5"/>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c r="B1" s="78" t="s">
        <v>69</v>
      </c>
    </row>
    <row r="2" spans="2:23">
      <c r="B2" s="81" t="s">
        <v>70</v>
      </c>
      <c r="E2" s="82"/>
      <c r="I2" s="83"/>
    </row>
    <row r="3" spans="2:23">
      <c r="B3" s="83" t="s">
        <v>153</v>
      </c>
      <c r="E3" s="82" t="s">
        <v>157</v>
      </c>
      <c r="I3" s="83"/>
    </row>
    <row r="4" spans="2:23">
      <c r="B4" s="81"/>
      <c r="E4" s="501" t="s">
        <v>52</v>
      </c>
      <c r="F4" s="501"/>
      <c r="G4" s="501"/>
      <c r="H4" s="501"/>
      <c r="I4" s="501"/>
      <c r="J4" s="501"/>
      <c r="K4" s="501"/>
      <c r="M4" s="501" t="s">
        <v>51</v>
      </c>
      <c r="N4" s="501"/>
      <c r="O4" s="501"/>
      <c r="Q4" s="501" t="s">
        <v>82</v>
      </c>
      <c r="R4" s="501"/>
      <c r="S4" s="501"/>
      <c r="T4" s="501"/>
      <c r="U4" s="501"/>
      <c r="W4" s="501" t="s">
        <v>156</v>
      </c>
    </row>
    <row r="5" spans="2:23">
      <c r="B5" s="79" t="s">
        <v>98</v>
      </c>
      <c r="C5" s="79" t="s">
        <v>7</v>
      </c>
      <c r="E5" s="79" t="s">
        <v>152</v>
      </c>
      <c r="F5" s="79"/>
      <c r="G5" s="79" t="s">
        <v>151</v>
      </c>
      <c r="I5" s="79" t="s">
        <v>71</v>
      </c>
      <c r="K5" s="79" t="s">
        <v>52</v>
      </c>
      <c r="M5" s="79" t="s">
        <v>154</v>
      </c>
      <c r="O5" s="79" t="s">
        <v>155</v>
      </c>
      <c r="Q5" s="79" t="s">
        <v>154</v>
      </c>
      <c r="S5" s="79" t="s">
        <v>155</v>
      </c>
      <c r="U5" s="79" t="s">
        <v>52</v>
      </c>
      <c r="W5" s="501"/>
    </row>
    <row r="6" spans="2:23">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c r="C36" s="88"/>
    </row>
    <row r="37" spans="2:23">
      <c r="C37" s="89" t="s">
        <v>168</v>
      </c>
    </row>
    <row r="38" spans="2:23">
      <c r="C38" s="89" t="s">
        <v>169</v>
      </c>
    </row>
    <row r="39" spans="2:23">
      <c r="C39" s="89" t="s">
        <v>170</v>
      </c>
    </row>
    <row r="40" spans="2:23">
      <c r="C40" s="89" t="s">
        <v>171</v>
      </c>
    </row>
    <row r="41" spans="2:23">
      <c r="C41" s="81" t="s">
        <v>212</v>
      </c>
    </row>
    <row r="42" spans="2:23">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3"/>
  <sheetViews>
    <sheetView workbookViewId="0"/>
  </sheetViews>
  <sheetFormatPr defaultRowHeight="18.75"/>
  <cols>
    <col min="1" max="1" width="1.875" style="28" customWidth="1"/>
    <col min="2" max="3" width="9" style="28"/>
    <col min="4" max="4" width="45.625" style="28" customWidth="1"/>
    <col min="5" max="16384" width="9" style="28"/>
  </cols>
  <sheetData>
    <row r="1" spans="2:11">
      <c r="B1" s="28" t="s">
        <v>108</v>
      </c>
      <c r="D1" s="55"/>
      <c r="E1" s="55"/>
      <c r="F1" s="55"/>
    </row>
    <row r="2" spans="2:11" s="39" customFormat="1" ht="20.25" customHeight="1">
      <c r="B2" s="57" t="s">
        <v>177</v>
      </c>
      <c r="C2" s="57"/>
      <c r="D2" s="55"/>
      <c r="E2" s="55"/>
      <c r="F2" s="55"/>
    </row>
    <row r="3" spans="2:11" s="39" customFormat="1" ht="20.25" customHeight="1">
      <c r="B3" s="57"/>
      <c r="C3" s="57"/>
      <c r="D3" s="55"/>
      <c r="E3" s="55"/>
      <c r="F3" s="55"/>
    </row>
    <row r="4" spans="2:11" s="61" customFormat="1" ht="20.25" customHeight="1">
      <c r="B4" s="72"/>
      <c r="C4" s="55" t="s">
        <v>146</v>
      </c>
      <c r="D4" s="55"/>
      <c r="F4" s="625" t="s">
        <v>147</v>
      </c>
      <c r="G4" s="625"/>
      <c r="H4" s="625"/>
      <c r="I4" s="625"/>
      <c r="J4" s="625"/>
      <c r="K4" s="625"/>
    </row>
    <row r="5" spans="2:11" s="61" customFormat="1" ht="20.25" customHeight="1">
      <c r="B5" s="73"/>
      <c r="C5" s="55" t="s">
        <v>148</v>
      </c>
      <c r="D5" s="55"/>
      <c r="F5" s="625"/>
      <c r="G5" s="625"/>
      <c r="H5" s="625"/>
      <c r="I5" s="625"/>
      <c r="J5" s="625"/>
      <c r="K5" s="625"/>
    </row>
    <row r="6" spans="2:11" s="39" customFormat="1" ht="20.25" customHeight="1">
      <c r="B6" s="56" t="s">
        <v>143</v>
      </c>
      <c r="C6" s="55"/>
      <c r="D6" s="55"/>
      <c r="E6" s="69"/>
      <c r="F6" s="70"/>
    </row>
    <row r="7" spans="2:11" s="39" customFormat="1" ht="20.25" customHeight="1">
      <c r="B7" s="57"/>
      <c r="C7" s="57"/>
      <c r="D7" s="55"/>
      <c r="E7" s="69"/>
      <c r="F7" s="70"/>
    </row>
    <row r="8" spans="2:11" s="39" customFormat="1" ht="20.25" customHeight="1">
      <c r="B8" s="55" t="s">
        <v>109</v>
      </c>
      <c r="C8" s="57"/>
      <c r="D8" s="55"/>
      <c r="E8" s="69"/>
      <c r="F8" s="70"/>
    </row>
    <row r="9" spans="2:11" s="39" customFormat="1" ht="20.25" customHeight="1">
      <c r="B9" s="57"/>
      <c r="C9" s="57"/>
      <c r="D9" s="55"/>
      <c r="E9" s="55"/>
      <c r="F9" s="55"/>
    </row>
    <row r="10" spans="2:11" s="39" customFormat="1" ht="20.25" customHeight="1">
      <c r="B10" s="55" t="s">
        <v>172</v>
      </c>
      <c r="C10" s="57"/>
      <c r="D10" s="55"/>
      <c r="E10" s="55"/>
      <c r="F10" s="55"/>
    </row>
    <row r="11" spans="2:11" s="39" customFormat="1" ht="20.25" customHeight="1">
      <c r="B11" s="55"/>
      <c r="C11" s="57"/>
      <c r="D11" s="55"/>
      <c r="E11" s="55"/>
      <c r="F11" s="55"/>
    </row>
    <row r="12" spans="2:11" s="39" customFormat="1" ht="20.25" customHeight="1">
      <c r="B12" s="55" t="s">
        <v>178</v>
      </c>
      <c r="C12" s="57"/>
      <c r="D12" s="55"/>
    </row>
    <row r="13" spans="2:11" s="39" customFormat="1" ht="20.25" customHeight="1">
      <c r="B13" s="55"/>
      <c r="C13" s="57"/>
      <c r="D13" s="55"/>
    </row>
    <row r="14" spans="2:11" s="39" customFormat="1" ht="20.25" customHeight="1">
      <c r="B14" s="55" t="s">
        <v>196</v>
      </c>
      <c r="C14" s="57"/>
      <c r="D14" s="55"/>
    </row>
    <row r="15" spans="2:11" s="39" customFormat="1" ht="20.25" customHeight="1">
      <c r="B15" s="55"/>
      <c r="C15" s="57"/>
      <c r="D15" s="55"/>
    </row>
    <row r="16" spans="2:11" s="39" customFormat="1" ht="20.25" customHeight="1">
      <c r="B16" s="55" t="s">
        <v>197</v>
      </c>
      <c r="C16" s="57"/>
      <c r="D16" s="55"/>
    </row>
    <row r="17" spans="2:25" s="39" customFormat="1" ht="20.25" customHeight="1">
      <c r="B17" s="57"/>
      <c r="C17" s="57"/>
      <c r="D17" s="55"/>
    </row>
    <row r="18" spans="2:25" s="39" customFormat="1" ht="20.25" customHeight="1">
      <c r="B18" s="55" t="s">
        <v>198</v>
      </c>
      <c r="C18" s="57"/>
      <c r="D18" s="55"/>
    </row>
    <row r="19" spans="2:25" s="39" customFormat="1" ht="20.25" customHeight="1">
      <c r="B19" s="57"/>
      <c r="C19" s="57"/>
      <c r="D19" s="55"/>
    </row>
    <row r="20" spans="2:25" s="39" customFormat="1" ht="17.25" customHeight="1">
      <c r="B20" s="55" t="s">
        <v>199</v>
      </c>
      <c r="C20" s="55"/>
      <c r="D20" s="55"/>
    </row>
    <row r="21" spans="2:25" s="39" customFormat="1" ht="17.25" customHeight="1">
      <c r="B21" s="55" t="s">
        <v>110</v>
      </c>
      <c r="C21" s="55"/>
      <c r="D21" s="55"/>
    </row>
    <row r="22" spans="2:25" s="39" customFormat="1" ht="17.25" customHeight="1">
      <c r="B22" s="55"/>
      <c r="C22" s="55"/>
      <c r="D22" s="55"/>
    </row>
    <row r="23" spans="2:25" s="39" customFormat="1" ht="17.25" customHeight="1">
      <c r="B23" s="55"/>
      <c r="C23" s="31" t="s">
        <v>98</v>
      </c>
      <c r="D23" s="31" t="s">
        <v>3</v>
      </c>
    </row>
    <row r="24" spans="2:25" s="39" customFormat="1" ht="17.25" customHeight="1">
      <c r="B24" s="55"/>
      <c r="C24" s="31">
        <v>1</v>
      </c>
      <c r="D24" s="58" t="s">
        <v>4</v>
      </c>
    </row>
    <row r="25" spans="2:25" s="39" customFormat="1" ht="17.25" customHeight="1">
      <c r="B25" s="55"/>
      <c r="C25" s="31">
        <v>2</v>
      </c>
      <c r="D25" s="58" t="s">
        <v>60</v>
      </c>
    </row>
    <row r="26" spans="2:25" s="39" customFormat="1" ht="17.25" customHeight="1">
      <c r="B26" s="55"/>
      <c r="C26" s="31">
        <v>3</v>
      </c>
      <c r="D26" s="58" t="s">
        <v>5</v>
      </c>
    </row>
    <row r="27" spans="2:25" s="39" customFormat="1" ht="17.25" customHeight="1">
      <c r="B27" s="55"/>
      <c r="C27" s="31">
        <v>4</v>
      </c>
      <c r="D27" s="58" t="s">
        <v>111</v>
      </c>
    </row>
    <row r="28" spans="2:25" s="39" customFormat="1" ht="17.25" customHeight="1">
      <c r="B28" s="55"/>
      <c r="C28" s="31">
        <v>5</v>
      </c>
      <c r="D28" s="58" t="s">
        <v>112</v>
      </c>
    </row>
    <row r="29" spans="2:25" s="39" customFormat="1" ht="17.25" customHeight="1">
      <c r="B29" s="55"/>
      <c r="C29" s="69"/>
      <c r="D29" s="70"/>
    </row>
    <row r="30" spans="2:25" s="39" customFormat="1" ht="17.25" customHeight="1">
      <c r="B30" s="55" t="s">
        <v>200</v>
      </c>
      <c r="C30" s="55"/>
      <c r="D30" s="55"/>
      <c r="E30" s="61"/>
      <c r="F30" s="61"/>
    </row>
    <row r="31" spans="2:25" s="39" customFormat="1" ht="17.25" customHeight="1">
      <c r="B31" s="55" t="s">
        <v>113</v>
      </c>
      <c r="C31" s="55"/>
      <c r="D31" s="55"/>
      <c r="E31" s="61"/>
      <c r="F31" s="61"/>
    </row>
    <row r="32" spans="2:25" s="39" customFormat="1" ht="17.25" customHeight="1">
      <c r="B32" s="55"/>
      <c r="C32" s="55"/>
      <c r="D32" s="55"/>
      <c r="E32" s="61"/>
      <c r="F32" s="61"/>
      <c r="G32" s="60"/>
      <c r="H32" s="60"/>
      <c r="J32" s="60"/>
      <c r="K32" s="60"/>
      <c r="L32" s="60"/>
      <c r="M32" s="60"/>
      <c r="N32" s="60"/>
      <c r="O32" s="60"/>
      <c r="R32" s="60"/>
      <c r="S32" s="60"/>
      <c r="T32" s="60"/>
      <c r="W32" s="60"/>
      <c r="X32" s="60"/>
      <c r="Y32" s="60"/>
    </row>
    <row r="33" spans="2:51" s="39" customFormat="1" ht="17.25" customHeight="1">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c r="B38" s="55"/>
      <c r="C38" s="55"/>
      <c r="D38" s="55"/>
      <c r="E38" s="61"/>
      <c r="F38" s="61"/>
      <c r="G38" s="60"/>
      <c r="H38" s="60"/>
      <c r="J38" s="60"/>
      <c r="K38" s="60"/>
      <c r="L38" s="60"/>
      <c r="M38" s="60"/>
      <c r="N38" s="60"/>
      <c r="O38" s="60"/>
      <c r="R38" s="60"/>
      <c r="S38" s="60"/>
      <c r="T38" s="60"/>
      <c r="W38" s="60"/>
      <c r="X38" s="60"/>
      <c r="Y38" s="60"/>
    </row>
    <row r="39" spans="2:51" s="39" customFormat="1" ht="17.25" customHeight="1">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c r="B42" s="55"/>
      <c r="C42" s="55"/>
      <c r="D42" s="55"/>
      <c r="E42" s="59"/>
      <c r="F42" s="60"/>
      <c r="G42" s="60"/>
      <c r="H42" s="60"/>
      <c r="J42" s="60"/>
      <c r="K42" s="60"/>
      <c r="L42" s="60"/>
      <c r="M42" s="60"/>
      <c r="N42" s="60"/>
      <c r="O42" s="60"/>
      <c r="R42" s="60"/>
      <c r="S42" s="60"/>
      <c r="T42" s="60"/>
      <c r="W42" s="60"/>
      <c r="X42" s="60"/>
      <c r="Y42" s="60"/>
    </row>
    <row r="43" spans="2:51" s="39" customFormat="1" ht="17.25" customHeight="1">
      <c r="B43" s="55" t="s">
        <v>201</v>
      </c>
      <c r="C43" s="55"/>
      <c r="D43" s="55"/>
    </row>
    <row r="44" spans="2:51" s="39" customFormat="1" ht="17.25" customHeight="1">
      <c r="B44" s="55" t="s">
        <v>118</v>
      </c>
      <c r="C44" s="55"/>
      <c r="D44" s="55"/>
      <c r="AH44" s="30"/>
      <c r="AI44" s="30"/>
      <c r="AJ44" s="30"/>
      <c r="AK44" s="30"/>
      <c r="AL44" s="30"/>
      <c r="AM44" s="30"/>
      <c r="AN44" s="30"/>
      <c r="AO44" s="30"/>
      <c r="AP44" s="30"/>
      <c r="AQ44" s="30"/>
      <c r="AR44" s="30"/>
      <c r="AS44" s="30"/>
    </row>
    <row r="45" spans="2:51" s="39" customFormat="1" ht="17.25" customHeight="1">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c r="F46" s="30"/>
    </row>
    <row r="47" spans="2:51" s="39" customFormat="1" ht="17.25" customHeight="1">
      <c r="B47" s="55" t="s">
        <v>202</v>
      </c>
      <c r="C47" s="55"/>
    </row>
    <row r="48" spans="2:51" s="39" customFormat="1" ht="17.25" customHeight="1">
      <c r="B48" s="55"/>
      <c r="C48" s="55"/>
    </row>
    <row r="49" spans="2:54" s="39" customFormat="1" ht="17.25" customHeight="1">
      <c r="B49" s="55" t="s">
        <v>203</v>
      </c>
      <c r="C49" s="55"/>
    </row>
    <row r="50" spans="2:54" s="39" customFormat="1" ht="17.25" customHeight="1">
      <c r="B50" s="55" t="s">
        <v>173</v>
      </c>
      <c r="C50" s="55"/>
    </row>
    <row r="51" spans="2:54" s="39" customFormat="1" ht="17.25" customHeight="1">
      <c r="B51" s="55"/>
      <c r="C51" s="55"/>
    </row>
    <row r="52" spans="2:54" s="39" customFormat="1" ht="17.25" customHeight="1">
      <c r="B52" s="55" t="s">
        <v>204</v>
      </c>
      <c r="C52" s="55"/>
    </row>
    <row r="53" spans="2:54" s="39" customFormat="1" ht="17.25" customHeight="1">
      <c r="B53" s="55" t="s">
        <v>120</v>
      </c>
      <c r="C53" s="55"/>
    </row>
    <row r="54" spans="2:54" s="39" customFormat="1" ht="17.25" customHeight="1">
      <c r="B54" s="55"/>
      <c r="C54" s="55"/>
    </row>
    <row r="55" spans="2:54" s="39" customFormat="1" ht="17.25" customHeight="1">
      <c r="B55" s="55" t="s">
        <v>205</v>
      </c>
      <c r="C55" s="55"/>
      <c r="D55" s="55"/>
    </row>
    <row r="56" spans="2:54" s="39" customFormat="1" ht="17.25" customHeight="1">
      <c r="B56" s="55"/>
      <c r="C56" s="55"/>
      <c r="D56" s="55"/>
    </row>
    <row r="57" spans="2:54" s="39" customFormat="1" ht="17.25" customHeight="1">
      <c r="B57" s="61" t="s">
        <v>206</v>
      </c>
      <c r="C57" s="61"/>
      <c r="D57" s="55"/>
    </row>
    <row r="58" spans="2:54" s="39" customFormat="1" ht="17.25" customHeight="1">
      <c r="B58" s="61" t="s">
        <v>121</v>
      </c>
      <c r="C58" s="61"/>
      <c r="D58" s="55"/>
    </row>
    <row r="59" spans="2:54" s="39" customFormat="1" ht="17.25" customHeight="1">
      <c r="B59" s="61" t="s">
        <v>174</v>
      </c>
      <c r="C59" s="61"/>
      <c r="D59" s="55"/>
    </row>
    <row r="60" spans="2:54" s="39" customFormat="1" ht="17.25" customHeight="1"/>
    <row r="61" spans="2:54" s="39" customFormat="1" ht="17.25" customHeight="1">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c r="B65" s="39" t="s">
        <v>209</v>
      </c>
      <c r="BL65" s="65"/>
      <c r="BM65" s="66"/>
      <c r="BN65" s="65"/>
      <c r="BO65" s="65"/>
      <c r="BP65" s="65"/>
      <c r="BQ65" s="67"/>
      <c r="BR65" s="68"/>
      <c r="BS65" s="68"/>
    </row>
    <row r="66" spans="2:71" s="39" customFormat="1" ht="17.25" customHeight="1">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c r="B70" s="28" t="s">
        <v>175</v>
      </c>
    </row>
    <row r="71" spans="2:71" ht="17.25" customHeight="1">
      <c r="B71" s="39" t="s">
        <v>211</v>
      </c>
    </row>
    <row r="72" spans="2:71" ht="17.25" customHeight="1"/>
    <row r="73"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RowHeight="25.5"/>
  <cols>
    <col min="1" max="1" width="1.75" style="208" customWidth="1"/>
    <col min="2" max="2" width="9" style="208"/>
    <col min="3" max="12" width="40.625" style="208" customWidth="1"/>
    <col min="13" max="16384" width="9" style="208"/>
  </cols>
  <sheetData>
    <row r="1" spans="1:12">
      <c r="A1" s="206"/>
      <c r="B1" s="207" t="s">
        <v>83</v>
      </c>
      <c r="C1" s="207"/>
      <c r="D1" s="207"/>
    </row>
    <row r="2" spans="1:12">
      <c r="A2" s="206"/>
      <c r="B2" s="207"/>
      <c r="C2" s="207"/>
      <c r="D2" s="207"/>
    </row>
    <row r="3" spans="1:12">
      <c r="A3" s="206"/>
      <c r="B3" s="209" t="s">
        <v>98</v>
      </c>
      <c r="C3" s="209" t="s">
        <v>99</v>
      </c>
      <c r="D3" s="207"/>
    </row>
    <row r="4" spans="1:12">
      <c r="A4" s="206"/>
      <c r="B4" s="210">
        <v>1</v>
      </c>
      <c r="C4" s="267" t="s">
        <v>176</v>
      </c>
      <c r="D4" s="207"/>
    </row>
    <row r="5" spans="1:12">
      <c r="A5" s="206"/>
      <c r="B5" s="210">
        <v>2</v>
      </c>
      <c r="C5" s="267" t="s">
        <v>158</v>
      </c>
    </row>
    <row r="6" spans="1:12">
      <c r="A6" s="206"/>
      <c r="B6" s="210">
        <v>3</v>
      </c>
      <c r="C6" s="267" t="s">
        <v>158</v>
      </c>
      <c r="D6" s="207"/>
    </row>
    <row r="7" spans="1:12">
      <c r="A7" s="206"/>
      <c r="B7" s="210">
        <v>4</v>
      </c>
      <c r="C7" s="267" t="s">
        <v>158</v>
      </c>
      <c r="D7" s="207"/>
    </row>
    <row r="8" spans="1:12">
      <c r="A8" s="206"/>
      <c r="B8" s="210">
        <v>5</v>
      </c>
      <c r="C8" s="267" t="s">
        <v>158</v>
      </c>
      <c r="D8" s="207"/>
    </row>
    <row r="9" spans="1:12">
      <c r="A9" s="206"/>
      <c r="B9" s="207"/>
      <c r="C9" s="207"/>
      <c r="D9" s="207"/>
    </row>
    <row r="10" spans="1:12">
      <c r="A10" s="206"/>
      <c r="B10" s="207" t="s">
        <v>100</v>
      </c>
      <c r="C10" s="207"/>
      <c r="D10" s="207"/>
    </row>
    <row r="11" spans="1:12" ht="26.25" thickBot="1">
      <c r="A11" s="206"/>
      <c r="B11" s="207"/>
      <c r="C11" s="207"/>
      <c r="D11" s="207"/>
    </row>
    <row r="12" spans="1:12" ht="26.25" thickBot="1">
      <c r="A12" s="206"/>
      <c r="B12" s="211" t="s">
        <v>88</v>
      </c>
      <c r="C12" s="212" t="s">
        <v>4</v>
      </c>
      <c r="D12" s="213" t="s">
        <v>60</v>
      </c>
      <c r="E12" s="213" t="s">
        <v>5</v>
      </c>
      <c r="F12" s="213" t="s">
        <v>61</v>
      </c>
      <c r="G12" s="214" t="s">
        <v>62</v>
      </c>
      <c r="H12" s="215" t="s">
        <v>158</v>
      </c>
      <c r="I12" s="215" t="s">
        <v>158</v>
      </c>
      <c r="J12" s="215" t="s">
        <v>158</v>
      </c>
      <c r="K12" s="215" t="s">
        <v>158</v>
      </c>
      <c r="L12" s="216" t="s">
        <v>158</v>
      </c>
    </row>
    <row r="13" spans="1:12">
      <c r="A13" s="206"/>
      <c r="B13" s="626" t="s">
        <v>89</v>
      </c>
      <c r="C13" s="217" t="s">
        <v>29</v>
      </c>
      <c r="D13" s="218" t="s">
        <v>126</v>
      </c>
      <c r="E13" s="218" t="s">
        <v>84</v>
      </c>
      <c r="F13" s="218" t="s">
        <v>32</v>
      </c>
      <c r="G13" s="219" t="s">
        <v>26</v>
      </c>
      <c r="H13" s="220" t="s">
        <v>158</v>
      </c>
      <c r="I13" s="220" t="s">
        <v>158</v>
      </c>
      <c r="J13" s="220" t="s">
        <v>158</v>
      </c>
      <c r="K13" s="220" t="s">
        <v>158</v>
      </c>
      <c r="L13" s="221" t="s">
        <v>158</v>
      </c>
    </row>
    <row r="14" spans="1:12">
      <c r="B14" s="627"/>
      <c r="C14" s="222" t="s">
        <v>158</v>
      </c>
      <c r="D14" s="223" t="s">
        <v>125</v>
      </c>
      <c r="E14" s="223" t="s">
        <v>85</v>
      </c>
      <c r="F14" s="223" t="s">
        <v>29</v>
      </c>
      <c r="G14" s="224" t="s">
        <v>27</v>
      </c>
      <c r="H14" s="223" t="s">
        <v>29</v>
      </c>
      <c r="I14" s="223" t="s">
        <v>29</v>
      </c>
      <c r="J14" s="223" t="s">
        <v>29</v>
      </c>
      <c r="K14" s="223" t="s">
        <v>29</v>
      </c>
      <c r="L14" s="225" t="s">
        <v>29</v>
      </c>
    </row>
    <row r="15" spans="1:12">
      <c r="B15" s="627"/>
      <c r="C15" s="222" t="s">
        <v>158</v>
      </c>
      <c r="D15" s="223" t="s">
        <v>127</v>
      </c>
      <c r="E15" s="226" t="s">
        <v>158</v>
      </c>
      <c r="F15" s="226" t="s">
        <v>158</v>
      </c>
      <c r="G15" s="224" t="s">
        <v>28</v>
      </c>
      <c r="H15" s="226" t="s">
        <v>158</v>
      </c>
      <c r="I15" s="226" t="s">
        <v>158</v>
      </c>
      <c r="J15" s="226" t="s">
        <v>158</v>
      </c>
      <c r="K15" s="226" t="s">
        <v>158</v>
      </c>
      <c r="L15" s="227" t="s">
        <v>158</v>
      </c>
    </row>
    <row r="16" spans="1:12">
      <c r="B16" s="627"/>
      <c r="C16" s="222" t="s">
        <v>158</v>
      </c>
      <c r="D16" s="226" t="s">
        <v>158</v>
      </c>
      <c r="E16" s="226" t="s">
        <v>158</v>
      </c>
      <c r="F16" s="226" t="s">
        <v>158</v>
      </c>
      <c r="G16" s="224" t="s">
        <v>14</v>
      </c>
      <c r="H16" s="226" t="s">
        <v>158</v>
      </c>
      <c r="I16" s="226" t="s">
        <v>158</v>
      </c>
      <c r="J16" s="226" t="s">
        <v>158</v>
      </c>
      <c r="K16" s="226" t="s">
        <v>158</v>
      </c>
      <c r="L16" s="227" t="s">
        <v>158</v>
      </c>
    </row>
    <row r="17" spans="2:12">
      <c r="B17" s="627"/>
      <c r="C17" s="222" t="s">
        <v>158</v>
      </c>
      <c r="D17" s="226" t="s">
        <v>158</v>
      </c>
      <c r="E17" s="226" t="s">
        <v>158</v>
      </c>
      <c r="F17" s="226" t="s">
        <v>158</v>
      </c>
      <c r="G17" s="224" t="s">
        <v>6</v>
      </c>
      <c r="H17" s="226" t="s">
        <v>158</v>
      </c>
      <c r="I17" s="226" t="s">
        <v>158</v>
      </c>
      <c r="J17" s="226" t="s">
        <v>158</v>
      </c>
      <c r="K17" s="226" t="s">
        <v>158</v>
      </c>
      <c r="L17" s="227" t="s">
        <v>158</v>
      </c>
    </row>
    <row r="18" spans="2:12">
      <c r="B18" s="627"/>
      <c r="C18" s="222" t="s">
        <v>158</v>
      </c>
      <c r="D18" s="226" t="s">
        <v>158</v>
      </c>
      <c r="E18" s="226" t="s">
        <v>158</v>
      </c>
      <c r="F18" s="226" t="s">
        <v>158</v>
      </c>
      <c r="G18" s="224" t="s">
        <v>86</v>
      </c>
      <c r="H18" s="226" t="s">
        <v>158</v>
      </c>
      <c r="I18" s="226" t="s">
        <v>158</v>
      </c>
      <c r="J18" s="226" t="s">
        <v>158</v>
      </c>
      <c r="K18" s="226" t="s">
        <v>158</v>
      </c>
      <c r="L18" s="227" t="s">
        <v>158</v>
      </c>
    </row>
    <row r="19" spans="2:12">
      <c r="B19" s="627"/>
      <c r="C19" s="222" t="s">
        <v>158</v>
      </c>
      <c r="D19" s="226" t="s">
        <v>158</v>
      </c>
      <c r="E19" s="226" t="s">
        <v>158</v>
      </c>
      <c r="F19" s="226" t="s">
        <v>158</v>
      </c>
      <c r="G19" s="224" t="s">
        <v>87</v>
      </c>
      <c r="H19" s="226" t="s">
        <v>158</v>
      </c>
      <c r="I19" s="226" t="s">
        <v>158</v>
      </c>
      <c r="J19" s="226" t="s">
        <v>158</v>
      </c>
      <c r="K19" s="226" t="s">
        <v>158</v>
      </c>
      <c r="L19" s="227" t="s">
        <v>158</v>
      </c>
    </row>
    <row r="20" spans="2:12">
      <c r="B20" s="627"/>
      <c r="C20" s="222" t="s">
        <v>158</v>
      </c>
      <c r="D20" s="226" t="s">
        <v>158</v>
      </c>
      <c r="E20" s="226" t="s">
        <v>158</v>
      </c>
      <c r="F20" s="226" t="s">
        <v>158</v>
      </c>
      <c r="G20" s="224" t="s">
        <v>30</v>
      </c>
      <c r="H20" s="226" t="s">
        <v>158</v>
      </c>
      <c r="I20" s="226" t="s">
        <v>158</v>
      </c>
      <c r="J20" s="226" t="s">
        <v>158</v>
      </c>
      <c r="K20" s="226" t="s">
        <v>158</v>
      </c>
      <c r="L20" s="227" t="s">
        <v>158</v>
      </c>
    </row>
    <row r="21" spans="2:12">
      <c r="B21" s="627"/>
      <c r="C21" s="222" t="s">
        <v>158</v>
      </c>
      <c r="D21" s="226" t="s">
        <v>158</v>
      </c>
      <c r="E21" s="226" t="s">
        <v>158</v>
      </c>
      <c r="F21" s="226" t="s">
        <v>158</v>
      </c>
      <c r="G21" s="224" t="s">
        <v>31</v>
      </c>
      <c r="H21" s="226" t="s">
        <v>158</v>
      </c>
      <c r="I21" s="226" t="s">
        <v>158</v>
      </c>
      <c r="J21" s="226" t="s">
        <v>158</v>
      </c>
      <c r="K21" s="226" t="s">
        <v>158</v>
      </c>
      <c r="L21" s="227" t="s">
        <v>158</v>
      </c>
    </row>
    <row r="22" spans="2:12">
      <c r="B22" s="627"/>
      <c r="C22" s="222" t="s">
        <v>158</v>
      </c>
      <c r="D22" s="226" t="s">
        <v>158</v>
      </c>
      <c r="E22" s="226" t="s">
        <v>158</v>
      </c>
      <c r="F22" s="226" t="s">
        <v>158</v>
      </c>
      <c r="G22" s="226" t="s">
        <v>158</v>
      </c>
      <c r="H22" s="226" t="s">
        <v>158</v>
      </c>
      <c r="I22" s="226" t="s">
        <v>158</v>
      </c>
      <c r="J22" s="226" t="s">
        <v>158</v>
      </c>
      <c r="K22" s="226" t="s">
        <v>158</v>
      </c>
      <c r="L22" s="227" t="s">
        <v>158</v>
      </c>
    </row>
    <row r="23" spans="2:12">
      <c r="B23" s="627"/>
      <c r="C23" s="222" t="s">
        <v>158</v>
      </c>
      <c r="D23" s="226" t="s">
        <v>158</v>
      </c>
      <c r="E23" s="226" t="s">
        <v>158</v>
      </c>
      <c r="F23" s="226" t="s">
        <v>158</v>
      </c>
      <c r="G23" s="226" t="s">
        <v>158</v>
      </c>
      <c r="H23" s="226" t="s">
        <v>158</v>
      </c>
      <c r="I23" s="226" t="s">
        <v>158</v>
      </c>
      <c r="J23" s="226" t="s">
        <v>158</v>
      </c>
      <c r="K23" s="226" t="s">
        <v>158</v>
      </c>
      <c r="L23" s="227" t="s">
        <v>158</v>
      </c>
    </row>
    <row r="24" spans="2:12">
      <c r="B24" s="627"/>
      <c r="C24" s="222" t="s">
        <v>158</v>
      </c>
      <c r="D24" s="226" t="s">
        <v>158</v>
      </c>
      <c r="E24" s="226" t="s">
        <v>158</v>
      </c>
      <c r="F24" s="226" t="s">
        <v>158</v>
      </c>
      <c r="G24" s="226" t="s">
        <v>158</v>
      </c>
      <c r="H24" s="226" t="s">
        <v>158</v>
      </c>
      <c r="I24" s="226" t="s">
        <v>158</v>
      </c>
      <c r="J24" s="226" t="s">
        <v>158</v>
      </c>
      <c r="K24" s="226" t="s">
        <v>158</v>
      </c>
      <c r="L24" s="227" t="s">
        <v>158</v>
      </c>
    </row>
    <row r="25" spans="2:12" ht="26.25" thickBot="1">
      <c r="B25" s="628"/>
      <c r="C25" s="228" t="s">
        <v>158</v>
      </c>
      <c r="D25" s="229" t="s">
        <v>158</v>
      </c>
      <c r="E25" s="229" t="s">
        <v>158</v>
      </c>
      <c r="F25" s="229" t="s">
        <v>158</v>
      </c>
      <c r="G25" s="229" t="s">
        <v>158</v>
      </c>
      <c r="H25" s="229" t="s">
        <v>158</v>
      </c>
      <c r="I25" s="229" t="s">
        <v>158</v>
      </c>
      <c r="J25" s="229" t="s">
        <v>158</v>
      </c>
      <c r="K25" s="229" t="s">
        <v>158</v>
      </c>
      <c r="L25" s="230" t="s">
        <v>158</v>
      </c>
    </row>
    <row r="28" spans="2:12">
      <c r="C28" s="208" t="s">
        <v>149</v>
      </c>
    </row>
    <row r="29" spans="2:12">
      <c r="C29" s="208" t="s">
        <v>90</v>
      </c>
    </row>
    <row r="30" spans="2:12">
      <c r="C30" s="208" t="s">
        <v>101</v>
      </c>
    </row>
    <row r="31" spans="2:12">
      <c r="C31" s="208" t="s">
        <v>102</v>
      </c>
    </row>
    <row r="32" spans="2:12">
      <c r="C32" s="208" t="s">
        <v>103</v>
      </c>
    </row>
    <row r="33" spans="3:3">
      <c r="C33" s="208" t="s">
        <v>104</v>
      </c>
    </row>
    <row r="34" spans="3:3">
      <c r="C34" s="208" t="s">
        <v>105</v>
      </c>
    </row>
    <row r="35" spans="3:3">
      <c r="C35" s="208" t="s">
        <v>142</v>
      </c>
    </row>
    <row r="36" spans="3:3">
      <c r="C36" s="208" t="s">
        <v>91</v>
      </c>
    </row>
    <row r="37" spans="3:3">
      <c r="C37" s="208" t="s">
        <v>92</v>
      </c>
    </row>
    <row r="39" spans="3:3">
      <c r="C39" s="208" t="s">
        <v>150</v>
      </c>
    </row>
    <row r="40" spans="3:3">
      <c r="C40" s="208" t="s">
        <v>93</v>
      </c>
    </row>
    <row r="41" spans="3:3">
      <c r="C41" s="208" t="s">
        <v>94</v>
      </c>
    </row>
    <row r="42" spans="3:3">
      <c r="C42" s="208" t="s">
        <v>95</v>
      </c>
    </row>
    <row r="43" spans="3:3">
      <c r="C43" s="208" t="s">
        <v>96</v>
      </c>
    </row>
    <row r="44" spans="3:3">
      <c r="C44" s="208"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19</vt:i4>
      </vt:variant>
    </vt:vector>
  </HeadingPairs>
  <TitlesOfParts>
    <vt:vector size="32" baseType="lpstr">
      <vt:lpstr>変更届必要書類</vt:lpstr>
      <vt:lpstr>第5号様式　変更届出書</vt:lpstr>
      <vt:lpstr>付表9</vt:lpstr>
      <vt:lpstr>【記載例】地密通所</vt:lpstr>
      <vt:lpstr>【記載例】シフト記号表（勤務時間帯）</vt:lpstr>
      <vt:lpstr>地密通所（1枚版）</vt:lpstr>
      <vt:lpstr>シフト記号表（勤務時間帯）</vt:lpstr>
      <vt:lpstr>記入方法</vt:lpstr>
      <vt:lpstr>プルダウン・リスト</vt:lpstr>
      <vt:lpstr>参考様式２-２</vt:lpstr>
      <vt:lpstr>参考様式3</vt:lpstr>
      <vt:lpstr>参考様式６</vt:lpstr>
      <vt:lpstr>参考様式７</vt:lpstr>
      <vt:lpstr>'シフト記号表（勤務時間帯）'!【記載例】シフト記号</vt:lpstr>
      <vt:lpstr>【記載例】シフト記号</vt:lpstr>
      <vt:lpstr>参考様式６!OLE_LINK1</vt:lpstr>
      <vt:lpstr>【記載例】地密通所!Print_Area</vt:lpstr>
      <vt:lpstr>記入方法!Print_Area</vt:lpstr>
      <vt:lpstr>'参考様式２-２'!Print_Area</vt:lpstr>
      <vt:lpstr>参考様式６!Print_Area</vt:lpstr>
      <vt:lpstr>参考様式７!Print_Area</vt:lpstr>
      <vt:lpstr>'第5号様式　変更届出書'!Print_Area</vt:lpstr>
      <vt:lpstr>'地密通所（1枚版）'!Print_Area</vt:lpstr>
      <vt:lpstr>付表9!Print_Area</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川崎 倫明</cp:lastModifiedBy>
  <cp:lastPrinted>2021-02-25T06:53:39Z</cp:lastPrinted>
  <dcterms:created xsi:type="dcterms:W3CDTF">2020-01-14T23:47:53Z</dcterms:created>
  <dcterms:modified xsi:type="dcterms:W3CDTF">2023-03-27T07:56:48Z</dcterms:modified>
</cp:coreProperties>
</file>